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Q:\datovy_sklad\Projekty\MŠ MARIÁNSKÉ NÁMĚSTÍ\Zahrada_dráha_prvky_2021\"/>
    </mc:Choice>
  </mc:AlternateContent>
  <bookViews>
    <workbookView xWindow="0" yWindow="0" windowWidth="28800" windowHeight="12435" firstSheet="1" activeTab="1"/>
  </bookViews>
  <sheets>
    <sheet name="Rekapitulace stavby" sheetId="1" state="veryHidden" r:id="rId1"/>
    <sheet name="D.1.1 - Hřiště" sheetId="2" r:id="rId2"/>
  </sheets>
  <definedNames>
    <definedName name="_xlnm._FilterDatabase" localSheetId="1" hidden="1">'D.1.1 - Hřiště'!$C$129:$K$301</definedName>
    <definedName name="_xlnm.Print_Titles" localSheetId="1">'D.1.1 - Hřiště'!$129:$129</definedName>
    <definedName name="_xlnm.Print_Titles" localSheetId="0">'Rekapitulace stavby'!$92:$92</definedName>
    <definedName name="_xlnm.Print_Area" localSheetId="1">'D.1.1 - Hřiště'!$C$4:$J$76,'D.1.1 - Hřiště'!$C$82:$J$111,'D.1.1 - Hřiště'!$C$117:$J$301</definedName>
    <definedName name="_xlnm.Print_Area" localSheetId="0">'Rekapitulace stavby'!$D$4:$AO$76,'Rekapitulace stavby'!$C$82:$AQ$96</definedName>
  </definedNames>
  <calcPr calcId="152511"/>
</workbook>
</file>

<file path=xl/calcChain.xml><?xml version="1.0" encoding="utf-8"?>
<calcChain xmlns="http://schemas.openxmlformats.org/spreadsheetml/2006/main">
  <c r="J37" i="2" l="1"/>
  <c r="J36" i="2"/>
  <c r="AY95" i="1" s="1"/>
  <c r="J35" i="2"/>
  <c r="AX95" i="1"/>
  <c r="BI301" i="2"/>
  <c r="BH301" i="2"/>
  <c r="BG301" i="2"/>
  <c r="BF301" i="2"/>
  <c r="T301" i="2"/>
  <c r="R301" i="2"/>
  <c r="P301" i="2"/>
  <c r="BI299" i="2"/>
  <c r="BH299" i="2"/>
  <c r="BG299" i="2"/>
  <c r="BF299" i="2"/>
  <c r="T299" i="2"/>
  <c r="R299" i="2"/>
  <c r="P299" i="2"/>
  <c r="BI298" i="2"/>
  <c r="BH298" i="2"/>
  <c r="BG298" i="2"/>
  <c r="BF298" i="2"/>
  <c r="T298" i="2"/>
  <c r="R298" i="2"/>
  <c r="P298" i="2"/>
  <c r="BI289" i="2"/>
  <c r="BH289" i="2"/>
  <c r="BG289" i="2"/>
  <c r="BF289" i="2"/>
  <c r="T289" i="2"/>
  <c r="R289" i="2"/>
  <c r="P289" i="2"/>
  <c r="BI282" i="2"/>
  <c r="BH282" i="2"/>
  <c r="BG282" i="2"/>
  <c r="BF282" i="2"/>
  <c r="T282" i="2"/>
  <c r="R282" i="2"/>
  <c r="P282" i="2"/>
  <c r="BI275" i="2"/>
  <c r="BH275" i="2"/>
  <c r="BG275" i="2"/>
  <c r="BF275" i="2"/>
  <c r="T275" i="2"/>
  <c r="R275" i="2"/>
  <c r="P275" i="2"/>
  <c r="BI273" i="2"/>
  <c r="BH273" i="2"/>
  <c r="BG273" i="2"/>
  <c r="BF273" i="2"/>
  <c r="T273" i="2"/>
  <c r="R273" i="2"/>
  <c r="P273" i="2"/>
  <c r="BI271" i="2"/>
  <c r="BH271" i="2"/>
  <c r="BG271" i="2"/>
  <c r="BF271" i="2"/>
  <c r="T271" i="2"/>
  <c r="R271" i="2"/>
  <c r="P271" i="2"/>
  <c r="BI269" i="2"/>
  <c r="BH269" i="2"/>
  <c r="BG269" i="2"/>
  <c r="BF269" i="2"/>
  <c r="T269" i="2"/>
  <c r="R269" i="2"/>
  <c r="P269" i="2"/>
  <c r="BI267" i="2"/>
  <c r="BH267" i="2"/>
  <c r="BG267" i="2"/>
  <c r="BF267" i="2"/>
  <c r="T267" i="2"/>
  <c r="R267" i="2"/>
  <c r="P267" i="2"/>
  <c r="BI265" i="2"/>
  <c r="BH265" i="2"/>
  <c r="BG265" i="2"/>
  <c r="BF265" i="2"/>
  <c r="T265" i="2"/>
  <c r="R265" i="2"/>
  <c r="P265" i="2"/>
  <c r="BI263" i="2"/>
  <c r="BH263" i="2"/>
  <c r="BG263" i="2"/>
  <c r="BF263" i="2"/>
  <c r="T263" i="2"/>
  <c r="R263" i="2"/>
  <c r="P263" i="2"/>
  <c r="BI261" i="2"/>
  <c r="BH261" i="2"/>
  <c r="BG261" i="2"/>
  <c r="BF261" i="2"/>
  <c r="T261" i="2"/>
  <c r="R261" i="2"/>
  <c r="P261" i="2"/>
  <c r="BI259" i="2"/>
  <c r="BH259" i="2"/>
  <c r="BG259" i="2"/>
  <c r="BF259" i="2"/>
  <c r="T259" i="2"/>
  <c r="R259" i="2"/>
  <c r="P259" i="2"/>
  <c r="BI257" i="2"/>
  <c r="BH257" i="2"/>
  <c r="BG257" i="2"/>
  <c r="BF257" i="2"/>
  <c r="T257" i="2"/>
  <c r="R257" i="2"/>
  <c r="P257" i="2"/>
  <c r="BI255" i="2"/>
  <c r="BH255" i="2"/>
  <c r="BG255" i="2"/>
  <c r="BF255" i="2"/>
  <c r="T255" i="2"/>
  <c r="R255" i="2"/>
  <c r="P255" i="2"/>
  <c r="BI253" i="2"/>
  <c r="BH253" i="2"/>
  <c r="BG253" i="2"/>
  <c r="BF253" i="2"/>
  <c r="T253" i="2"/>
  <c r="R253" i="2"/>
  <c r="P253" i="2"/>
  <c r="BI251" i="2"/>
  <c r="BH251" i="2"/>
  <c r="BG251" i="2"/>
  <c r="BF251" i="2"/>
  <c r="T251" i="2"/>
  <c r="R251" i="2"/>
  <c r="P251" i="2"/>
  <c r="BI245" i="2"/>
  <c r="BH245" i="2"/>
  <c r="BG245" i="2"/>
  <c r="BF245" i="2"/>
  <c r="T245" i="2"/>
  <c r="R245" i="2"/>
  <c r="P245" i="2"/>
  <c r="BI239" i="2"/>
  <c r="BH239" i="2"/>
  <c r="BG239" i="2"/>
  <c r="BF239" i="2"/>
  <c r="T239" i="2"/>
  <c r="R239" i="2"/>
  <c r="P239" i="2"/>
  <c r="BI237" i="2"/>
  <c r="BH237" i="2"/>
  <c r="BG237" i="2"/>
  <c r="BF237" i="2"/>
  <c r="T237" i="2"/>
  <c r="R237" i="2"/>
  <c r="P237" i="2"/>
  <c r="BI235" i="2"/>
  <c r="BH235" i="2"/>
  <c r="BG235" i="2"/>
  <c r="BF235" i="2"/>
  <c r="T235" i="2"/>
  <c r="R235" i="2"/>
  <c r="P235" i="2"/>
  <c r="BI233" i="2"/>
  <c r="BH233" i="2"/>
  <c r="BG233" i="2"/>
  <c r="BF233" i="2"/>
  <c r="T233" i="2"/>
  <c r="R233" i="2"/>
  <c r="P233" i="2"/>
  <c r="BI231" i="2"/>
  <c r="BH231" i="2"/>
  <c r="BG231" i="2"/>
  <c r="BF231" i="2"/>
  <c r="T231" i="2"/>
  <c r="R231" i="2"/>
  <c r="P231" i="2"/>
  <c r="BI229" i="2"/>
  <c r="BH229" i="2"/>
  <c r="BG229" i="2"/>
  <c r="BF229" i="2"/>
  <c r="T229" i="2"/>
  <c r="R229" i="2"/>
  <c r="P229" i="2"/>
  <c r="BI227" i="2"/>
  <c r="BH227" i="2"/>
  <c r="BG227" i="2"/>
  <c r="BF227" i="2"/>
  <c r="T227" i="2"/>
  <c r="R227" i="2"/>
  <c r="P227" i="2"/>
  <c r="BI224" i="2"/>
  <c r="BH224" i="2"/>
  <c r="BG224" i="2"/>
  <c r="BF224" i="2"/>
  <c r="T224" i="2"/>
  <c r="R224" i="2"/>
  <c r="P224" i="2"/>
  <c r="BI222" i="2"/>
  <c r="BH222" i="2"/>
  <c r="BG222" i="2"/>
  <c r="BF222" i="2"/>
  <c r="T222" i="2"/>
  <c r="R222" i="2"/>
  <c r="P222" i="2"/>
  <c r="BI219" i="2"/>
  <c r="BH219" i="2"/>
  <c r="BG219" i="2"/>
  <c r="BF219" i="2"/>
  <c r="T219" i="2"/>
  <c r="T218" i="2" s="1"/>
  <c r="R219" i="2"/>
  <c r="R218" i="2"/>
  <c r="P219" i="2"/>
  <c r="P218" i="2" s="1"/>
  <c r="BI217" i="2"/>
  <c r="BH217" i="2"/>
  <c r="BG217" i="2"/>
  <c r="BF217" i="2"/>
  <c r="T217" i="2"/>
  <c r="R217" i="2"/>
  <c r="P217" i="2"/>
  <c r="BI216" i="2"/>
  <c r="BH216" i="2"/>
  <c r="BG216" i="2"/>
  <c r="BF216" i="2"/>
  <c r="T216" i="2"/>
  <c r="R216" i="2"/>
  <c r="P216" i="2"/>
  <c r="BI214" i="2"/>
  <c r="BH214" i="2"/>
  <c r="BG214" i="2"/>
  <c r="BF214" i="2"/>
  <c r="T214" i="2"/>
  <c r="R214" i="2"/>
  <c r="P214" i="2"/>
  <c r="BI209" i="2"/>
  <c r="BH209" i="2"/>
  <c r="BG209" i="2"/>
  <c r="BF209" i="2"/>
  <c r="T209" i="2"/>
  <c r="R209" i="2"/>
  <c r="P209" i="2"/>
  <c r="BI207" i="2"/>
  <c r="BH207" i="2"/>
  <c r="BG207" i="2"/>
  <c r="BF207" i="2"/>
  <c r="T207" i="2"/>
  <c r="R207" i="2"/>
  <c r="P207" i="2"/>
  <c r="BI205" i="2"/>
  <c r="BH205" i="2"/>
  <c r="BG205" i="2"/>
  <c r="BF205" i="2"/>
  <c r="T205" i="2"/>
  <c r="R205" i="2"/>
  <c r="P205" i="2"/>
  <c r="BI203" i="2"/>
  <c r="BH203" i="2"/>
  <c r="BG203" i="2"/>
  <c r="BF203" i="2"/>
  <c r="T203" i="2"/>
  <c r="R203" i="2"/>
  <c r="P203" i="2"/>
  <c r="BI199" i="2"/>
  <c r="BH199" i="2"/>
  <c r="BG199" i="2"/>
  <c r="BF199" i="2"/>
  <c r="T199" i="2"/>
  <c r="R199" i="2"/>
  <c r="P199" i="2"/>
  <c r="BI197" i="2"/>
  <c r="BH197" i="2"/>
  <c r="BG197" i="2"/>
  <c r="BF197" i="2"/>
  <c r="T197" i="2"/>
  <c r="R197" i="2"/>
  <c r="P197" i="2"/>
  <c r="BI195" i="2"/>
  <c r="BH195" i="2"/>
  <c r="BG195" i="2"/>
  <c r="BF195" i="2"/>
  <c r="T195" i="2"/>
  <c r="R195" i="2"/>
  <c r="P195" i="2"/>
  <c r="BI192" i="2"/>
  <c r="BH192" i="2"/>
  <c r="BG192" i="2"/>
  <c r="BF192" i="2"/>
  <c r="T192" i="2"/>
  <c r="R192" i="2"/>
  <c r="P192" i="2"/>
  <c r="BI189" i="2"/>
  <c r="BH189" i="2"/>
  <c r="BG189" i="2"/>
  <c r="BF189" i="2"/>
  <c r="T189" i="2"/>
  <c r="R189" i="2"/>
  <c r="P189" i="2"/>
  <c r="BI187" i="2"/>
  <c r="BH187" i="2"/>
  <c r="BG187" i="2"/>
  <c r="BF187" i="2"/>
  <c r="T187" i="2"/>
  <c r="R187" i="2"/>
  <c r="P187" i="2"/>
  <c r="BI185" i="2"/>
  <c r="BH185" i="2"/>
  <c r="BG185" i="2"/>
  <c r="BF185" i="2"/>
  <c r="T185" i="2"/>
  <c r="R185" i="2"/>
  <c r="P185" i="2"/>
  <c r="BI183" i="2"/>
  <c r="BH183" i="2"/>
  <c r="BG183" i="2"/>
  <c r="BF183" i="2"/>
  <c r="T183" i="2"/>
  <c r="R183" i="2"/>
  <c r="P183" i="2"/>
  <c r="BI181" i="2"/>
  <c r="BH181" i="2"/>
  <c r="BG181" i="2"/>
  <c r="BF181" i="2"/>
  <c r="T181" i="2"/>
  <c r="R181" i="2"/>
  <c r="P181" i="2"/>
  <c r="BI177" i="2"/>
  <c r="BH177" i="2"/>
  <c r="BG177" i="2"/>
  <c r="BF177" i="2"/>
  <c r="T177" i="2"/>
  <c r="R177" i="2"/>
  <c r="P177" i="2"/>
  <c r="BI172" i="2"/>
  <c r="BH172" i="2"/>
  <c r="BG172" i="2"/>
  <c r="BF172" i="2"/>
  <c r="T172" i="2"/>
  <c r="R172" i="2"/>
  <c r="P172" i="2"/>
  <c r="BI169" i="2"/>
  <c r="BH169" i="2"/>
  <c r="BG169" i="2"/>
  <c r="BF169" i="2"/>
  <c r="T169" i="2"/>
  <c r="R169" i="2"/>
  <c r="P169" i="2"/>
  <c r="BI167" i="2"/>
  <c r="BH167" i="2"/>
  <c r="BG167" i="2"/>
  <c r="BF167" i="2"/>
  <c r="T167" i="2"/>
  <c r="R167" i="2"/>
  <c r="P167" i="2"/>
  <c r="BI165" i="2"/>
  <c r="BH165" i="2"/>
  <c r="BG165" i="2"/>
  <c r="BF165" i="2"/>
  <c r="T165" i="2"/>
  <c r="R165" i="2"/>
  <c r="P165" i="2"/>
  <c r="BI163" i="2"/>
  <c r="BH163" i="2"/>
  <c r="BG163" i="2"/>
  <c r="BF163" i="2"/>
  <c r="T163" i="2"/>
  <c r="R163" i="2"/>
  <c r="P163" i="2"/>
  <c r="BI161" i="2"/>
  <c r="BH161" i="2"/>
  <c r="BG161" i="2"/>
  <c r="BF161" i="2"/>
  <c r="T161" i="2"/>
  <c r="R161" i="2"/>
  <c r="P161" i="2"/>
  <c r="BI160" i="2"/>
  <c r="BH160" i="2"/>
  <c r="BG160" i="2"/>
  <c r="BF160" i="2"/>
  <c r="T160" i="2"/>
  <c r="R160" i="2"/>
  <c r="P160" i="2"/>
  <c r="BI158" i="2"/>
  <c r="BH158" i="2"/>
  <c r="BG158" i="2"/>
  <c r="BF158" i="2"/>
  <c r="T158" i="2"/>
  <c r="R158" i="2"/>
  <c r="P158" i="2"/>
  <c r="BI156" i="2"/>
  <c r="BH156" i="2"/>
  <c r="BG156" i="2"/>
  <c r="BF156" i="2"/>
  <c r="T156" i="2"/>
  <c r="R156" i="2"/>
  <c r="P156" i="2"/>
  <c r="BI154" i="2"/>
  <c r="BH154" i="2"/>
  <c r="BG154" i="2"/>
  <c r="BF154" i="2"/>
  <c r="T154" i="2"/>
  <c r="R154" i="2"/>
  <c r="P154" i="2"/>
  <c r="BI152" i="2"/>
  <c r="BH152" i="2"/>
  <c r="BG152" i="2"/>
  <c r="BF152" i="2"/>
  <c r="T152" i="2"/>
  <c r="R152" i="2"/>
  <c r="P152" i="2"/>
  <c r="BI149" i="2"/>
  <c r="BH149" i="2"/>
  <c r="BG149" i="2"/>
  <c r="BF149" i="2"/>
  <c r="T149" i="2"/>
  <c r="R149" i="2"/>
  <c r="P149" i="2"/>
  <c r="BI147" i="2"/>
  <c r="BH147" i="2"/>
  <c r="BG147" i="2"/>
  <c r="BF147" i="2"/>
  <c r="T147" i="2"/>
  <c r="R147" i="2"/>
  <c r="P147" i="2"/>
  <c r="BI142" i="2"/>
  <c r="BH142" i="2"/>
  <c r="BG142" i="2"/>
  <c r="BF142" i="2"/>
  <c r="T142" i="2"/>
  <c r="R142" i="2"/>
  <c r="P142" i="2"/>
  <c r="BI140" i="2"/>
  <c r="BH140" i="2"/>
  <c r="BG140" i="2"/>
  <c r="BF140" i="2"/>
  <c r="T140" i="2"/>
  <c r="R140" i="2"/>
  <c r="P140" i="2"/>
  <c r="BI137" i="2"/>
  <c r="BH137" i="2"/>
  <c r="BG137" i="2"/>
  <c r="BF137" i="2"/>
  <c r="T137" i="2"/>
  <c r="R137" i="2"/>
  <c r="P137" i="2"/>
  <c r="BI135" i="2"/>
  <c r="BH135" i="2"/>
  <c r="BG135" i="2"/>
  <c r="BF135" i="2"/>
  <c r="T135" i="2"/>
  <c r="R135" i="2"/>
  <c r="P135" i="2"/>
  <c r="BI133" i="2"/>
  <c r="BH133" i="2"/>
  <c r="BG133" i="2"/>
  <c r="BF133" i="2"/>
  <c r="T133" i="2"/>
  <c r="R133" i="2"/>
  <c r="P133" i="2"/>
  <c r="F124" i="2"/>
  <c r="E122" i="2"/>
  <c r="F89" i="2"/>
  <c r="E87" i="2"/>
  <c r="J24" i="2"/>
  <c r="E24" i="2"/>
  <c r="J92" i="2" s="1"/>
  <c r="J23" i="2"/>
  <c r="J21" i="2"/>
  <c r="E21" i="2"/>
  <c r="J126" i="2" s="1"/>
  <c r="J20" i="2"/>
  <c r="J18" i="2"/>
  <c r="E18" i="2"/>
  <c r="F92" i="2" s="1"/>
  <c r="J17" i="2"/>
  <c r="J15" i="2"/>
  <c r="E15" i="2"/>
  <c r="F91" i="2" s="1"/>
  <c r="J14" i="2"/>
  <c r="J12" i="2"/>
  <c r="J124" i="2"/>
  <c r="E7" i="2"/>
  <c r="E120" i="2" s="1"/>
  <c r="L90" i="1"/>
  <c r="AM90" i="1"/>
  <c r="AM89" i="1"/>
  <c r="L89" i="1"/>
  <c r="AM87" i="1"/>
  <c r="L87" i="1"/>
  <c r="L85" i="1"/>
  <c r="L84" i="1"/>
  <c r="J301" i="2"/>
  <c r="J289" i="2"/>
  <c r="J269" i="2"/>
  <c r="J267" i="2"/>
  <c r="J265" i="2"/>
  <c r="J261" i="2"/>
  <c r="BK222" i="2"/>
  <c r="J185" i="2"/>
  <c r="BK181" i="2"/>
  <c r="J169" i="2"/>
  <c r="BK165" i="2"/>
  <c r="BK163" i="2"/>
  <c r="BK149" i="2"/>
  <c r="AS94" i="1"/>
  <c r="BK301" i="2"/>
  <c r="BK299" i="2"/>
  <c r="BK289" i="2"/>
  <c r="J271" i="2"/>
  <c r="J255" i="2"/>
  <c r="BK245" i="2"/>
  <c r="J237" i="2"/>
  <c r="J229" i="2"/>
  <c r="J227" i="2"/>
  <c r="BK214" i="2"/>
  <c r="J203" i="2"/>
  <c r="BK195" i="2"/>
  <c r="J165" i="2"/>
  <c r="J163" i="2"/>
  <c r="J161" i="2"/>
  <c r="BK160" i="2"/>
  <c r="BK156" i="2"/>
  <c r="J152" i="2"/>
  <c r="J147" i="2"/>
  <c r="J140" i="2"/>
  <c r="BK133" i="2"/>
  <c r="BK265" i="2"/>
  <c r="BK263" i="2"/>
  <c r="BK261" i="2"/>
  <c r="BK259" i="2"/>
  <c r="BK233" i="2"/>
  <c r="BK216" i="2"/>
  <c r="J192" i="2"/>
  <c r="J189" i="2"/>
  <c r="BK185" i="2"/>
  <c r="BK183" i="2"/>
  <c r="J177" i="2"/>
  <c r="J158" i="2"/>
  <c r="J133" i="2"/>
  <c r="BK298" i="2"/>
  <c r="J282" i="2"/>
  <c r="J273" i="2"/>
  <c r="BK271" i="2"/>
  <c r="BK269" i="2"/>
  <c r="BK239" i="2"/>
  <c r="BK235" i="2"/>
  <c r="J233" i="2"/>
  <c r="BK231" i="2"/>
  <c r="BK227" i="2"/>
  <c r="J224" i="2"/>
  <c r="BK219" i="2"/>
  <c r="J217" i="2"/>
  <c r="J197" i="2"/>
  <c r="BK177" i="2"/>
  <c r="BK167" i="2"/>
  <c r="BK161" i="2"/>
  <c r="J160" i="2"/>
  <c r="J156" i="2"/>
  <c r="BK152" i="2"/>
  <c r="J142" i="2"/>
  <c r="BK135" i="2"/>
  <c r="BK275" i="2"/>
  <c r="BK267" i="2"/>
  <c r="J239" i="2"/>
  <c r="BK237" i="2"/>
  <c r="BK229" i="2"/>
  <c r="J222" i="2"/>
  <c r="J216" i="2"/>
  <c r="BK207" i="2"/>
  <c r="J205" i="2"/>
  <c r="J195" i="2"/>
  <c r="J172" i="2"/>
  <c r="BK158" i="2"/>
  <c r="J299" i="2"/>
  <c r="J298" i="2"/>
  <c r="BK282" i="2"/>
  <c r="BK273" i="2"/>
  <c r="BK257" i="2"/>
  <c r="BK253" i="2"/>
  <c r="BK251" i="2"/>
  <c r="J245" i="2"/>
  <c r="J231" i="2"/>
  <c r="BK217" i="2"/>
  <c r="BK209" i="2"/>
  <c r="BK203" i="2"/>
  <c r="BK199" i="2"/>
  <c r="BK189" i="2"/>
  <c r="BK187" i="2"/>
  <c r="J183" i="2"/>
  <c r="J167" i="2"/>
  <c r="J154" i="2"/>
  <c r="J275" i="2"/>
  <c r="J263" i="2"/>
  <c r="J259" i="2"/>
  <c r="J257" i="2"/>
  <c r="J251" i="2"/>
  <c r="BK224" i="2"/>
  <c r="J214" i="2"/>
  <c r="J207" i="2"/>
  <c r="BK205" i="2"/>
  <c r="J199" i="2"/>
  <c r="BK197" i="2"/>
  <c r="BK192" i="2"/>
  <c r="J187" i="2"/>
  <c r="BK154" i="2"/>
  <c r="BK147" i="2"/>
  <c r="BK137" i="2"/>
  <c r="J135" i="2"/>
  <c r="BK255" i="2"/>
  <c r="J253" i="2"/>
  <c r="J235" i="2"/>
  <c r="J219" i="2"/>
  <c r="J209" i="2"/>
  <c r="J181" i="2"/>
  <c r="BK172" i="2"/>
  <c r="BK169" i="2"/>
  <c r="J149" i="2"/>
  <c r="BK142" i="2"/>
  <c r="BK140" i="2"/>
  <c r="J137" i="2"/>
  <c r="R171" i="2" l="1"/>
  <c r="P180" i="2"/>
  <c r="BK191" i="2"/>
  <c r="J191" i="2" s="1"/>
  <c r="J101" i="2" s="1"/>
  <c r="P213" i="2"/>
  <c r="T221" i="2"/>
  <c r="BK171" i="2"/>
  <c r="J171" i="2" s="1"/>
  <c r="J99" i="2" s="1"/>
  <c r="R191" i="2"/>
  <c r="T236" i="2"/>
  <c r="BK132" i="2"/>
  <c r="J132" i="2" s="1"/>
  <c r="J98" i="2" s="1"/>
  <c r="P171" i="2"/>
  <c r="P191" i="2"/>
  <c r="T213" i="2"/>
  <c r="BK221" i="2"/>
  <c r="J221" i="2" s="1"/>
  <c r="J105" i="2" s="1"/>
  <c r="R236" i="2"/>
  <c r="BK274" i="2"/>
  <c r="J274" i="2" s="1"/>
  <c r="J108" i="2" s="1"/>
  <c r="T132" i="2"/>
  <c r="T191" i="2"/>
  <c r="BK236" i="2"/>
  <c r="J236" i="2" s="1"/>
  <c r="J106" i="2" s="1"/>
  <c r="P260" i="2"/>
  <c r="T274" i="2"/>
  <c r="P132" i="2"/>
  <c r="BK180" i="2"/>
  <c r="J180" i="2" s="1"/>
  <c r="J100" i="2" s="1"/>
  <c r="T180" i="2"/>
  <c r="R213" i="2"/>
  <c r="R221" i="2"/>
  <c r="BK260" i="2"/>
  <c r="J260" i="2" s="1"/>
  <c r="J107" i="2" s="1"/>
  <c r="T260" i="2"/>
  <c r="P274" i="2"/>
  <c r="BK297" i="2"/>
  <c r="J297" i="2" s="1"/>
  <c r="J110" i="2" s="1"/>
  <c r="R297" i="2"/>
  <c r="R296" i="2"/>
  <c r="R132" i="2"/>
  <c r="T171" i="2"/>
  <c r="R180" i="2"/>
  <c r="BK213" i="2"/>
  <c r="J213" i="2" s="1"/>
  <c r="J102" i="2" s="1"/>
  <c r="P221" i="2"/>
  <c r="P236" i="2"/>
  <c r="R260" i="2"/>
  <c r="R274" i="2"/>
  <c r="P297" i="2"/>
  <c r="P296" i="2" s="1"/>
  <c r="T297" i="2"/>
  <c r="T296" i="2" s="1"/>
  <c r="J89" i="2"/>
  <c r="BE161" i="2"/>
  <c r="BE163" i="2"/>
  <c r="BE165" i="2"/>
  <c r="BE197" i="2"/>
  <c r="BE237" i="2"/>
  <c r="BE245" i="2"/>
  <c r="F127" i="2"/>
  <c r="BE160" i="2"/>
  <c r="BE167" i="2"/>
  <c r="BE177" i="2"/>
  <c r="BE216" i="2"/>
  <c r="BE231" i="2"/>
  <c r="BE233" i="2"/>
  <c r="BE235" i="2"/>
  <c r="BE253" i="2"/>
  <c r="BE261" i="2"/>
  <c r="BE269" i="2"/>
  <c r="BE273" i="2"/>
  <c r="J91" i="2"/>
  <c r="J127" i="2"/>
  <c r="BE140" i="2"/>
  <c r="BE142" i="2"/>
  <c r="BE149" i="2"/>
  <c r="BE169" i="2"/>
  <c r="BE195" i="2"/>
  <c r="BE207" i="2"/>
  <c r="BE219" i="2"/>
  <c r="BE271" i="2"/>
  <c r="E85" i="2"/>
  <c r="BE137" i="2"/>
  <c r="BE147" i="2"/>
  <c r="BE199" i="2"/>
  <c r="BE203" i="2"/>
  <c r="BE214" i="2"/>
  <c r="BE224" i="2"/>
  <c r="BE227" i="2"/>
  <c r="BE251" i="2"/>
  <c r="BE255" i="2"/>
  <c r="BE257" i="2"/>
  <c r="BE298" i="2"/>
  <c r="BE133" i="2"/>
  <c r="BE185" i="2"/>
  <c r="BE267" i="2"/>
  <c r="BE289" i="2"/>
  <c r="BE299" i="2"/>
  <c r="F126" i="2"/>
  <c r="BE152" i="2"/>
  <c r="BE172" i="2"/>
  <c r="BE229" i="2"/>
  <c r="BE239" i="2"/>
  <c r="BE282" i="2"/>
  <c r="BE301" i="2"/>
  <c r="BK218" i="2"/>
  <c r="J218" i="2" s="1"/>
  <c r="J103" i="2" s="1"/>
  <c r="BE154" i="2"/>
  <c r="BE181" i="2"/>
  <c r="BE183" i="2"/>
  <c r="BE192" i="2"/>
  <c r="BE209" i="2"/>
  <c r="BE217" i="2"/>
  <c r="BE222" i="2"/>
  <c r="BE263" i="2"/>
  <c r="BE265" i="2"/>
  <c r="BE275" i="2"/>
  <c r="BE135" i="2"/>
  <c r="BE156" i="2"/>
  <c r="BE158" i="2"/>
  <c r="BE187" i="2"/>
  <c r="BE189" i="2"/>
  <c r="BE205" i="2"/>
  <c r="BE259" i="2"/>
  <c r="F35" i="2"/>
  <c r="BB95" i="1" s="1"/>
  <c r="BB94" i="1" s="1"/>
  <c r="AX94" i="1" s="1"/>
  <c r="F37" i="2"/>
  <c r="BD95" i="1" s="1"/>
  <c r="BD94" i="1" s="1"/>
  <c r="W33" i="1" s="1"/>
  <c r="F36" i="2"/>
  <c r="BC95" i="1" s="1"/>
  <c r="BC94" i="1" s="1"/>
  <c r="AY94" i="1" s="1"/>
  <c r="J34" i="2"/>
  <c r="AW95" i="1" s="1"/>
  <c r="F34" i="2"/>
  <c r="BA95" i="1" s="1"/>
  <c r="BA94" i="1" s="1"/>
  <c r="AW94" i="1" s="1"/>
  <c r="AK30" i="1" s="1"/>
  <c r="P131" i="2" l="1"/>
  <c r="R131" i="2"/>
  <c r="P220" i="2"/>
  <c r="T131" i="2"/>
  <c r="R220" i="2"/>
  <c r="P130" i="2"/>
  <c r="AU95" i="1" s="1"/>
  <c r="AU94" i="1" s="1"/>
  <c r="T220" i="2"/>
  <c r="BK131" i="2"/>
  <c r="J131" i="2" s="1"/>
  <c r="J97" i="2" s="1"/>
  <c r="BK220" i="2"/>
  <c r="J220" i="2" s="1"/>
  <c r="J104" i="2" s="1"/>
  <c r="BK296" i="2"/>
  <c r="J296" i="2" s="1"/>
  <c r="J109" i="2" s="1"/>
  <c r="W30" i="1"/>
  <c r="W32" i="1"/>
  <c r="W31" i="1"/>
  <c r="J33" i="2"/>
  <c r="AV95" i="1" s="1"/>
  <c r="AT95" i="1" s="1"/>
  <c r="F33" i="2"/>
  <c r="AZ95" i="1" s="1"/>
  <c r="AZ94" i="1" s="1"/>
  <c r="W29" i="1" s="1"/>
  <c r="R130" i="2" l="1"/>
  <c r="T130" i="2"/>
  <c r="BK130" i="2"/>
  <c r="J130" i="2" s="1"/>
  <c r="J30" i="2" s="1"/>
  <c r="AG95" i="1" s="1"/>
  <c r="AN95" i="1" s="1"/>
  <c r="AV94" i="1"/>
  <c r="AK29" i="1" s="1"/>
  <c r="J39" i="2" l="1"/>
  <c r="J96" i="2"/>
  <c r="AG94" i="1"/>
  <c r="AK26" i="1" s="1"/>
  <c r="AK35" i="1" s="1"/>
  <c r="AT94" i="1"/>
  <c r="AN94" i="1" l="1"/>
</calcChain>
</file>

<file path=xl/sharedStrings.xml><?xml version="1.0" encoding="utf-8"?>
<sst xmlns="http://schemas.openxmlformats.org/spreadsheetml/2006/main" count="2073" uniqueCount="471">
  <si>
    <t>Export Komplet</t>
  </si>
  <si>
    <t/>
  </si>
  <si>
    <t>2.0</t>
  </si>
  <si>
    <t>False</t>
  </si>
  <si>
    <t>{88e5d7f9-6fb6-496e-8d2f-07dab9d036fd}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</si>
  <si>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</si>
  <si>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</si>
  <si>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</si>
  <si>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</si>
  <si>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</si>
  <si>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</si>
  <si>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0,001</t>
  </si>
  <si>
    <t>Kód:</t>
  </si>
  <si>
    <t>Z_008</t>
  </si>
  <si>
    <t>Stavba:</t>
  </si>
  <si>
    <t>Mateřská školka hřiště</t>
  </si>
  <si>
    <t>KSO:</t>
  </si>
  <si>
    <t>CC-CZ:</t>
  </si>
  <si>
    <t>Místo:</t>
  </si>
  <si>
    <t xml:space="preserve"> </t>
  </si>
  <si>
    <t>Datum:</t>
  </si>
  <si>
    <t>25. 5. 2021</t>
  </si>
  <si>
    <t>Zadavatel:</t>
  </si>
  <si>
    <t>IČ:</t>
  </si>
  <si>
    <t>DIČ:</t>
  </si>
  <si>
    <t>Zhotovitel: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</si>
  <si>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</si>
  <si>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</si>
  <si>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</si>
  <si>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</si>
  <si>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</si>
  <si>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</si>
  <si>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</si>
  <si>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</si>
  <si>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</si>
  <si>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</si>
  <si>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</si>
  <si>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</si>
  <si>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</si>
  <si>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</si>
  <si>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</si>
  <si>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</si>
  <si>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</si>
  <si>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</si>
  <si>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</si>
  <si>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</si>
  <si>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</si>
  <si>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</si>
  <si>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</si>
  <si>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</si>
  <si>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</si>
  <si>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</si>
  <si>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</si>
  <si>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</si>
  <si>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</si>
  <si>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</si>
  <si>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</si>
  <si>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</si>
  <si>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</si>
  <si>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</si>
  <si>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</si>
  <si>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</si>
  <si>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</si>
  <si>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</si>
  <si>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</si>
  <si>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</si>
  <si>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</si>
  <si>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</si>
  <si>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</si>
  <si>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</si>
  <si>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</si>
  <si>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</si>
  <si>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</si>
  <si>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</si>
  <si>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</si>
  <si>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D.1.1</t>
  </si>
  <si>
    <t>Hřiště</t>
  </si>
  <si>
    <t>STA</t>
  </si>
  <si>
    <t>1</t>
  </si>
  <si>
    <t>{bc271eae-689d-49e7-8125-fe877cf309be}</t>
  </si>
  <si>
    <t>2</t>
  </si>
  <si>
    <t>KRYCÍ LIST SOUPISU PRACÍ</t>
  </si>
  <si>
    <t>Objekt:</t>
  </si>
  <si>
    <t>D.1.1 - Hřiště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</si>
  <si>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</si>
  <si>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</si>
  <si>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</si>
  <si>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</si>
  <si>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</si>
  <si>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</si>
  <si>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</si>
  <si>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</si>
  <si>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5 - Komunikace pozemní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</si>
  <si>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</si>
  <si>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</si>
  <si>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</si>
  <si>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</si>
  <si>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712 - Povlakové krytiny</t>
  </si>
  <si>
    <t xml:space="preserve">    762 - Konstrukce tesařské</t>
  </si>
  <si>
    <t xml:space="preserve">    764 - Konstrukce klempířské</t>
  </si>
  <si>
    <t xml:space="preserve">    783 - Dokončovací práce - nátěry</t>
  </si>
  <si>
    <t>VRN - Vedlejší rozpočtové náklady</t>
  </si>
  <si>
    <t xml:space="preserve">    VRN9 - Ostatní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</si>
  <si>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</si>
  <si>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</si>
  <si>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</si>
  <si>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</si>
  <si>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</si>
  <si>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</si>
  <si>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</si>
  <si>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</si>
  <si>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</si>
  <si>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</si>
  <si>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</si>
  <si>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</si>
  <si>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</si>
  <si>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</si>
  <si>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</si>
  <si>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</si>
  <si>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</si>
  <si>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</si>
  <si>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113106123</t>
  </si>
  <si>
    <t>Rozebrání dlažeb ze zámkových dlaždic komunikací pro pěší ručně</t>
  </si>
  <si>
    <t>m2</t>
  </si>
  <si>
    <t>4</t>
  </si>
  <si>
    <t>284124415</t>
  </si>
  <si>
    <t>VV</t>
  </si>
  <si>
    <t>"stávající zámková dlažba" 43,06</t>
  </si>
  <si>
    <t>113107112</t>
  </si>
  <si>
    <t>Odstranění podkladu z kameniva těženého tl 200 mm ručně</t>
  </si>
  <si>
    <t>1041308534</t>
  </si>
  <si>
    <t>"stávající vrstva pod zámkovou dlažbou" 43,06</t>
  </si>
  <si>
    <t>3</t>
  </si>
  <si>
    <t>113204111</t>
  </si>
  <si>
    <t>Vytrhání obrub záhonových</t>
  </si>
  <si>
    <t>m</t>
  </si>
  <si>
    <t>1700711704</t>
  </si>
  <si>
    <t xml:space="preserve">"kolem stávající zámkové dlažby" </t>
  </si>
  <si>
    <t>(16,6+14,4+7)</t>
  </si>
  <si>
    <t>121151113</t>
  </si>
  <si>
    <t>Sejmutí ornice plochy do 500 m2 tl vrstvy do 200 mm strojně</t>
  </si>
  <si>
    <t>-1084467123</t>
  </si>
  <si>
    <t>11,22+25+62+15</t>
  </si>
  <si>
    <t>5</t>
  </si>
  <si>
    <t>131251100</t>
  </si>
  <si>
    <t>Hloubení jam nezapažených v hornině třídy těžitelnosti I, skupiny 3 objem do 20 m3 strojně</t>
  </si>
  <si>
    <t>m3</t>
  </si>
  <si>
    <t>1985575981</t>
  </si>
  <si>
    <t>(11,22+25+62+15)*0,15</t>
  </si>
  <si>
    <t>"pod přesunované hrací prvky" 1,2</t>
  </si>
  <si>
    <t>"pod nové hrací prvku" 2</t>
  </si>
  <si>
    <t>"základy pod pergolou" 0,5</t>
  </si>
  <si>
    <t>6</t>
  </si>
  <si>
    <t>162211311</t>
  </si>
  <si>
    <t>Vodorovné přemístění výkopku z horniny třídy těžitelnosti I, skupiny 1 až 3 stavebním kolečkem do 10 m</t>
  </si>
  <si>
    <t>-1301624286</t>
  </si>
  <si>
    <t>"z výkopů"  (13,017)</t>
  </si>
  <si>
    <t>7</t>
  </si>
  <si>
    <t>162211319</t>
  </si>
  <si>
    <t>Příplatek k vodorovnému přemístění výkopku z horniny třídy těžitelnosti I, skupiny 1 až 3 stavebním kolečkem ZKD 10 m</t>
  </si>
  <si>
    <t>-714438278</t>
  </si>
  <si>
    <t>13,017*2 'Přepočtené koeficientem množství</t>
  </si>
  <si>
    <t>8</t>
  </si>
  <si>
    <t>162751117</t>
  </si>
  <si>
    <t>572251107</t>
  </si>
  <si>
    <t>20,683-13,017</t>
  </si>
  <si>
    <t>9</t>
  </si>
  <si>
    <t>171151101</t>
  </si>
  <si>
    <t>Modelace násypů do požadovaného tvaru</t>
  </si>
  <si>
    <t>1119157521</t>
  </si>
  <si>
    <t>"odhad" 40</t>
  </si>
  <si>
    <t>10</t>
  </si>
  <si>
    <t>171151103</t>
  </si>
  <si>
    <t>Uložení sypaniny z hornin soudržných do násypů zhutněných strojně</t>
  </si>
  <si>
    <t>-1872886241</t>
  </si>
  <si>
    <t>"ornice + z výkopů"  (113,22*0,15)+(13,017)</t>
  </si>
  <si>
    <t>11</t>
  </si>
  <si>
    <t>171152501</t>
  </si>
  <si>
    <t>Zhutnění podloží z hornin soudržných nebo nesoudržných pod násypy</t>
  </si>
  <si>
    <t>808843244</t>
  </si>
  <si>
    <t>"pod násypem cca" 40</t>
  </si>
  <si>
    <t>12</t>
  </si>
  <si>
    <t>171201221</t>
  </si>
  <si>
    <t>Poplatek za uložení na skládce (skládkovné) zeminy a kamení kód odpadu 17 05 04</t>
  </si>
  <si>
    <t>t</t>
  </si>
  <si>
    <t>837691029</t>
  </si>
  <si>
    <t>13</t>
  </si>
  <si>
    <t>174111101</t>
  </si>
  <si>
    <t>Zásyp jam, šachet rýh nebo kolem objektů sypaninou se zhutněním ručně</t>
  </si>
  <si>
    <t>-766115096</t>
  </si>
  <si>
    <t>"dráha" 61,3*0,08</t>
  </si>
  <si>
    <t>14</t>
  </si>
  <si>
    <t>M</t>
  </si>
  <si>
    <t>58341341</t>
  </si>
  <si>
    <t>kamenivo drcené drobné frakce 0/4</t>
  </si>
  <si>
    <t>1313402524</t>
  </si>
  <si>
    <t>"dráha" 61,3*0,03*2,16</t>
  </si>
  <si>
    <t>58344171</t>
  </si>
  <si>
    <t>štěrkodrť frakce 0/32</t>
  </si>
  <si>
    <t>-841212066</t>
  </si>
  <si>
    <t>"dráha" 61,3*0,05*2,16</t>
  </si>
  <si>
    <t>16</t>
  </si>
  <si>
    <t>00572410</t>
  </si>
  <si>
    <t>osivo směs travní parková</t>
  </si>
  <si>
    <t>kg</t>
  </si>
  <si>
    <t>-765671526</t>
  </si>
  <si>
    <t>113,22*0,02 'Přepočtené koeficientem množství</t>
  </si>
  <si>
    <t>17</t>
  </si>
  <si>
    <t>181951112</t>
  </si>
  <si>
    <t>Úprava pláně v hornině třídy těžitelnosti I, skupiny 1 až 3 se zhutněním strojně</t>
  </si>
  <si>
    <t>977838647</t>
  </si>
  <si>
    <t>Zakládání</t>
  </si>
  <si>
    <t>18</t>
  </si>
  <si>
    <t>274313711</t>
  </si>
  <si>
    <t>Základové pásy z betonu tř. C 20/25</t>
  </si>
  <si>
    <t>-504003263</t>
  </si>
  <si>
    <t>"základ hroch" 0,75</t>
  </si>
  <si>
    <t>"základ motorka" 0,125</t>
  </si>
  <si>
    <t>"základ lev" 0,2</t>
  </si>
  <si>
    <t>1,075*1,035 'Přepočtené koeficientem množství</t>
  </si>
  <si>
    <t>19</t>
  </si>
  <si>
    <t>275313711</t>
  </si>
  <si>
    <t>Základové patky z betonu tř. C 20/25</t>
  </si>
  <si>
    <t>277788638</t>
  </si>
  <si>
    <t>0,5*1,035 'Přepočtené koeficientem množství</t>
  </si>
  <si>
    <t>Komunikace pozemní</t>
  </si>
  <si>
    <t>20</t>
  </si>
  <si>
    <t>564851111</t>
  </si>
  <si>
    <t>Podklad ze štěrkodrtě ŠD tl 150 mm</t>
  </si>
  <si>
    <t>1573669491</t>
  </si>
  <si>
    <t>"skladba P1" 76,8</t>
  </si>
  <si>
    <t>564861111</t>
  </si>
  <si>
    <t>Podklad ze štěrkodrtě ŠD tl 200 mm</t>
  </si>
  <si>
    <t>-381964276</t>
  </si>
  <si>
    <t>"dráha" 61,3</t>
  </si>
  <si>
    <t>22</t>
  </si>
  <si>
    <t>579231322</t>
  </si>
  <si>
    <t>Strojně litý pryžový povrch stabilizační a 1-vrstvý tl 13 mm 1 ostatní barva na terén do 300 m2, včetně stabilizační vrstvy tl. 35 mm</t>
  </si>
  <si>
    <t>-1902949180</t>
  </si>
  <si>
    <t>23</t>
  </si>
  <si>
    <t>596211111</t>
  </si>
  <si>
    <t>Kladení zámkové dlažby komunikací pro pěší tl 60 mm skupiny A pl do 100 m2, včetně lože</t>
  </si>
  <si>
    <t>290651110</t>
  </si>
  <si>
    <t>24</t>
  </si>
  <si>
    <t>59245015</t>
  </si>
  <si>
    <t>1668569319</t>
  </si>
  <si>
    <t>76,8*1,03 'Přepočtené koeficientem množství</t>
  </si>
  <si>
    <t>Ostatní konstrukce a práce, bourání</t>
  </si>
  <si>
    <t>25</t>
  </si>
  <si>
    <t>916231213</t>
  </si>
  <si>
    <t>Osazení chodníkového obrubníku betonového stojatého s boční opěrou do lože z betonu prostého</t>
  </si>
  <si>
    <t>-1808292871</t>
  </si>
  <si>
    <t>"kolem zpevněné plochy P1" 21,2+17,1+11+9</t>
  </si>
  <si>
    <t>"kolem dráhy" (47+52)</t>
  </si>
  <si>
    <t>26</t>
  </si>
  <si>
    <t>59217011</t>
  </si>
  <si>
    <t>obrubník betonový zahradní 500x50x200mm</t>
  </si>
  <si>
    <t>-883331762</t>
  </si>
  <si>
    <t>157,3*1,02 'Přepočtené koeficientem množství</t>
  </si>
  <si>
    <t>27</t>
  </si>
  <si>
    <t>952100001</t>
  </si>
  <si>
    <t>Kompletní odstranění pískoviště i včetně písku</t>
  </si>
  <si>
    <t>soubor</t>
  </si>
  <si>
    <t>1484442109</t>
  </si>
  <si>
    <t>"stávající pískoviště" 1</t>
  </si>
  <si>
    <t>28</t>
  </si>
  <si>
    <t>952100005</t>
  </si>
  <si>
    <t>Montáž stávajících herních prvků, včetně nových kotevních prvků</t>
  </si>
  <si>
    <t>kus</t>
  </si>
  <si>
    <t>512</t>
  </si>
  <si>
    <t>-420169603</t>
  </si>
  <si>
    <t>"hroch" 1</t>
  </si>
  <si>
    <t>"motorka" 1</t>
  </si>
  <si>
    <t>"lev" 1</t>
  </si>
  <si>
    <t>29</t>
  </si>
  <si>
    <t>952100008</t>
  </si>
  <si>
    <t>Dodávka + Montáž skluzavka, včetně základu a kotevních prvků</t>
  </si>
  <si>
    <t>-1024238179</t>
  </si>
  <si>
    <t>30</t>
  </si>
  <si>
    <t>952100009</t>
  </si>
  <si>
    <t>Dodávka + Montáž tunel, včetně základu a kotevních prvků</t>
  </si>
  <si>
    <t>-620375748</t>
  </si>
  <si>
    <t>31</t>
  </si>
  <si>
    <t>952100010</t>
  </si>
  <si>
    <t>1306044295</t>
  </si>
  <si>
    <t>32</t>
  </si>
  <si>
    <t>961044111</t>
  </si>
  <si>
    <t>Bourání základů z betonu prostého</t>
  </si>
  <si>
    <t>-1557114983</t>
  </si>
  <si>
    <t>997</t>
  </si>
  <si>
    <t>Přesun sutě</t>
  </si>
  <si>
    <t>33</t>
  </si>
  <si>
    <t>997221551</t>
  </si>
  <si>
    <t>828779646</t>
  </si>
  <si>
    <t>32,284*9 'Přepočtené koeficientem množství</t>
  </si>
  <si>
    <t>35</t>
  </si>
  <si>
    <t>997221612</t>
  </si>
  <si>
    <t>Nakládání vybouraných hmot na dopravní prostředky pro vodorovnou dopravu</t>
  </si>
  <si>
    <t>-718498400</t>
  </si>
  <si>
    <t>36</t>
  </si>
  <si>
    <t>997221655</t>
  </si>
  <si>
    <t>382915614</t>
  </si>
  <si>
    <t>998</t>
  </si>
  <si>
    <t>Přesun hmot</t>
  </si>
  <si>
    <t>37</t>
  </si>
  <si>
    <t>998223011</t>
  </si>
  <si>
    <t>Přesun hmot pro pozemní komunikace s krytem dlážděným</t>
  </si>
  <si>
    <t>723098</t>
  </si>
  <si>
    <t>PSV</t>
  </si>
  <si>
    <t>Práce a dodávky PSV</t>
  </si>
  <si>
    <t>712</t>
  </si>
  <si>
    <t>Povlakové krytiny</t>
  </si>
  <si>
    <t>38</t>
  </si>
  <si>
    <t>712311101</t>
  </si>
  <si>
    <t>Provedení povlakové krytiny střech do 10° za studena lakem penetračním nebo asfaltovým</t>
  </si>
  <si>
    <t>167955617</t>
  </si>
  <si>
    <t>"střecha pergoly" 5*2,35</t>
  </si>
  <si>
    <t>39</t>
  </si>
  <si>
    <t>11163153</t>
  </si>
  <si>
    <t>emulze asfaltová penetrační</t>
  </si>
  <si>
    <t>litr</t>
  </si>
  <si>
    <t>1355168887</t>
  </si>
  <si>
    <t>"střecha pergoly" 5*2,35*0,3</t>
  </si>
  <si>
    <t>3,525*0,00032 'Přepočtené koeficientem množství</t>
  </si>
  <si>
    <t>40</t>
  </si>
  <si>
    <t>712331111</t>
  </si>
  <si>
    <t>Provedení povlakové krytiny střech do 10° podkladní vrstvy pásy na sucho samolepící</t>
  </si>
  <si>
    <t>1722398860</t>
  </si>
  <si>
    <t>41</t>
  </si>
  <si>
    <t>62866281</t>
  </si>
  <si>
    <t>pás asfaltový samolepicí modifikovaný SBS tl 3,0mm s vložkou ze skleněné tkaniny se spalitelnou fólií nebo jemnozrnným minerálním posypem nebo textilií na horním povrchu</t>
  </si>
  <si>
    <t>1381850161</t>
  </si>
  <si>
    <t>11,75*1,1655 'Přepočtené koeficientem množství</t>
  </si>
  <si>
    <t>42</t>
  </si>
  <si>
    <t>712341559</t>
  </si>
  <si>
    <t>Provedení povlakové krytiny střech do 10° pásy NAIP přitavením v plné ploše</t>
  </si>
  <si>
    <t>350414191</t>
  </si>
  <si>
    <t>43</t>
  </si>
  <si>
    <t>DEK.1010151220</t>
  </si>
  <si>
    <t>ELASTEK 40 SPECIAL MINERAL (role/7,5m2)</t>
  </si>
  <si>
    <t>753216938</t>
  </si>
  <si>
    <t>44</t>
  </si>
  <si>
    <t>998712101</t>
  </si>
  <si>
    <t>Přesun hmot tonážní tonážní pro krytiny povlakové v objektech v do 6 m</t>
  </si>
  <si>
    <t>817682402</t>
  </si>
  <si>
    <t>762</t>
  </si>
  <si>
    <t>Konstrukce tesařské</t>
  </si>
  <si>
    <t>45</t>
  </si>
  <si>
    <t>762083122</t>
  </si>
  <si>
    <t>Impregnace řeziva proti dřevokaznému hmyzu, houbám a plísním máčením třída ohrožení 3 a 4</t>
  </si>
  <si>
    <t>-2013160349</t>
  </si>
  <si>
    <t>0,621+0,258</t>
  </si>
  <si>
    <t>46</t>
  </si>
  <si>
    <t>762332132</t>
  </si>
  <si>
    <t>Montáž vázaných kcí krovů pravidelných z hraněného řeziva průřezové plochy do 224 cm2</t>
  </si>
  <si>
    <t>695067441</t>
  </si>
  <si>
    <t>"sloupek 1" 2*2,30</t>
  </si>
  <si>
    <t>"sloupek 2" 2*2,50</t>
  </si>
  <si>
    <t>"kleštiny" 7,92</t>
  </si>
  <si>
    <t>"krokve" 7*2,35</t>
  </si>
  <si>
    <t>"pásek" 6*0,8</t>
  </si>
  <si>
    <t>47</t>
  </si>
  <si>
    <t>60512130</t>
  </si>
  <si>
    <t>hranol stavební řezivo průřezu do 224cm2 do dl 6m</t>
  </si>
  <si>
    <t>-1703000043</t>
  </si>
  <si>
    <t>"sloupek 1" 2*2,30*0,14*0,14</t>
  </si>
  <si>
    <t>"sloupek 2" 2*2,50*0,14*0,14</t>
  </si>
  <si>
    <t>"kleštiny" 7,92*0,14*0,14</t>
  </si>
  <si>
    <t>"krokve" 7*2,35*0,10*0,14</t>
  </si>
  <si>
    <t>"pásek" 6*0,8*0,1*0,1</t>
  </si>
  <si>
    <t>48</t>
  </si>
  <si>
    <t>762332133</t>
  </si>
  <si>
    <t>Montáž vázaných kcí krovů pravidelných z hraněného řeziva průřezové plochy do 288 cm2</t>
  </si>
  <si>
    <t>-94186892</t>
  </si>
  <si>
    <t>"vaznice" 4,6*2</t>
  </si>
  <si>
    <t>49</t>
  </si>
  <si>
    <t>60512135</t>
  </si>
  <si>
    <t>hranol stavební řezivo průřezu do 288cm2 do dl 6m</t>
  </si>
  <si>
    <t>-1320358034</t>
  </si>
  <si>
    <t>"vaznice" 4,6*2*0,14*0,2</t>
  </si>
  <si>
    <t>50</t>
  </si>
  <si>
    <t>762341016</t>
  </si>
  <si>
    <t>Bednění střech rovných z desek OSB tl 22 mm na sraz šroubovaných na krokve</t>
  </si>
  <si>
    <t>1536243935</t>
  </si>
  <si>
    <t>"desky šroubovány na krokve" 5*2,35</t>
  </si>
  <si>
    <t>51</t>
  </si>
  <si>
    <t>762395000</t>
  </si>
  <si>
    <t>Spojovací prostředky krovů, bednění, laťování, nadstřešních konstrukcí</t>
  </si>
  <si>
    <t>1660085116</t>
  </si>
  <si>
    <t>52</t>
  </si>
  <si>
    <t>998762101</t>
  </si>
  <si>
    <t>Přesun hmot tonážní pro kce tesařské v objektech v do 6 m</t>
  </si>
  <si>
    <t>-338613900</t>
  </si>
  <si>
    <t>764</t>
  </si>
  <si>
    <t>Konstrukce klempířské</t>
  </si>
  <si>
    <t>53</t>
  </si>
  <si>
    <t>764212404</t>
  </si>
  <si>
    <t>Oplechování štítu závětrnou lištou z Pz plechu rš 330 mm</t>
  </si>
  <si>
    <t>1818200873</t>
  </si>
  <si>
    <t>"pergola" 2,4*2</t>
  </si>
  <si>
    <t>54</t>
  </si>
  <si>
    <t>764212433</t>
  </si>
  <si>
    <t>Oplechování rovné okapové hrany z Pz plechu rš 250 mm</t>
  </si>
  <si>
    <t>1760116445</t>
  </si>
  <si>
    <t>4,6</t>
  </si>
  <si>
    <t>55</t>
  </si>
  <si>
    <t>764311404</t>
  </si>
  <si>
    <t>Lemování rovných zdí střech s krytinou prejzovou nebo vlnitou z Pz plechu rš 330 mm</t>
  </si>
  <si>
    <t>1777457053</t>
  </si>
  <si>
    <t>"styk pergola stěna" 4,6</t>
  </si>
  <si>
    <t>56</t>
  </si>
  <si>
    <t>764511403</t>
  </si>
  <si>
    <t>Žlab podokapní půlkruhový z Pz plechu rš 250 mm</t>
  </si>
  <si>
    <t>1371005614</t>
  </si>
  <si>
    <t>57</t>
  </si>
  <si>
    <t>764511444</t>
  </si>
  <si>
    <t>Kotlík oválný (trychtýřový) pro podokapní žlaby z Pz plechu 330/100 mm</t>
  </si>
  <si>
    <t>806537027</t>
  </si>
  <si>
    <t>58</t>
  </si>
  <si>
    <t>764518422</t>
  </si>
  <si>
    <t>Svody kruhové včetně objímek, kolen, odskoků z Pz plechu průměru 100 mm</t>
  </si>
  <si>
    <t>-1972091420</t>
  </si>
  <si>
    <t>3,5</t>
  </si>
  <si>
    <t>59</t>
  </si>
  <si>
    <t>998764101</t>
  </si>
  <si>
    <t>Přesun hmot tonážní pro konstrukce klempířské v objektech v do 6 m</t>
  </si>
  <si>
    <t>563476190</t>
  </si>
  <si>
    <t>783</t>
  </si>
  <si>
    <t>Dokončovací práce - nátěry</t>
  </si>
  <si>
    <t>60</t>
  </si>
  <si>
    <t>783213101</t>
  </si>
  <si>
    <t>Napouštěcí jednonásobný syntetický nátěr tesařských konstrukcí zabudovaných do konstrukce</t>
  </si>
  <si>
    <t>-211258026</t>
  </si>
  <si>
    <t>"sloupek 1" (2*2,30)*0,14*4</t>
  </si>
  <si>
    <t>"sloupek 2" (2*2,50)*0,14*4</t>
  </si>
  <si>
    <t>"kleštiny" (7,92)*0,22*4</t>
  </si>
  <si>
    <t>"krokve" (7*2,35)*0,24*2</t>
  </si>
  <si>
    <t>"pásek" (6*0,8)*0,1*4</t>
  </si>
  <si>
    <t>"vaznice" (4,6*2)*0,34*2</t>
  </si>
  <si>
    <t>61</t>
  </si>
  <si>
    <t>783214101</t>
  </si>
  <si>
    <t>Základní jednonásobný syntetický nátěr tesařských konstrukcí</t>
  </si>
  <si>
    <t>-2115634702</t>
  </si>
  <si>
    <t>62</t>
  </si>
  <si>
    <t>783217101</t>
  </si>
  <si>
    <t>Krycí jednonásobný syntetický nátěr tesařských konstrukcí</t>
  </si>
  <si>
    <t>545619569</t>
  </si>
  <si>
    <t>VRN</t>
  </si>
  <si>
    <t>Vedlejší rozpočtové náklady</t>
  </si>
  <si>
    <t>VRN9</t>
  </si>
  <si>
    <t>Ostatní náklady</t>
  </si>
  <si>
    <t>63</t>
  </si>
  <si>
    <t>012002000</t>
  </si>
  <si>
    <t>Geodetické práce po dobu výstavby</t>
  </si>
  <si>
    <t>kpl.</t>
  </si>
  <si>
    <t>1024</t>
  </si>
  <si>
    <t>1222866397</t>
  </si>
  <si>
    <t>64</t>
  </si>
  <si>
    <t>012002001</t>
  </si>
  <si>
    <t>1620937925</t>
  </si>
  <si>
    <t>65</t>
  </si>
  <si>
    <t>012002002</t>
  </si>
  <si>
    <t>Zřízení, provoz, odstranění staveniště</t>
  </si>
  <si>
    <t>-95752244</t>
  </si>
  <si>
    <t>11,22+25+62+76,32</t>
  </si>
  <si>
    <t>Vodorovné přemístění výkopku/sypaniny z horniny třídy těžitelnosti I, skupiny 1 až 3 na skládku zhotovitele</t>
  </si>
  <si>
    <t>Demontáž stávajících herních prvků pro další použití</t>
  </si>
  <si>
    <t>dlažba zámková tvaru I 200x100x60mm přírodní</t>
  </si>
  <si>
    <t>Příplatek za ztížený přístup, úpravu  příjezdu, vnitrostaveništní dopravu, přesuny</t>
  </si>
  <si>
    <t>Vodorovná doprava suti  na skládku zhotovitele</t>
  </si>
  <si>
    <t xml:space="preserve">Poplatek za uložení na skládce (skládkovné) betonu, suti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</si>
</sst>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5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4" fillId="0" borderId="0" applyNumberFormat="0" applyFill="0" applyBorder="0" applyAlignment="0" applyProtection="0"/>
  </cellStyleXfs>
  <cellXfs count="26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4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19" fillId="4" borderId="0" xfId="0" applyFont="1" applyFill="1" applyAlignment="1">
      <alignment horizontal="center" vertical="center"/>
    </xf>
    <xf numFmtId="0" fontId="20" fillId="0" borderId="16" xfId="0" applyFont="1" applyBorder="1" applyAlignment="1">
      <alignment horizontal="center" vertical="center" wrapText="1"/>
    </xf>
    <xf numFmtId="0" fontId="20" fillId="0" borderId="17" xfId="0" applyFont="1" applyBorder="1" applyAlignment="1">
      <alignment horizontal="center" vertical="center" wrapText="1"/>
    </xf>
    <xf numFmtId="0" fontId="20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4" fontId="21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7" fillId="0" borderId="14" xfId="0" applyNumberFormat="1" applyFont="1" applyBorder="1" applyAlignment="1">
      <alignment vertical="center"/>
    </xf>
    <xf numFmtId="4" fontId="17" fillId="0" borderId="0" xfId="0" applyNumberFormat="1" applyFont="1" applyBorder="1" applyAlignment="1">
      <alignment vertical="center"/>
    </xf>
    <xf numFmtId="166" fontId="17" fillId="0" borderId="0" xfId="0" applyNumberFormat="1" applyFont="1" applyBorder="1" applyAlignment="1">
      <alignment vertical="center"/>
    </xf>
    <xf numFmtId="4" fontId="17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4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6" fillId="0" borderId="19" xfId="0" applyNumberFormat="1" applyFont="1" applyBorder="1" applyAlignment="1">
      <alignment vertical="center"/>
    </xf>
    <xf numFmtId="4" fontId="26" fillId="0" borderId="20" xfId="0" applyNumberFormat="1" applyFont="1" applyBorder="1" applyAlignment="1">
      <alignment vertical="center"/>
    </xf>
    <xf numFmtId="166" fontId="26" fillId="0" borderId="20" xfId="0" applyNumberFormat="1" applyFont="1" applyBorder="1" applyAlignment="1">
      <alignment vertical="center"/>
    </xf>
    <xf numFmtId="4" fontId="26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/>
    <xf numFmtId="0" fontId="27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14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9" fillId="4" borderId="0" xfId="0" applyFont="1" applyFill="1" applyAlignment="1">
      <alignment horizontal="left" vertical="center"/>
    </xf>
    <xf numFmtId="0" fontId="19" fillId="4" borderId="0" xfId="0" applyFont="1" applyFill="1" applyAlignment="1">
      <alignment horizontal="right" vertical="center"/>
    </xf>
    <xf numFmtId="0" fontId="28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9" fillId="4" borderId="16" xfId="0" applyFont="1" applyFill="1" applyBorder="1" applyAlignment="1">
      <alignment horizontal="center" vertical="center" wrapText="1"/>
    </xf>
    <xf numFmtId="0" fontId="19" fillId="4" borderId="17" xfId="0" applyFont="1" applyFill="1" applyBorder="1" applyAlignment="1">
      <alignment horizontal="center" vertical="center" wrapText="1"/>
    </xf>
    <xf numFmtId="0" fontId="19" fillId="4" borderId="18" xfId="0" applyFont="1" applyFill="1" applyBorder="1" applyAlignment="1">
      <alignment horizontal="center" vertical="center" wrapText="1"/>
    </xf>
    <xf numFmtId="0" fontId="19" fillId="4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/>
    <xf numFmtId="166" fontId="29" fillId="0" borderId="12" xfId="0" applyNumberFormat="1" applyFont="1" applyBorder="1" applyAlignment="1"/>
    <xf numFmtId="166" fontId="29" fillId="0" borderId="13" xfId="0" applyNumberFormat="1" applyFont="1" applyBorder="1" applyAlignment="1"/>
    <xf numFmtId="4" fontId="30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19" fillId="0" borderId="22" xfId="0" applyFont="1" applyBorder="1" applyAlignment="1" applyProtection="1">
      <alignment horizontal="center" vertical="center"/>
      <protection locked="0"/>
    </xf>
    <xf numFmtId="49" fontId="19" fillId="0" borderId="22" xfId="0" applyNumberFormat="1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center" vertical="center" wrapText="1"/>
      <protection locked="0"/>
    </xf>
    <xf numFmtId="167" fontId="19" fillId="0" borderId="22" xfId="0" applyNumberFormat="1" applyFont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center" vertical="center"/>
    </xf>
    <xf numFmtId="166" fontId="20" fillId="0" borderId="0" xfId="0" applyNumberFormat="1" applyFont="1" applyBorder="1" applyAlignment="1">
      <alignment vertical="center"/>
    </xf>
    <xf numFmtId="166" fontId="20" fillId="0" borderId="15" xfId="0" applyNumberFormat="1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31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32" fillId="0" borderId="22" xfId="0" applyFont="1" applyBorder="1" applyAlignment="1" applyProtection="1">
      <alignment horizontal="center" vertical="center"/>
      <protection locked="0"/>
    </xf>
    <xf numFmtId="49" fontId="32" fillId="0" borderId="22" xfId="0" applyNumberFormat="1" applyFont="1" applyBorder="1" applyAlignment="1" applyProtection="1">
      <alignment horizontal="left" vertical="center" wrapText="1"/>
      <protection locked="0"/>
    </xf>
    <xf numFmtId="0" fontId="32" fillId="0" borderId="22" xfId="0" applyFont="1" applyBorder="1" applyAlignment="1" applyProtection="1">
      <alignment horizontal="left" vertical="center" wrapText="1"/>
      <protection locked="0"/>
    </xf>
    <xf numFmtId="0" fontId="32" fillId="0" borderId="22" xfId="0" applyFont="1" applyBorder="1" applyAlignment="1" applyProtection="1">
      <alignment horizontal="center" vertical="center" wrapText="1"/>
      <protection locked="0"/>
    </xf>
    <xf numFmtId="167" fontId="32" fillId="0" borderId="22" xfId="0" applyNumberFormat="1" applyFont="1" applyBorder="1" applyAlignment="1" applyProtection="1">
      <alignment vertical="center"/>
      <protection locked="0"/>
    </xf>
    <xf numFmtId="4" fontId="32" fillId="0" borderId="22" xfId="0" applyNumberFormat="1" applyFont="1" applyBorder="1" applyAlignment="1" applyProtection="1">
      <alignment vertical="center"/>
      <protection locked="0"/>
    </xf>
    <xf numFmtId="0" fontId="33" fillId="0" borderId="22" xfId="0" applyFont="1" applyBorder="1" applyAlignment="1" applyProtection="1">
      <alignment vertical="center"/>
      <protection locked="0"/>
    </xf>
    <xf numFmtId="0" fontId="32" fillId="0" borderId="14" xfId="0" applyFont="1" applyBorder="1" applyAlignment="1">
      <alignment horizontal="left" vertical="center"/>
    </xf>
    <xf numFmtId="0" fontId="32" fillId="0" borderId="0" xfId="0" applyFont="1" applyBorder="1" applyAlignment="1">
      <alignment horizontal="center" vertical="center"/>
    </xf>
    <xf numFmtId="0" fontId="20" fillId="0" borderId="19" xfId="0" applyFont="1" applyBorder="1" applyAlignment="1">
      <alignment horizontal="left" vertical="center"/>
    </xf>
    <xf numFmtId="0" fontId="20" fillId="0" borderId="20" xfId="0" applyFont="1" applyBorder="1" applyAlignment="1">
      <alignment horizontal="center" vertical="center"/>
    </xf>
    <xf numFmtId="166" fontId="20" fillId="0" borderId="20" xfId="0" applyNumberFormat="1" applyFont="1" applyBorder="1" applyAlignment="1">
      <alignment vertical="center"/>
    </xf>
    <xf numFmtId="166" fontId="20" fillId="0" borderId="21" xfId="0" applyNumberFormat="1" applyFont="1" applyBorder="1" applyAlignment="1">
      <alignment vertical="center"/>
    </xf>
    <xf numFmtId="0" fontId="0" fillId="0" borderId="0" xfId="0" applyAlignment="1">
      <alignment horizontal="center"/>
    </xf>
    <xf numFmtId="0" fontId="0" fillId="0" borderId="3" xfId="0" applyBorder="1" applyAlignment="1">
      <alignment horizontal="center"/>
    </xf>
    <xf numFmtId="0" fontId="0" fillId="0" borderId="3" xfId="0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0" fontId="8" fillId="0" borderId="3" xfId="0" applyFont="1" applyBorder="1" applyAlignment="1">
      <alignment horizontal="center"/>
    </xf>
    <xf numFmtId="0" fontId="9" fillId="0" borderId="3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33" fillId="0" borderId="3" xfId="0" applyFont="1" applyBorder="1" applyAlignment="1">
      <alignment horizontal="center" vertical="center"/>
    </xf>
    <xf numFmtId="0" fontId="0" fillId="0" borderId="0" xfId="0" applyFont="1" applyFill="1" applyAlignment="1">
      <alignment vertical="center"/>
    </xf>
    <xf numFmtId="0" fontId="0" fillId="0" borderId="3" xfId="0" applyFont="1" applyFill="1" applyBorder="1" applyAlignment="1" applyProtection="1">
      <alignment vertical="center"/>
      <protection locked="0"/>
    </xf>
    <xf numFmtId="0" fontId="19" fillId="0" borderId="22" xfId="0" applyFont="1" applyFill="1" applyBorder="1" applyAlignment="1" applyProtection="1">
      <alignment horizontal="center" vertical="center"/>
      <protection locked="0"/>
    </xf>
    <xf numFmtId="49" fontId="19" fillId="0" borderId="22" xfId="0" applyNumberFormat="1" applyFont="1" applyFill="1" applyBorder="1" applyAlignment="1" applyProtection="1">
      <alignment horizontal="left" vertical="center" wrapText="1"/>
      <protection locked="0"/>
    </xf>
    <xf numFmtId="0" fontId="19" fillId="0" borderId="22" xfId="0" applyFont="1" applyFill="1" applyBorder="1" applyAlignment="1" applyProtection="1">
      <alignment horizontal="left" vertical="center" wrapText="1"/>
      <protection locked="0"/>
    </xf>
    <xf numFmtId="0" fontId="19" fillId="0" borderId="22" xfId="0" applyFont="1" applyFill="1" applyBorder="1" applyAlignment="1" applyProtection="1">
      <alignment horizontal="center" vertical="center" wrapText="1"/>
      <protection locked="0"/>
    </xf>
    <xf numFmtId="167" fontId="19" fillId="0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Fill="1" applyBorder="1" applyAlignment="1" applyProtection="1">
      <alignment vertical="center"/>
      <protection locked="0"/>
    </xf>
    <xf numFmtId="0" fontId="0" fillId="0" borderId="22" xfId="0" applyFont="1" applyFill="1" applyBorder="1" applyAlignment="1" applyProtection="1">
      <alignment vertical="center"/>
      <protection locked="0"/>
    </xf>
    <xf numFmtId="0" fontId="0" fillId="0" borderId="3" xfId="0" applyFont="1" applyFill="1" applyBorder="1" applyAlignment="1">
      <alignment horizontal="center" vertical="center"/>
    </xf>
    <xf numFmtId="0" fontId="20" fillId="0" borderId="14" xfId="0" applyFont="1" applyFill="1" applyBorder="1" applyAlignment="1">
      <alignment horizontal="left" vertical="center"/>
    </xf>
    <xf numFmtId="0" fontId="20" fillId="0" borderId="0" xfId="0" applyFont="1" applyFill="1" applyBorder="1" applyAlignment="1">
      <alignment horizontal="center" vertical="center"/>
    </xf>
    <xf numFmtId="166" fontId="20" fillId="0" borderId="0" xfId="0" applyNumberFormat="1" applyFont="1" applyFill="1" applyBorder="1" applyAlignment="1">
      <alignment vertical="center"/>
    </xf>
    <xf numFmtId="166" fontId="20" fillId="0" borderId="15" xfId="0" applyNumberFormat="1" applyFont="1" applyFill="1" applyBorder="1" applyAlignment="1">
      <alignment vertical="center"/>
    </xf>
    <xf numFmtId="0" fontId="0" fillId="0" borderId="0" xfId="0" applyFill="1" applyAlignment="1">
      <alignment vertical="center"/>
    </xf>
    <xf numFmtId="0" fontId="19" fillId="0" borderId="0" xfId="0" applyFont="1" applyFill="1" applyAlignment="1">
      <alignment horizontal="left" vertical="center"/>
    </xf>
    <xf numFmtId="0" fontId="0" fillId="0" borderId="0" xfId="0" applyFont="1" applyFill="1" applyAlignment="1">
      <alignment horizontal="left" vertical="center"/>
    </xf>
    <xf numFmtId="4" fontId="0" fillId="0" borderId="0" xfId="0" applyNumberFormat="1" applyFont="1" applyFill="1" applyAlignment="1">
      <alignment vertical="center"/>
    </xf>
    <xf numFmtId="0" fontId="32" fillId="0" borderId="22" xfId="0" applyFont="1" applyFill="1" applyBorder="1" applyAlignment="1" applyProtection="1">
      <alignment horizontal="center" vertical="center"/>
      <protection locked="0"/>
    </xf>
    <xf numFmtId="49" fontId="32" fillId="0" borderId="22" xfId="0" applyNumberFormat="1" applyFont="1" applyFill="1" applyBorder="1" applyAlignment="1" applyProtection="1">
      <alignment horizontal="left" vertical="center" wrapText="1"/>
      <protection locked="0"/>
    </xf>
    <xf numFmtId="0" fontId="32" fillId="0" borderId="22" xfId="0" applyFont="1" applyFill="1" applyBorder="1" applyAlignment="1" applyProtection="1">
      <alignment horizontal="left" vertical="center" wrapText="1"/>
      <protection locked="0"/>
    </xf>
    <xf numFmtId="0" fontId="32" fillId="0" borderId="22" xfId="0" applyFont="1" applyFill="1" applyBorder="1" applyAlignment="1" applyProtection="1">
      <alignment horizontal="center" vertical="center" wrapText="1"/>
      <protection locked="0"/>
    </xf>
    <xf numFmtId="167" fontId="32" fillId="0" borderId="22" xfId="0" applyNumberFormat="1" applyFont="1" applyFill="1" applyBorder="1" applyAlignment="1" applyProtection="1">
      <alignment vertical="center"/>
      <protection locked="0"/>
    </xf>
    <xf numFmtId="4" fontId="32" fillId="0" borderId="22" xfId="0" applyNumberFormat="1" applyFont="1" applyFill="1" applyBorder="1" applyAlignment="1" applyProtection="1">
      <alignment vertical="center"/>
      <protection locked="0"/>
    </xf>
    <xf numFmtId="0" fontId="33" fillId="0" borderId="22" xfId="0" applyFont="1" applyFill="1" applyBorder="1" applyAlignment="1" applyProtection="1">
      <alignment vertical="center"/>
      <protection locked="0"/>
    </xf>
    <xf numFmtId="0" fontId="33" fillId="0" borderId="3" xfId="0" applyFont="1" applyFill="1" applyBorder="1" applyAlignment="1">
      <alignment horizontal="center" vertical="center"/>
    </xf>
    <xf numFmtId="0" fontId="32" fillId="0" borderId="14" xfId="0" applyFont="1" applyFill="1" applyBorder="1" applyAlignment="1">
      <alignment horizontal="left" vertical="center"/>
    </xf>
    <xf numFmtId="0" fontId="32" fillId="0" borderId="0" xfId="0" applyFont="1" applyFill="1" applyBorder="1" applyAlignment="1">
      <alignment horizontal="center" vertical="center"/>
    </xf>
    <xf numFmtId="0" fontId="9" fillId="0" borderId="0" xfId="0" applyFont="1" applyFill="1" applyAlignment="1">
      <alignment vertical="center"/>
    </xf>
    <xf numFmtId="0" fontId="9" fillId="0" borderId="3" xfId="0" applyFont="1" applyFill="1" applyBorder="1" applyAlignment="1">
      <alignment vertical="center"/>
    </xf>
    <xf numFmtId="0" fontId="31" fillId="0" borderId="0" xfId="0" applyFont="1" applyFill="1" applyAlignment="1">
      <alignment horizontal="left" vertical="center"/>
    </xf>
    <xf numFmtId="0" fontId="9" fillId="0" borderId="0" xfId="0" applyFont="1" applyFill="1" applyAlignment="1">
      <alignment horizontal="left" vertical="center"/>
    </xf>
    <xf numFmtId="0" fontId="9" fillId="0" borderId="0" xfId="0" applyFont="1" applyFill="1" applyAlignment="1">
      <alignment horizontal="left" vertical="center" wrapText="1"/>
    </xf>
    <xf numFmtId="167" fontId="9" fillId="0" borderId="0" xfId="0" applyNumberFormat="1" applyFont="1" applyFill="1" applyAlignment="1">
      <alignment vertical="center"/>
    </xf>
    <xf numFmtId="0" fontId="9" fillId="0" borderId="3" xfId="0" applyFont="1" applyFill="1" applyBorder="1" applyAlignment="1">
      <alignment horizontal="center" vertical="center"/>
    </xf>
    <xf numFmtId="0" fontId="9" fillId="0" borderId="14" xfId="0" applyFont="1" applyFill="1" applyBorder="1" applyAlignment="1">
      <alignment vertical="center"/>
    </xf>
    <xf numFmtId="0" fontId="9" fillId="0" borderId="0" xfId="0" applyFont="1" applyFill="1" applyBorder="1" applyAlignment="1">
      <alignment vertical="center"/>
    </xf>
    <xf numFmtId="0" fontId="9" fillId="0" borderId="15" xfId="0" applyFont="1" applyFill="1" applyBorder="1" applyAlignment="1">
      <alignment vertical="center"/>
    </xf>
    <xf numFmtId="0" fontId="12" fillId="2" borderId="0" xfId="0" applyFont="1" applyFill="1" applyAlignment="1">
      <alignment horizontal="center" vertical="center"/>
    </xf>
    <xf numFmtId="0" fontId="0" fillId="0" borderId="0" xfId="0"/>
    <xf numFmtId="0" fontId="19" fillId="4" borderId="6" xfId="0" applyFont="1" applyFill="1" applyBorder="1" applyAlignment="1">
      <alignment horizontal="center" vertical="center"/>
    </xf>
    <xf numFmtId="0" fontId="19" fillId="4" borderId="7" xfId="0" applyFont="1" applyFill="1" applyBorder="1" applyAlignment="1">
      <alignment horizontal="left" vertical="center"/>
    </xf>
    <xf numFmtId="0" fontId="19" fillId="4" borderId="7" xfId="0" applyFont="1" applyFill="1" applyBorder="1" applyAlignment="1">
      <alignment horizontal="center" vertical="center"/>
    </xf>
    <xf numFmtId="0" fontId="19" fillId="4" borderId="7" xfId="0" applyFont="1" applyFill="1" applyBorder="1" applyAlignment="1">
      <alignment horizontal="right" vertical="center"/>
    </xf>
    <xf numFmtId="0" fontId="19" fillId="4" borderId="8" xfId="0" applyFont="1" applyFill="1" applyBorder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4" fontId="15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3" borderId="7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4" fontId="25" fillId="0" borderId="0" xfId="0" applyNumberFormat="1" applyFont="1" applyAlignment="1">
      <alignment vertical="center"/>
    </xf>
    <xf numFmtId="0" fontId="25" fillId="0" borderId="0" xfId="0" applyFont="1" applyAlignment="1">
      <alignment vertical="center"/>
    </xf>
    <xf numFmtId="0" fontId="24" fillId="0" borderId="0" xfId="0" applyFont="1" applyAlignment="1">
      <alignment horizontal="left" vertical="center" wrapText="1"/>
    </xf>
    <xf numFmtId="4" fontId="21" fillId="0" borderId="0" xfId="0" applyNumberFormat="1" applyFont="1" applyAlignment="1">
      <alignment horizontal="right" vertical="center"/>
    </xf>
    <xf numFmtId="4" fontId="21" fillId="0" borderId="0" xfId="0" applyNumberFormat="1" applyFont="1" applyAlignment="1">
      <alignment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14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7"/>
  <sheetViews>
    <sheetView showGridLines="0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5" t="s">
        <v>0</v>
      </c>
      <c r="AZ1" s="15" t="s">
        <v>1</v>
      </c>
      <c r="BA1" s="15" t="s">
        <v>2</v>
      </c>
      <c r="BB1" s="15" t="s">
        <v>1</v>
      </c>
      <c r="BT1" s="15" t="s">
        <v>3</v>
      </c>
      <c r="BU1" s="15" t="s">
        <v>3</v>
      </c>
      <c r="BV1" s="15" t="s">
        <v>4</v>
      </c>
    </row>
    <row r="2" spans="1:74" s="1" customFormat="1" ht="36.950000000000003" customHeight="1">
      <c r="AR2" s="224" t="s">
        <v>5</v>
      </c>
      <c r="AS2" s="225"/>
      <c r="AT2" s="225"/>
      <c r="AU2" s="225"/>
      <c r="AV2" s="225"/>
      <c r="AW2" s="225"/>
      <c r="AX2" s="225"/>
      <c r="AY2" s="225"/>
      <c r="AZ2" s="225"/>
      <c r="BA2" s="225"/>
      <c r="BB2" s="225"/>
      <c r="BC2" s="225"/>
      <c r="BD2" s="225"/>
      <c r="BE2" s="225"/>
      <c r="BS2" s="16" t="s">
        <v>6</v>
      </c>
      <c r="BT2" s="16" t="s">
        <v>7</v>
      </c>
    </row>
    <row r="3" spans="1:74" s="1" customFormat="1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s="1" customFormat="1" ht="24.95" customHeight="1">
      <c r="B4" s="19"/>
      <c r="D4" s="20" t="s">
        <v>9</v>
      </c>
      <c r="AR4" s="19"/>
      <c r="AS4" s="21" t="s">
        <v>10</v>
      </c>
      <c r="BS4" s="16" t="s">
        <v>11</v>
      </c>
    </row>
    <row r="5" spans="1:74" s="1" customFormat="1" ht="12" customHeight="1">
      <c r="B5" s="19"/>
      <c r="D5" s="22" t="s">
        <v>12</v>
      </c>
      <c r="K5" s="252" t="s">
        <v>13</v>
      </c>
      <c r="L5" s="225"/>
      <c r="M5" s="225"/>
      <c r="N5" s="225"/>
      <c r="O5" s="225"/>
      <c r="P5" s="225"/>
      <c r="Q5" s="225"/>
      <c r="R5" s="225"/>
      <c r="S5" s="225"/>
      <c r="T5" s="225"/>
      <c r="U5" s="225"/>
      <c r="V5" s="225"/>
      <c r="W5" s="225"/>
      <c r="X5" s="225"/>
      <c r="Y5" s="225"/>
      <c r="Z5" s="225"/>
      <c r="AA5" s="225"/>
      <c r="AB5" s="225"/>
      <c r="AC5" s="225"/>
      <c r="AD5" s="225"/>
      <c r="AE5" s="225"/>
      <c r="AF5" s="225"/>
      <c r="AG5" s="225"/>
      <c r="AH5" s="225"/>
      <c r="AI5" s="225"/>
      <c r="AJ5" s="225"/>
      <c r="AK5" s="225"/>
      <c r="AL5" s="225"/>
      <c r="AM5" s="225"/>
      <c r="AN5" s="225"/>
      <c r="AO5" s="225"/>
      <c r="AR5" s="19"/>
      <c r="BS5" s="16" t="s">
        <v>6</v>
      </c>
    </row>
    <row r="6" spans="1:74" s="1" customFormat="1" ht="36.950000000000003" customHeight="1">
      <c r="B6" s="19"/>
      <c r="D6" s="24" t="s">
        <v>14</v>
      </c>
      <c r="K6" s="253" t="s">
        <v>15</v>
      </c>
      <c r="L6" s="225"/>
      <c r="M6" s="225"/>
      <c r="N6" s="225"/>
      <c r="O6" s="225"/>
      <c r="P6" s="225"/>
      <c r="Q6" s="225"/>
      <c r="R6" s="225"/>
      <c r="S6" s="225"/>
      <c r="T6" s="225"/>
      <c r="U6" s="225"/>
      <c r="V6" s="225"/>
      <c r="W6" s="225"/>
      <c r="X6" s="225"/>
      <c r="Y6" s="225"/>
      <c r="Z6" s="225"/>
      <c r="AA6" s="225"/>
      <c r="AB6" s="225"/>
      <c r="AC6" s="225"/>
      <c r="AD6" s="225"/>
      <c r="AE6" s="225"/>
      <c r="AF6" s="225"/>
      <c r="AG6" s="225"/>
      <c r="AH6" s="225"/>
      <c r="AI6" s="225"/>
      <c r="AJ6" s="225"/>
      <c r="AK6" s="225"/>
      <c r="AL6" s="225"/>
      <c r="AM6" s="225"/>
      <c r="AN6" s="225"/>
      <c r="AO6" s="225"/>
      <c r="AR6" s="19"/>
      <c r="BS6" s="16" t="s">
        <v>6</v>
      </c>
    </row>
    <row r="7" spans="1:74" s="1" customFormat="1" ht="12" customHeight="1">
      <c r="B7" s="19"/>
      <c r="D7" s="25" t="s">
        <v>16</v>
      </c>
      <c r="K7" s="23" t="s">
        <v>1</v>
      </c>
      <c r="AK7" s="25" t="s">
        <v>17</v>
      </c>
      <c r="AN7" s="23" t="s">
        <v>1</v>
      </c>
      <c r="AR7" s="19"/>
      <c r="BS7" s="16" t="s">
        <v>6</v>
      </c>
    </row>
    <row r="8" spans="1:74" s="1" customFormat="1" ht="12" customHeight="1">
      <c r="B8" s="19"/>
      <c r="D8" s="25" t="s">
        <v>18</v>
      </c>
      <c r="K8" s="23" t="s">
        <v>19</v>
      </c>
      <c r="AK8" s="25" t="s">
        <v>20</v>
      </c>
      <c r="AN8" s="23" t="s">
        <v>21</v>
      </c>
      <c r="AR8" s="19"/>
      <c r="BS8" s="16" t="s">
        <v>6</v>
      </c>
    </row>
    <row r="9" spans="1:74" s="1" customFormat="1" ht="14.45" customHeight="1">
      <c r="B9" s="19"/>
      <c r="AR9" s="19"/>
      <c r="BS9" s="16" t="s">
        <v>6</v>
      </c>
    </row>
    <row r="10" spans="1:74" s="1" customFormat="1" ht="12" customHeight="1">
      <c r="B10" s="19"/>
      <c r="D10" s="25" t="s">
        <v>22</v>
      </c>
      <c r="AK10" s="25" t="s">
        <v>23</v>
      </c>
      <c r="AN10" s="23" t="s">
        <v>1</v>
      </c>
      <c r="AR10" s="19"/>
      <c r="BS10" s="16" t="s">
        <v>6</v>
      </c>
    </row>
    <row r="11" spans="1:74" s="1" customFormat="1" ht="18.399999999999999" customHeight="1">
      <c r="B11" s="19"/>
      <c r="E11" s="23" t="s">
        <v>19</v>
      </c>
      <c r="AK11" s="25" t="s">
        <v>24</v>
      </c>
      <c r="AN11" s="23" t="s">
        <v>1</v>
      </c>
      <c r="AR11" s="19"/>
      <c r="BS11" s="16" t="s">
        <v>6</v>
      </c>
    </row>
    <row r="12" spans="1:74" s="1" customFormat="1" ht="6.95" customHeight="1">
      <c r="B12" s="19"/>
      <c r="AR12" s="19"/>
      <c r="BS12" s="16" t="s">
        <v>6</v>
      </c>
    </row>
    <row r="13" spans="1:74" s="1" customFormat="1" ht="12" customHeight="1">
      <c r="B13" s="19"/>
      <c r="D13" s="25" t="s">
        <v>25</v>
      </c>
      <c r="AK13" s="25" t="s">
        <v>23</v>
      </c>
      <c r="AN13" s="23" t="s">
        <v>1</v>
      </c>
      <c r="AR13" s="19"/>
      <c r="BS13" s="16" t="s">
        <v>6</v>
      </c>
    </row>
    <row r="14" spans="1:74" ht="12.75">
      <c r="B14" s="19"/>
      <c r="E14" s="23" t="s">
        <v>19</v>
      </c>
      <c r="AK14" s="25" t="s">
        <v>24</v>
      </c>
      <c r="AN14" s="23" t="s">
        <v>1</v>
      </c>
      <c r="AR14" s="19"/>
      <c r="BS14" s="16" t="s">
        <v>6</v>
      </c>
    </row>
    <row r="15" spans="1:74" s="1" customFormat="1" ht="6.95" customHeight="1">
      <c r="B15" s="19"/>
      <c r="AR15" s="19"/>
      <c r="BS15" s="16" t="s">
        <v>3</v>
      </c>
    </row>
    <row r="16" spans="1:74" s="1" customFormat="1" ht="12" customHeight="1">
      <c r="B16" s="19"/>
      <c r="D16" s="25" t="s">
        <v>26</v>
      </c>
      <c r="AK16" s="25" t="s">
        <v>23</v>
      </c>
      <c r="AN16" s="23" t="s">
        <v>1</v>
      </c>
      <c r="AR16" s="19"/>
      <c r="BS16" s="16" t="s">
        <v>3</v>
      </c>
    </row>
    <row r="17" spans="1:71" s="1" customFormat="1" ht="18.399999999999999" customHeight="1">
      <c r="B17" s="19"/>
      <c r="E17" s="23" t="s">
        <v>19</v>
      </c>
      <c r="AK17" s="25" t="s">
        <v>24</v>
      </c>
      <c r="AN17" s="23" t="s">
        <v>1</v>
      </c>
      <c r="AR17" s="19"/>
      <c r="BS17" s="16" t="s">
        <v>27</v>
      </c>
    </row>
    <row r="18" spans="1:71" s="1" customFormat="1" ht="6.95" customHeight="1">
      <c r="B18" s="19"/>
      <c r="AR18" s="19"/>
      <c r="BS18" s="16" t="s">
        <v>6</v>
      </c>
    </row>
    <row r="19" spans="1:71" s="1" customFormat="1" ht="12" customHeight="1">
      <c r="B19" s="19"/>
      <c r="D19" s="25" t="s">
        <v>28</v>
      </c>
      <c r="AK19" s="25" t="s">
        <v>23</v>
      </c>
      <c r="AN19" s="23" t="s">
        <v>1</v>
      </c>
      <c r="AR19" s="19"/>
      <c r="BS19" s="16" t="s">
        <v>6</v>
      </c>
    </row>
    <row r="20" spans="1:71" s="1" customFormat="1" ht="18.399999999999999" customHeight="1">
      <c r="B20" s="19"/>
      <c r="E20" s="23" t="s">
        <v>19</v>
      </c>
      <c r="AK20" s="25" t="s">
        <v>24</v>
      </c>
      <c r="AN20" s="23" t="s">
        <v>1</v>
      </c>
      <c r="AR20" s="19"/>
      <c r="BS20" s="16" t="s">
        <v>27</v>
      </c>
    </row>
    <row r="21" spans="1:71" s="1" customFormat="1" ht="6.95" customHeight="1">
      <c r="B21" s="19"/>
      <c r="AR21" s="19"/>
    </row>
    <row r="22" spans="1:71" s="1" customFormat="1" ht="12" customHeight="1">
      <c r="B22" s="19"/>
      <c r="D22" s="25" t="s">
        <v>29</v>
      </c>
      <c r="AR22" s="19"/>
    </row>
    <row r="23" spans="1:71" s="1" customFormat="1" ht="16.5" customHeight="1">
      <c r="B23" s="19"/>
      <c r="E23" s="254" t="s">
        <v>1</v>
      </c>
      <c r="F23" s="254"/>
      <c r="G23" s="254"/>
      <c r="H23" s="254"/>
      <c r="I23" s="254"/>
      <c r="J23" s="254"/>
      <c r="K23" s="254"/>
      <c r="L23" s="254"/>
      <c r="M23" s="254"/>
      <c r="N23" s="254"/>
      <c r="O23" s="254"/>
      <c r="P23" s="254"/>
      <c r="Q23" s="254"/>
      <c r="R23" s="254"/>
      <c r="S23" s="254"/>
      <c r="T23" s="254"/>
      <c r="U23" s="254"/>
      <c r="V23" s="254"/>
      <c r="W23" s="254"/>
      <c r="X23" s="254"/>
      <c r="Y23" s="254"/>
      <c r="Z23" s="254"/>
      <c r="AA23" s="254"/>
      <c r="AB23" s="254"/>
      <c r="AC23" s="254"/>
      <c r="AD23" s="254"/>
      <c r="AE23" s="254"/>
      <c r="AF23" s="254"/>
      <c r="AG23" s="254"/>
      <c r="AH23" s="254"/>
      <c r="AI23" s="254"/>
      <c r="AJ23" s="254"/>
      <c r="AK23" s="254"/>
      <c r="AL23" s="254"/>
      <c r="AM23" s="254"/>
      <c r="AN23" s="254"/>
      <c r="AR23" s="19"/>
    </row>
    <row r="24" spans="1:71" s="1" customFormat="1" ht="6.95" customHeight="1">
      <c r="B24" s="19"/>
      <c r="AR24" s="19"/>
    </row>
    <row r="25" spans="1:71" s="1" customFormat="1" ht="6.95" customHeight="1">
      <c r="B25" s="19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7"/>
      <c r="AK25" s="27"/>
      <c r="AL25" s="27"/>
      <c r="AM25" s="27"/>
      <c r="AN25" s="27"/>
      <c r="AO25" s="27"/>
      <c r="AR25" s="19"/>
    </row>
    <row r="26" spans="1:71" s="2" customFormat="1" ht="25.9" customHeight="1">
      <c r="A26" s="28"/>
      <c r="B26" s="29"/>
      <c r="C26" s="28"/>
      <c r="D26" s="30" t="s">
        <v>30</v>
      </c>
      <c r="E26" s="31"/>
      <c r="F26" s="31"/>
      <c r="G26" s="31"/>
      <c r="H26" s="31"/>
      <c r="I26" s="31"/>
      <c r="J26" s="31"/>
      <c r="K26" s="31"/>
      <c r="L26" s="31"/>
      <c r="M26" s="31"/>
      <c r="N26" s="31"/>
      <c r="O26" s="31"/>
      <c r="P26" s="31"/>
      <c r="Q26" s="31"/>
      <c r="R26" s="31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  <c r="AF26" s="31"/>
      <c r="AG26" s="31"/>
      <c r="AH26" s="31"/>
      <c r="AI26" s="31"/>
      <c r="AJ26" s="31"/>
      <c r="AK26" s="255">
        <f>ROUND(AG94,2)</f>
        <v>0</v>
      </c>
      <c r="AL26" s="256"/>
      <c r="AM26" s="256"/>
      <c r="AN26" s="256"/>
      <c r="AO26" s="256"/>
      <c r="AP26" s="28"/>
      <c r="AQ26" s="28"/>
      <c r="AR26" s="29"/>
      <c r="BE26" s="28"/>
    </row>
    <row r="27" spans="1:71" s="2" customFormat="1" ht="6.95" customHeight="1">
      <c r="A27" s="28"/>
      <c r="B27" s="29"/>
      <c r="C27" s="28"/>
      <c r="D27" s="28"/>
      <c r="E27" s="28"/>
      <c r="F27" s="28"/>
      <c r="G27" s="28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8"/>
      <c r="T27" s="28"/>
      <c r="U27" s="28"/>
      <c r="V27" s="28"/>
      <c r="W27" s="28"/>
      <c r="X27" s="28"/>
      <c r="Y27" s="28"/>
      <c r="Z27" s="28"/>
      <c r="AA27" s="28"/>
      <c r="AB27" s="28"/>
      <c r="AC27" s="28"/>
      <c r="AD27" s="28"/>
      <c r="AE27" s="28"/>
      <c r="AF27" s="28"/>
      <c r="AG27" s="28"/>
      <c r="AH27" s="28"/>
      <c r="AI27" s="28"/>
      <c r="AJ27" s="28"/>
      <c r="AK27" s="28"/>
      <c r="AL27" s="28"/>
      <c r="AM27" s="28"/>
      <c r="AN27" s="28"/>
      <c r="AO27" s="28"/>
      <c r="AP27" s="28"/>
      <c r="AQ27" s="28"/>
      <c r="AR27" s="29"/>
      <c r="BE27" s="28"/>
    </row>
    <row r="28" spans="1:71" s="2" customFormat="1" ht="12.75">
      <c r="A28" s="28"/>
      <c r="B28" s="29"/>
      <c r="C28" s="28"/>
      <c r="D28" s="28"/>
      <c r="E28" s="28"/>
      <c r="F28" s="28"/>
      <c r="G28" s="28"/>
      <c r="H28" s="28"/>
      <c r="I28" s="28"/>
      <c r="J28" s="28"/>
      <c r="K28" s="28"/>
      <c r="L28" s="257" t="s">
        <v>31</v>
      </c>
      <c r="M28" s="257"/>
      <c r="N28" s="257"/>
      <c r="O28" s="257"/>
      <c r="P28" s="257"/>
      <c r="Q28" s="28"/>
      <c r="R28" s="28"/>
      <c r="S28" s="28"/>
      <c r="T28" s="28"/>
      <c r="U28" s="28"/>
      <c r="V28" s="28"/>
      <c r="W28" s="257" t="s">
        <v>32</v>
      </c>
      <c r="X28" s="257"/>
      <c r="Y28" s="257"/>
      <c r="Z28" s="257"/>
      <c r="AA28" s="257"/>
      <c r="AB28" s="257"/>
      <c r="AC28" s="257"/>
      <c r="AD28" s="257"/>
      <c r="AE28" s="257"/>
      <c r="AF28" s="28"/>
      <c r="AG28" s="28"/>
      <c r="AH28" s="28"/>
      <c r="AI28" s="28"/>
      <c r="AJ28" s="28"/>
      <c r="AK28" s="257" t="s">
        <v>33</v>
      </c>
      <c r="AL28" s="257"/>
      <c r="AM28" s="257"/>
      <c r="AN28" s="257"/>
      <c r="AO28" s="257"/>
      <c r="AP28" s="28"/>
      <c r="AQ28" s="28"/>
      <c r="AR28" s="29"/>
      <c r="BE28" s="28"/>
    </row>
    <row r="29" spans="1:71" s="3" customFormat="1" ht="14.45" customHeight="1">
      <c r="B29" s="33"/>
      <c r="D29" s="25" t="s">
        <v>34</v>
      </c>
      <c r="F29" s="25" t="s">
        <v>35</v>
      </c>
      <c r="L29" s="242">
        <v>0.21</v>
      </c>
      <c r="M29" s="241"/>
      <c r="N29" s="241"/>
      <c r="O29" s="241"/>
      <c r="P29" s="241"/>
      <c r="W29" s="240">
        <f>ROUND(AZ94, 2)</f>
        <v>0</v>
      </c>
      <c r="X29" s="241"/>
      <c r="Y29" s="241"/>
      <c r="Z29" s="241"/>
      <c r="AA29" s="241"/>
      <c r="AB29" s="241"/>
      <c r="AC29" s="241"/>
      <c r="AD29" s="241"/>
      <c r="AE29" s="241"/>
      <c r="AK29" s="240">
        <f>ROUND(AV94, 2)</f>
        <v>0</v>
      </c>
      <c r="AL29" s="241"/>
      <c r="AM29" s="241"/>
      <c r="AN29" s="241"/>
      <c r="AO29" s="241"/>
      <c r="AR29" s="33"/>
    </row>
    <row r="30" spans="1:71" s="3" customFormat="1" ht="14.45" customHeight="1">
      <c r="B30" s="33"/>
      <c r="F30" s="25" t="s">
        <v>36</v>
      </c>
      <c r="L30" s="242">
        <v>0.15</v>
      </c>
      <c r="M30" s="241"/>
      <c r="N30" s="241"/>
      <c r="O30" s="241"/>
      <c r="P30" s="241"/>
      <c r="W30" s="240">
        <f>ROUND(BA94, 2)</f>
        <v>0</v>
      </c>
      <c r="X30" s="241"/>
      <c r="Y30" s="241"/>
      <c r="Z30" s="241"/>
      <c r="AA30" s="241"/>
      <c r="AB30" s="241"/>
      <c r="AC30" s="241"/>
      <c r="AD30" s="241"/>
      <c r="AE30" s="241"/>
      <c r="AK30" s="240">
        <f>ROUND(AW94, 2)</f>
        <v>0</v>
      </c>
      <c r="AL30" s="241"/>
      <c r="AM30" s="241"/>
      <c r="AN30" s="241"/>
      <c r="AO30" s="241"/>
      <c r="AR30" s="33"/>
    </row>
    <row r="31" spans="1:71" s="3" customFormat="1" ht="14.45" hidden="1" customHeight="1">
      <c r="B31" s="33"/>
      <c r="F31" s="25" t="s">
        <v>37</v>
      </c>
      <c r="L31" s="242">
        <v>0.21</v>
      </c>
      <c r="M31" s="241"/>
      <c r="N31" s="241"/>
      <c r="O31" s="241"/>
      <c r="P31" s="241"/>
      <c r="W31" s="240">
        <f>ROUND(BB94, 2)</f>
        <v>0</v>
      </c>
      <c r="X31" s="241"/>
      <c r="Y31" s="241"/>
      <c r="Z31" s="241"/>
      <c r="AA31" s="241"/>
      <c r="AB31" s="241"/>
      <c r="AC31" s="241"/>
      <c r="AD31" s="241"/>
      <c r="AE31" s="241"/>
      <c r="AK31" s="240">
        <v>0</v>
      </c>
      <c r="AL31" s="241"/>
      <c r="AM31" s="241"/>
      <c r="AN31" s="241"/>
      <c r="AO31" s="241"/>
      <c r="AR31" s="33"/>
    </row>
    <row r="32" spans="1:71" s="3" customFormat="1" ht="14.45" hidden="1" customHeight="1">
      <c r="B32" s="33"/>
      <c r="F32" s="25" t="s">
        <v>38</v>
      </c>
      <c r="L32" s="242">
        <v>0.15</v>
      </c>
      <c r="M32" s="241"/>
      <c r="N32" s="241"/>
      <c r="O32" s="241"/>
      <c r="P32" s="241"/>
      <c r="W32" s="240">
        <f>ROUND(BC94, 2)</f>
        <v>0</v>
      </c>
      <c r="X32" s="241"/>
      <c r="Y32" s="241"/>
      <c r="Z32" s="241"/>
      <c r="AA32" s="241"/>
      <c r="AB32" s="241"/>
      <c r="AC32" s="241"/>
      <c r="AD32" s="241"/>
      <c r="AE32" s="241"/>
      <c r="AK32" s="240">
        <v>0</v>
      </c>
      <c r="AL32" s="241"/>
      <c r="AM32" s="241"/>
      <c r="AN32" s="241"/>
      <c r="AO32" s="241"/>
      <c r="AR32" s="33"/>
    </row>
    <row r="33" spans="1:57" s="3" customFormat="1" ht="14.45" hidden="1" customHeight="1">
      <c r="B33" s="33"/>
      <c r="F33" s="25" t="s">
        <v>39</v>
      </c>
      <c r="L33" s="242">
        <v>0</v>
      </c>
      <c r="M33" s="241"/>
      <c r="N33" s="241"/>
      <c r="O33" s="241"/>
      <c r="P33" s="241"/>
      <c r="W33" s="240">
        <f>ROUND(BD94, 2)</f>
        <v>0</v>
      </c>
      <c r="X33" s="241"/>
      <c r="Y33" s="241"/>
      <c r="Z33" s="241"/>
      <c r="AA33" s="241"/>
      <c r="AB33" s="241"/>
      <c r="AC33" s="241"/>
      <c r="AD33" s="241"/>
      <c r="AE33" s="241"/>
      <c r="AK33" s="240">
        <v>0</v>
      </c>
      <c r="AL33" s="241"/>
      <c r="AM33" s="241"/>
      <c r="AN33" s="241"/>
      <c r="AO33" s="241"/>
      <c r="AR33" s="33"/>
    </row>
    <row r="34" spans="1:57" s="2" customFormat="1" ht="6.95" customHeight="1">
      <c r="A34" s="28"/>
      <c r="B34" s="29"/>
      <c r="C34" s="28"/>
      <c r="D34" s="28"/>
      <c r="E34" s="28"/>
      <c r="F34" s="28"/>
      <c r="G34" s="28"/>
      <c r="H34" s="28"/>
      <c r="I34" s="28"/>
      <c r="J34" s="28"/>
      <c r="K34" s="28"/>
      <c r="L34" s="28"/>
      <c r="M34" s="28"/>
      <c r="N34" s="28"/>
      <c r="O34" s="28"/>
      <c r="P34" s="28"/>
      <c r="Q34" s="28"/>
      <c r="R34" s="28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  <c r="AF34" s="28"/>
      <c r="AG34" s="28"/>
      <c r="AH34" s="28"/>
      <c r="AI34" s="28"/>
      <c r="AJ34" s="28"/>
      <c r="AK34" s="28"/>
      <c r="AL34" s="28"/>
      <c r="AM34" s="28"/>
      <c r="AN34" s="28"/>
      <c r="AO34" s="28"/>
      <c r="AP34" s="28"/>
      <c r="AQ34" s="28"/>
      <c r="AR34" s="29"/>
      <c r="BE34" s="28"/>
    </row>
    <row r="35" spans="1:57" s="2" customFormat="1" ht="25.9" customHeight="1">
      <c r="A35" s="28"/>
      <c r="B35" s="29"/>
      <c r="C35" s="34"/>
      <c r="D35" s="35" t="s">
        <v>40</v>
      </c>
      <c r="E35" s="36"/>
      <c r="F35" s="36"/>
      <c r="G35" s="36"/>
      <c r="H35" s="36"/>
      <c r="I35" s="36"/>
      <c r="J35" s="36"/>
      <c r="K35" s="36"/>
      <c r="L35" s="36"/>
      <c r="M35" s="36"/>
      <c r="N35" s="36"/>
      <c r="O35" s="36"/>
      <c r="P35" s="36"/>
      <c r="Q35" s="36"/>
      <c r="R35" s="36"/>
      <c r="S35" s="36"/>
      <c r="T35" s="37" t="s">
        <v>41</v>
      </c>
      <c r="U35" s="36"/>
      <c r="V35" s="36"/>
      <c r="W35" s="36"/>
      <c r="X35" s="243" t="s">
        <v>42</v>
      </c>
      <c r="Y35" s="244"/>
      <c r="Z35" s="244"/>
      <c r="AA35" s="244"/>
      <c r="AB35" s="244"/>
      <c r="AC35" s="36"/>
      <c r="AD35" s="36"/>
      <c r="AE35" s="36"/>
      <c r="AF35" s="36"/>
      <c r="AG35" s="36"/>
      <c r="AH35" s="36"/>
      <c r="AI35" s="36"/>
      <c r="AJ35" s="36"/>
      <c r="AK35" s="245">
        <f>SUM(AK26:AK33)</f>
        <v>0</v>
      </c>
      <c r="AL35" s="244"/>
      <c r="AM35" s="244"/>
      <c r="AN35" s="244"/>
      <c r="AO35" s="246"/>
      <c r="AP35" s="34"/>
      <c r="AQ35" s="34"/>
      <c r="AR35" s="29"/>
      <c r="BE35" s="28"/>
    </row>
    <row r="36" spans="1:57" s="2" customFormat="1" ht="6.95" customHeight="1">
      <c r="A36" s="28"/>
      <c r="B36" s="29"/>
      <c r="C36" s="28"/>
      <c r="D36" s="28"/>
      <c r="E36" s="28"/>
      <c r="F36" s="28"/>
      <c r="G36" s="28"/>
      <c r="H36" s="28"/>
      <c r="I36" s="28"/>
      <c r="J36" s="28"/>
      <c r="K36" s="28"/>
      <c r="L36" s="28"/>
      <c r="M36" s="28"/>
      <c r="N36" s="28"/>
      <c r="O36" s="28"/>
      <c r="P36" s="28"/>
      <c r="Q36" s="28"/>
      <c r="R36" s="28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  <c r="AF36" s="28"/>
      <c r="AG36" s="28"/>
      <c r="AH36" s="28"/>
      <c r="AI36" s="28"/>
      <c r="AJ36" s="28"/>
      <c r="AK36" s="28"/>
      <c r="AL36" s="28"/>
      <c r="AM36" s="28"/>
      <c r="AN36" s="28"/>
      <c r="AO36" s="28"/>
      <c r="AP36" s="28"/>
      <c r="AQ36" s="28"/>
      <c r="AR36" s="29"/>
      <c r="BE36" s="28"/>
    </row>
    <row r="37" spans="1:57" s="2" customFormat="1" ht="14.45" customHeight="1">
      <c r="A37" s="28"/>
      <c r="B37" s="29"/>
      <c r="C37" s="28"/>
      <c r="D37" s="28"/>
      <c r="E37" s="28"/>
      <c r="F37" s="28"/>
      <c r="G37" s="28"/>
      <c r="H37" s="28"/>
      <c r="I37" s="28"/>
      <c r="J37" s="28"/>
      <c r="K37" s="28"/>
      <c r="L37" s="28"/>
      <c r="M37" s="28"/>
      <c r="N37" s="28"/>
      <c r="O37" s="28"/>
      <c r="P37" s="28"/>
      <c r="Q37" s="28"/>
      <c r="R37" s="28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  <c r="AF37" s="28"/>
      <c r="AG37" s="28"/>
      <c r="AH37" s="28"/>
      <c r="AI37" s="28"/>
      <c r="AJ37" s="28"/>
      <c r="AK37" s="28"/>
      <c r="AL37" s="28"/>
      <c r="AM37" s="28"/>
      <c r="AN37" s="28"/>
      <c r="AO37" s="28"/>
      <c r="AP37" s="28"/>
      <c r="AQ37" s="28"/>
      <c r="AR37" s="29"/>
      <c r="BE37" s="28"/>
    </row>
    <row r="38" spans="1:57" s="1" customFormat="1" ht="14.45" customHeight="1">
      <c r="B38" s="19"/>
      <c r="AR38" s="19"/>
    </row>
    <row r="39" spans="1:57" s="1" customFormat="1" ht="14.45" customHeight="1">
      <c r="B39" s="19"/>
      <c r="AR39" s="19"/>
    </row>
    <row r="40" spans="1:57" s="1" customFormat="1" ht="14.45" customHeight="1">
      <c r="B40" s="19"/>
      <c r="AR40" s="19"/>
    </row>
    <row r="41" spans="1:57" s="1" customFormat="1" ht="14.45" customHeight="1">
      <c r="B41" s="19"/>
      <c r="AR41" s="19"/>
    </row>
    <row r="42" spans="1:57" s="1" customFormat="1" ht="14.45" customHeight="1">
      <c r="B42" s="19"/>
      <c r="AR42" s="19"/>
    </row>
    <row r="43" spans="1:57" s="1" customFormat="1" ht="14.45" customHeight="1">
      <c r="B43" s="19"/>
      <c r="AR43" s="19"/>
    </row>
    <row r="44" spans="1:57" s="1" customFormat="1" ht="14.45" customHeight="1">
      <c r="B44" s="19"/>
      <c r="AR44" s="19"/>
    </row>
    <row r="45" spans="1:57" s="1" customFormat="1" ht="14.45" customHeight="1">
      <c r="B45" s="19"/>
      <c r="AR45" s="19"/>
    </row>
    <row r="46" spans="1:57" s="1" customFormat="1" ht="14.45" customHeight="1">
      <c r="B46" s="19"/>
      <c r="AR46" s="19"/>
    </row>
    <row r="47" spans="1:57" s="1" customFormat="1" ht="14.45" customHeight="1">
      <c r="B47" s="19"/>
      <c r="AR47" s="19"/>
    </row>
    <row r="48" spans="1:57" s="1" customFormat="1" ht="14.45" customHeight="1">
      <c r="B48" s="19"/>
      <c r="AR48" s="19"/>
    </row>
    <row r="49" spans="1:57" s="2" customFormat="1" ht="14.45" customHeight="1">
      <c r="B49" s="38"/>
      <c r="D49" s="39" t="s">
        <v>43</v>
      </c>
      <c r="E49" s="40"/>
      <c r="F49" s="40"/>
      <c r="G49" s="40"/>
      <c r="H49" s="40"/>
      <c r="I49" s="40"/>
      <c r="J49" s="40"/>
      <c r="K49" s="40"/>
      <c r="L49" s="40"/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  <c r="AF49" s="40"/>
      <c r="AG49" s="40"/>
      <c r="AH49" s="39" t="s">
        <v>44</v>
      </c>
      <c r="AI49" s="40"/>
      <c r="AJ49" s="40"/>
      <c r="AK49" s="40"/>
      <c r="AL49" s="40"/>
      <c r="AM49" s="40"/>
      <c r="AN49" s="40"/>
      <c r="AO49" s="40"/>
      <c r="AR49" s="38"/>
    </row>
    <row r="50" spans="1:57">
      <c r="B50" s="19"/>
      <c r="AR50" s="19"/>
    </row>
    <row r="51" spans="1:57">
      <c r="B51" s="19"/>
      <c r="AR51" s="19"/>
    </row>
    <row r="52" spans="1:57">
      <c r="B52" s="19"/>
      <c r="AR52" s="19"/>
    </row>
    <row r="53" spans="1:57">
      <c r="B53" s="19"/>
      <c r="AR53" s="19"/>
    </row>
    <row r="54" spans="1:57">
      <c r="B54" s="19"/>
      <c r="AR54" s="19"/>
    </row>
    <row r="55" spans="1:57">
      <c r="B55" s="19"/>
      <c r="AR55" s="19"/>
    </row>
    <row r="56" spans="1:57">
      <c r="B56" s="19"/>
      <c r="AR56" s="19"/>
    </row>
    <row r="57" spans="1:57">
      <c r="B57" s="19"/>
      <c r="AR57" s="19"/>
    </row>
    <row r="58" spans="1:57">
      <c r="B58" s="19"/>
      <c r="AR58" s="19"/>
    </row>
    <row r="59" spans="1:57">
      <c r="B59" s="19"/>
      <c r="AR59" s="19"/>
    </row>
    <row r="60" spans="1:57" s="2" customFormat="1" ht="12.75">
      <c r="A60" s="28"/>
      <c r="B60" s="29"/>
      <c r="C60" s="28"/>
      <c r="D60" s="41" t="s">
        <v>45</v>
      </c>
      <c r="E60" s="31"/>
      <c r="F60" s="31"/>
      <c r="G60" s="31"/>
      <c r="H60" s="31"/>
      <c r="I60" s="31"/>
      <c r="J60" s="31"/>
      <c r="K60" s="31"/>
      <c r="L60" s="31"/>
      <c r="M60" s="31"/>
      <c r="N60" s="31"/>
      <c r="O60" s="31"/>
      <c r="P60" s="31"/>
      <c r="Q60" s="31"/>
      <c r="R60" s="31"/>
      <c r="S60" s="31"/>
      <c r="T60" s="31"/>
      <c r="U60" s="31"/>
      <c r="V60" s="41" t="s">
        <v>46</v>
      </c>
      <c r="W60" s="31"/>
      <c r="X60" s="31"/>
      <c r="Y60" s="31"/>
      <c r="Z60" s="31"/>
      <c r="AA60" s="31"/>
      <c r="AB60" s="31"/>
      <c r="AC60" s="31"/>
      <c r="AD60" s="31"/>
      <c r="AE60" s="31"/>
      <c r="AF60" s="31"/>
      <c r="AG60" s="31"/>
      <c r="AH60" s="41" t="s">
        <v>45</v>
      </c>
      <c r="AI60" s="31"/>
      <c r="AJ60" s="31"/>
      <c r="AK60" s="31"/>
      <c r="AL60" s="31"/>
      <c r="AM60" s="41" t="s">
        <v>46</v>
      </c>
      <c r="AN60" s="31"/>
      <c r="AO60" s="31"/>
      <c r="AP60" s="28"/>
      <c r="AQ60" s="28"/>
      <c r="AR60" s="29"/>
      <c r="BE60" s="28"/>
    </row>
    <row r="61" spans="1:57">
      <c r="B61" s="19"/>
      <c r="AR61" s="19"/>
    </row>
    <row r="62" spans="1:57">
      <c r="B62" s="19"/>
      <c r="AR62" s="19"/>
    </row>
    <row r="63" spans="1:57">
      <c r="B63" s="19"/>
      <c r="AR63" s="19"/>
    </row>
    <row r="64" spans="1:57" s="2" customFormat="1" ht="12.75">
      <c r="A64" s="28"/>
      <c r="B64" s="29"/>
      <c r="C64" s="28"/>
      <c r="D64" s="39" t="s">
        <v>47</v>
      </c>
      <c r="E64" s="42"/>
      <c r="F64" s="42"/>
      <c r="G64" s="42"/>
      <c r="H64" s="42"/>
      <c r="I64" s="42"/>
      <c r="J64" s="42"/>
      <c r="K64" s="42"/>
      <c r="L64" s="42"/>
      <c r="M64" s="42"/>
      <c r="N64" s="42"/>
      <c r="O64" s="42"/>
      <c r="P64" s="42"/>
      <c r="Q64" s="42"/>
      <c r="R64" s="42"/>
      <c r="S64" s="42"/>
      <c r="T64" s="42"/>
      <c r="U64" s="42"/>
      <c r="V64" s="42"/>
      <c r="W64" s="42"/>
      <c r="X64" s="42"/>
      <c r="Y64" s="42"/>
      <c r="Z64" s="42"/>
      <c r="AA64" s="42"/>
      <c r="AB64" s="42"/>
      <c r="AC64" s="42"/>
      <c r="AD64" s="42"/>
      <c r="AE64" s="42"/>
      <c r="AF64" s="42"/>
      <c r="AG64" s="42"/>
      <c r="AH64" s="39" t="s">
        <v>48</v>
      </c>
      <c r="AI64" s="42"/>
      <c r="AJ64" s="42"/>
      <c r="AK64" s="42"/>
      <c r="AL64" s="42"/>
      <c r="AM64" s="42"/>
      <c r="AN64" s="42"/>
      <c r="AO64" s="42"/>
      <c r="AP64" s="28"/>
      <c r="AQ64" s="28"/>
      <c r="AR64" s="29"/>
      <c r="BE64" s="28"/>
    </row>
    <row r="65" spans="1:57">
      <c r="B65" s="19"/>
      <c r="AR65" s="19"/>
    </row>
    <row r="66" spans="1:57">
      <c r="B66" s="19"/>
      <c r="AR66" s="19"/>
    </row>
    <row r="67" spans="1:57">
      <c r="B67" s="19"/>
      <c r="AR67" s="19"/>
    </row>
    <row r="68" spans="1:57">
      <c r="B68" s="19"/>
      <c r="AR68" s="19"/>
    </row>
    <row r="69" spans="1:57">
      <c r="B69" s="19"/>
      <c r="AR69" s="19"/>
    </row>
    <row r="70" spans="1:57">
      <c r="B70" s="19"/>
      <c r="AR70" s="19"/>
    </row>
    <row r="71" spans="1:57">
      <c r="B71" s="19"/>
      <c r="AR71" s="19"/>
    </row>
    <row r="72" spans="1:57">
      <c r="B72" s="19"/>
      <c r="AR72" s="19"/>
    </row>
    <row r="73" spans="1:57">
      <c r="B73" s="19"/>
      <c r="AR73" s="19"/>
    </row>
    <row r="74" spans="1:57">
      <c r="B74" s="19"/>
      <c r="AR74" s="19"/>
    </row>
    <row r="75" spans="1:57" s="2" customFormat="1" ht="12.75">
      <c r="A75" s="28"/>
      <c r="B75" s="29"/>
      <c r="C75" s="28"/>
      <c r="D75" s="41" t="s">
        <v>45</v>
      </c>
      <c r="E75" s="31"/>
      <c r="F75" s="31"/>
      <c r="G75" s="31"/>
      <c r="H75" s="31"/>
      <c r="I75" s="31"/>
      <c r="J75" s="31"/>
      <c r="K75" s="31"/>
      <c r="L75" s="31"/>
      <c r="M75" s="31"/>
      <c r="N75" s="31"/>
      <c r="O75" s="31"/>
      <c r="P75" s="31"/>
      <c r="Q75" s="31"/>
      <c r="R75" s="31"/>
      <c r="S75" s="31"/>
      <c r="T75" s="31"/>
      <c r="U75" s="31"/>
      <c r="V75" s="41" t="s">
        <v>46</v>
      </c>
      <c r="W75" s="31"/>
      <c r="X75" s="31"/>
      <c r="Y75" s="31"/>
      <c r="Z75" s="31"/>
      <c r="AA75" s="31"/>
      <c r="AB75" s="31"/>
      <c r="AC75" s="31"/>
      <c r="AD75" s="31"/>
      <c r="AE75" s="31"/>
      <c r="AF75" s="31"/>
      <c r="AG75" s="31"/>
      <c r="AH75" s="41" t="s">
        <v>45</v>
      </c>
      <c r="AI75" s="31"/>
      <c r="AJ75" s="31"/>
      <c r="AK75" s="31"/>
      <c r="AL75" s="31"/>
      <c r="AM75" s="41" t="s">
        <v>46</v>
      </c>
      <c r="AN75" s="31"/>
      <c r="AO75" s="31"/>
      <c r="AP75" s="28"/>
      <c r="AQ75" s="28"/>
      <c r="AR75" s="29"/>
      <c r="BE75" s="28"/>
    </row>
    <row r="76" spans="1:57" s="2" customFormat="1">
      <c r="A76" s="28"/>
      <c r="B76" s="29"/>
      <c r="C76" s="28"/>
      <c r="D76" s="28"/>
      <c r="E76" s="28"/>
      <c r="F76" s="28"/>
      <c r="G76" s="28"/>
      <c r="H76" s="28"/>
      <c r="I76" s="28"/>
      <c r="J76" s="28"/>
      <c r="K76" s="28"/>
      <c r="L76" s="28"/>
      <c r="M76" s="28"/>
      <c r="N76" s="28"/>
      <c r="O76" s="28"/>
      <c r="P76" s="28"/>
      <c r="Q76" s="28"/>
      <c r="R76" s="28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  <c r="AD76" s="28"/>
      <c r="AE76" s="28"/>
      <c r="AF76" s="28"/>
      <c r="AG76" s="28"/>
      <c r="AH76" s="28"/>
      <c r="AI76" s="28"/>
      <c r="AJ76" s="28"/>
      <c r="AK76" s="28"/>
      <c r="AL76" s="28"/>
      <c r="AM76" s="28"/>
      <c r="AN76" s="28"/>
      <c r="AO76" s="28"/>
      <c r="AP76" s="28"/>
      <c r="AQ76" s="28"/>
      <c r="AR76" s="29"/>
      <c r="BE76" s="28"/>
    </row>
    <row r="77" spans="1:57" s="2" customFormat="1" ht="6.95" customHeight="1">
      <c r="A77" s="28"/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44"/>
      <c r="M77" s="44"/>
      <c r="N77" s="44"/>
      <c r="O77" s="44"/>
      <c r="P77" s="44"/>
      <c r="Q77" s="44"/>
      <c r="R77" s="44"/>
      <c r="S77" s="44"/>
      <c r="T77" s="44"/>
      <c r="U77" s="44"/>
      <c r="V77" s="44"/>
      <c r="W77" s="44"/>
      <c r="X77" s="44"/>
      <c r="Y77" s="44"/>
      <c r="Z77" s="44"/>
      <c r="AA77" s="44"/>
      <c r="AB77" s="44"/>
      <c r="AC77" s="44"/>
      <c r="AD77" s="44"/>
      <c r="AE77" s="44"/>
      <c r="AF77" s="44"/>
      <c r="AG77" s="44"/>
      <c r="AH77" s="44"/>
      <c r="AI77" s="44"/>
      <c r="AJ77" s="44"/>
      <c r="AK77" s="44"/>
      <c r="AL77" s="44"/>
      <c r="AM77" s="44"/>
      <c r="AN77" s="44"/>
      <c r="AO77" s="44"/>
      <c r="AP77" s="44"/>
      <c r="AQ77" s="44"/>
      <c r="AR77" s="29"/>
      <c r="BE77" s="28"/>
    </row>
    <row r="81" spans="1:91" s="2" customFormat="1" ht="6.95" customHeight="1">
      <c r="A81" s="28"/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  <c r="Z81" s="46"/>
      <c r="AA81" s="46"/>
      <c r="AB81" s="46"/>
      <c r="AC81" s="46"/>
      <c r="AD81" s="46"/>
      <c r="AE81" s="46"/>
      <c r="AF81" s="46"/>
      <c r="AG81" s="46"/>
      <c r="AH81" s="46"/>
      <c r="AI81" s="46"/>
      <c r="AJ81" s="46"/>
      <c r="AK81" s="46"/>
      <c r="AL81" s="46"/>
      <c r="AM81" s="46"/>
      <c r="AN81" s="46"/>
      <c r="AO81" s="46"/>
      <c r="AP81" s="46"/>
      <c r="AQ81" s="46"/>
      <c r="AR81" s="29"/>
      <c r="BE81" s="28"/>
    </row>
    <row r="82" spans="1:91" s="2" customFormat="1" ht="24.95" customHeight="1">
      <c r="A82" s="28"/>
      <c r="B82" s="29"/>
      <c r="C82" s="20" t="s">
        <v>49</v>
      </c>
      <c r="D82" s="28"/>
      <c r="E82" s="28"/>
      <c r="F82" s="28"/>
      <c r="G82" s="28"/>
      <c r="H82" s="28"/>
      <c r="I82" s="28"/>
      <c r="J82" s="28"/>
      <c r="K82" s="28"/>
      <c r="L82" s="28"/>
      <c r="M82" s="28"/>
      <c r="N82" s="28"/>
      <c r="O82" s="28"/>
      <c r="P82" s="28"/>
      <c r="Q82" s="28"/>
      <c r="R82" s="28"/>
      <c r="S82" s="28"/>
      <c r="T82" s="28"/>
      <c r="U82" s="28"/>
      <c r="V82" s="28"/>
      <c r="W82" s="28"/>
      <c r="X82" s="28"/>
      <c r="Y82" s="28"/>
      <c r="Z82" s="28"/>
      <c r="AA82" s="28"/>
      <c r="AB82" s="28"/>
      <c r="AC82" s="28"/>
      <c r="AD82" s="28"/>
      <c r="AE82" s="28"/>
      <c r="AF82" s="28"/>
      <c r="AG82" s="28"/>
      <c r="AH82" s="28"/>
      <c r="AI82" s="28"/>
      <c r="AJ82" s="28"/>
      <c r="AK82" s="28"/>
      <c r="AL82" s="28"/>
      <c r="AM82" s="28"/>
      <c r="AN82" s="28"/>
      <c r="AO82" s="28"/>
      <c r="AP82" s="28"/>
      <c r="AQ82" s="28"/>
      <c r="AR82" s="29"/>
      <c r="BE82" s="28"/>
    </row>
    <row r="83" spans="1:91" s="2" customFormat="1" ht="6.95" customHeight="1">
      <c r="A83" s="28"/>
      <c r="B83" s="29"/>
      <c r="C83" s="28"/>
      <c r="D83" s="28"/>
      <c r="E83" s="28"/>
      <c r="F83" s="28"/>
      <c r="G83" s="28"/>
      <c r="H83" s="28"/>
      <c r="I83" s="28"/>
      <c r="J83" s="28"/>
      <c r="K83" s="28"/>
      <c r="L83" s="28"/>
      <c r="M83" s="28"/>
      <c r="N83" s="28"/>
      <c r="O83" s="28"/>
      <c r="P83" s="28"/>
      <c r="Q83" s="28"/>
      <c r="R83" s="28"/>
      <c r="S83" s="28"/>
      <c r="T83" s="28"/>
      <c r="U83" s="28"/>
      <c r="V83" s="28"/>
      <c r="W83" s="28"/>
      <c r="X83" s="28"/>
      <c r="Y83" s="28"/>
      <c r="Z83" s="28"/>
      <c r="AA83" s="28"/>
      <c r="AB83" s="28"/>
      <c r="AC83" s="28"/>
      <c r="AD83" s="28"/>
      <c r="AE83" s="28"/>
      <c r="AF83" s="28"/>
      <c r="AG83" s="28"/>
      <c r="AH83" s="28"/>
      <c r="AI83" s="28"/>
      <c r="AJ83" s="28"/>
      <c r="AK83" s="28"/>
      <c r="AL83" s="28"/>
      <c r="AM83" s="28"/>
      <c r="AN83" s="28"/>
      <c r="AO83" s="28"/>
      <c r="AP83" s="28"/>
      <c r="AQ83" s="28"/>
      <c r="AR83" s="29"/>
      <c r="BE83" s="28"/>
    </row>
    <row r="84" spans="1:91" s="4" customFormat="1" ht="12" customHeight="1">
      <c r="B84" s="47"/>
      <c r="C84" s="25" t="s">
        <v>12</v>
      </c>
      <c r="L84" s="4" t="str">
        <f>K5</f>
        <v>Z_008</v>
      </c>
      <c r="AR84" s="47"/>
    </row>
    <row r="85" spans="1:91" s="5" customFormat="1" ht="36.950000000000003" customHeight="1">
      <c r="B85" s="48"/>
      <c r="C85" s="49" t="s">
        <v>14</v>
      </c>
      <c r="L85" s="231" t="str">
        <f>K6</f>
        <v>Mateřská školka hřiště</v>
      </c>
      <c r="M85" s="232"/>
      <c r="N85" s="232"/>
      <c r="O85" s="232"/>
      <c r="P85" s="232"/>
      <c r="Q85" s="232"/>
      <c r="R85" s="232"/>
      <c r="S85" s="232"/>
      <c r="T85" s="232"/>
      <c r="U85" s="232"/>
      <c r="V85" s="232"/>
      <c r="W85" s="232"/>
      <c r="X85" s="232"/>
      <c r="Y85" s="232"/>
      <c r="Z85" s="232"/>
      <c r="AA85" s="232"/>
      <c r="AB85" s="232"/>
      <c r="AC85" s="232"/>
      <c r="AD85" s="232"/>
      <c r="AE85" s="232"/>
      <c r="AF85" s="232"/>
      <c r="AG85" s="232"/>
      <c r="AH85" s="232"/>
      <c r="AI85" s="232"/>
      <c r="AJ85" s="232"/>
      <c r="AK85" s="232"/>
      <c r="AL85" s="232"/>
      <c r="AM85" s="232"/>
      <c r="AN85" s="232"/>
      <c r="AO85" s="232"/>
      <c r="AR85" s="48"/>
    </row>
    <row r="86" spans="1:91" s="2" customFormat="1" ht="6.95" customHeight="1">
      <c r="A86" s="28"/>
      <c r="B86" s="29"/>
      <c r="C86" s="28"/>
      <c r="D86" s="28"/>
      <c r="E86" s="28"/>
      <c r="F86" s="28"/>
      <c r="G86" s="28"/>
      <c r="H86" s="28"/>
      <c r="I86" s="28"/>
      <c r="J86" s="28"/>
      <c r="K86" s="28"/>
      <c r="L86" s="28"/>
      <c r="M86" s="28"/>
      <c r="N86" s="28"/>
      <c r="O86" s="28"/>
      <c r="P86" s="28"/>
      <c r="Q86" s="28"/>
      <c r="R86" s="28"/>
      <c r="S86" s="28"/>
      <c r="T86" s="28"/>
      <c r="U86" s="28"/>
      <c r="V86" s="28"/>
      <c r="W86" s="28"/>
      <c r="X86" s="28"/>
      <c r="Y86" s="28"/>
      <c r="Z86" s="28"/>
      <c r="AA86" s="28"/>
      <c r="AB86" s="28"/>
      <c r="AC86" s="28"/>
      <c r="AD86" s="28"/>
      <c r="AE86" s="28"/>
      <c r="AF86" s="28"/>
      <c r="AG86" s="28"/>
      <c r="AH86" s="28"/>
      <c r="AI86" s="28"/>
      <c r="AJ86" s="28"/>
      <c r="AK86" s="28"/>
      <c r="AL86" s="28"/>
      <c r="AM86" s="28"/>
      <c r="AN86" s="28"/>
      <c r="AO86" s="28"/>
      <c r="AP86" s="28"/>
      <c r="AQ86" s="28"/>
      <c r="AR86" s="29"/>
      <c r="BE86" s="28"/>
    </row>
    <row r="87" spans="1:91" s="2" customFormat="1" ht="12" customHeight="1">
      <c r="A87" s="28"/>
      <c r="B87" s="29"/>
      <c r="C87" s="25" t="s">
        <v>18</v>
      </c>
      <c r="D87" s="28"/>
      <c r="E87" s="28"/>
      <c r="F87" s="28"/>
      <c r="G87" s="28"/>
      <c r="H87" s="28"/>
      <c r="I87" s="28"/>
      <c r="J87" s="28"/>
      <c r="K87" s="28"/>
      <c r="L87" s="50" t="str">
        <f>IF(K8="","",K8)</f>
        <v xml:space="preserve"> </v>
      </c>
      <c r="M87" s="28"/>
      <c r="N87" s="28"/>
      <c r="O87" s="28"/>
      <c r="P87" s="28"/>
      <c r="Q87" s="28"/>
      <c r="R87" s="28"/>
      <c r="S87" s="28"/>
      <c r="T87" s="28"/>
      <c r="U87" s="28"/>
      <c r="V87" s="28"/>
      <c r="W87" s="28"/>
      <c r="X87" s="28"/>
      <c r="Y87" s="28"/>
      <c r="Z87" s="28"/>
      <c r="AA87" s="28"/>
      <c r="AB87" s="28"/>
      <c r="AC87" s="28"/>
      <c r="AD87" s="28"/>
      <c r="AE87" s="28"/>
      <c r="AF87" s="28"/>
      <c r="AG87" s="28"/>
      <c r="AH87" s="28"/>
      <c r="AI87" s="25" t="s">
        <v>20</v>
      </c>
      <c r="AJ87" s="28"/>
      <c r="AK87" s="28"/>
      <c r="AL87" s="28"/>
      <c r="AM87" s="233" t="str">
        <f>IF(AN8= "","",AN8)</f>
        <v>25. 5. 2021</v>
      </c>
      <c r="AN87" s="233"/>
      <c r="AO87" s="28"/>
      <c r="AP87" s="28"/>
      <c r="AQ87" s="28"/>
      <c r="AR87" s="29"/>
      <c r="BE87" s="28"/>
    </row>
    <row r="88" spans="1:91" s="2" customFormat="1" ht="6.95" customHeight="1">
      <c r="A88" s="28"/>
      <c r="B88" s="29"/>
      <c r="C88" s="28"/>
      <c r="D88" s="28"/>
      <c r="E88" s="28"/>
      <c r="F88" s="28"/>
      <c r="G88" s="28"/>
      <c r="H88" s="28"/>
      <c r="I88" s="28"/>
      <c r="J88" s="28"/>
      <c r="K88" s="28"/>
      <c r="L88" s="28"/>
      <c r="M88" s="28"/>
      <c r="N88" s="28"/>
      <c r="O88" s="28"/>
      <c r="P88" s="28"/>
      <c r="Q88" s="28"/>
      <c r="R88" s="28"/>
      <c r="S88" s="28"/>
      <c r="T88" s="28"/>
      <c r="U88" s="28"/>
      <c r="V88" s="28"/>
      <c r="W88" s="28"/>
      <c r="X88" s="28"/>
      <c r="Y88" s="28"/>
      <c r="Z88" s="28"/>
      <c r="AA88" s="28"/>
      <c r="AB88" s="28"/>
      <c r="AC88" s="28"/>
      <c r="AD88" s="28"/>
      <c r="AE88" s="28"/>
      <c r="AF88" s="28"/>
      <c r="AG88" s="28"/>
      <c r="AH88" s="28"/>
      <c r="AI88" s="28"/>
      <c r="AJ88" s="28"/>
      <c r="AK88" s="28"/>
      <c r="AL88" s="28"/>
      <c r="AM88" s="28"/>
      <c r="AN88" s="28"/>
      <c r="AO88" s="28"/>
      <c r="AP88" s="28"/>
      <c r="AQ88" s="28"/>
      <c r="AR88" s="29"/>
      <c r="BE88" s="28"/>
    </row>
    <row r="89" spans="1:91" s="2" customFormat="1" ht="15.2" customHeight="1">
      <c r="A89" s="28"/>
      <c r="B89" s="29"/>
      <c r="C89" s="25" t="s">
        <v>22</v>
      </c>
      <c r="D89" s="28"/>
      <c r="E89" s="28"/>
      <c r="F89" s="28"/>
      <c r="G89" s="28"/>
      <c r="H89" s="28"/>
      <c r="I89" s="28"/>
      <c r="J89" s="28"/>
      <c r="K89" s="28"/>
      <c r="L89" s="4" t="str">
        <f>IF(E11= "","",E11)</f>
        <v xml:space="preserve"> </v>
      </c>
      <c r="M89" s="28"/>
      <c r="N89" s="28"/>
      <c r="O89" s="28"/>
      <c r="P89" s="28"/>
      <c r="Q89" s="28"/>
      <c r="R89" s="28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  <c r="AD89" s="28"/>
      <c r="AE89" s="28"/>
      <c r="AF89" s="28"/>
      <c r="AG89" s="28"/>
      <c r="AH89" s="28"/>
      <c r="AI89" s="25" t="s">
        <v>26</v>
      </c>
      <c r="AJ89" s="28"/>
      <c r="AK89" s="28"/>
      <c r="AL89" s="28"/>
      <c r="AM89" s="234" t="str">
        <f>IF(E17="","",E17)</f>
        <v xml:space="preserve"> </v>
      </c>
      <c r="AN89" s="235"/>
      <c r="AO89" s="235"/>
      <c r="AP89" s="235"/>
      <c r="AQ89" s="28"/>
      <c r="AR89" s="29"/>
      <c r="AS89" s="236" t="s">
        <v>50</v>
      </c>
      <c r="AT89" s="237"/>
      <c r="AU89" s="52"/>
      <c r="AV89" s="52"/>
      <c r="AW89" s="52"/>
      <c r="AX89" s="52"/>
      <c r="AY89" s="52"/>
      <c r="AZ89" s="52"/>
      <c r="BA89" s="52"/>
      <c r="BB89" s="52"/>
      <c r="BC89" s="52"/>
      <c r="BD89" s="53"/>
      <c r="BE89" s="28"/>
    </row>
    <row r="90" spans="1:91" s="2" customFormat="1" ht="15.2" customHeight="1">
      <c r="A90" s="28"/>
      <c r="B90" s="29"/>
      <c r="C90" s="25" t="s">
        <v>25</v>
      </c>
      <c r="D90" s="28"/>
      <c r="E90" s="28"/>
      <c r="F90" s="28"/>
      <c r="G90" s="28"/>
      <c r="H90" s="28"/>
      <c r="I90" s="28"/>
      <c r="J90" s="28"/>
      <c r="K90" s="28"/>
      <c r="L90" s="4" t="str">
        <f>IF(E14="","",E14)</f>
        <v xml:space="preserve"> </v>
      </c>
      <c r="M90" s="28"/>
      <c r="N90" s="28"/>
      <c r="O90" s="28"/>
      <c r="P90" s="28"/>
      <c r="Q90" s="28"/>
      <c r="R90" s="28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  <c r="AD90" s="28"/>
      <c r="AE90" s="28"/>
      <c r="AF90" s="28"/>
      <c r="AG90" s="28"/>
      <c r="AH90" s="28"/>
      <c r="AI90" s="25" t="s">
        <v>28</v>
      </c>
      <c r="AJ90" s="28"/>
      <c r="AK90" s="28"/>
      <c r="AL90" s="28"/>
      <c r="AM90" s="234" t="str">
        <f>IF(E20="","",E20)</f>
        <v xml:space="preserve"> </v>
      </c>
      <c r="AN90" s="235"/>
      <c r="AO90" s="235"/>
      <c r="AP90" s="235"/>
      <c r="AQ90" s="28"/>
      <c r="AR90" s="29"/>
      <c r="AS90" s="238"/>
      <c r="AT90" s="239"/>
      <c r="AU90" s="54"/>
      <c r="AV90" s="54"/>
      <c r="AW90" s="54"/>
      <c r="AX90" s="54"/>
      <c r="AY90" s="54"/>
      <c r="AZ90" s="54"/>
      <c r="BA90" s="54"/>
      <c r="BB90" s="54"/>
      <c r="BC90" s="54"/>
      <c r="BD90" s="55"/>
      <c r="BE90" s="28"/>
    </row>
    <row r="91" spans="1:91" s="2" customFormat="1" ht="10.9" customHeight="1">
      <c r="A91" s="28"/>
      <c r="B91" s="29"/>
      <c r="C91" s="28"/>
      <c r="D91" s="28"/>
      <c r="E91" s="28"/>
      <c r="F91" s="28"/>
      <c r="G91" s="28"/>
      <c r="H91" s="28"/>
      <c r="I91" s="28"/>
      <c r="J91" s="28"/>
      <c r="K91" s="28"/>
      <c r="L91" s="28"/>
      <c r="M91" s="28"/>
      <c r="N91" s="28"/>
      <c r="O91" s="28"/>
      <c r="P91" s="28"/>
      <c r="Q91" s="28"/>
      <c r="R91" s="28"/>
      <c r="S91" s="28"/>
      <c r="T91" s="28"/>
      <c r="U91" s="28"/>
      <c r="V91" s="28"/>
      <c r="W91" s="28"/>
      <c r="X91" s="28"/>
      <c r="Y91" s="28"/>
      <c r="Z91" s="28"/>
      <c r="AA91" s="28"/>
      <c r="AB91" s="28"/>
      <c r="AC91" s="28"/>
      <c r="AD91" s="28"/>
      <c r="AE91" s="28"/>
      <c r="AF91" s="28"/>
      <c r="AG91" s="28"/>
      <c r="AH91" s="28"/>
      <c r="AI91" s="28"/>
      <c r="AJ91" s="28"/>
      <c r="AK91" s="28"/>
      <c r="AL91" s="28"/>
      <c r="AM91" s="28"/>
      <c r="AN91" s="28"/>
      <c r="AO91" s="28"/>
      <c r="AP91" s="28"/>
      <c r="AQ91" s="28"/>
      <c r="AR91" s="29"/>
      <c r="AS91" s="238"/>
      <c r="AT91" s="239"/>
      <c r="AU91" s="54"/>
      <c r="AV91" s="54"/>
      <c r="AW91" s="54"/>
      <c r="AX91" s="54"/>
      <c r="AY91" s="54"/>
      <c r="AZ91" s="54"/>
      <c r="BA91" s="54"/>
      <c r="BB91" s="54"/>
      <c r="BC91" s="54"/>
      <c r="BD91" s="55"/>
      <c r="BE91" s="28"/>
    </row>
    <row r="92" spans="1:91" s="2" customFormat="1" ht="29.25" customHeight="1">
      <c r="A92" s="28"/>
      <c r="B92" s="29"/>
      <c r="C92" s="226" t="s">
        <v>51</v>
      </c>
      <c r="D92" s="227"/>
      <c r="E92" s="227"/>
      <c r="F92" s="227"/>
      <c r="G92" s="227"/>
      <c r="H92" s="56"/>
      <c r="I92" s="228" t="s">
        <v>52</v>
      </c>
      <c r="J92" s="227"/>
      <c r="K92" s="227"/>
      <c r="L92" s="227"/>
      <c r="M92" s="227"/>
      <c r="N92" s="227"/>
      <c r="O92" s="227"/>
      <c r="P92" s="227"/>
      <c r="Q92" s="227"/>
      <c r="R92" s="227"/>
      <c r="S92" s="227"/>
      <c r="T92" s="227"/>
      <c r="U92" s="227"/>
      <c r="V92" s="227"/>
      <c r="W92" s="227"/>
      <c r="X92" s="227"/>
      <c r="Y92" s="227"/>
      <c r="Z92" s="227"/>
      <c r="AA92" s="227"/>
      <c r="AB92" s="227"/>
      <c r="AC92" s="227"/>
      <c r="AD92" s="227"/>
      <c r="AE92" s="227"/>
      <c r="AF92" s="227"/>
      <c r="AG92" s="229" t="s">
        <v>53</v>
      </c>
      <c r="AH92" s="227"/>
      <c r="AI92" s="227"/>
      <c r="AJ92" s="227"/>
      <c r="AK92" s="227"/>
      <c r="AL92" s="227"/>
      <c r="AM92" s="227"/>
      <c r="AN92" s="228" t="s">
        <v>54</v>
      </c>
      <c r="AO92" s="227"/>
      <c r="AP92" s="230"/>
      <c r="AQ92" s="57" t="s">
        <v>55</v>
      </c>
      <c r="AR92" s="29"/>
      <c r="AS92" s="58" t="s">
        <v>56</v>
      </c>
      <c r="AT92" s="59" t="s">
        <v>57</v>
      </c>
      <c r="AU92" s="59" t="s">
        <v>58</v>
      </c>
      <c r="AV92" s="59" t="s">
        <v>59</v>
      </c>
      <c r="AW92" s="59" t="s">
        <v>60</v>
      </c>
      <c r="AX92" s="59" t="s">
        <v>61</v>
      </c>
      <c r="AY92" s="59" t="s">
        <v>62</v>
      </c>
      <c r="AZ92" s="59" t="s">
        <v>63</v>
      </c>
      <c r="BA92" s="59" t="s">
        <v>64</v>
      </c>
      <c r="BB92" s="59" t="s">
        <v>65</v>
      </c>
      <c r="BC92" s="59" t="s">
        <v>66</v>
      </c>
      <c r="BD92" s="60" t="s">
        <v>67</v>
      </c>
      <c r="BE92" s="28"/>
    </row>
    <row r="93" spans="1:91" s="2" customFormat="1" ht="10.9" customHeight="1">
      <c r="A93" s="28"/>
      <c r="B93" s="29"/>
      <c r="C93" s="28"/>
      <c r="D93" s="28"/>
      <c r="E93" s="28"/>
      <c r="F93" s="28"/>
      <c r="G93" s="28"/>
      <c r="H93" s="28"/>
      <c r="I93" s="28"/>
      <c r="J93" s="28"/>
      <c r="K93" s="28"/>
      <c r="L93" s="28"/>
      <c r="M93" s="28"/>
      <c r="N93" s="28"/>
      <c r="O93" s="28"/>
      <c r="P93" s="28"/>
      <c r="Q93" s="28"/>
      <c r="R93" s="28"/>
      <c r="S93" s="28"/>
      <c r="T93" s="28"/>
      <c r="U93" s="28"/>
      <c r="V93" s="28"/>
      <c r="W93" s="28"/>
      <c r="X93" s="28"/>
      <c r="Y93" s="28"/>
      <c r="Z93" s="28"/>
      <c r="AA93" s="28"/>
      <c r="AB93" s="28"/>
      <c r="AC93" s="28"/>
      <c r="AD93" s="28"/>
      <c r="AE93" s="28"/>
      <c r="AF93" s="28"/>
      <c r="AG93" s="28"/>
      <c r="AH93" s="28"/>
      <c r="AI93" s="28"/>
      <c r="AJ93" s="28"/>
      <c r="AK93" s="28"/>
      <c r="AL93" s="28"/>
      <c r="AM93" s="28"/>
      <c r="AN93" s="28"/>
      <c r="AO93" s="28"/>
      <c r="AP93" s="28"/>
      <c r="AQ93" s="28"/>
      <c r="AR93" s="29"/>
      <c r="AS93" s="61"/>
      <c r="AT93" s="62"/>
      <c r="AU93" s="62"/>
      <c r="AV93" s="62"/>
      <c r="AW93" s="62"/>
      <c r="AX93" s="62"/>
      <c r="AY93" s="62"/>
      <c r="AZ93" s="62"/>
      <c r="BA93" s="62"/>
      <c r="BB93" s="62"/>
      <c r="BC93" s="62"/>
      <c r="BD93" s="63"/>
      <c r="BE93" s="28"/>
    </row>
    <row r="94" spans="1:91" s="6" customFormat="1" ht="32.450000000000003" customHeight="1">
      <c r="B94" s="64"/>
      <c r="C94" s="65" t="s">
        <v>68</v>
      </c>
      <c r="D94" s="66"/>
      <c r="E94" s="66"/>
      <c r="F94" s="66"/>
      <c r="G94" s="66"/>
      <c r="H94" s="66"/>
      <c r="I94" s="66"/>
      <c r="J94" s="66"/>
      <c r="K94" s="66"/>
      <c r="L94" s="66"/>
      <c r="M94" s="66"/>
      <c r="N94" s="66"/>
      <c r="O94" s="66"/>
      <c r="P94" s="66"/>
      <c r="Q94" s="66"/>
      <c r="R94" s="66"/>
      <c r="S94" s="66"/>
      <c r="T94" s="66"/>
      <c r="U94" s="66"/>
      <c r="V94" s="66"/>
      <c r="W94" s="66"/>
      <c r="X94" s="66"/>
      <c r="Y94" s="66"/>
      <c r="Z94" s="66"/>
      <c r="AA94" s="66"/>
      <c r="AB94" s="66"/>
      <c r="AC94" s="66"/>
      <c r="AD94" s="66"/>
      <c r="AE94" s="66"/>
      <c r="AF94" s="66"/>
      <c r="AG94" s="250">
        <f>ROUND(AG95,2)</f>
        <v>0</v>
      </c>
      <c r="AH94" s="250"/>
      <c r="AI94" s="250"/>
      <c r="AJ94" s="250"/>
      <c r="AK94" s="250"/>
      <c r="AL94" s="250"/>
      <c r="AM94" s="250"/>
      <c r="AN94" s="251">
        <f>SUM(AG94,AT94)</f>
        <v>0</v>
      </c>
      <c r="AO94" s="251"/>
      <c r="AP94" s="251"/>
      <c r="AQ94" s="68" t="s">
        <v>1</v>
      </c>
      <c r="AR94" s="64"/>
      <c r="AS94" s="69">
        <f>ROUND(AS95,2)</f>
        <v>0</v>
      </c>
      <c r="AT94" s="70">
        <f>ROUND(SUM(AV94:AW94),2)</f>
        <v>0</v>
      </c>
      <c r="AU94" s="71">
        <f>ROUND(AU95,5)</f>
        <v>284.85381999999998</v>
      </c>
      <c r="AV94" s="70">
        <f>ROUND(AZ94*L29,2)</f>
        <v>0</v>
      </c>
      <c r="AW94" s="70">
        <f>ROUND(BA94*L30,2)</f>
        <v>0</v>
      </c>
      <c r="AX94" s="70">
        <f>ROUND(BB94*L29,2)</f>
        <v>0</v>
      </c>
      <c r="AY94" s="70">
        <f>ROUND(BC94*L30,2)</f>
        <v>0</v>
      </c>
      <c r="AZ94" s="70">
        <f>ROUND(AZ95,2)</f>
        <v>0</v>
      </c>
      <c r="BA94" s="70">
        <f>ROUND(BA95,2)</f>
        <v>0</v>
      </c>
      <c r="BB94" s="70">
        <f>ROUND(BB95,2)</f>
        <v>0</v>
      </c>
      <c r="BC94" s="70">
        <f>ROUND(BC95,2)</f>
        <v>0</v>
      </c>
      <c r="BD94" s="72">
        <f>ROUND(BD95,2)</f>
        <v>0</v>
      </c>
      <c r="BS94" s="73" t="s">
        <v>69</v>
      </c>
      <c r="BT94" s="73" t="s">
        <v>70</v>
      </c>
      <c r="BU94" s="74" t="s">
        <v>71</v>
      </c>
      <c r="BV94" s="73" t="s">
        <v>72</v>
      </c>
      <c r="BW94" s="73" t="s">
        <v>4</v>
      </c>
      <c r="BX94" s="73" t="s">
        <v>73</v>
      </c>
      <c r="CL94" s="73" t="s">
        <v>1</v>
      </c>
    </row>
    <row r="95" spans="1:91" s="7" customFormat="1" ht="16.5" customHeight="1">
      <c r="A95" s="75" t="s">
        <v>74</v>
      </c>
      <c r="B95" s="76"/>
      <c r="C95" s="77"/>
      <c r="D95" s="249" t="s">
        <v>75</v>
      </c>
      <c r="E95" s="249"/>
      <c r="F95" s="249"/>
      <c r="G95" s="249"/>
      <c r="H95" s="249"/>
      <c r="I95" s="78"/>
      <c r="J95" s="249" t="s">
        <v>76</v>
      </c>
      <c r="K95" s="249"/>
      <c r="L95" s="249"/>
      <c r="M95" s="249"/>
      <c r="N95" s="249"/>
      <c r="O95" s="249"/>
      <c r="P95" s="249"/>
      <c r="Q95" s="249"/>
      <c r="R95" s="249"/>
      <c r="S95" s="249"/>
      <c r="T95" s="249"/>
      <c r="U95" s="249"/>
      <c r="V95" s="249"/>
      <c r="W95" s="249"/>
      <c r="X95" s="249"/>
      <c r="Y95" s="249"/>
      <c r="Z95" s="249"/>
      <c r="AA95" s="249"/>
      <c r="AB95" s="249"/>
      <c r="AC95" s="249"/>
      <c r="AD95" s="249"/>
      <c r="AE95" s="249"/>
      <c r="AF95" s="249"/>
      <c r="AG95" s="247">
        <f>'D.1.1 - Hřiště'!J30</f>
        <v>0</v>
      </c>
      <c r="AH95" s="248"/>
      <c r="AI95" s="248"/>
      <c r="AJ95" s="248"/>
      <c r="AK95" s="248"/>
      <c r="AL95" s="248"/>
      <c r="AM95" s="248"/>
      <c r="AN95" s="247">
        <f>SUM(AG95,AT95)</f>
        <v>0</v>
      </c>
      <c r="AO95" s="248"/>
      <c r="AP95" s="248"/>
      <c r="AQ95" s="79" t="s">
        <v>77</v>
      </c>
      <c r="AR95" s="76"/>
      <c r="AS95" s="80">
        <v>0</v>
      </c>
      <c r="AT95" s="81">
        <f>ROUND(SUM(AV95:AW95),2)</f>
        <v>0</v>
      </c>
      <c r="AU95" s="82">
        <f>'D.1.1 - Hřiště'!P130</f>
        <v>284.85382200000004</v>
      </c>
      <c r="AV95" s="81">
        <f>'D.1.1 - Hřiště'!J33</f>
        <v>0</v>
      </c>
      <c r="AW95" s="81">
        <f>'D.1.1 - Hřiště'!J34</f>
        <v>0</v>
      </c>
      <c r="AX95" s="81">
        <f>'D.1.1 - Hřiště'!J35</f>
        <v>0</v>
      </c>
      <c r="AY95" s="81">
        <f>'D.1.1 - Hřiště'!J36</f>
        <v>0</v>
      </c>
      <c r="AZ95" s="81">
        <f>'D.1.1 - Hřiště'!F33</f>
        <v>0</v>
      </c>
      <c r="BA95" s="81">
        <f>'D.1.1 - Hřiště'!F34</f>
        <v>0</v>
      </c>
      <c r="BB95" s="81">
        <f>'D.1.1 - Hřiště'!F35</f>
        <v>0</v>
      </c>
      <c r="BC95" s="81">
        <f>'D.1.1 - Hřiště'!F36</f>
        <v>0</v>
      </c>
      <c r="BD95" s="83">
        <f>'D.1.1 - Hřiště'!F37</f>
        <v>0</v>
      </c>
      <c r="BT95" s="84" t="s">
        <v>78</v>
      </c>
      <c r="BV95" s="84" t="s">
        <v>72</v>
      </c>
      <c r="BW95" s="84" t="s">
        <v>79</v>
      </c>
      <c r="BX95" s="84" t="s">
        <v>4</v>
      </c>
      <c r="CL95" s="84" t="s">
        <v>1</v>
      </c>
      <c r="CM95" s="84" t="s">
        <v>80</v>
      </c>
    </row>
    <row r="96" spans="1:91" s="2" customFormat="1" ht="30" customHeight="1">
      <c r="A96" s="28"/>
      <c r="B96" s="29"/>
      <c r="C96" s="28"/>
      <c r="D96" s="28"/>
      <c r="E96" s="28"/>
      <c r="F96" s="28"/>
      <c r="G96" s="28"/>
      <c r="H96" s="28"/>
      <c r="I96" s="28"/>
      <c r="J96" s="28"/>
      <c r="K96" s="28"/>
      <c r="L96" s="28"/>
      <c r="M96" s="28"/>
      <c r="N96" s="28"/>
      <c r="O96" s="28"/>
      <c r="P96" s="28"/>
      <c r="Q96" s="28"/>
      <c r="R96" s="28"/>
      <c r="S96" s="28"/>
      <c r="T96" s="28"/>
      <c r="U96" s="28"/>
      <c r="V96" s="28"/>
      <c r="W96" s="28"/>
      <c r="X96" s="28"/>
      <c r="Y96" s="28"/>
      <c r="Z96" s="28"/>
      <c r="AA96" s="28"/>
      <c r="AB96" s="28"/>
      <c r="AC96" s="28"/>
      <c r="AD96" s="28"/>
      <c r="AE96" s="28"/>
      <c r="AF96" s="28"/>
      <c r="AG96" s="28"/>
      <c r="AH96" s="28"/>
      <c r="AI96" s="28"/>
      <c r="AJ96" s="28"/>
      <c r="AK96" s="28"/>
      <c r="AL96" s="28"/>
      <c r="AM96" s="28"/>
      <c r="AN96" s="28"/>
      <c r="AO96" s="28"/>
      <c r="AP96" s="28"/>
      <c r="AQ96" s="28"/>
      <c r="AR96" s="29"/>
      <c r="AS96" s="28"/>
      <c r="AT96" s="28"/>
      <c r="AU96" s="28"/>
      <c r="AV96" s="28"/>
      <c r="AW96" s="28"/>
      <c r="AX96" s="28"/>
      <c r="AY96" s="28"/>
      <c r="AZ96" s="28"/>
      <c r="BA96" s="28"/>
      <c r="BB96" s="28"/>
      <c r="BC96" s="28"/>
      <c r="BD96" s="28"/>
      <c r="BE96" s="28"/>
    </row>
    <row r="97" spans="1:57" s="2" customFormat="1" ht="6.95" customHeight="1">
      <c r="A97" s="28"/>
      <c r="B97" s="43"/>
      <c r="C97" s="44"/>
      <c r="D97" s="44"/>
      <c r="E97" s="44"/>
      <c r="F97" s="44"/>
      <c r="G97" s="44"/>
      <c r="H97" s="44"/>
      <c r="I97" s="44"/>
      <c r="J97" s="44"/>
      <c r="K97" s="44"/>
      <c r="L97" s="44"/>
      <c r="M97" s="44"/>
      <c r="N97" s="44"/>
      <c r="O97" s="44"/>
      <c r="P97" s="44"/>
      <c r="Q97" s="44"/>
      <c r="R97" s="44"/>
      <c r="S97" s="44"/>
      <c r="T97" s="44"/>
      <c r="U97" s="44"/>
      <c r="V97" s="44"/>
      <c r="W97" s="44"/>
      <c r="X97" s="44"/>
      <c r="Y97" s="44"/>
      <c r="Z97" s="44"/>
      <c r="AA97" s="44"/>
      <c r="AB97" s="44"/>
      <c r="AC97" s="44"/>
      <c r="AD97" s="44"/>
      <c r="AE97" s="44"/>
      <c r="AF97" s="44"/>
      <c r="AG97" s="44"/>
      <c r="AH97" s="44"/>
      <c r="AI97" s="44"/>
      <c r="AJ97" s="44"/>
      <c r="AK97" s="44"/>
      <c r="AL97" s="44"/>
      <c r="AM97" s="44"/>
      <c r="AN97" s="44"/>
      <c r="AO97" s="44"/>
      <c r="AP97" s="44"/>
      <c r="AQ97" s="44"/>
      <c r="AR97" s="29"/>
      <c r="AS97" s="28"/>
      <c r="AT97" s="28"/>
      <c r="AU97" s="28"/>
      <c r="AV97" s="28"/>
      <c r="AW97" s="28"/>
      <c r="AX97" s="28"/>
      <c r="AY97" s="28"/>
      <c r="AZ97" s="28"/>
      <c r="BA97" s="28"/>
      <c r="BB97" s="28"/>
      <c r="BC97" s="28"/>
      <c r="BD97" s="28"/>
      <c r="BE97" s="28"/>
    </row>
  </sheetData>
  <mergeCells count="40">
    <mergeCell ref="K5:AO5"/>
    <mergeCell ref="K6:AO6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AK31:AO31"/>
    <mergeCell ref="L31:P31"/>
    <mergeCell ref="W32:AE32"/>
    <mergeCell ref="AK32:AO32"/>
    <mergeCell ref="L32:P32"/>
    <mergeCell ref="AN95:AP95"/>
    <mergeCell ref="AG95:AM95"/>
    <mergeCell ref="D95:H95"/>
    <mergeCell ref="J95:AF95"/>
    <mergeCell ref="AG94:AM94"/>
    <mergeCell ref="AN94:AP94"/>
    <mergeCell ref="AR2:BE2"/>
    <mergeCell ref="C92:G92"/>
    <mergeCell ref="I92:AF92"/>
    <mergeCell ref="AG92:AM92"/>
    <mergeCell ref="AN92:AP92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W31:AE31"/>
  </mergeCells>
  <hyperlinks>
    <hyperlink ref="A95" location="'D.1.1 - Hřiště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302"/>
  <sheetViews>
    <sheetView showGridLines="0" tabSelected="1" topLeftCell="A272" workbookViewId="0">
      <selection activeCell="F218" sqref="F218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56.5" style="176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85"/>
    </row>
    <row r="2" spans="1:46" s="1" customFormat="1" ht="36.950000000000003" customHeight="1">
      <c r="L2" s="224" t="s">
        <v>5</v>
      </c>
      <c r="M2" s="225"/>
      <c r="N2" s="225"/>
      <c r="O2" s="225"/>
      <c r="P2" s="225"/>
      <c r="Q2" s="225"/>
      <c r="R2" s="225"/>
      <c r="S2" s="225"/>
      <c r="T2" s="225"/>
      <c r="U2" s="225"/>
      <c r="V2" s="225"/>
      <c r="AT2" s="16" t="s">
        <v>79</v>
      </c>
    </row>
    <row r="3" spans="1:46" s="1" customFormat="1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77"/>
      <c r="AT3" s="16" t="s">
        <v>80</v>
      </c>
    </row>
    <row r="4" spans="1:46" s="1" customFormat="1" ht="24.95" customHeight="1">
      <c r="B4" s="19"/>
      <c r="D4" s="20" t="s">
        <v>81</v>
      </c>
      <c r="L4" s="177"/>
      <c r="M4" s="86" t="s">
        <v>10</v>
      </c>
      <c r="AT4" s="16" t="s">
        <v>3</v>
      </c>
    </row>
    <row r="5" spans="1:46" s="1" customFormat="1" ht="6.95" customHeight="1">
      <c r="B5" s="19"/>
      <c r="L5" s="177"/>
    </row>
    <row r="6" spans="1:46" s="1" customFormat="1" ht="12" customHeight="1">
      <c r="B6" s="19"/>
      <c r="D6" s="25" t="s">
        <v>14</v>
      </c>
      <c r="L6" s="177"/>
    </row>
    <row r="7" spans="1:46" s="1" customFormat="1" ht="16.5" customHeight="1">
      <c r="B7" s="19"/>
      <c r="E7" s="259" t="str">
        <f>'Rekapitulace stavby'!K6</f>
        <v>Mateřská školka hřiště</v>
      </c>
      <c r="F7" s="260"/>
      <c r="G7" s="260"/>
      <c r="H7" s="260"/>
      <c r="L7" s="177"/>
    </row>
    <row r="8" spans="1:46" s="2" customFormat="1" ht="12" customHeight="1">
      <c r="A8" s="28"/>
      <c r="B8" s="29"/>
      <c r="C8" s="28"/>
      <c r="D8" s="25" t="s">
        <v>82</v>
      </c>
      <c r="E8" s="28"/>
      <c r="F8" s="28"/>
      <c r="G8" s="28"/>
      <c r="H8" s="28"/>
      <c r="I8" s="28"/>
      <c r="J8" s="28"/>
      <c r="K8" s="28"/>
      <c r="L8" s="17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</row>
    <row r="9" spans="1:46" s="2" customFormat="1" ht="16.5" customHeight="1">
      <c r="A9" s="28"/>
      <c r="B9" s="29"/>
      <c r="C9" s="28"/>
      <c r="D9" s="28"/>
      <c r="E9" s="231" t="s">
        <v>83</v>
      </c>
      <c r="F9" s="258"/>
      <c r="G9" s="258"/>
      <c r="H9" s="258"/>
      <c r="I9" s="28"/>
      <c r="J9" s="28"/>
      <c r="K9" s="28"/>
      <c r="L9" s="17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</row>
    <row r="10" spans="1:46" s="2" customFormat="1">
      <c r="A10" s="28"/>
      <c r="B10" s="29"/>
      <c r="C10" s="28"/>
      <c r="D10" s="28"/>
      <c r="E10" s="28"/>
      <c r="F10" s="28"/>
      <c r="G10" s="28"/>
      <c r="H10" s="28"/>
      <c r="I10" s="28"/>
      <c r="J10" s="28"/>
      <c r="K10" s="28"/>
      <c r="L10" s="17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</row>
    <row r="11" spans="1:46" s="2" customFormat="1" ht="12" customHeight="1">
      <c r="A11" s="28"/>
      <c r="B11" s="29"/>
      <c r="C11" s="28"/>
      <c r="D11" s="25" t="s">
        <v>16</v>
      </c>
      <c r="E11" s="28"/>
      <c r="F11" s="23" t="s">
        <v>1</v>
      </c>
      <c r="G11" s="28"/>
      <c r="H11" s="28"/>
      <c r="I11" s="25" t="s">
        <v>17</v>
      </c>
      <c r="J11" s="23" t="s">
        <v>1</v>
      </c>
      <c r="K11" s="28"/>
      <c r="L11" s="17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</row>
    <row r="12" spans="1:46" s="2" customFormat="1" ht="12" customHeight="1">
      <c r="A12" s="28"/>
      <c r="B12" s="29"/>
      <c r="C12" s="28"/>
      <c r="D12" s="25" t="s">
        <v>18</v>
      </c>
      <c r="E12" s="28"/>
      <c r="F12" s="23" t="s">
        <v>19</v>
      </c>
      <c r="G12" s="28"/>
      <c r="H12" s="28"/>
      <c r="I12" s="25" t="s">
        <v>20</v>
      </c>
      <c r="J12" s="51" t="str">
        <f>'Rekapitulace stavby'!AN8</f>
        <v>25. 5. 2021</v>
      </c>
      <c r="K12" s="28"/>
      <c r="L12" s="17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</row>
    <row r="13" spans="1:46" s="2" customFormat="1" ht="10.9" customHeight="1">
      <c r="A13" s="28"/>
      <c r="B13" s="29"/>
      <c r="C13" s="28"/>
      <c r="D13" s="28"/>
      <c r="E13" s="28"/>
      <c r="F13" s="28"/>
      <c r="G13" s="28"/>
      <c r="H13" s="28"/>
      <c r="I13" s="28"/>
      <c r="J13" s="28"/>
      <c r="K13" s="28"/>
      <c r="L13" s="17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</row>
    <row r="14" spans="1:46" s="2" customFormat="1" ht="12" customHeight="1">
      <c r="A14" s="28"/>
      <c r="B14" s="29"/>
      <c r="C14" s="28"/>
      <c r="D14" s="25" t="s">
        <v>22</v>
      </c>
      <c r="E14" s="28"/>
      <c r="F14" s="28"/>
      <c r="G14" s="28"/>
      <c r="H14" s="28"/>
      <c r="I14" s="25" t="s">
        <v>23</v>
      </c>
      <c r="J14" s="23" t="str">
        <f>IF('Rekapitulace stavby'!AN10="","",'Rekapitulace stavby'!AN10)</f>
        <v/>
      </c>
      <c r="K14" s="28"/>
      <c r="L14" s="178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</row>
    <row r="15" spans="1:46" s="2" customFormat="1" ht="18" customHeight="1">
      <c r="A15" s="28"/>
      <c r="B15" s="29"/>
      <c r="C15" s="28"/>
      <c r="D15" s="28"/>
      <c r="E15" s="23" t="str">
        <f>IF('Rekapitulace stavby'!E11="","",'Rekapitulace stavby'!E11)</f>
        <v xml:space="preserve"> </v>
      </c>
      <c r="F15" s="28"/>
      <c r="G15" s="28"/>
      <c r="H15" s="28"/>
      <c r="I15" s="25" t="s">
        <v>24</v>
      </c>
      <c r="J15" s="23" t="str">
        <f>IF('Rekapitulace stavby'!AN11="","",'Rekapitulace stavby'!AN11)</f>
        <v/>
      </c>
      <c r="K15" s="28"/>
      <c r="L15" s="17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</row>
    <row r="16" spans="1:46" s="2" customFormat="1" ht="6.95" customHeight="1">
      <c r="A16" s="28"/>
      <c r="B16" s="29"/>
      <c r="C16" s="28"/>
      <c r="D16" s="28"/>
      <c r="E16" s="28"/>
      <c r="F16" s="28"/>
      <c r="G16" s="28"/>
      <c r="H16" s="28"/>
      <c r="I16" s="28"/>
      <c r="J16" s="28"/>
      <c r="K16" s="28"/>
      <c r="L16" s="17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</row>
    <row r="17" spans="1:31" s="2" customFormat="1" ht="12" customHeight="1">
      <c r="A17" s="28"/>
      <c r="B17" s="29"/>
      <c r="C17" s="28"/>
      <c r="D17" s="25" t="s">
        <v>25</v>
      </c>
      <c r="E17" s="28"/>
      <c r="F17" s="28"/>
      <c r="G17" s="28"/>
      <c r="H17" s="28"/>
      <c r="I17" s="25" t="s">
        <v>23</v>
      </c>
      <c r="J17" s="23" t="str">
        <f>'Rekapitulace stavby'!AN13</f>
        <v/>
      </c>
      <c r="K17" s="28"/>
      <c r="L17" s="17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</row>
    <row r="18" spans="1:31" s="2" customFormat="1" ht="18" customHeight="1">
      <c r="A18" s="28"/>
      <c r="B18" s="29"/>
      <c r="C18" s="28"/>
      <c r="D18" s="28"/>
      <c r="E18" s="252" t="str">
        <f>'Rekapitulace stavby'!E14</f>
        <v xml:space="preserve"> </v>
      </c>
      <c r="F18" s="252"/>
      <c r="G18" s="252"/>
      <c r="H18" s="252"/>
      <c r="I18" s="25" t="s">
        <v>24</v>
      </c>
      <c r="J18" s="23" t="str">
        <f>'Rekapitulace stavby'!AN14</f>
        <v/>
      </c>
      <c r="K18" s="28"/>
      <c r="L18" s="17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</row>
    <row r="19" spans="1:31" s="2" customFormat="1" ht="6.95" customHeight="1">
      <c r="A19" s="28"/>
      <c r="B19" s="29"/>
      <c r="C19" s="28"/>
      <c r="D19" s="28"/>
      <c r="E19" s="28"/>
      <c r="F19" s="28"/>
      <c r="G19" s="28"/>
      <c r="H19" s="28"/>
      <c r="I19" s="28"/>
      <c r="J19" s="28"/>
      <c r="K19" s="28"/>
      <c r="L19" s="17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</row>
    <row r="20" spans="1:31" s="2" customFormat="1" ht="12" customHeight="1">
      <c r="A20" s="28"/>
      <c r="B20" s="29"/>
      <c r="C20" s="28"/>
      <c r="D20" s="25" t="s">
        <v>26</v>
      </c>
      <c r="E20" s="28"/>
      <c r="F20" s="28"/>
      <c r="G20" s="28"/>
      <c r="H20" s="28"/>
      <c r="I20" s="25" t="s">
        <v>23</v>
      </c>
      <c r="J20" s="23" t="str">
        <f>IF('Rekapitulace stavby'!AN16="","",'Rekapitulace stavby'!AN16)</f>
        <v/>
      </c>
      <c r="K20" s="28"/>
      <c r="L20" s="178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</row>
    <row r="21" spans="1:31" s="2" customFormat="1" ht="18" customHeight="1">
      <c r="A21" s="28"/>
      <c r="B21" s="29"/>
      <c r="C21" s="28"/>
      <c r="D21" s="28"/>
      <c r="E21" s="23" t="str">
        <f>IF('Rekapitulace stavby'!E17="","",'Rekapitulace stavby'!E17)</f>
        <v xml:space="preserve"> </v>
      </c>
      <c r="F21" s="28"/>
      <c r="G21" s="28"/>
      <c r="H21" s="28"/>
      <c r="I21" s="25" t="s">
        <v>24</v>
      </c>
      <c r="J21" s="23" t="str">
        <f>IF('Rekapitulace stavby'!AN17="","",'Rekapitulace stavby'!AN17)</f>
        <v/>
      </c>
      <c r="K21" s="28"/>
      <c r="L21" s="17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</row>
    <row r="22" spans="1:31" s="2" customFormat="1" ht="6.95" customHeight="1">
      <c r="A22" s="28"/>
      <c r="B22" s="29"/>
      <c r="C22" s="28"/>
      <c r="D22" s="28"/>
      <c r="E22" s="28"/>
      <c r="F22" s="28"/>
      <c r="G22" s="28"/>
      <c r="H22" s="28"/>
      <c r="I22" s="28"/>
      <c r="J22" s="28"/>
      <c r="K22" s="28"/>
      <c r="L22" s="178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  <c r="AE22" s="28"/>
    </row>
    <row r="23" spans="1:31" s="2" customFormat="1" ht="12" customHeight="1">
      <c r="A23" s="28"/>
      <c r="B23" s="29"/>
      <c r="C23" s="28"/>
      <c r="D23" s="25" t="s">
        <v>28</v>
      </c>
      <c r="E23" s="28"/>
      <c r="F23" s="28"/>
      <c r="G23" s="28"/>
      <c r="H23" s="28"/>
      <c r="I23" s="25" t="s">
        <v>23</v>
      </c>
      <c r="J23" s="23" t="str">
        <f>IF('Rekapitulace stavby'!AN19="","",'Rekapitulace stavby'!AN19)</f>
        <v/>
      </c>
      <c r="K23" s="28"/>
      <c r="L23" s="178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  <c r="AD23" s="28"/>
      <c r="AE23" s="28"/>
    </row>
    <row r="24" spans="1:31" s="2" customFormat="1" ht="18" customHeight="1">
      <c r="A24" s="28"/>
      <c r="B24" s="29"/>
      <c r="C24" s="28"/>
      <c r="D24" s="28"/>
      <c r="E24" s="23" t="str">
        <f>IF('Rekapitulace stavby'!E20="","",'Rekapitulace stavby'!E20)</f>
        <v xml:space="preserve"> </v>
      </c>
      <c r="F24" s="28"/>
      <c r="G24" s="28"/>
      <c r="H24" s="28"/>
      <c r="I24" s="25" t="s">
        <v>24</v>
      </c>
      <c r="J24" s="23" t="str">
        <f>IF('Rekapitulace stavby'!AN20="","",'Rekapitulace stavby'!AN20)</f>
        <v/>
      </c>
      <c r="K24" s="28"/>
      <c r="L24" s="178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</row>
    <row r="25" spans="1:31" s="2" customFormat="1" ht="6.95" customHeight="1">
      <c r="A25" s="28"/>
      <c r="B25" s="29"/>
      <c r="C25" s="28"/>
      <c r="D25" s="28"/>
      <c r="E25" s="28"/>
      <c r="F25" s="28"/>
      <c r="G25" s="28"/>
      <c r="H25" s="28"/>
      <c r="I25" s="28"/>
      <c r="J25" s="28"/>
      <c r="K25" s="28"/>
      <c r="L25" s="17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</row>
    <row r="26" spans="1:31" s="2" customFormat="1" ht="12" customHeight="1">
      <c r="A26" s="28"/>
      <c r="B26" s="29"/>
      <c r="C26" s="28"/>
      <c r="D26" s="25" t="s">
        <v>29</v>
      </c>
      <c r="E26" s="28"/>
      <c r="F26" s="28"/>
      <c r="G26" s="28"/>
      <c r="H26" s="28"/>
      <c r="I26" s="28"/>
      <c r="J26" s="28"/>
      <c r="K26" s="28"/>
      <c r="L26" s="178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</row>
    <row r="27" spans="1:31" s="8" customFormat="1" ht="16.5" customHeight="1">
      <c r="A27" s="87"/>
      <c r="B27" s="88"/>
      <c r="C27" s="87"/>
      <c r="D27" s="87"/>
      <c r="E27" s="254" t="s">
        <v>1</v>
      </c>
      <c r="F27" s="254"/>
      <c r="G27" s="254"/>
      <c r="H27" s="254"/>
      <c r="I27" s="87"/>
      <c r="J27" s="87"/>
      <c r="K27" s="87"/>
      <c r="L27" s="118"/>
      <c r="S27" s="87"/>
      <c r="T27" s="87"/>
      <c r="U27" s="87"/>
      <c r="V27" s="87"/>
      <c r="W27" s="87"/>
      <c r="X27" s="87"/>
      <c r="Y27" s="87"/>
      <c r="Z27" s="87"/>
      <c r="AA27" s="87"/>
      <c r="AB27" s="87"/>
      <c r="AC27" s="87"/>
      <c r="AD27" s="87"/>
      <c r="AE27" s="87"/>
    </row>
    <row r="28" spans="1:31" s="2" customFormat="1" ht="6.95" customHeight="1">
      <c r="A28" s="28"/>
      <c r="B28" s="29"/>
      <c r="C28" s="28"/>
      <c r="D28" s="28"/>
      <c r="E28" s="28"/>
      <c r="F28" s="28"/>
      <c r="G28" s="28"/>
      <c r="H28" s="28"/>
      <c r="I28" s="28"/>
      <c r="J28" s="28"/>
      <c r="K28" s="28"/>
      <c r="L28" s="178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8"/>
      <c r="AD28" s="28"/>
      <c r="AE28" s="28"/>
    </row>
    <row r="29" spans="1:31" s="2" customFormat="1" ht="6.95" customHeight="1">
      <c r="A29" s="28"/>
      <c r="B29" s="29"/>
      <c r="C29" s="28"/>
      <c r="D29" s="62"/>
      <c r="E29" s="62"/>
      <c r="F29" s="62"/>
      <c r="G29" s="62"/>
      <c r="H29" s="62"/>
      <c r="I29" s="62"/>
      <c r="J29" s="62"/>
      <c r="K29" s="62"/>
      <c r="L29" s="178"/>
      <c r="S29" s="28"/>
      <c r="T29" s="28"/>
      <c r="U29" s="28"/>
      <c r="V29" s="28"/>
      <c r="W29" s="28"/>
      <c r="X29" s="28"/>
      <c r="Y29" s="28"/>
      <c r="Z29" s="28"/>
      <c r="AA29" s="28"/>
      <c r="AB29" s="28"/>
      <c r="AC29" s="28"/>
      <c r="AD29" s="28"/>
      <c r="AE29" s="28"/>
    </row>
    <row r="30" spans="1:31" s="2" customFormat="1" ht="25.35" customHeight="1">
      <c r="A30" s="28"/>
      <c r="B30" s="29"/>
      <c r="C30" s="28"/>
      <c r="D30" s="89" t="s">
        <v>30</v>
      </c>
      <c r="E30" s="28"/>
      <c r="F30" s="28"/>
      <c r="G30" s="28"/>
      <c r="H30" s="28"/>
      <c r="I30" s="28"/>
      <c r="J30" s="67">
        <f>ROUND(J130, 2)</f>
        <v>0</v>
      </c>
      <c r="K30" s="28"/>
      <c r="L30" s="178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  <c r="AD30" s="28"/>
      <c r="AE30" s="28"/>
    </row>
    <row r="31" spans="1:31" s="2" customFormat="1" ht="6.95" customHeight="1">
      <c r="A31" s="28"/>
      <c r="B31" s="29"/>
      <c r="C31" s="28"/>
      <c r="D31" s="62"/>
      <c r="E31" s="62"/>
      <c r="F31" s="62"/>
      <c r="G31" s="62"/>
      <c r="H31" s="62"/>
      <c r="I31" s="62"/>
      <c r="J31" s="62"/>
      <c r="K31" s="62"/>
      <c r="L31" s="178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8"/>
      <c r="AD31" s="28"/>
      <c r="AE31" s="28"/>
    </row>
    <row r="32" spans="1:31" s="2" customFormat="1" ht="14.45" customHeight="1">
      <c r="A32" s="28"/>
      <c r="B32" s="29"/>
      <c r="C32" s="28"/>
      <c r="D32" s="28"/>
      <c r="E32" s="28"/>
      <c r="F32" s="32" t="s">
        <v>32</v>
      </c>
      <c r="G32" s="28"/>
      <c r="H32" s="28"/>
      <c r="I32" s="32" t="s">
        <v>31</v>
      </c>
      <c r="J32" s="32" t="s">
        <v>33</v>
      </c>
      <c r="K32" s="28"/>
      <c r="L32" s="178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8"/>
      <c r="AD32" s="28"/>
      <c r="AE32" s="28"/>
    </row>
    <row r="33" spans="1:31" s="2" customFormat="1" ht="14.45" customHeight="1">
      <c r="A33" s="28"/>
      <c r="B33" s="29"/>
      <c r="C33" s="28"/>
      <c r="D33" s="90" t="s">
        <v>34</v>
      </c>
      <c r="E33" s="25" t="s">
        <v>35</v>
      </c>
      <c r="F33" s="91">
        <f>ROUND((SUM(BE130:BE301)),  2)</f>
        <v>0</v>
      </c>
      <c r="G33" s="28"/>
      <c r="H33" s="28"/>
      <c r="I33" s="92">
        <v>0.21</v>
      </c>
      <c r="J33" s="91">
        <f>ROUND(((SUM(BE130:BE301))*I33),  2)</f>
        <v>0</v>
      </c>
      <c r="K33" s="28"/>
      <c r="L33" s="178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8"/>
      <c r="AD33" s="28"/>
      <c r="AE33" s="28"/>
    </row>
    <row r="34" spans="1:31" s="2" customFormat="1" ht="14.45" customHeight="1">
      <c r="A34" s="28"/>
      <c r="B34" s="29"/>
      <c r="C34" s="28"/>
      <c r="D34" s="28"/>
      <c r="E34" s="25" t="s">
        <v>36</v>
      </c>
      <c r="F34" s="91">
        <f>ROUND((SUM(BF130:BF301)),  2)</f>
        <v>0</v>
      </c>
      <c r="G34" s="28"/>
      <c r="H34" s="28"/>
      <c r="I34" s="92">
        <v>0.15</v>
      </c>
      <c r="J34" s="91">
        <f>ROUND(((SUM(BF130:BF301))*I34),  2)</f>
        <v>0</v>
      </c>
      <c r="K34" s="28"/>
      <c r="L34" s="178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</row>
    <row r="35" spans="1:31" s="2" customFormat="1" ht="14.45" hidden="1" customHeight="1">
      <c r="A35" s="28"/>
      <c r="B35" s="29"/>
      <c r="C35" s="28"/>
      <c r="D35" s="28"/>
      <c r="E35" s="25" t="s">
        <v>37</v>
      </c>
      <c r="F35" s="91">
        <f>ROUND((SUM(BG130:BG301)),  2)</f>
        <v>0</v>
      </c>
      <c r="G35" s="28"/>
      <c r="H35" s="28"/>
      <c r="I35" s="92">
        <v>0.21</v>
      </c>
      <c r="J35" s="91">
        <f>0</f>
        <v>0</v>
      </c>
      <c r="K35" s="28"/>
      <c r="L35" s="178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  <c r="AD35" s="28"/>
      <c r="AE35" s="28"/>
    </row>
    <row r="36" spans="1:31" s="2" customFormat="1" ht="14.45" hidden="1" customHeight="1">
      <c r="A36" s="28"/>
      <c r="B36" s="29"/>
      <c r="C36" s="28"/>
      <c r="D36" s="28"/>
      <c r="E36" s="25" t="s">
        <v>38</v>
      </c>
      <c r="F36" s="91">
        <f>ROUND((SUM(BH130:BH301)),  2)</f>
        <v>0</v>
      </c>
      <c r="G36" s="28"/>
      <c r="H36" s="28"/>
      <c r="I36" s="92">
        <v>0.15</v>
      </c>
      <c r="J36" s="91">
        <f>0</f>
        <v>0</v>
      </c>
      <c r="K36" s="28"/>
      <c r="L36" s="178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</row>
    <row r="37" spans="1:31" s="2" customFormat="1" ht="14.45" hidden="1" customHeight="1">
      <c r="A37" s="28"/>
      <c r="B37" s="29"/>
      <c r="C37" s="28"/>
      <c r="D37" s="28"/>
      <c r="E37" s="25" t="s">
        <v>39</v>
      </c>
      <c r="F37" s="91">
        <f>ROUND((SUM(BI130:BI301)),  2)</f>
        <v>0</v>
      </c>
      <c r="G37" s="28"/>
      <c r="H37" s="28"/>
      <c r="I37" s="92">
        <v>0</v>
      </c>
      <c r="J37" s="91">
        <f>0</f>
        <v>0</v>
      </c>
      <c r="K37" s="28"/>
      <c r="L37" s="178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</row>
    <row r="38" spans="1:31" s="2" customFormat="1" ht="6.95" customHeight="1">
      <c r="A38" s="28"/>
      <c r="B38" s="29"/>
      <c r="C38" s="28"/>
      <c r="D38" s="28"/>
      <c r="E38" s="28"/>
      <c r="F38" s="28"/>
      <c r="G38" s="28"/>
      <c r="H38" s="28"/>
      <c r="I38" s="28"/>
      <c r="J38" s="28"/>
      <c r="K38" s="28"/>
      <c r="L38" s="178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  <c r="AD38" s="28"/>
      <c r="AE38" s="28"/>
    </row>
    <row r="39" spans="1:31" s="2" customFormat="1" ht="25.35" customHeight="1">
      <c r="A39" s="28"/>
      <c r="B39" s="29"/>
      <c r="C39" s="93"/>
      <c r="D39" s="94" t="s">
        <v>40</v>
      </c>
      <c r="E39" s="56"/>
      <c r="F39" s="56"/>
      <c r="G39" s="95" t="s">
        <v>41</v>
      </c>
      <c r="H39" s="96" t="s">
        <v>42</v>
      </c>
      <c r="I39" s="56"/>
      <c r="J39" s="97">
        <f>SUM(J30:J37)</f>
        <v>0</v>
      </c>
      <c r="K39" s="98"/>
      <c r="L39" s="178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  <c r="AD39" s="28"/>
      <c r="AE39" s="28"/>
    </row>
    <row r="40" spans="1:31" s="2" customFormat="1" ht="14.45" customHeight="1">
      <c r="A40" s="28"/>
      <c r="B40" s="29"/>
      <c r="C40" s="28"/>
      <c r="D40" s="28"/>
      <c r="E40" s="28"/>
      <c r="F40" s="28"/>
      <c r="G40" s="28"/>
      <c r="H40" s="28"/>
      <c r="I40" s="28"/>
      <c r="J40" s="28"/>
      <c r="K40" s="28"/>
      <c r="L40" s="178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  <c r="AE40" s="28"/>
    </row>
    <row r="41" spans="1:31" s="1" customFormat="1" ht="14.45" customHeight="1">
      <c r="B41" s="19"/>
      <c r="L41" s="177"/>
    </row>
    <row r="42" spans="1:31" s="1" customFormat="1" ht="14.45" customHeight="1">
      <c r="B42" s="19"/>
      <c r="L42" s="177"/>
    </row>
    <row r="43" spans="1:31" s="1" customFormat="1" ht="14.45" customHeight="1">
      <c r="B43" s="19"/>
      <c r="L43" s="177"/>
    </row>
    <row r="44" spans="1:31" s="1" customFormat="1" ht="14.45" customHeight="1">
      <c r="B44" s="19"/>
      <c r="L44" s="177"/>
    </row>
    <row r="45" spans="1:31" s="1" customFormat="1" ht="14.45" customHeight="1">
      <c r="B45" s="19"/>
      <c r="L45" s="177"/>
    </row>
    <row r="46" spans="1:31" s="1" customFormat="1" ht="14.45" customHeight="1">
      <c r="B46" s="19"/>
      <c r="L46" s="177"/>
    </row>
    <row r="47" spans="1:31" s="1" customFormat="1" ht="14.45" customHeight="1">
      <c r="B47" s="19"/>
      <c r="L47" s="177"/>
    </row>
    <row r="48" spans="1:31" s="1" customFormat="1" ht="14.45" customHeight="1">
      <c r="B48" s="19"/>
      <c r="L48" s="177"/>
    </row>
    <row r="49" spans="1:31" s="1" customFormat="1" ht="14.45" customHeight="1">
      <c r="B49" s="19"/>
      <c r="L49" s="177"/>
    </row>
    <row r="50" spans="1:31" s="2" customFormat="1" ht="14.45" customHeight="1">
      <c r="B50" s="38"/>
      <c r="D50" s="39" t="s">
        <v>43</v>
      </c>
      <c r="E50" s="40"/>
      <c r="F50" s="40"/>
      <c r="G50" s="39" t="s">
        <v>44</v>
      </c>
      <c r="H50" s="40"/>
      <c r="I50" s="40"/>
      <c r="J50" s="40"/>
      <c r="K50" s="40"/>
      <c r="L50" s="178"/>
    </row>
    <row r="51" spans="1:31">
      <c r="B51" s="19"/>
      <c r="L51" s="177"/>
    </row>
    <row r="52" spans="1:31">
      <c r="B52" s="19"/>
      <c r="L52" s="177"/>
    </row>
    <row r="53" spans="1:31">
      <c r="B53" s="19"/>
      <c r="L53" s="177"/>
    </row>
    <row r="54" spans="1:31">
      <c r="B54" s="19"/>
      <c r="L54" s="177"/>
    </row>
    <row r="55" spans="1:31">
      <c r="B55" s="19"/>
      <c r="L55" s="177"/>
    </row>
    <row r="56" spans="1:31">
      <c r="B56" s="19"/>
      <c r="L56" s="177"/>
    </row>
    <row r="57" spans="1:31">
      <c r="B57" s="19"/>
      <c r="L57" s="177"/>
    </row>
    <row r="58" spans="1:31">
      <c r="B58" s="19"/>
      <c r="L58" s="177"/>
    </row>
    <row r="59" spans="1:31">
      <c r="B59" s="19"/>
      <c r="L59" s="177"/>
    </row>
    <row r="60" spans="1:31">
      <c r="B60" s="19"/>
      <c r="L60" s="177"/>
    </row>
    <row r="61" spans="1:31" s="2" customFormat="1" ht="12.75">
      <c r="A61" s="28"/>
      <c r="B61" s="29"/>
      <c r="C61" s="28"/>
      <c r="D61" s="41" t="s">
        <v>45</v>
      </c>
      <c r="E61" s="31"/>
      <c r="F61" s="99" t="s">
        <v>46</v>
      </c>
      <c r="G61" s="41" t="s">
        <v>45</v>
      </c>
      <c r="H61" s="31"/>
      <c r="I61" s="31"/>
      <c r="J61" s="100" t="s">
        <v>46</v>
      </c>
      <c r="K61" s="31"/>
      <c r="L61" s="178"/>
      <c r="S61" s="28"/>
      <c r="T61" s="28"/>
      <c r="U61" s="28"/>
      <c r="V61" s="28"/>
      <c r="W61" s="28"/>
      <c r="X61" s="28"/>
      <c r="Y61" s="28"/>
      <c r="Z61" s="28"/>
      <c r="AA61" s="28"/>
      <c r="AB61" s="28"/>
      <c r="AC61" s="28"/>
      <c r="AD61" s="28"/>
      <c r="AE61" s="28"/>
    </row>
    <row r="62" spans="1:31">
      <c r="B62" s="19"/>
      <c r="L62" s="177"/>
    </row>
    <row r="63" spans="1:31">
      <c r="B63" s="19"/>
      <c r="L63" s="177"/>
    </row>
    <row r="64" spans="1:31">
      <c r="B64" s="19"/>
      <c r="L64" s="177"/>
    </row>
    <row r="65" spans="1:31" s="2" customFormat="1" ht="12.75">
      <c r="A65" s="28"/>
      <c r="B65" s="29"/>
      <c r="C65" s="28"/>
      <c r="D65" s="39" t="s">
        <v>47</v>
      </c>
      <c r="E65" s="42"/>
      <c r="F65" s="42"/>
      <c r="G65" s="39" t="s">
        <v>48</v>
      </c>
      <c r="H65" s="42"/>
      <c r="I65" s="42"/>
      <c r="J65" s="42"/>
      <c r="K65" s="42"/>
      <c r="L65" s="178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  <c r="AE65" s="28"/>
    </row>
    <row r="66" spans="1:31">
      <c r="B66" s="19"/>
      <c r="L66" s="177"/>
    </row>
    <row r="67" spans="1:31">
      <c r="B67" s="19"/>
      <c r="L67" s="177"/>
    </row>
    <row r="68" spans="1:31">
      <c r="B68" s="19"/>
      <c r="L68" s="177"/>
    </row>
    <row r="69" spans="1:31">
      <c r="B69" s="19"/>
      <c r="L69" s="177"/>
    </row>
    <row r="70" spans="1:31">
      <c r="B70" s="19"/>
      <c r="L70" s="177"/>
    </row>
    <row r="71" spans="1:31">
      <c r="B71" s="19"/>
      <c r="L71" s="177"/>
    </row>
    <row r="72" spans="1:31">
      <c r="B72" s="19"/>
      <c r="L72" s="177"/>
    </row>
    <row r="73" spans="1:31">
      <c r="B73" s="19"/>
      <c r="L73" s="177"/>
    </row>
    <row r="74" spans="1:31">
      <c r="B74" s="19"/>
      <c r="L74" s="177"/>
    </row>
    <row r="75" spans="1:31">
      <c r="B75" s="19"/>
      <c r="L75" s="177"/>
    </row>
    <row r="76" spans="1:31" s="2" customFormat="1" ht="12.75">
      <c r="A76" s="28"/>
      <c r="B76" s="29"/>
      <c r="C76" s="28"/>
      <c r="D76" s="41" t="s">
        <v>45</v>
      </c>
      <c r="E76" s="31"/>
      <c r="F76" s="99" t="s">
        <v>46</v>
      </c>
      <c r="G76" s="41" t="s">
        <v>45</v>
      </c>
      <c r="H76" s="31"/>
      <c r="I76" s="31"/>
      <c r="J76" s="100" t="s">
        <v>46</v>
      </c>
      <c r="K76" s="31"/>
      <c r="L76" s="178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  <c r="AD76" s="28"/>
      <c r="AE76" s="28"/>
    </row>
    <row r="77" spans="1:31" s="2" customFormat="1" ht="14.45" customHeight="1">
      <c r="A77" s="28"/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178"/>
      <c r="S77" s="28"/>
      <c r="T77" s="28"/>
      <c r="U77" s="28"/>
      <c r="V77" s="28"/>
      <c r="W77" s="28"/>
      <c r="X77" s="28"/>
      <c r="Y77" s="28"/>
      <c r="Z77" s="28"/>
      <c r="AA77" s="28"/>
      <c r="AB77" s="28"/>
      <c r="AC77" s="28"/>
      <c r="AD77" s="28"/>
      <c r="AE77" s="28"/>
    </row>
    <row r="81" spans="1:47" s="2" customFormat="1" ht="6.95" customHeight="1">
      <c r="A81" s="28"/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178"/>
      <c r="S81" s="28"/>
      <c r="T81" s="28"/>
      <c r="U81" s="28"/>
      <c r="V81" s="28"/>
      <c r="W81" s="28"/>
      <c r="X81" s="28"/>
      <c r="Y81" s="28"/>
      <c r="Z81" s="28"/>
      <c r="AA81" s="28"/>
      <c r="AB81" s="28"/>
      <c r="AC81" s="28"/>
      <c r="AD81" s="28"/>
      <c r="AE81" s="28"/>
    </row>
    <row r="82" spans="1:47" s="2" customFormat="1" ht="24.95" customHeight="1">
      <c r="A82" s="28"/>
      <c r="B82" s="29"/>
      <c r="C82" s="20" t="s">
        <v>84</v>
      </c>
      <c r="D82" s="28"/>
      <c r="E82" s="28"/>
      <c r="F82" s="28"/>
      <c r="G82" s="28"/>
      <c r="H82" s="28"/>
      <c r="I82" s="28"/>
      <c r="J82" s="28"/>
      <c r="K82" s="28"/>
      <c r="L82" s="178"/>
      <c r="S82" s="28"/>
      <c r="T82" s="28"/>
      <c r="U82" s="28"/>
      <c r="V82" s="28"/>
      <c r="W82" s="28"/>
      <c r="X82" s="28"/>
      <c r="Y82" s="28"/>
      <c r="Z82" s="28"/>
      <c r="AA82" s="28"/>
      <c r="AB82" s="28"/>
      <c r="AC82" s="28"/>
      <c r="AD82" s="28"/>
      <c r="AE82" s="28"/>
    </row>
    <row r="83" spans="1:47" s="2" customFormat="1" ht="6.95" customHeight="1">
      <c r="A83" s="28"/>
      <c r="B83" s="29"/>
      <c r="C83" s="28"/>
      <c r="D83" s="28"/>
      <c r="E83" s="28"/>
      <c r="F83" s="28"/>
      <c r="G83" s="28"/>
      <c r="H83" s="28"/>
      <c r="I83" s="28"/>
      <c r="J83" s="28"/>
      <c r="K83" s="28"/>
      <c r="L83" s="178"/>
      <c r="S83" s="28"/>
      <c r="T83" s="28"/>
      <c r="U83" s="28"/>
      <c r="V83" s="28"/>
      <c r="W83" s="28"/>
      <c r="X83" s="28"/>
      <c r="Y83" s="28"/>
      <c r="Z83" s="28"/>
      <c r="AA83" s="28"/>
      <c r="AB83" s="28"/>
      <c r="AC83" s="28"/>
      <c r="AD83" s="28"/>
      <c r="AE83" s="28"/>
    </row>
    <row r="84" spans="1:47" s="2" customFormat="1" ht="12" customHeight="1">
      <c r="A84" s="28"/>
      <c r="B84" s="29"/>
      <c r="C84" s="25" t="s">
        <v>14</v>
      </c>
      <c r="D84" s="28"/>
      <c r="E84" s="28"/>
      <c r="F84" s="28"/>
      <c r="G84" s="28"/>
      <c r="H84" s="28"/>
      <c r="I84" s="28"/>
      <c r="J84" s="28"/>
      <c r="K84" s="28"/>
      <c r="L84" s="178"/>
      <c r="S84" s="28"/>
      <c r="T84" s="28"/>
      <c r="U84" s="28"/>
      <c r="V84" s="28"/>
      <c r="W84" s="28"/>
      <c r="X84" s="28"/>
      <c r="Y84" s="28"/>
      <c r="Z84" s="28"/>
      <c r="AA84" s="28"/>
      <c r="AB84" s="28"/>
      <c r="AC84" s="28"/>
      <c r="AD84" s="28"/>
      <c r="AE84" s="28"/>
    </row>
    <row r="85" spans="1:47" s="2" customFormat="1" ht="16.5" customHeight="1">
      <c r="A85" s="28"/>
      <c r="B85" s="29"/>
      <c r="C85" s="28"/>
      <c r="D85" s="28"/>
      <c r="E85" s="259" t="str">
        <f>E7</f>
        <v>Mateřská školka hřiště</v>
      </c>
      <c r="F85" s="260"/>
      <c r="G85" s="260"/>
      <c r="H85" s="260"/>
      <c r="I85" s="28"/>
      <c r="J85" s="28"/>
      <c r="K85" s="28"/>
      <c r="L85" s="178"/>
      <c r="S85" s="28"/>
      <c r="T85" s="28"/>
      <c r="U85" s="28"/>
      <c r="V85" s="28"/>
      <c r="W85" s="28"/>
      <c r="X85" s="28"/>
      <c r="Y85" s="28"/>
      <c r="Z85" s="28"/>
      <c r="AA85" s="28"/>
      <c r="AB85" s="28"/>
      <c r="AC85" s="28"/>
      <c r="AD85" s="28"/>
      <c r="AE85" s="28"/>
    </row>
    <row r="86" spans="1:47" s="2" customFormat="1" ht="12" customHeight="1">
      <c r="A86" s="28"/>
      <c r="B86" s="29"/>
      <c r="C86" s="25" t="s">
        <v>82</v>
      </c>
      <c r="D86" s="28"/>
      <c r="E86" s="28"/>
      <c r="F86" s="28"/>
      <c r="G86" s="28"/>
      <c r="H86" s="28"/>
      <c r="I86" s="28"/>
      <c r="J86" s="28"/>
      <c r="K86" s="28"/>
      <c r="L86" s="178"/>
      <c r="S86" s="28"/>
      <c r="T86" s="28"/>
      <c r="U86" s="28"/>
      <c r="V86" s="28"/>
      <c r="W86" s="28"/>
      <c r="X86" s="28"/>
      <c r="Y86" s="28"/>
      <c r="Z86" s="28"/>
      <c r="AA86" s="28"/>
      <c r="AB86" s="28"/>
      <c r="AC86" s="28"/>
      <c r="AD86" s="28"/>
      <c r="AE86" s="28"/>
    </row>
    <row r="87" spans="1:47" s="2" customFormat="1" ht="16.5" customHeight="1">
      <c r="A87" s="28"/>
      <c r="B87" s="29"/>
      <c r="C87" s="28"/>
      <c r="D87" s="28"/>
      <c r="E87" s="231" t="str">
        <f>E9</f>
        <v>D.1.1 - Hřiště</v>
      </c>
      <c r="F87" s="258"/>
      <c r="G87" s="258"/>
      <c r="H87" s="258"/>
      <c r="I87" s="28"/>
      <c r="J87" s="28"/>
      <c r="K87" s="28"/>
      <c r="L87" s="178"/>
      <c r="S87" s="28"/>
      <c r="T87" s="28"/>
      <c r="U87" s="28"/>
      <c r="V87" s="28"/>
      <c r="W87" s="28"/>
      <c r="X87" s="28"/>
      <c r="Y87" s="28"/>
      <c r="Z87" s="28"/>
      <c r="AA87" s="28"/>
      <c r="AB87" s="28"/>
      <c r="AC87" s="28"/>
      <c r="AD87" s="28"/>
      <c r="AE87" s="28"/>
    </row>
    <row r="88" spans="1:47" s="2" customFormat="1" ht="6.95" customHeight="1">
      <c r="A88" s="28"/>
      <c r="B88" s="29"/>
      <c r="C88" s="28"/>
      <c r="D88" s="28"/>
      <c r="E88" s="28"/>
      <c r="F88" s="28"/>
      <c r="G88" s="28"/>
      <c r="H88" s="28"/>
      <c r="I88" s="28"/>
      <c r="J88" s="28"/>
      <c r="K88" s="28"/>
      <c r="L88" s="178"/>
      <c r="S88" s="28"/>
      <c r="T88" s="28"/>
      <c r="U88" s="28"/>
      <c r="V88" s="28"/>
      <c r="W88" s="28"/>
      <c r="X88" s="28"/>
      <c r="Y88" s="28"/>
      <c r="Z88" s="28"/>
      <c r="AA88" s="28"/>
      <c r="AB88" s="28"/>
      <c r="AC88" s="28"/>
      <c r="AD88" s="28"/>
      <c r="AE88" s="28"/>
    </row>
    <row r="89" spans="1:47" s="2" customFormat="1" ht="12" customHeight="1">
      <c r="A89" s="28"/>
      <c r="B89" s="29"/>
      <c r="C89" s="25" t="s">
        <v>18</v>
      </c>
      <c r="D89" s="28"/>
      <c r="E89" s="28"/>
      <c r="F89" s="23" t="str">
        <f>F12</f>
        <v xml:space="preserve"> </v>
      </c>
      <c r="G89" s="28"/>
      <c r="H89" s="28"/>
      <c r="I89" s="25" t="s">
        <v>20</v>
      </c>
      <c r="J89" s="51" t="str">
        <f>IF(J12="","",J12)</f>
        <v>25. 5. 2021</v>
      </c>
      <c r="K89" s="28"/>
      <c r="L89" s="178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  <c r="AD89" s="28"/>
      <c r="AE89" s="28"/>
    </row>
    <row r="90" spans="1:47" s="2" customFormat="1" ht="6.95" customHeight="1">
      <c r="A90" s="28"/>
      <c r="B90" s="29"/>
      <c r="C90" s="28"/>
      <c r="D90" s="28"/>
      <c r="E90" s="28"/>
      <c r="F90" s="28"/>
      <c r="G90" s="28"/>
      <c r="H90" s="28"/>
      <c r="I90" s="28"/>
      <c r="J90" s="28"/>
      <c r="K90" s="28"/>
      <c r="L90" s="178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  <c r="AD90" s="28"/>
      <c r="AE90" s="28"/>
    </row>
    <row r="91" spans="1:47" s="2" customFormat="1" ht="15.2" customHeight="1">
      <c r="A91" s="28"/>
      <c r="B91" s="29"/>
      <c r="C91" s="25" t="s">
        <v>22</v>
      </c>
      <c r="D91" s="28"/>
      <c r="E91" s="28"/>
      <c r="F91" s="23" t="str">
        <f>E15</f>
        <v xml:space="preserve"> </v>
      </c>
      <c r="G91" s="28"/>
      <c r="H91" s="28"/>
      <c r="I91" s="25" t="s">
        <v>26</v>
      </c>
      <c r="J91" s="26" t="str">
        <f>E21</f>
        <v xml:space="preserve"> </v>
      </c>
      <c r="K91" s="28"/>
      <c r="L91" s="178"/>
      <c r="S91" s="28"/>
      <c r="T91" s="28"/>
      <c r="U91" s="28"/>
      <c r="V91" s="28"/>
      <c r="W91" s="28"/>
      <c r="X91" s="28"/>
      <c r="Y91" s="28"/>
      <c r="Z91" s="28"/>
      <c r="AA91" s="28"/>
      <c r="AB91" s="28"/>
      <c r="AC91" s="28"/>
      <c r="AD91" s="28"/>
      <c r="AE91" s="28"/>
    </row>
    <row r="92" spans="1:47" s="2" customFormat="1" ht="15.2" customHeight="1">
      <c r="A92" s="28"/>
      <c r="B92" s="29"/>
      <c r="C92" s="25" t="s">
        <v>25</v>
      </c>
      <c r="D92" s="28"/>
      <c r="E92" s="28"/>
      <c r="F92" s="23" t="str">
        <f>IF(E18="","",E18)</f>
        <v xml:space="preserve"> </v>
      </c>
      <c r="G92" s="28"/>
      <c r="H92" s="28"/>
      <c r="I92" s="25" t="s">
        <v>28</v>
      </c>
      <c r="J92" s="26" t="str">
        <f>E24</f>
        <v xml:space="preserve"> </v>
      </c>
      <c r="K92" s="28"/>
      <c r="L92" s="178"/>
      <c r="S92" s="28"/>
      <c r="T92" s="28"/>
      <c r="U92" s="28"/>
      <c r="V92" s="28"/>
      <c r="W92" s="28"/>
      <c r="X92" s="28"/>
      <c r="Y92" s="28"/>
      <c r="Z92" s="28"/>
      <c r="AA92" s="28"/>
      <c r="AB92" s="28"/>
      <c r="AC92" s="28"/>
      <c r="AD92" s="28"/>
      <c r="AE92" s="28"/>
    </row>
    <row r="93" spans="1:47" s="2" customFormat="1" ht="10.35" customHeight="1">
      <c r="A93" s="28"/>
      <c r="B93" s="29"/>
      <c r="C93" s="28"/>
      <c r="D93" s="28"/>
      <c r="E93" s="28"/>
      <c r="F93" s="28"/>
      <c r="G93" s="28"/>
      <c r="H93" s="28"/>
      <c r="I93" s="28"/>
      <c r="J93" s="28"/>
      <c r="K93" s="28"/>
      <c r="L93" s="178"/>
      <c r="S93" s="28"/>
      <c r="T93" s="28"/>
      <c r="U93" s="28"/>
      <c r="V93" s="28"/>
      <c r="W93" s="28"/>
      <c r="X93" s="28"/>
      <c r="Y93" s="28"/>
      <c r="Z93" s="28"/>
      <c r="AA93" s="28"/>
      <c r="AB93" s="28"/>
      <c r="AC93" s="28"/>
      <c r="AD93" s="28"/>
      <c r="AE93" s="28"/>
    </row>
    <row r="94" spans="1:47" s="2" customFormat="1" ht="29.25" customHeight="1">
      <c r="A94" s="28"/>
      <c r="B94" s="29"/>
      <c r="C94" s="101" t="s">
        <v>85</v>
      </c>
      <c r="D94" s="93"/>
      <c r="E94" s="93"/>
      <c r="F94" s="93"/>
      <c r="G94" s="93"/>
      <c r="H94" s="93"/>
      <c r="I94" s="93"/>
      <c r="J94" s="102" t="s">
        <v>86</v>
      </c>
      <c r="K94" s="93"/>
      <c r="L94" s="178"/>
      <c r="S94" s="28"/>
      <c r="T94" s="28"/>
      <c r="U94" s="28"/>
      <c r="V94" s="28"/>
      <c r="W94" s="28"/>
      <c r="X94" s="28"/>
      <c r="Y94" s="28"/>
      <c r="Z94" s="28"/>
      <c r="AA94" s="28"/>
      <c r="AB94" s="28"/>
      <c r="AC94" s="28"/>
      <c r="AD94" s="28"/>
      <c r="AE94" s="28"/>
    </row>
    <row r="95" spans="1:47" s="2" customFormat="1" ht="10.35" customHeight="1">
      <c r="A95" s="28"/>
      <c r="B95" s="29"/>
      <c r="C95" s="28"/>
      <c r="D95" s="28"/>
      <c r="E95" s="28"/>
      <c r="F95" s="28"/>
      <c r="G95" s="28"/>
      <c r="H95" s="28"/>
      <c r="I95" s="28"/>
      <c r="J95" s="28"/>
      <c r="K95" s="28"/>
      <c r="L95" s="178"/>
      <c r="S95" s="28"/>
      <c r="T95" s="28"/>
      <c r="U95" s="28"/>
      <c r="V95" s="28"/>
      <c r="W95" s="28"/>
      <c r="X95" s="28"/>
      <c r="Y95" s="28"/>
      <c r="Z95" s="28"/>
      <c r="AA95" s="28"/>
      <c r="AB95" s="28"/>
      <c r="AC95" s="28"/>
      <c r="AD95" s="28"/>
      <c r="AE95" s="28"/>
    </row>
    <row r="96" spans="1:47" s="2" customFormat="1" ht="22.9" customHeight="1">
      <c r="A96" s="28"/>
      <c r="B96" s="29"/>
      <c r="C96" s="103" t="s">
        <v>87</v>
      </c>
      <c r="D96" s="28"/>
      <c r="E96" s="28"/>
      <c r="F96" s="28"/>
      <c r="G96" s="28"/>
      <c r="H96" s="28"/>
      <c r="I96" s="28"/>
      <c r="J96" s="67">
        <f>J130</f>
        <v>0</v>
      </c>
      <c r="K96" s="28"/>
      <c r="L96" s="178"/>
      <c r="S96" s="28"/>
      <c r="T96" s="28"/>
      <c r="U96" s="28"/>
      <c r="V96" s="28"/>
      <c r="W96" s="28"/>
      <c r="X96" s="28"/>
      <c r="Y96" s="28"/>
      <c r="Z96" s="28"/>
      <c r="AA96" s="28"/>
      <c r="AB96" s="28"/>
      <c r="AC96" s="28"/>
      <c r="AD96" s="28"/>
      <c r="AE96" s="28"/>
      <c r="AU96" s="16" t="s">
        <v>88</v>
      </c>
    </row>
    <row r="97" spans="1:31" s="9" customFormat="1" ht="24.95" customHeight="1">
      <c r="B97" s="104"/>
      <c r="D97" s="105" t="s">
        <v>89</v>
      </c>
      <c r="E97" s="106"/>
      <c r="F97" s="106"/>
      <c r="G97" s="106"/>
      <c r="H97" s="106"/>
      <c r="I97" s="106"/>
      <c r="J97" s="107">
        <f>J131</f>
        <v>0</v>
      </c>
      <c r="L97" s="179"/>
    </row>
    <row r="98" spans="1:31" s="10" customFormat="1" ht="19.899999999999999" customHeight="1">
      <c r="B98" s="108"/>
      <c r="D98" s="109" t="s">
        <v>90</v>
      </c>
      <c r="E98" s="110"/>
      <c r="F98" s="110"/>
      <c r="G98" s="110"/>
      <c r="H98" s="110"/>
      <c r="I98" s="110"/>
      <c r="J98" s="111">
        <f>J132</f>
        <v>0</v>
      </c>
      <c r="L98" s="180"/>
    </row>
    <row r="99" spans="1:31" s="10" customFormat="1" ht="19.899999999999999" customHeight="1">
      <c r="B99" s="108"/>
      <c r="D99" s="109" t="s">
        <v>91</v>
      </c>
      <c r="E99" s="110"/>
      <c r="F99" s="110"/>
      <c r="G99" s="110"/>
      <c r="H99" s="110"/>
      <c r="I99" s="110"/>
      <c r="J99" s="111">
        <f>J171</f>
        <v>0</v>
      </c>
      <c r="L99" s="180"/>
    </row>
    <row r="100" spans="1:31" s="10" customFormat="1" ht="19.899999999999999" customHeight="1">
      <c r="B100" s="108"/>
      <c r="D100" s="109" t="s">
        <v>92</v>
      </c>
      <c r="E100" s="110"/>
      <c r="F100" s="110"/>
      <c r="G100" s="110"/>
      <c r="H100" s="110"/>
      <c r="I100" s="110"/>
      <c r="J100" s="111">
        <f>J180</f>
        <v>0</v>
      </c>
      <c r="L100" s="180"/>
    </row>
    <row r="101" spans="1:31" s="10" customFormat="1" ht="19.899999999999999" customHeight="1">
      <c r="B101" s="108"/>
      <c r="D101" s="109" t="s">
        <v>93</v>
      </c>
      <c r="E101" s="110"/>
      <c r="F101" s="110"/>
      <c r="G101" s="110"/>
      <c r="H101" s="110"/>
      <c r="I101" s="110"/>
      <c r="J101" s="111">
        <f>J191</f>
        <v>0</v>
      </c>
      <c r="L101" s="180"/>
    </row>
    <row r="102" spans="1:31" s="10" customFormat="1" ht="19.899999999999999" customHeight="1">
      <c r="B102" s="108"/>
      <c r="D102" s="109" t="s">
        <v>94</v>
      </c>
      <c r="E102" s="110"/>
      <c r="F102" s="110"/>
      <c r="G102" s="110"/>
      <c r="H102" s="110"/>
      <c r="I102" s="110"/>
      <c r="J102" s="111">
        <f>J213</f>
        <v>0</v>
      </c>
      <c r="L102" s="180"/>
    </row>
    <row r="103" spans="1:31" s="10" customFormat="1" ht="19.899999999999999" customHeight="1">
      <c r="B103" s="108"/>
      <c r="D103" s="109" t="s">
        <v>95</v>
      </c>
      <c r="E103" s="110"/>
      <c r="F103" s="110"/>
      <c r="G103" s="110"/>
      <c r="H103" s="110"/>
      <c r="I103" s="110"/>
      <c r="J103" s="111">
        <f>J218</f>
        <v>0</v>
      </c>
      <c r="L103" s="180"/>
    </row>
    <row r="104" spans="1:31" s="9" customFormat="1" ht="24.95" customHeight="1">
      <c r="B104" s="104"/>
      <c r="D104" s="105" t="s">
        <v>96</v>
      </c>
      <c r="E104" s="106"/>
      <c r="F104" s="106"/>
      <c r="G104" s="106"/>
      <c r="H104" s="106"/>
      <c r="I104" s="106"/>
      <c r="J104" s="107">
        <f>J220</f>
        <v>0</v>
      </c>
      <c r="L104" s="179"/>
    </row>
    <row r="105" spans="1:31" s="10" customFormat="1" ht="19.899999999999999" customHeight="1">
      <c r="B105" s="108"/>
      <c r="D105" s="109" t="s">
        <v>97</v>
      </c>
      <c r="E105" s="110"/>
      <c r="F105" s="110"/>
      <c r="G105" s="110"/>
      <c r="H105" s="110"/>
      <c r="I105" s="110"/>
      <c r="J105" s="111">
        <f>J221</f>
        <v>0</v>
      </c>
      <c r="L105" s="180"/>
    </row>
    <row r="106" spans="1:31" s="10" customFormat="1" ht="19.899999999999999" customHeight="1">
      <c r="B106" s="108"/>
      <c r="D106" s="109" t="s">
        <v>98</v>
      </c>
      <c r="E106" s="110"/>
      <c r="F106" s="110"/>
      <c r="G106" s="110"/>
      <c r="H106" s="110"/>
      <c r="I106" s="110"/>
      <c r="J106" s="111">
        <f>J236</f>
        <v>0</v>
      </c>
      <c r="L106" s="180"/>
    </row>
    <row r="107" spans="1:31" s="10" customFormat="1" ht="19.899999999999999" customHeight="1">
      <c r="B107" s="108"/>
      <c r="D107" s="109" t="s">
        <v>99</v>
      </c>
      <c r="E107" s="110"/>
      <c r="F107" s="110"/>
      <c r="G107" s="110"/>
      <c r="H107" s="110"/>
      <c r="I107" s="110"/>
      <c r="J107" s="111">
        <f>J260</f>
        <v>0</v>
      </c>
      <c r="L107" s="180"/>
    </row>
    <row r="108" spans="1:31" s="10" customFormat="1" ht="19.899999999999999" customHeight="1">
      <c r="B108" s="108"/>
      <c r="D108" s="109" t="s">
        <v>100</v>
      </c>
      <c r="E108" s="110"/>
      <c r="F108" s="110"/>
      <c r="G108" s="110"/>
      <c r="H108" s="110"/>
      <c r="I108" s="110"/>
      <c r="J108" s="111">
        <f>J274</f>
        <v>0</v>
      </c>
      <c r="L108" s="180"/>
    </row>
    <row r="109" spans="1:31" s="9" customFormat="1" ht="24.95" customHeight="1">
      <c r="B109" s="104"/>
      <c r="D109" s="105" t="s">
        <v>101</v>
      </c>
      <c r="E109" s="106"/>
      <c r="F109" s="106"/>
      <c r="G109" s="106"/>
      <c r="H109" s="106"/>
      <c r="I109" s="106"/>
      <c r="J109" s="107">
        <f>J296</f>
        <v>0</v>
      </c>
      <c r="L109" s="179"/>
    </row>
    <row r="110" spans="1:31" s="10" customFormat="1" ht="19.899999999999999" customHeight="1">
      <c r="B110" s="108"/>
      <c r="D110" s="109" t="s">
        <v>102</v>
      </c>
      <c r="E110" s="110"/>
      <c r="F110" s="110"/>
      <c r="G110" s="110"/>
      <c r="H110" s="110"/>
      <c r="I110" s="110"/>
      <c r="J110" s="111">
        <f>J297</f>
        <v>0</v>
      </c>
      <c r="L110" s="180"/>
    </row>
    <row r="111" spans="1:31" s="2" customFormat="1" ht="21.75" customHeight="1">
      <c r="A111" s="28"/>
      <c r="B111" s="29"/>
      <c r="C111" s="28"/>
      <c r="D111" s="28"/>
      <c r="E111" s="28"/>
      <c r="F111" s="28"/>
      <c r="G111" s="28"/>
      <c r="H111" s="28"/>
      <c r="I111" s="28"/>
      <c r="J111" s="28"/>
      <c r="K111" s="28"/>
      <c r="L111" s="178"/>
      <c r="S111" s="28"/>
      <c r="T111" s="28"/>
      <c r="U111" s="28"/>
      <c r="V111" s="28"/>
      <c r="W111" s="28"/>
      <c r="X111" s="28"/>
      <c r="Y111" s="28"/>
      <c r="Z111" s="28"/>
      <c r="AA111" s="28"/>
      <c r="AB111" s="28"/>
      <c r="AC111" s="28"/>
      <c r="AD111" s="28"/>
      <c r="AE111" s="28"/>
    </row>
    <row r="112" spans="1:31" s="2" customFormat="1" ht="6.95" customHeight="1">
      <c r="A112" s="28"/>
      <c r="B112" s="43"/>
      <c r="C112" s="44"/>
      <c r="D112" s="44"/>
      <c r="E112" s="44"/>
      <c r="F112" s="44"/>
      <c r="G112" s="44"/>
      <c r="H112" s="44"/>
      <c r="I112" s="44"/>
      <c r="J112" s="44"/>
      <c r="K112" s="44"/>
      <c r="L112" s="178"/>
      <c r="S112" s="28"/>
      <c r="T112" s="28"/>
      <c r="U112" s="28"/>
      <c r="V112" s="28"/>
      <c r="W112" s="28"/>
      <c r="X112" s="28"/>
      <c r="Y112" s="28"/>
      <c r="Z112" s="28"/>
      <c r="AA112" s="28"/>
      <c r="AB112" s="28"/>
      <c r="AC112" s="28"/>
      <c r="AD112" s="28"/>
      <c r="AE112" s="28"/>
    </row>
    <row r="116" spans="1:31" s="2" customFormat="1" ht="6.95" customHeight="1">
      <c r="A116" s="28"/>
      <c r="B116" s="45"/>
      <c r="C116" s="46"/>
      <c r="D116" s="46"/>
      <c r="E116" s="46"/>
      <c r="F116" s="46"/>
      <c r="G116" s="46"/>
      <c r="H116" s="46"/>
      <c r="I116" s="46"/>
      <c r="J116" s="46"/>
      <c r="K116" s="46"/>
      <c r="L116" s="178"/>
      <c r="S116" s="28"/>
      <c r="T116" s="28"/>
      <c r="U116" s="28"/>
      <c r="V116" s="28"/>
      <c r="W116" s="28"/>
      <c r="X116" s="28"/>
      <c r="Y116" s="28"/>
      <c r="Z116" s="28"/>
      <c r="AA116" s="28"/>
      <c r="AB116" s="28"/>
      <c r="AC116" s="28"/>
      <c r="AD116" s="28"/>
      <c r="AE116" s="28"/>
    </row>
    <row r="117" spans="1:31" s="2" customFormat="1" ht="24.95" customHeight="1">
      <c r="A117" s="28"/>
      <c r="B117" s="29"/>
      <c r="C117" s="20" t="s">
        <v>103</v>
      </c>
      <c r="D117" s="28"/>
      <c r="E117" s="28"/>
      <c r="F117" s="28"/>
      <c r="G117" s="28"/>
      <c r="H117" s="28"/>
      <c r="I117" s="28"/>
      <c r="J117" s="28"/>
      <c r="K117" s="28"/>
      <c r="L117" s="178"/>
      <c r="S117" s="28"/>
      <c r="T117" s="28"/>
      <c r="U117" s="28"/>
      <c r="V117" s="28"/>
      <c r="W117" s="28"/>
      <c r="X117" s="28"/>
      <c r="Y117" s="28"/>
      <c r="Z117" s="28"/>
      <c r="AA117" s="28"/>
      <c r="AB117" s="28"/>
      <c r="AC117" s="28"/>
      <c r="AD117" s="28"/>
      <c r="AE117" s="28"/>
    </row>
    <row r="118" spans="1:31" s="2" customFormat="1" ht="6.95" customHeight="1">
      <c r="A118" s="28"/>
      <c r="B118" s="29"/>
      <c r="C118" s="28"/>
      <c r="D118" s="28"/>
      <c r="E118" s="28"/>
      <c r="F118" s="28"/>
      <c r="G118" s="28"/>
      <c r="H118" s="28"/>
      <c r="I118" s="28"/>
      <c r="J118" s="28"/>
      <c r="K118" s="28"/>
      <c r="L118" s="178"/>
      <c r="S118" s="28"/>
      <c r="T118" s="28"/>
      <c r="U118" s="28"/>
      <c r="V118" s="28"/>
      <c r="W118" s="28"/>
      <c r="X118" s="28"/>
      <c r="Y118" s="28"/>
      <c r="Z118" s="28"/>
      <c r="AA118" s="28"/>
      <c r="AB118" s="28"/>
      <c r="AC118" s="28"/>
      <c r="AD118" s="28"/>
      <c r="AE118" s="28"/>
    </row>
    <row r="119" spans="1:31" s="2" customFormat="1" ht="12" customHeight="1">
      <c r="A119" s="28"/>
      <c r="B119" s="29"/>
      <c r="C119" s="25" t="s">
        <v>14</v>
      </c>
      <c r="D119" s="28"/>
      <c r="E119" s="28"/>
      <c r="F119" s="28"/>
      <c r="G119" s="28"/>
      <c r="H119" s="28"/>
      <c r="I119" s="28"/>
      <c r="J119" s="28"/>
      <c r="K119" s="28"/>
      <c r="L119" s="178"/>
      <c r="S119" s="28"/>
      <c r="T119" s="28"/>
      <c r="U119" s="28"/>
      <c r="V119" s="28"/>
      <c r="W119" s="28"/>
      <c r="X119" s="28"/>
      <c r="Y119" s="28"/>
      <c r="Z119" s="28"/>
      <c r="AA119" s="28"/>
      <c r="AB119" s="28"/>
      <c r="AC119" s="28"/>
      <c r="AD119" s="28"/>
      <c r="AE119" s="28"/>
    </row>
    <row r="120" spans="1:31" s="2" customFormat="1" ht="16.5" customHeight="1">
      <c r="A120" s="28"/>
      <c r="B120" s="29"/>
      <c r="C120" s="28"/>
      <c r="D120" s="28"/>
      <c r="E120" s="259" t="str">
        <f>E7</f>
        <v>Mateřská školka hřiště</v>
      </c>
      <c r="F120" s="260"/>
      <c r="G120" s="260"/>
      <c r="H120" s="260"/>
      <c r="I120" s="28"/>
      <c r="J120" s="28"/>
      <c r="K120" s="28"/>
      <c r="L120" s="178"/>
      <c r="S120" s="28"/>
      <c r="T120" s="28"/>
      <c r="U120" s="28"/>
      <c r="V120" s="28"/>
      <c r="W120" s="28"/>
      <c r="X120" s="28"/>
      <c r="Y120" s="28"/>
      <c r="Z120" s="28"/>
      <c r="AA120" s="28"/>
      <c r="AB120" s="28"/>
      <c r="AC120" s="28"/>
      <c r="AD120" s="28"/>
      <c r="AE120" s="28"/>
    </row>
    <row r="121" spans="1:31" s="2" customFormat="1" ht="12" customHeight="1">
      <c r="A121" s="28"/>
      <c r="B121" s="29"/>
      <c r="C121" s="25" t="s">
        <v>82</v>
      </c>
      <c r="D121" s="28"/>
      <c r="E121" s="28"/>
      <c r="F121" s="28"/>
      <c r="G121" s="28"/>
      <c r="H121" s="28"/>
      <c r="I121" s="28"/>
      <c r="J121" s="28"/>
      <c r="K121" s="28"/>
      <c r="L121" s="178"/>
      <c r="S121" s="28"/>
      <c r="T121" s="28"/>
      <c r="U121" s="28"/>
      <c r="V121" s="28"/>
      <c r="W121" s="28"/>
      <c r="X121" s="28"/>
      <c r="Y121" s="28"/>
      <c r="Z121" s="28"/>
      <c r="AA121" s="28"/>
      <c r="AB121" s="28"/>
      <c r="AC121" s="28"/>
      <c r="AD121" s="28"/>
      <c r="AE121" s="28"/>
    </row>
    <row r="122" spans="1:31" s="2" customFormat="1" ht="16.5" customHeight="1">
      <c r="A122" s="28"/>
      <c r="B122" s="29"/>
      <c r="C122" s="28"/>
      <c r="D122" s="28"/>
      <c r="E122" s="231" t="str">
        <f>E9</f>
        <v>D.1.1 - Hřiště</v>
      </c>
      <c r="F122" s="258"/>
      <c r="G122" s="258"/>
      <c r="H122" s="258"/>
      <c r="I122" s="28"/>
      <c r="J122" s="28"/>
      <c r="K122" s="28"/>
      <c r="L122" s="178"/>
      <c r="S122" s="28"/>
      <c r="T122" s="28"/>
      <c r="U122" s="28"/>
      <c r="V122" s="28"/>
      <c r="W122" s="28"/>
      <c r="X122" s="28"/>
      <c r="Y122" s="28"/>
      <c r="Z122" s="28"/>
      <c r="AA122" s="28"/>
      <c r="AB122" s="28"/>
      <c r="AC122" s="28"/>
      <c r="AD122" s="28"/>
      <c r="AE122" s="28"/>
    </row>
    <row r="123" spans="1:31" s="2" customFormat="1" ht="6.95" customHeight="1">
      <c r="A123" s="28"/>
      <c r="B123" s="29"/>
      <c r="C123" s="28"/>
      <c r="D123" s="28"/>
      <c r="E123" s="28"/>
      <c r="F123" s="28"/>
      <c r="G123" s="28"/>
      <c r="H123" s="28"/>
      <c r="I123" s="28"/>
      <c r="J123" s="28"/>
      <c r="K123" s="28"/>
      <c r="L123" s="178"/>
      <c r="S123" s="28"/>
      <c r="T123" s="28"/>
      <c r="U123" s="28"/>
      <c r="V123" s="28"/>
      <c r="W123" s="28"/>
      <c r="X123" s="28"/>
      <c r="Y123" s="28"/>
      <c r="Z123" s="28"/>
      <c r="AA123" s="28"/>
      <c r="AB123" s="28"/>
      <c r="AC123" s="28"/>
      <c r="AD123" s="28"/>
      <c r="AE123" s="28"/>
    </row>
    <row r="124" spans="1:31" s="2" customFormat="1" ht="12" customHeight="1">
      <c r="A124" s="28"/>
      <c r="B124" s="29"/>
      <c r="C124" s="25" t="s">
        <v>18</v>
      </c>
      <c r="D124" s="28"/>
      <c r="E124" s="28"/>
      <c r="F124" s="23" t="str">
        <f>F12</f>
        <v xml:space="preserve"> </v>
      </c>
      <c r="G124" s="28"/>
      <c r="H124" s="28"/>
      <c r="I124" s="25" t="s">
        <v>20</v>
      </c>
      <c r="J124" s="51" t="str">
        <f>IF(J12="","",J12)</f>
        <v>25. 5. 2021</v>
      </c>
      <c r="K124" s="28"/>
      <c r="L124" s="178"/>
      <c r="S124" s="28"/>
      <c r="T124" s="28"/>
      <c r="U124" s="28"/>
      <c r="V124" s="28"/>
      <c r="W124" s="28"/>
      <c r="X124" s="28"/>
      <c r="Y124" s="28"/>
      <c r="Z124" s="28"/>
      <c r="AA124" s="28"/>
      <c r="AB124" s="28"/>
      <c r="AC124" s="28"/>
      <c r="AD124" s="28"/>
      <c r="AE124" s="28"/>
    </row>
    <row r="125" spans="1:31" s="2" customFormat="1" ht="6.95" customHeight="1">
      <c r="A125" s="28"/>
      <c r="B125" s="29"/>
      <c r="C125" s="28"/>
      <c r="D125" s="28"/>
      <c r="E125" s="28"/>
      <c r="F125" s="28"/>
      <c r="G125" s="28"/>
      <c r="H125" s="28"/>
      <c r="I125" s="28"/>
      <c r="J125" s="28"/>
      <c r="K125" s="28"/>
      <c r="L125" s="178"/>
      <c r="S125" s="28"/>
      <c r="T125" s="28"/>
      <c r="U125" s="28"/>
      <c r="V125" s="28"/>
      <c r="W125" s="28"/>
      <c r="X125" s="28"/>
      <c r="Y125" s="28"/>
      <c r="Z125" s="28"/>
      <c r="AA125" s="28"/>
      <c r="AB125" s="28"/>
      <c r="AC125" s="28"/>
      <c r="AD125" s="28"/>
      <c r="AE125" s="28"/>
    </row>
    <row r="126" spans="1:31" s="2" customFormat="1" ht="15.2" customHeight="1">
      <c r="A126" s="28"/>
      <c r="B126" s="29"/>
      <c r="C126" s="25" t="s">
        <v>22</v>
      </c>
      <c r="D126" s="28"/>
      <c r="E126" s="28"/>
      <c r="F126" s="23" t="str">
        <f>E15</f>
        <v xml:space="preserve"> </v>
      </c>
      <c r="G126" s="28"/>
      <c r="H126" s="28"/>
      <c r="I126" s="25" t="s">
        <v>26</v>
      </c>
      <c r="J126" s="26" t="str">
        <f>E21</f>
        <v xml:space="preserve"> </v>
      </c>
      <c r="K126" s="28"/>
      <c r="L126" s="178"/>
      <c r="S126" s="28"/>
      <c r="T126" s="28"/>
      <c r="U126" s="28"/>
      <c r="V126" s="28"/>
      <c r="W126" s="28"/>
      <c r="X126" s="28"/>
      <c r="Y126" s="28"/>
      <c r="Z126" s="28"/>
      <c r="AA126" s="28"/>
      <c r="AB126" s="28"/>
      <c r="AC126" s="28"/>
      <c r="AD126" s="28"/>
      <c r="AE126" s="28"/>
    </row>
    <row r="127" spans="1:31" s="2" customFormat="1" ht="15.2" customHeight="1">
      <c r="A127" s="28"/>
      <c r="B127" s="29"/>
      <c r="C127" s="25" t="s">
        <v>25</v>
      </c>
      <c r="D127" s="28"/>
      <c r="E127" s="28"/>
      <c r="F127" s="23" t="str">
        <f>IF(E18="","",E18)</f>
        <v xml:space="preserve"> </v>
      </c>
      <c r="G127" s="28"/>
      <c r="H127" s="28"/>
      <c r="I127" s="25" t="s">
        <v>28</v>
      </c>
      <c r="J127" s="26" t="str">
        <f>E24</f>
        <v xml:space="preserve"> </v>
      </c>
      <c r="K127" s="28"/>
      <c r="L127" s="178"/>
      <c r="S127" s="28"/>
      <c r="T127" s="28"/>
      <c r="U127" s="28"/>
      <c r="V127" s="28"/>
      <c r="W127" s="28"/>
      <c r="X127" s="28"/>
      <c r="Y127" s="28"/>
      <c r="Z127" s="28"/>
      <c r="AA127" s="28"/>
      <c r="AB127" s="28"/>
      <c r="AC127" s="28"/>
      <c r="AD127" s="28"/>
      <c r="AE127" s="28"/>
    </row>
    <row r="128" spans="1:31" s="2" customFormat="1" ht="10.35" customHeight="1">
      <c r="A128" s="28"/>
      <c r="B128" s="29"/>
      <c r="C128" s="28"/>
      <c r="D128" s="28"/>
      <c r="E128" s="28"/>
      <c r="F128" s="28"/>
      <c r="G128" s="28"/>
      <c r="H128" s="28"/>
      <c r="I128" s="28"/>
      <c r="J128" s="28"/>
      <c r="K128" s="28"/>
      <c r="L128" s="178"/>
      <c r="S128" s="28"/>
      <c r="T128" s="28"/>
      <c r="U128" s="28"/>
      <c r="V128" s="28"/>
      <c r="W128" s="28"/>
      <c r="X128" s="28"/>
      <c r="Y128" s="28"/>
      <c r="Z128" s="28"/>
      <c r="AA128" s="28"/>
      <c r="AB128" s="28"/>
      <c r="AC128" s="28"/>
      <c r="AD128" s="28"/>
      <c r="AE128" s="28"/>
    </row>
    <row r="129" spans="1:65" s="11" customFormat="1" ht="29.25" customHeight="1">
      <c r="A129" s="112"/>
      <c r="B129" s="113"/>
      <c r="C129" s="114" t="s">
        <v>104</v>
      </c>
      <c r="D129" s="115" t="s">
        <v>55</v>
      </c>
      <c r="E129" s="115" t="s">
        <v>51</v>
      </c>
      <c r="F129" s="115" t="s">
        <v>52</v>
      </c>
      <c r="G129" s="115" t="s">
        <v>105</v>
      </c>
      <c r="H129" s="115" t="s">
        <v>106</v>
      </c>
      <c r="I129" s="115" t="s">
        <v>107</v>
      </c>
      <c r="J129" s="116" t="s">
        <v>86</v>
      </c>
      <c r="K129" s="117" t="s">
        <v>108</v>
      </c>
      <c r="L129" s="118"/>
      <c r="M129" s="58" t="s">
        <v>1</v>
      </c>
      <c r="N129" s="59" t="s">
        <v>34</v>
      </c>
      <c r="O129" s="59" t="s">
        <v>109</v>
      </c>
      <c r="P129" s="59" t="s">
        <v>110</v>
      </c>
      <c r="Q129" s="59" t="s">
        <v>111</v>
      </c>
      <c r="R129" s="59" t="s">
        <v>112</v>
      </c>
      <c r="S129" s="59" t="s">
        <v>113</v>
      </c>
      <c r="T129" s="60" t="s">
        <v>114</v>
      </c>
      <c r="U129" s="112"/>
      <c r="V129" s="112"/>
      <c r="W129" s="112"/>
      <c r="X129" s="112"/>
      <c r="Y129" s="112"/>
      <c r="Z129" s="112"/>
      <c r="AA129" s="112"/>
      <c r="AB129" s="112"/>
      <c r="AC129" s="112"/>
      <c r="AD129" s="112"/>
      <c r="AE129" s="112"/>
    </row>
    <row r="130" spans="1:65" s="2" customFormat="1" ht="22.9" customHeight="1">
      <c r="A130" s="28"/>
      <c r="B130" s="29"/>
      <c r="C130" s="65" t="s">
        <v>115</v>
      </c>
      <c r="D130" s="28"/>
      <c r="E130" s="28"/>
      <c r="F130" s="28"/>
      <c r="G130" s="28"/>
      <c r="H130" s="28"/>
      <c r="I130" s="28"/>
      <c r="J130" s="119">
        <f>BK130</f>
        <v>0</v>
      </c>
      <c r="K130" s="28"/>
      <c r="L130" s="181"/>
      <c r="M130" s="61"/>
      <c r="N130" s="52"/>
      <c r="O130" s="62"/>
      <c r="P130" s="120">
        <f>P131+P220+P296</f>
        <v>284.85382200000004</v>
      </c>
      <c r="Q130" s="62"/>
      <c r="R130" s="120">
        <f>R131+R220+R296</f>
        <v>89.579505369999993</v>
      </c>
      <c r="S130" s="62"/>
      <c r="T130" s="121">
        <f>T131+T220+T296</f>
        <v>32.2836</v>
      </c>
      <c r="U130" s="28"/>
      <c r="V130" s="28"/>
      <c r="W130" s="28"/>
      <c r="X130" s="28"/>
      <c r="Y130" s="28"/>
      <c r="Z130" s="28"/>
      <c r="AA130" s="28"/>
      <c r="AB130" s="28"/>
      <c r="AC130" s="28"/>
      <c r="AD130" s="28"/>
      <c r="AE130" s="28"/>
      <c r="AT130" s="16" t="s">
        <v>69</v>
      </c>
      <c r="AU130" s="16" t="s">
        <v>88</v>
      </c>
      <c r="BK130" s="122">
        <f>BK131+BK220+BK296</f>
        <v>0</v>
      </c>
    </row>
    <row r="131" spans="1:65" s="12" customFormat="1" ht="25.9" customHeight="1">
      <c r="B131" s="123"/>
      <c r="D131" s="124" t="s">
        <v>69</v>
      </c>
      <c r="E131" s="125" t="s">
        <v>116</v>
      </c>
      <c r="F131" s="125" t="s">
        <v>117</v>
      </c>
      <c r="J131" s="126">
        <f>BK131</f>
        <v>0</v>
      </c>
      <c r="L131" s="182"/>
      <c r="M131" s="127"/>
      <c r="N131" s="128"/>
      <c r="O131" s="128"/>
      <c r="P131" s="129">
        <f>P132+P171+P180+P191+P213+P218</f>
        <v>231.45965400000003</v>
      </c>
      <c r="Q131" s="128"/>
      <c r="R131" s="129">
        <f>R132+R171+R180+R191+R213+R218</f>
        <v>88.710456989999997</v>
      </c>
      <c r="S131" s="128"/>
      <c r="T131" s="130">
        <f>T132+T171+T180+T191+T213+T218</f>
        <v>32.2836</v>
      </c>
      <c r="AR131" s="124" t="s">
        <v>78</v>
      </c>
      <c r="AT131" s="131" t="s">
        <v>69</v>
      </c>
      <c r="AU131" s="131" t="s">
        <v>70</v>
      </c>
      <c r="AY131" s="124" t="s">
        <v>118</v>
      </c>
      <c r="BK131" s="132">
        <f>BK132+BK171+BK180+BK191+BK213+BK218</f>
        <v>0</v>
      </c>
    </row>
    <row r="132" spans="1:65" s="12" customFormat="1" ht="22.9" customHeight="1">
      <c r="B132" s="123"/>
      <c r="D132" s="124" t="s">
        <v>69</v>
      </c>
      <c r="E132" s="133" t="s">
        <v>78</v>
      </c>
      <c r="F132" s="133" t="s">
        <v>119</v>
      </c>
      <c r="J132" s="134">
        <f>BK132</f>
        <v>0</v>
      </c>
      <c r="L132" s="182"/>
      <c r="M132" s="127"/>
      <c r="N132" s="128"/>
      <c r="O132" s="128"/>
      <c r="P132" s="129">
        <f>SUM(P133:P170)</f>
        <v>83.428526000000019</v>
      </c>
      <c r="Q132" s="128"/>
      <c r="R132" s="129">
        <f>SUM(R133:R170)</f>
        <v>10.594264000000001</v>
      </c>
      <c r="S132" s="128"/>
      <c r="T132" s="130">
        <f>SUM(T133:T170)</f>
        <v>25.633600000000001</v>
      </c>
      <c r="AR132" s="124" t="s">
        <v>78</v>
      </c>
      <c r="AT132" s="131" t="s">
        <v>69</v>
      </c>
      <c r="AU132" s="131" t="s">
        <v>78</v>
      </c>
      <c r="AY132" s="124" t="s">
        <v>118</v>
      </c>
      <c r="BK132" s="132">
        <f>SUM(BK133:BK170)</f>
        <v>0</v>
      </c>
    </row>
    <row r="133" spans="1:65" s="2" customFormat="1" ht="21.75" customHeight="1">
      <c r="A133" s="28"/>
      <c r="B133" s="135"/>
      <c r="C133" s="136" t="s">
        <v>78</v>
      </c>
      <c r="D133" s="136" t="s">
        <v>120</v>
      </c>
      <c r="E133" s="137" t="s">
        <v>121</v>
      </c>
      <c r="F133" s="138" t="s">
        <v>122</v>
      </c>
      <c r="G133" s="139" t="s">
        <v>123</v>
      </c>
      <c r="H133" s="140">
        <v>43.06</v>
      </c>
      <c r="I133" s="141"/>
      <c r="J133" s="141">
        <f>ROUND(I133*H133,2)</f>
        <v>0</v>
      </c>
      <c r="K133" s="142"/>
      <c r="L133" s="181"/>
      <c r="M133" s="143" t="s">
        <v>1</v>
      </c>
      <c r="N133" s="144" t="s">
        <v>35</v>
      </c>
      <c r="O133" s="145">
        <v>0.27200000000000002</v>
      </c>
      <c r="P133" s="145">
        <f>O133*H133</f>
        <v>11.712320000000002</v>
      </c>
      <c r="Q133" s="145">
        <v>0</v>
      </c>
      <c r="R133" s="145">
        <f>Q133*H133</f>
        <v>0</v>
      </c>
      <c r="S133" s="145">
        <v>0.26</v>
      </c>
      <c r="T133" s="146">
        <f>S133*H133</f>
        <v>11.195600000000001</v>
      </c>
      <c r="U133" s="28"/>
      <c r="V133" s="28"/>
      <c r="W133" s="28"/>
      <c r="X133" s="28"/>
      <c r="Y133" s="28"/>
      <c r="Z133" s="28"/>
      <c r="AA133" s="28"/>
      <c r="AB133" s="28"/>
      <c r="AC133" s="28"/>
      <c r="AD133" s="28"/>
      <c r="AE133" s="28"/>
      <c r="AR133" s="147" t="s">
        <v>124</v>
      </c>
      <c r="AT133" s="147" t="s">
        <v>120</v>
      </c>
      <c r="AU133" s="147" t="s">
        <v>80</v>
      </c>
      <c r="AY133" s="16" t="s">
        <v>118</v>
      </c>
      <c r="BE133" s="148">
        <f>IF(N133="základní",J133,0)</f>
        <v>0</v>
      </c>
      <c r="BF133" s="148">
        <f>IF(N133="snížená",J133,0)</f>
        <v>0</v>
      </c>
      <c r="BG133" s="148">
        <f>IF(N133="zákl. přenesená",J133,0)</f>
        <v>0</v>
      </c>
      <c r="BH133" s="148">
        <f>IF(N133="sníž. přenesená",J133,0)</f>
        <v>0</v>
      </c>
      <c r="BI133" s="148">
        <f>IF(N133="nulová",J133,0)</f>
        <v>0</v>
      </c>
      <c r="BJ133" s="16" t="s">
        <v>78</v>
      </c>
      <c r="BK133" s="148">
        <f>ROUND(I133*H133,2)</f>
        <v>0</v>
      </c>
      <c r="BL133" s="16" t="s">
        <v>124</v>
      </c>
      <c r="BM133" s="147" t="s">
        <v>125</v>
      </c>
    </row>
    <row r="134" spans="1:65" s="13" customFormat="1">
      <c r="B134" s="149"/>
      <c r="D134" s="150" t="s">
        <v>126</v>
      </c>
      <c r="E134" s="151" t="s">
        <v>1</v>
      </c>
      <c r="F134" s="152" t="s">
        <v>127</v>
      </c>
      <c r="H134" s="153">
        <v>43.06</v>
      </c>
      <c r="L134" s="183"/>
      <c r="M134" s="154"/>
      <c r="N134" s="155"/>
      <c r="O134" s="155"/>
      <c r="P134" s="155"/>
      <c r="Q134" s="155"/>
      <c r="R134" s="155"/>
      <c r="S134" s="155"/>
      <c r="T134" s="156"/>
      <c r="AT134" s="151" t="s">
        <v>126</v>
      </c>
      <c r="AU134" s="151" t="s">
        <v>80</v>
      </c>
      <c r="AV134" s="13" t="s">
        <v>80</v>
      </c>
      <c r="AW134" s="13" t="s">
        <v>27</v>
      </c>
      <c r="AX134" s="13" t="s">
        <v>70</v>
      </c>
      <c r="AY134" s="151" t="s">
        <v>118</v>
      </c>
    </row>
    <row r="135" spans="1:65" s="2" customFormat="1" ht="21.75" customHeight="1">
      <c r="A135" s="28"/>
      <c r="B135" s="135"/>
      <c r="C135" s="136" t="s">
        <v>80</v>
      </c>
      <c r="D135" s="136" t="s">
        <v>120</v>
      </c>
      <c r="E135" s="137" t="s">
        <v>128</v>
      </c>
      <c r="F135" s="138" t="s">
        <v>129</v>
      </c>
      <c r="G135" s="139" t="s">
        <v>123</v>
      </c>
      <c r="H135" s="140">
        <v>43.06</v>
      </c>
      <c r="I135" s="141"/>
      <c r="J135" s="141">
        <f>ROUND(I135*H135,2)</f>
        <v>0</v>
      </c>
      <c r="K135" s="142"/>
      <c r="L135" s="181"/>
      <c r="M135" s="143" t="s">
        <v>1</v>
      </c>
      <c r="N135" s="144" t="s">
        <v>35</v>
      </c>
      <c r="O135" s="145">
        <v>0.46</v>
      </c>
      <c r="P135" s="145">
        <f>O135*H135</f>
        <v>19.807600000000001</v>
      </c>
      <c r="Q135" s="145">
        <v>0</v>
      </c>
      <c r="R135" s="145">
        <f>Q135*H135</f>
        <v>0</v>
      </c>
      <c r="S135" s="145">
        <v>0.3</v>
      </c>
      <c r="T135" s="146">
        <f>S135*H135</f>
        <v>12.918000000000001</v>
      </c>
      <c r="U135" s="28"/>
      <c r="V135" s="28"/>
      <c r="W135" s="28"/>
      <c r="X135" s="28"/>
      <c r="Y135" s="28"/>
      <c r="Z135" s="28"/>
      <c r="AA135" s="28"/>
      <c r="AB135" s="28"/>
      <c r="AC135" s="28"/>
      <c r="AD135" s="28"/>
      <c r="AE135" s="28"/>
      <c r="AR135" s="147" t="s">
        <v>124</v>
      </c>
      <c r="AT135" s="147" t="s">
        <v>120</v>
      </c>
      <c r="AU135" s="147" t="s">
        <v>80</v>
      </c>
      <c r="AY135" s="16" t="s">
        <v>118</v>
      </c>
      <c r="BE135" s="148">
        <f>IF(N135="základní",J135,0)</f>
        <v>0</v>
      </c>
      <c r="BF135" s="148">
        <f>IF(N135="snížená",J135,0)</f>
        <v>0</v>
      </c>
      <c r="BG135" s="148">
        <f>IF(N135="zákl. přenesená",J135,0)</f>
        <v>0</v>
      </c>
      <c r="BH135" s="148">
        <f>IF(N135="sníž. přenesená",J135,0)</f>
        <v>0</v>
      </c>
      <c r="BI135" s="148">
        <f>IF(N135="nulová",J135,0)</f>
        <v>0</v>
      </c>
      <c r="BJ135" s="16" t="s">
        <v>78</v>
      </c>
      <c r="BK135" s="148">
        <f>ROUND(I135*H135,2)</f>
        <v>0</v>
      </c>
      <c r="BL135" s="16" t="s">
        <v>124</v>
      </c>
      <c r="BM135" s="147" t="s">
        <v>130</v>
      </c>
    </row>
    <row r="136" spans="1:65" s="13" customFormat="1">
      <c r="B136" s="149"/>
      <c r="D136" s="150" t="s">
        <v>126</v>
      </c>
      <c r="E136" s="151" t="s">
        <v>1</v>
      </c>
      <c r="F136" s="152" t="s">
        <v>131</v>
      </c>
      <c r="H136" s="153">
        <v>43.06</v>
      </c>
      <c r="L136" s="183"/>
      <c r="M136" s="154"/>
      <c r="N136" s="155"/>
      <c r="O136" s="155"/>
      <c r="P136" s="155"/>
      <c r="Q136" s="155"/>
      <c r="R136" s="155"/>
      <c r="S136" s="155"/>
      <c r="T136" s="156"/>
      <c r="AT136" s="151" t="s">
        <v>126</v>
      </c>
      <c r="AU136" s="151" t="s">
        <v>80</v>
      </c>
      <c r="AV136" s="13" t="s">
        <v>80</v>
      </c>
      <c r="AW136" s="13" t="s">
        <v>27</v>
      </c>
      <c r="AX136" s="13" t="s">
        <v>70</v>
      </c>
      <c r="AY136" s="151" t="s">
        <v>118</v>
      </c>
    </row>
    <row r="137" spans="1:65" s="2" customFormat="1" ht="16.5" customHeight="1">
      <c r="A137" s="28"/>
      <c r="B137" s="135"/>
      <c r="C137" s="136" t="s">
        <v>132</v>
      </c>
      <c r="D137" s="136" t="s">
        <v>120</v>
      </c>
      <c r="E137" s="137" t="s">
        <v>133</v>
      </c>
      <c r="F137" s="138" t="s">
        <v>134</v>
      </c>
      <c r="G137" s="139" t="s">
        <v>135</v>
      </c>
      <c r="H137" s="140">
        <v>38</v>
      </c>
      <c r="I137" s="141"/>
      <c r="J137" s="141">
        <f>ROUND(I137*H137,2)</f>
        <v>0</v>
      </c>
      <c r="K137" s="142"/>
      <c r="L137" s="181"/>
      <c r="M137" s="143" t="s">
        <v>1</v>
      </c>
      <c r="N137" s="144" t="s">
        <v>35</v>
      </c>
      <c r="O137" s="145">
        <v>9.5000000000000001E-2</v>
      </c>
      <c r="P137" s="145">
        <f>O137*H137</f>
        <v>3.61</v>
      </c>
      <c r="Q137" s="145">
        <v>0</v>
      </c>
      <c r="R137" s="145">
        <f>Q137*H137</f>
        <v>0</v>
      </c>
      <c r="S137" s="145">
        <v>0.04</v>
      </c>
      <c r="T137" s="146">
        <f>S137*H137</f>
        <v>1.52</v>
      </c>
      <c r="U137" s="28"/>
      <c r="V137" s="28"/>
      <c r="W137" s="28"/>
      <c r="X137" s="28"/>
      <c r="Y137" s="28"/>
      <c r="Z137" s="28"/>
      <c r="AA137" s="28"/>
      <c r="AB137" s="28"/>
      <c r="AC137" s="28"/>
      <c r="AD137" s="28"/>
      <c r="AE137" s="28"/>
      <c r="AR137" s="147" t="s">
        <v>124</v>
      </c>
      <c r="AT137" s="147" t="s">
        <v>120</v>
      </c>
      <c r="AU137" s="147" t="s">
        <v>80</v>
      </c>
      <c r="AY137" s="16" t="s">
        <v>118</v>
      </c>
      <c r="BE137" s="148">
        <f>IF(N137="základní",J137,0)</f>
        <v>0</v>
      </c>
      <c r="BF137" s="148">
        <f>IF(N137="snížená",J137,0)</f>
        <v>0</v>
      </c>
      <c r="BG137" s="148">
        <f>IF(N137="zákl. přenesená",J137,0)</f>
        <v>0</v>
      </c>
      <c r="BH137" s="148">
        <f>IF(N137="sníž. přenesená",J137,0)</f>
        <v>0</v>
      </c>
      <c r="BI137" s="148">
        <f>IF(N137="nulová",J137,0)</f>
        <v>0</v>
      </c>
      <c r="BJ137" s="16" t="s">
        <v>78</v>
      </c>
      <c r="BK137" s="148">
        <f>ROUND(I137*H137,2)</f>
        <v>0</v>
      </c>
      <c r="BL137" s="16" t="s">
        <v>124</v>
      </c>
      <c r="BM137" s="147" t="s">
        <v>136</v>
      </c>
    </row>
    <row r="138" spans="1:65" s="14" customFormat="1">
      <c r="B138" s="157"/>
      <c r="D138" s="150" t="s">
        <v>126</v>
      </c>
      <c r="E138" s="158" t="s">
        <v>1</v>
      </c>
      <c r="F138" s="159" t="s">
        <v>137</v>
      </c>
      <c r="H138" s="158" t="s">
        <v>1</v>
      </c>
      <c r="L138" s="184"/>
      <c r="M138" s="160"/>
      <c r="N138" s="161"/>
      <c r="O138" s="161"/>
      <c r="P138" s="161"/>
      <c r="Q138" s="161"/>
      <c r="R138" s="161"/>
      <c r="S138" s="161"/>
      <c r="T138" s="162"/>
      <c r="AT138" s="158" t="s">
        <v>126</v>
      </c>
      <c r="AU138" s="158" t="s">
        <v>80</v>
      </c>
      <c r="AV138" s="14" t="s">
        <v>78</v>
      </c>
      <c r="AW138" s="14" t="s">
        <v>27</v>
      </c>
      <c r="AX138" s="14" t="s">
        <v>70</v>
      </c>
      <c r="AY138" s="158" t="s">
        <v>118</v>
      </c>
    </row>
    <row r="139" spans="1:65" s="13" customFormat="1">
      <c r="B139" s="149"/>
      <c r="D139" s="150" t="s">
        <v>126</v>
      </c>
      <c r="E139" s="151" t="s">
        <v>1</v>
      </c>
      <c r="F139" s="152" t="s">
        <v>138</v>
      </c>
      <c r="H139" s="153">
        <v>38</v>
      </c>
      <c r="L139" s="183"/>
      <c r="M139" s="154"/>
      <c r="N139" s="155"/>
      <c r="O139" s="155"/>
      <c r="P139" s="155"/>
      <c r="Q139" s="155"/>
      <c r="R139" s="155"/>
      <c r="S139" s="155"/>
      <c r="T139" s="156"/>
      <c r="AT139" s="151" t="s">
        <v>126</v>
      </c>
      <c r="AU139" s="151" t="s">
        <v>80</v>
      </c>
      <c r="AV139" s="13" t="s">
        <v>80</v>
      </c>
      <c r="AW139" s="13" t="s">
        <v>27</v>
      </c>
      <c r="AX139" s="13" t="s">
        <v>70</v>
      </c>
      <c r="AY139" s="151" t="s">
        <v>118</v>
      </c>
    </row>
    <row r="140" spans="1:65" s="2" customFormat="1" ht="21.75" customHeight="1">
      <c r="A140" s="28"/>
      <c r="B140" s="135"/>
      <c r="C140" s="136" t="s">
        <v>124</v>
      </c>
      <c r="D140" s="136" t="s">
        <v>120</v>
      </c>
      <c r="E140" s="137" t="s">
        <v>139</v>
      </c>
      <c r="F140" s="138" t="s">
        <v>140</v>
      </c>
      <c r="G140" s="139" t="s">
        <v>123</v>
      </c>
      <c r="H140" s="140">
        <v>113.22</v>
      </c>
      <c r="I140" s="141"/>
      <c r="J140" s="141">
        <f>ROUND(I140*H140,2)</f>
        <v>0</v>
      </c>
      <c r="K140" s="142"/>
      <c r="L140" s="181"/>
      <c r="M140" s="143" t="s">
        <v>1</v>
      </c>
      <c r="N140" s="144" t="s">
        <v>35</v>
      </c>
      <c r="O140" s="145">
        <v>2.5999999999999999E-2</v>
      </c>
      <c r="P140" s="145">
        <f>O140*H140</f>
        <v>2.9437199999999999</v>
      </c>
      <c r="Q140" s="145">
        <v>0</v>
      </c>
      <c r="R140" s="145">
        <f>Q140*H140</f>
        <v>0</v>
      </c>
      <c r="S140" s="145">
        <v>0</v>
      </c>
      <c r="T140" s="146">
        <f>S140*H140</f>
        <v>0</v>
      </c>
      <c r="U140" s="28"/>
      <c r="V140" s="28"/>
      <c r="W140" s="28"/>
      <c r="X140" s="28"/>
      <c r="Y140" s="28"/>
      <c r="Z140" s="28"/>
      <c r="AA140" s="28"/>
      <c r="AB140" s="28"/>
      <c r="AC140" s="28"/>
      <c r="AD140" s="28"/>
      <c r="AE140" s="28"/>
      <c r="AR140" s="147" t="s">
        <v>124</v>
      </c>
      <c r="AT140" s="147" t="s">
        <v>120</v>
      </c>
      <c r="AU140" s="147" t="s">
        <v>80</v>
      </c>
      <c r="AY140" s="16" t="s">
        <v>118</v>
      </c>
      <c r="BE140" s="148">
        <f>IF(N140="základní",J140,0)</f>
        <v>0</v>
      </c>
      <c r="BF140" s="148">
        <f>IF(N140="snížená",J140,0)</f>
        <v>0</v>
      </c>
      <c r="BG140" s="148">
        <f>IF(N140="zákl. přenesená",J140,0)</f>
        <v>0</v>
      </c>
      <c r="BH140" s="148">
        <f>IF(N140="sníž. přenesená",J140,0)</f>
        <v>0</v>
      </c>
      <c r="BI140" s="148">
        <f>IF(N140="nulová",J140,0)</f>
        <v>0</v>
      </c>
      <c r="BJ140" s="16" t="s">
        <v>78</v>
      </c>
      <c r="BK140" s="148">
        <f>ROUND(I140*H140,2)</f>
        <v>0</v>
      </c>
      <c r="BL140" s="16" t="s">
        <v>124</v>
      </c>
      <c r="BM140" s="147" t="s">
        <v>141</v>
      </c>
    </row>
    <row r="141" spans="1:65" s="13" customFormat="1">
      <c r="B141" s="149"/>
      <c r="D141" s="150" t="s">
        <v>126</v>
      </c>
      <c r="E141" s="151" t="s">
        <v>1</v>
      </c>
      <c r="F141" s="152" t="s">
        <v>142</v>
      </c>
      <c r="H141" s="153">
        <v>113.22</v>
      </c>
      <c r="L141" s="183"/>
      <c r="M141" s="154"/>
      <c r="N141" s="155"/>
      <c r="O141" s="155"/>
      <c r="P141" s="155"/>
      <c r="Q141" s="155"/>
      <c r="R141" s="155"/>
      <c r="S141" s="155"/>
      <c r="T141" s="156"/>
      <c r="AT141" s="151" t="s">
        <v>126</v>
      </c>
      <c r="AU141" s="151" t="s">
        <v>80</v>
      </c>
      <c r="AV141" s="13" t="s">
        <v>80</v>
      </c>
      <c r="AW141" s="13" t="s">
        <v>27</v>
      </c>
      <c r="AX141" s="13" t="s">
        <v>70</v>
      </c>
      <c r="AY141" s="151" t="s">
        <v>118</v>
      </c>
    </row>
    <row r="142" spans="1:65" s="2" customFormat="1" ht="33" customHeight="1">
      <c r="A142" s="28"/>
      <c r="B142" s="135"/>
      <c r="C142" s="136" t="s">
        <v>143</v>
      </c>
      <c r="D142" s="136" t="s">
        <v>120</v>
      </c>
      <c r="E142" s="137" t="s">
        <v>144</v>
      </c>
      <c r="F142" s="138" t="s">
        <v>145</v>
      </c>
      <c r="G142" s="139" t="s">
        <v>146</v>
      </c>
      <c r="H142" s="140">
        <v>20.683</v>
      </c>
      <c r="I142" s="141"/>
      <c r="J142" s="141">
        <f>ROUND(I142*H142,2)</f>
        <v>0</v>
      </c>
      <c r="K142" s="142"/>
      <c r="L142" s="181"/>
      <c r="M142" s="143" t="s">
        <v>1</v>
      </c>
      <c r="N142" s="144" t="s">
        <v>35</v>
      </c>
      <c r="O142" s="145">
        <v>0.97499999999999998</v>
      </c>
      <c r="P142" s="145">
        <f>O142*H142</f>
        <v>20.165924999999998</v>
      </c>
      <c r="Q142" s="145">
        <v>0</v>
      </c>
      <c r="R142" s="145">
        <f>Q142*H142</f>
        <v>0</v>
      </c>
      <c r="S142" s="145">
        <v>0</v>
      </c>
      <c r="T142" s="146">
        <f>S142*H142</f>
        <v>0</v>
      </c>
      <c r="U142" s="28"/>
      <c r="V142" s="28"/>
      <c r="W142" s="28"/>
      <c r="X142" s="28"/>
      <c r="Y142" s="28"/>
      <c r="Z142" s="28"/>
      <c r="AA142" s="28"/>
      <c r="AB142" s="28"/>
      <c r="AC142" s="28"/>
      <c r="AD142" s="28"/>
      <c r="AE142" s="28"/>
      <c r="AR142" s="147" t="s">
        <v>124</v>
      </c>
      <c r="AT142" s="147" t="s">
        <v>120</v>
      </c>
      <c r="AU142" s="147" t="s">
        <v>80</v>
      </c>
      <c r="AY142" s="16" t="s">
        <v>118</v>
      </c>
      <c r="BE142" s="148">
        <f>IF(N142="základní",J142,0)</f>
        <v>0</v>
      </c>
      <c r="BF142" s="148">
        <f>IF(N142="snížená",J142,0)</f>
        <v>0</v>
      </c>
      <c r="BG142" s="148">
        <f>IF(N142="zákl. přenesená",J142,0)</f>
        <v>0</v>
      </c>
      <c r="BH142" s="148">
        <f>IF(N142="sníž. přenesená",J142,0)</f>
        <v>0</v>
      </c>
      <c r="BI142" s="148">
        <f>IF(N142="nulová",J142,0)</f>
        <v>0</v>
      </c>
      <c r="BJ142" s="16" t="s">
        <v>78</v>
      </c>
      <c r="BK142" s="148">
        <f>ROUND(I142*H142,2)</f>
        <v>0</v>
      </c>
      <c r="BL142" s="16" t="s">
        <v>124</v>
      </c>
      <c r="BM142" s="147" t="s">
        <v>147</v>
      </c>
    </row>
    <row r="143" spans="1:65" s="13" customFormat="1">
      <c r="B143" s="149"/>
      <c r="D143" s="150" t="s">
        <v>126</v>
      </c>
      <c r="E143" s="151" t="s">
        <v>1</v>
      </c>
      <c r="F143" s="152" t="s">
        <v>148</v>
      </c>
      <c r="H143" s="153">
        <v>16.983000000000001</v>
      </c>
      <c r="L143" s="183"/>
      <c r="M143" s="154"/>
      <c r="N143" s="155"/>
      <c r="O143" s="155"/>
      <c r="P143" s="155"/>
      <c r="Q143" s="155"/>
      <c r="R143" s="155"/>
      <c r="S143" s="155"/>
      <c r="T143" s="156"/>
      <c r="AT143" s="151" t="s">
        <v>126</v>
      </c>
      <c r="AU143" s="151" t="s">
        <v>80</v>
      </c>
      <c r="AV143" s="13" t="s">
        <v>80</v>
      </c>
      <c r="AW143" s="13" t="s">
        <v>27</v>
      </c>
      <c r="AX143" s="13" t="s">
        <v>70</v>
      </c>
      <c r="AY143" s="151" t="s">
        <v>118</v>
      </c>
    </row>
    <row r="144" spans="1:65" s="13" customFormat="1">
      <c r="B144" s="149"/>
      <c r="D144" s="150" t="s">
        <v>126</v>
      </c>
      <c r="E144" s="151" t="s">
        <v>1</v>
      </c>
      <c r="F144" s="152" t="s">
        <v>149</v>
      </c>
      <c r="H144" s="153">
        <v>1.2</v>
      </c>
      <c r="L144" s="183"/>
      <c r="M144" s="154"/>
      <c r="N144" s="155"/>
      <c r="O144" s="155"/>
      <c r="P144" s="155"/>
      <c r="Q144" s="155"/>
      <c r="R144" s="155"/>
      <c r="S144" s="155"/>
      <c r="T144" s="156"/>
      <c r="AT144" s="151" t="s">
        <v>126</v>
      </c>
      <c r="AU144" s="151" t="s">
        <v>80</v>
      </c>
      <c r="AV144" s="13" t="s">
        <v>80</v>
      </c>
      <c r="AW144" s="13" t="s">
        <v>27</v>
      </c>
      <c r="AX144" s="13" t="s">
        <v>70</v>
      </c>
      <c r="AY144" s="151" t="s">
        <v>118</v>
      </c>
    </row>
    <row r="145" spans="1:65" s="13" customFormat="1">
      <c r="B145" s="149"/>
      <c r="D145" s="150" t="s">
        <v>126</v>
      </c>
      <c r="E145" s="151" t="s">
        <v>1</v>
      </c>
      <c r="F145" s="152" t="s">
        <v>150</v>
      </c>
      <c r="H145" s="153">
        <v>2</v>
      </c>
      <c r="L145" s="183"/>
      <c r="M145" s="154"/>
      <c r="N145" s="155"/>
      <c r="O145" s="155"/>
      <c r="P145" s="155"/>
      <c r="Q145" s="155"/>
      <c r="R145" s="155"/>
      <c r="S145" s="155"/>
      <c r="T145" s="156"/>
      <c r="AT145" s="151" t="s">
        <v>126</v>
      </c>
      <c r="AU145" s="151" t="s">
        <v>80</v>
      </c>
      <c r="AV145" s="13" t="s">
        <v>80</v>
      </c>
      <c r="AW145" s="13" t="s">
        <v>27</v>
      </c>
      <c r="AX145" s="13" t="s">
        <v>70</v>
      </c>
      <c r="AY145" s="151" t="s">
        <v>118</v>
      </c>
    </row>
    <row r="146" spans="1:65" s="13" customFormat="1">
      <c r="B146" s="149"/>
      <c r="D146" s="150" t="s">
        <v>126</v>
      </c>
      <c r="E146" s="151" t="s">
        <v>1</v>
      </c>
      <c r="F146" s="152" t="s">
        <v>151</v>
      </c>
      <c r="H146" s="153">
        <v>0.5</v>
      </c>
      <c r="L146" s="183"/>
      <c r="M146" s="154"/>
      <c r="N146" s="155"/>
      <c r="O146" s="155"/>
      <c r="P146" s="155"/>
      <c r="Q146" s="155"/>
      <c r="R146" s="155"/>
      <c r="S146" s="155"/>
      <c r="T146" s="156"/>
      <c r="AT146" s="151" t="s">
        <v>126</v>
      </c>
      <c r="AU146" s="151" t="s">
        <v>80</v>
      </c>
      <c r="AV146" s="13" t="s">
        <v>80</v>
      </c>
      <c r="AW146" s="13" t="s">
        <v>27</v>
      </c>
      <c r="AX146" s="13" t="s">
        <v>70</v>
      </c>
      <c r="AY146" s="151" t="s">
        <v>118</v>
      </c>
    </row>
    <row r="147" spans="1:65" s="2" customFormat="1" ht="33" customHeight="1">
      <c r="A147" s="28"/>
      <c r="B147" s="135"/>
      <c r="C147" s="136" t="s">
        <v>152</v>
      </c>
      <c r="D147" s="136" t="s">
        <v>120</v>
      </c>
      <c r="E147" s="137" t="s">
        <v>153</v>
      </c>
      <c r="F147" s="138" t="s">
        <v>154</v>
      </c>
      <c r="G147" s="139" t="s">
        <v>146</v>
      </c>
      <c r="H147" s="140">
        <v>13.016999999999999</v>
      </c>
      <c r="I147" s="141"/>
      <c r="J147" s="141">
        <f>ROUND(I147*H147,2)</f>
        <v>0</v>
      </c>
      <c r="K147" s="142"/>
      <c r="L147" s="181"/>
      <c r="M147" s="143" t="s">
        <v>1</v>
      </c>
      <c r="N147" s="144" t="s">
        <v>35</v>
      </c>
      <c r="O147" s="145">
        <v>0.29099999999999998</v>
      </c>
      <c r="P147" s="145">
        <f>O147*H147</f>
        <v>3.7879469999999995</v>
      </c>
      <c r="Q147" s="145">
        <v>0</v>
      </c>
      <c r="R147" s="145">
        <f>Q147*H147</f>
        <v>0</v>
      </c>
      <c r="S147" s="145">
        <v>0</v>
      </c>
      <c r="T147" s="146">
        <f>S147*H147</f>
        <v>0</v>
      </c>
      <c r="U147" s="28"/>
      <c r="V147" s="28"/>
      <c r="W147" s="28"/>
      <c r="X147" s="28"/>
      <c r="Y147" s="28"/>
      <c r="Z147" s="28"/>
      <c r="AA147" s="28"/>
      <c r="AB147" s="28"/>
      <c r="AC147" s="28"/>
      <c r="AD147" s="28"/>
      <c r="AE147" s="28"/>
      <c r="AR147" s="147" t="s">
        <v>124</v>
      </c>
      <c r="AT147" s="147" t="s">
        <v>120</v>
      </c>
      <c r="AU147" s="147" t="s">
        <v>80</v>
      </c>
      <c r="AY147" s="16" t="s">
        <v>118</v>
      </c>
      <c r="BE147" s="148">
        <f>IF(N147="základní",J147,0)</f>
        <v>0</v>
      </c>
      <c r="BF147" s="148">
        <f>IF(N147="snížená",J147,0)</f>
        <v>0</v>
      </c>
      <c r="BG147" s="148">
        <f>IF(N147="zákl. přenesená",J147,0)</f>
        <v>0</v>
      </c>
      <c r="BH147" s="148">
        <f>IF(N147="sníž. přenesená",J147,0)</f>
        <v>0</v>
      </c>
      <c r="BI147" s="148">
        <f>IF(N147="nulová",J147,0)</f>
        <v>0</v>
      </c>
      <c r="BJ147" s="16" t="s">
        <v>78</v>
      </c>
      <c r="BK147" s="148">
        <f>ROUND(I147*H147,2)</f>
        <v>0</v>
      </c>
      <c r="BL147" s="16" t="s">
        <v>124</v>
      </c>
      <c r="BM147" s="147" t="s">
        <v>155</v>
      </c>
    </row>
    <row r="148" spans="1:65" s="13" customFormat="1">
      <c r="B148" s="149"/>
      <c r="D148" s="150" t="s">
        <v>126</v>
      </c>
      <c r="E148" s="151" t="s">
        <v>1</v>
      </c>
      <c r="F148" s="152" t="s">
        <v>156</v>
      </c>
      <c r="H148" s="153">
        <v>13.016999999999999</v>
      </c>
      <c r="L148" s="183"/>
      <c r="M148" s="154"/>
      <c r="N148" s="155"/>
      <c r="O148" s="155"/>
      <c r="P148" s="155"/>
      <c r="Q148" s="155"/>
      <c r="R148" s="155"/>
      <c r="S148" s="155"/>
      <c r="T148" s="156"/>
      <c r="AT148" s="151" t="s">
        <v>126</v>
      </c>
      <c r="AU148" s="151" t="s">
        <v>80</v>
      </c>
      <c r="AV148" s="13" t="s">
        <v>80</v>
      </c>
      <c r="AW148" s="13" t="s">
        <v>27</v>
      </c>
      <c r="AX148" s="13" t="s">
        <v>70</v>
      </c>
      <c r="AY148" s="151" t="s">
        <v>118</v>
      </c>
    </row>
    <row r="149" spans="1:65" s="2" customFormat="1" ht="33" customHeight="1">
      <c r="A149" s="28"/>
      <c r="B149" s="135"/>
      <c r="C149" s="136" t="s">
        <v>157</v>
      </c>
      <c r="D149" s="136" t="s">
        <v>120</v>
      </c>
      <c r="E149" s="137" t="s">
        <v>158</v>
      </c>
      <c r="F149" s="138" t="s">
        <v>159</v>
      </c>
      <c r="G149" s="139" t="s">
        <v>146</v>
      </c>
      <c r="H149" s="140">
        <v>26.033999999999999</v>
      </c>
      <c r="I149" s="141"/>
      <c r="J149" s="141">
        <f>ROUND(I149*H149,2)</f>
        <v>0</v>
      </c>
      <c r="K149" s="142"/>
      <c r="L149" s="181"/>
      <c r="M149" s="143" t="s">
        <v>1</v>
      </c>
      <c r="N149" s="144" t="s">
        <v>35</v>
      </c>
      <c r="O149" s="145">
        <v>0.316</v>
      </c>
      <c r="P149" s="145">
        <f>O149*H149</f>
        <v>8.2267440000000001</v>
      </c>
      <c r="Q149" s="145">
        <v>0</v>
      </c>
      <c r="R149" s="145">
        <f>Q149*H149</f>
        <v>0</v>
      </c>
      <c r="S149" s="145">
        <v>0</v>
      </c>
      <c r="T149" s="146">
        <f>S149*H149</f>
        <v>0</v>
      </c>
      <c r="U149" s="28"/>
      <c r="V149" s="28"/>
      <c r="W149" s="28"/>
      <c r="X149" s="28"/>
      <c r="Y149" s="28"/>
      <c r="Z149" s="28"/>
      <c r="AA149" s="28"/>
      <c r="AB149" s="28"/>
      <c r="AC149" s="28"/>
      <c r="AD149" s="28"/>
      <c r="AE149" s="28"/>
      <c r="AR149" s="147" t="s">
        <v>124</v>
      </c>
      <c r="AT149" s="147" t="s">
        <v>120</v>
      </c>
      <c r="AU149" s="147" t="s">
        <v>80</v>
      </c>
      <c r="AY149" s="16" t="s">
        <v>118</v>
      </c>
      <c r="BE149" s="148">
        <f>IF(N149="základní",J149,0)</f>
        <v>0</v>
      </c>
      <c r="BF149" s="148">
        <f>IF(N149="snížená",J149,0)</f>
        <v>0</v>
      </c>
      <c r="BG149" s="148">
        <f>IF(N149="zákl. přenesená",J149,0)</f>
        <v>0</v>
      </c>
      <c r="BH149" s="148">
        <f>IF(N149="sníž. přenesená",J149,0)</f>
        <v>0</v>
      </c>
      <c r="BI149" s="148">
        <f>IF(N149="nulová",J149,0)</f>
        <v>0</v>
      </c>
      <c r="BJ149" s="16" t="s">
        <v>78</v>
      </c>
      <c r="BK149" s="148">
        <f>ROUND(I149*H149,2)</f>
        <v>0</v>
      </c>
      <c r="BL149" s="16" t="s">
        <v>124</v>
      </c>
      <c r="BM149" s="147" t="s">
        <v>160</v>
      </c>
    </row>
    <row r="150" spans="1:65" s="13" customFormat="1">
      <c r="B150" s="149"/>
      <c r="D150" s="150" t="s">
        <v>126</v>
      </c>
      <c r="E150" s="151" t="s">
        <v>1</v>
      </c>
      <c r="F150" s="152" t="s">
        <v>156</v>
      </c>
      <c r="H150" s="153">
        <v>13.016999999999999</v>
      </c>
      <c r="L150" s="183"/>
      <c r="M150" s="154"/>
      <c r="N150" s="155"/>
      <c r="O150" s="155"/>
      <c r="P150" s="155"/>
      <c r="Q150" s="155"/>
      <c r="R150" s="155"/>
      <c r="S150" s="155"/>
      <c r="T150" s="156"/>
      <c r="AT150" s="151" t="s">
        <v>126</v>
      </c>
      <c r="AU150" s="151" t="s">
        <v>80</v>
      </c>
      <c r="AV150" s="13" t="s">
        <v>80</v>
      </c>
      <c r="AW150" s="13" t="s">
        <v>27</v>
      </c>
      <c r="AX150" s="13" t="s">
        <v>70</v>
      </c>
      <c r="AY150" s="151" t="s">
        <v>118</v>
      </c>
    </row>
    <row r="151" spans="1:65" s="13" customFormat="1">
      <c r="B151" s="149"/>
      <c r="D151" s="150" t="s">
        <v>126</v>
      </c>
      <c r="F151" s="152" t="s">
        <v>161</v>
      </c>
      <c r="H151" s="153">
        <v>26.033999999999999</v>
      </c>
      <c r="L151" s="183"/>
      <c r="M151" s="154"/>
      <c r="N151" s="155"/>
      <c r="O151" s="155"/>
      <c r="P151" s="155"/>
      <c r="Q151" s="155"/>
      <c r="R151" s="155"/>
      <c r="S151" s="155"/>
      <c r="T151" s="156"/>
      <c r="AT151" s="151" t="s">
        <v>126</v>
      </c>
      <c r="AU151" s="151" t="s">
        <v>80</v>
      </c>
      <c r="AV151" s="13" t="s">
        <v>80</v>
      </c>
      <c r="AW151" s="13" t="s">
        <v>3</v>
      </c>
      <c r="AX151" s="13" t="s">
        <v>78</v>
      </c>
      <c r="AY151" s="151" t="s">
        <v>118</v>
      </c>
    </row>
    <row r="152" spans="1:65" s="2" customFormat="1" ht="33" customHeight="1">
      <c r="A152" s="28"/>
      <c r="B152" s="135"/>
      <c r="C152" s="136" t="s">
        <v>162</v>
      </c>
      <c r="D152" s="136" t="s">
        <v>120</v>
      </c>
      <c r="E152" s="137" t="s">
        <v>163</v>
      </c>
      <c r="F152" s="138" t="s">
        <v>465</v>
      </c>
      <c r="G152" s="139" t="s">
        <v>146</v>
      </c>
      <c r="H152" s="140">
        <v>7.6660000000000004</v>
      </c>
      <c r="I152" s="141"/>
      <c r="J152" s="141">
        <f>ROUND(I152*H152,2)</f>
        <v>0</v>
      </c>
      <c r="K152" s="142"/>
      <c r="L152" s="181"/>
      <c r="M152" s="143" t="s">
        <v>1</v>
      </c>
      <c r="N152" s="144" t="s">
        <v>35</v>
      </c>
      <c r="O152" s="145">
        <v>8.6999999999999994E-2</v>
      </c>
      <c r="P152" s="145">
        <f>O152*H152</f>
        <v>0.66694200000000003</v>
      </c>
      <c r="Q152" s="145">
        <v>0</v>
      </c>
      <c r="R152" s="145">
        <f>Q152*H152</f>
        <v>0</v>
      </c>
      <c r="S152" s="145">
        <v>0</v>
      </c>
      <c r="T152" s="146">
        <f>S152*H152</f>
        <v>0</v>
      </c>
      <c r="U152" s="28"/>
      <c r="V152" s="28"/>
      <c r="W152" s="28"/>
      <c r="X152" s="28"/>
      <c r="Y152" s="28"/>
      <c r="Z152" s="28"/>
      <c r="AA152" s="28"/>
      <c r="AB152" s="28"/>
      <c r="AC152" s="28"/>
      <c r="AD152" s="28"/>
      <c r="AE152" s="28"/>
      <c r="AR152" s="147" t="s">
        <v>124</v>
      </c>
      <c r="AT152" s="147" t="s">
        <v>120</v>
      </c>
      <c r="AU152" s="147" t="s">
        <v>80</v>
      </c>
      <c r="AY152" s="16" t="s">
        <v>118</v>
      </c>
      <c r="BE152" s="148">
        <f>IF(N152="základní",J152,0)</f>
        <v>0</v>
      </c>
      <c r="BF152" s="148">
        <f>IF(N152="snížená",J152,0)</f>
        <v>0</v>
      </c>
      <c r="BG152" s="148">
        <f>IF(N152="zákl. přenesená",J152,0)</f>
        <v>0</v>
      </c>
      <c r="BH152" s="148">
        <f>IF(N152="sníž. přenesená",J152,0)</f>
        <v>0</v>
      </c>
      <c r="BI152" s="148">
        <f>IF(N152="nulová",J152,0)</f>
        <v>0</v>
      </c>
      <c r="BJ152" s="16" t="s">
        <v>78</v>
      </c>
      <c r="BK152" s="148">
        <f>ROUND(I152*H152,2)</f>
        <v>0</v>
      </c>
      <c r="BL152" s="16" t="s">
        <v>124</v>
      </c>
      <c r="BM152" s="147" t="s">
        <v>164</v>
      </c>
    </row>
    <row r="153" spans="1:65" s="13" customFormat="1">
      <c r="B153" s="149"/>
      <c r="D153" s="150" t="s">
        <v>126</v>
      </c>
      <c r="E153" s="151" t="s">
        <v>1</v>
      </c>
      <c r="F153" s="152" t="s">
        <v>165</v>
      </c>
      <c r="H153" s="153">
        <v>7.6660000000000004</v>
      </c>
      <c r="L153" s="183"/>
      <c r="M153" s="154"/>
      <c r="N153" s="155"/>
      <c r="O153" s="155"/>
      <c r="P153" s="155"/>
      <c r="Q153" s="155"/>
      <c r="R153" s="155"/>
      <c r="S153" s="155"/>
      <c r="T153" s="156"/>
      <c r="AT153" s="151" t="s">
        <v>126</v>
      </c>
      <c r="AU153" s="151" t="s">
        <v>80</v>
      </c>
      <c r="AV153" s="13" t="s">
        <v>80</v>
      </c>
      <c r="AW153" s="13" t="s">
        <v>27</v>
      </c>
      <c r="AX153" s="13" t="s">
        <v>70</v>
      </c>
      <c r="AY153" s="151" t="s">
        <v>118</v>
      </c>
    </row>
    <row r="154" spans="1:65" s="2" customFormat="1" ht="16.5" customHeight="1">
      <c r="A154" s="28"/>
      <c r="B154" s="135"/>
      <c r="C154" s="136" t="s">
        <v>166</v>
      </c>
      <c r="D154" s="136" t="s">
        <v>120</v>
      </c>
      <c r="E154" s="137" t="s">
        <v>167</v>
      </c>
      <c r="F154" s="138" t="s">
        <v>168</v>
      </c>
      <c r="G154" s="139" t="s">
        <v>123</v>
      </c>
      <c r="H154" s="140">
        <v>40</v>
      </c>
      <c r="I154" s="141"/>
      <c r="J154" s="141">
        <f>ROUND(I154*H154,2)</f>
        <v>0</v>
      </c>
      <c r="K154" s="142"/>
      <c r="L154" s="181"/>
      <c r="M154" s="143" t="s">
        <v>1</v>
      </c>
      <c r="N154" s="144" t="s">
        <v>35</v>
      </c>
      <c r="O154" s="145">
        <v>2.3E-2</v>
      </c>
      <c r="P154" s="145">
        <f>O154*H154</f>
        <v>0.91999999999999993</v>
      </c>
      <c r="Q154" s="145">
        <v>0</v>
      </c>
      <c r="R154" s="145">
        <f>Q154*H154</f>
        <v>0</v>
      </c>
      <c r="S154" s="145">
        <v>0</v>
      </c>
      <c r="T154" s="146">
        <f>S154*H154</f>
        <v>0</v>
      </c>
      <c r="U154" s="28"/>
      <c r="V154" s="28"/>
      <c r="W154" s="28"/>
      <c r="X154" s="28"/>
      <c r="Y154" s="28"/>
      <c r="Z154" s="28"/>
      <c r="AA154" s="28"/>
      <c r="AB154" s="28"/>
      <c r="AC154" s="28"/>
      <c r="AD154" s="28"/>
      <c r="AE154" s="28"/>
      <c r="AR154" s="147" t="s">
        <v>124</v>
      </c>
      <c r="AT154" s="147" t="s">
        <v>120</v>
      </c>
      <c r="AU154" s="147" t="s">
        <v>80</v>
      </c>
      <c r="AY154" s="16" t="s">
        <v>118</v>
      </c>
      <c r="BE154" s="148">
        <f>IF(N154="základní",J154,0)</f>
        <v>0</v>
      </c>
      <c r="BF154" s="148">
        <f>IF(N154="snížená",J154,0)</f>
        <v>0</v>
      </c>
      <c r="BG154" s="148">
        <f>IF(N154="zákl. přenesená",J154,0)</f>
        <v>0</v>
      </c>
      <c r="BH154" s="148">
        <f>IF(N154="sníž. přenesená",J154,0)</f>
        <v>0</v>
      </c>
      <c r="BI154" s="148">
        <f>IF(N154="nulová",J154,0)</f>
        <v>0</v>
      </c>
      <c r="BJ154" s="16" t="s">
        <v>78</v>
      </c>
      <c r="BK154" s="148">
        <f>ROUND(I154*H154,2)</f>
        <v>0</v>
      </c>
      <c r="BL154" s="16" t="s">
        <v>124</v>
      </c>
      <c r="BM154" s="147" t="s">
        <v>169</v>
      </c>
    </row>
    <row r="155" spans="1:65" s="13" customFormat="1">
      <c r="B155" s="149"/>
      <c r="D155" s="150" t="s">
        <v>126</v>
      </c>
      <c r="E155" s="151" t="s">
        <v>1</v>
      </c>
      <c r="F155" s="152" t="s">
        <v>170</v>
      </c>
      <c r="H155" s="153">
        <v>40</v>
      </c>
      <c r="L155" s="183"/>
      <c r="M155" s="154"/>
      <c r="N155" s="155"/>
      <c r="O155" s="155"/>
      <c r="P155" s="155"/>
      <c r="Q155" s="155"/>
      <c r="R155" s="155"/>
      <c r="S155" s="155"/>
      <c r="T155" s="156"/>
      <c r="AT155" s="151" t="s">
        <v>126</v>
      </c>
      <c r="AU155" s="151" t="s">
        <v>80</v>
      </c>
      <c r="AV155" s="13" t="s">
        <v>80</v>
      </c>
      <c r="AW155" s="13" t="s">
        <v>27</v>
      </c>
      <c r="AX155" s="13" t="s">
        <v>70</v>
      </c>
      <c r="AY155" s="151" t="s">
        <v>118</v>
      </c>
    </row>
    <row r="156" spans="1:65" s="2" customFormat="1" ht="21.75" customHeight="1">
      <c r="A156" s="28"/>
      <c r="B156" s="135"/>
      <c r="C156" s="136" t="s">
        <v>171</v>
      </c>
      <c r="D156" s="136" t="s">
        <v>120</v>
      </c>
      <c r="E156" s="137" t="s">
        <v>172</v>
      </c>
      <c r="F156" s="138" t="s">
        <v>173</v>
      </c>
      <c r="G156" s="139" t="s">
        <v>146</v>
      </c>
      <c r="H156" s="140">
        <v>30</v>
      </c>
      <c r="I156" s="141"/>
      <c r="J156" s="141">
        <f>ROUND(I156*H156,2)</f>
        <v>0</v>
      </c>
      <c r="K156" s="142"/>
      <c r="L156" s="181"/>
      <c r="M156" s="143" t="s">
        <v>1</v>
      </c>
      <c r="N156" s="144" t="s">
        <v>35</v>
      </c>
      <c r="O156" s="145">
        <v>0.13100000000000001</v>
      </c>
      <c r="P156" s="145">
        <f>O156*H156</f>
        <v>3.93</v>
      </c>
      <c r="Q156" s="145">
        <v>0</v>
      </c>
      <c r="R156" s="145">
        <f>Q156*H156</f>
        <v>0</v>
      </c>
      <c r="S156" s="145">
        <v>0</v>
      </c>
      <c r="T156" s="146">
        <f>S156*H156</f>
        <v>0</v>
      </c>
      <c r="U156" s="28"/>
      <c r="V156" s="28"/>
      <c r="W156" s="28"/>
      <c r="X156" s="28"/>
      <c r="Y156" s="28"/>
      <c r="Z156" s="28"/>
      <c r="AA156" s="28"/>
      <c r="AB156" s="28"/>
      <c r="AC156" s="28"/>
      <c r="AD156" s="28"/>
      <c r="AE156" s="28"/>
      <c r="AR156" s="147" t="s">
        <v>124</v>
      </c>
      <c r="AT156" s="147" t="s">
        <v>120</v>
      </c>
      <c r="AU156" s="147" t="s">
        <v>80</v>
      </c>
      <c r="AY156" s="16" t="s">
        <v>118</v>
      </c>
      <c r="BE156" s="148">
        <f>IF(N156="základní",J156,0)</f>
        <v>0</v>
      </c>
      <c r="BF156" s="148">
        <f>IF(N156="snížená",J156,0)</f>
        <v>0</v>
      </c>
      <c r="BG156" s="148">
        <f>IF(N156="zákl. přenesená",J156,0)</f>
        <v>0</v>
      </c>
      <c r="BH156" s="148">
        <f>IF(N156="sníž. přenesená",J156,0)</f>
        <v>0</v>
      </c>
      <c r="BI156" s="148">
        <f>IF(N156="nulová",J156,0)</f>
        <v>0</v>
      </c>
      <c r="BJ156" s="16" t="s">
        <v>78</v>
      </c>
      <c r="BK156" s="148">
        <f>ROUND(I156*H156,2)</f>
        <v>0</v>
      </c>
      <c r="BL156" s="16" t="s">
        <v>124</v>
      </c>
      <c r="BM156" s="147" t="s">
        <v>174</v>
      </c>
    </row>
    <row r="157" spans="1:65" s="13" customFormat="1">
      <c r="B157" s="149"/>
      <c r="D157" s="150" t="s">
        <v>126</v>
      </c>
      <c r="E157" s="151" t="s">
        <v>1</v>
      </c>
      <c r="F157" s="152" t="s">
        <v>175</v>
      </c>
      <c r="H157" s="153">
        <v>30</v>
      </c>
      <c r="L157" s="183"/>
      <c r="M157" s="154"/>
      <c r="N157" s="155"/>
      <c r="O157" s="155"/>
      <c r="P157" s="155"/>
      <c r="Q157" s="155"/>
      <c r="R157" s="155"/>
      <c r="S157" s="155"/>
      <c r="T157" s="156"/>
      <c r="AT157" s="151" t="s">
        <v>126</v>
      </c>
      <c r="AU157" s="151" t="s">
        <v>80</v>
      </c>
      <c r="AV157" s="13" t="s">
        <v>80</v>
      </c>
      <c r="AW157" s="13" t="s">
        <v>27</v>
      </c>
      <c r="AX157" s="13" t="s">
        <v>70</v>
      </c>
      <c r="AY157" s="151" t="s">
        <v>118</v>
      </c>
    </row>
    <row r="158" spans="1:65" s="2" customFormat="1" ht="21.75" customHeight="1">
      <c r="A158" s="28"/>
      <c r="B158" s="135"/>
      <c r="C158" s="136" t="s">
        <v>176</v>
      </c>
      <c r="D158" s="136" t="s">
        <v>120</v>
      </c>
      <c r="E158" s="137" t="s">
        <v>177</v>
      </c>
      <c r="F158" s="138" t="s">
        <v>178</v>
      </c>
      <c r="G158" s="139" t="s">
        <v>123</v>
      </c>
      <c r="H158" s="140">
        <v>40</v>
      </c>
      <c r="I158" s="141"/>
      <c r="J158" s="141">
        <f>ROUND(I158*H158,2)</f>
        <v>0</v>
      </c>
      <c r="K158" s="142"/>
      <c r="L158" s="181"/>
      <c r="M158" s="143" t="s">
        <v>1</v>
      </c>
      <c r="N158" s="144" t="s">
        <v>35</v>
      </c>
      <c r="O158" s="145">
        <v>5.0000000000000001E-3</v>
      </c>
      <c r="P158" s="145">
        <f>O158*H158</f>
        <v>0.2</v>
      </c>
      <c r="Q158" s="145">
        <v>0</v>
      </c>
      <c r="R158" s="145">
        <f>Q158*H158</f>
        <v>0</v>
      </c>
      <c r="S158" s="145">
        <v>0</v>
      </c>
      <c r="T158" s="146">
        <f>S158*H158</f>
        <v>0</v>
      </c>
      <c r="U158" s="28"/>
      <c r="V158" s="28"/>
      <c r="W158" s="28"/>
      <c r="X158" s="28"/>
      <c r="Y158" s="28"/>
      <c r="Z158" s="28"/>
      <c r="AA158" s="28"/>
      <c r="AB158" s="28"/>
      <c r="AC158" s="28"/>
      <c r="AD158" s="28"/>
      <c r="AE158" s="28"/>
      <c r="AR158" s="147" t="s">
        <v>124</v>
      </c>
      <c r="AT158" s="147" t="s">
        <v>120</v>
      </c>
      <c r="AU158" s="147" t="s">
        <v>80</v>
      </c>
      <c r="AY158" s="16" t="s">
        <v>118</v>
      </c>
      <c r="BE158" s="148">
        <f>IF(N158="základní",J158,0)</f>
        <v>0</v>
      </c>
      <c r="BF158" s="148">
        <f>IF(N158="snížená",J158,0)</f>
        <v>0</v>
      </c>
      <c r="BG158" s="148">
        <f>IF(N158="zákl. přenesená",J158,0)</f>
        <v>0</v>
      </c>
      <c r="BH158" s="148">
        <f>IF(N158="sníž. přenesená",J158,0)</f>
        <v>0</v>
      </c>
      <c r="BI158" s="148">
        <f>IF(N158="nulová",J158,0)</f>
        <v>0</v>
      </c>
      <c r="BJ158" s="16" t="s">
        <v>78</v>
      </c>
      <c r="BK158" s="148">
        <f>ROUND(I158*H158,2)</f>
        <v>0</v>
      </c>
      <c r="BL158" s="16" t="s">
        <v>124</v>
      </c>
      <c r="BM158" s="147" t="s">
        <v>179</v>
      </c>
    </row>
    <row r="159" spans="1:65" s="13" customFormat="1">
      <c r="B159" s="149"/>
      <c r="D159" s="150" t="s">
        <v>126</v>
      </c>
      <c r="E159" s="151" t="s">
        <v>1</v>
      </c>
      <c r="F159" s="152" t="s">
        <v>180</v>
      </c>
      <c r="H159" s="153">
        <v>40</v>
      </c>
      <c r="L159" s="183"/>
      <c r="M159" s="154"/>
      <c r="N159" s="155"/>
      <c r="O159" s="155"/>
      <c r="P159" s="155"/>
      <c r="Q159" s="155"/>
      <c r="R159" s="155"/>
      <c r="S159" s="155"/>
      <c r="T159" s="156"/>
      <c r="AT159" s="151" t="s">
        <v>126</v>
      </c>
      <c r="AU159" s="151" t="s">
        <v>80</v>
      </c>
      <c r="AV159" s="13" t="s">
        <v>80</v>
      </c>
      <c r="AW159" s="13" t="s">
        <v>27</v>
      </c>
      <c r="AX159" s="13" t="s">
        <v>70</v>
      </c>
      <c r="AY159" s="151" t="s">
        <v>118</v>
      </c>
    </row>
    <row r="160" spans="1:65" s="2" customFormat="1" ht="21.75" customHeight="1">
      <c r="A160" s="28"/>
      <c r="B160" s="135"/>
      <c r="C160" s="136" t="s">
        <v>181</v>
      </c>
      <c r="D160" s="136" t="s">
        <v>120</v>
      </c>
      <c r="E160" s="137" t="s">
        <v>182</v>
      </c>
      <c r="F160" s="138" t="s">
        <v>183</v>
      </c>
      <c r="G160" s="139" t="s">
        <v>184</v>
      </c>
      <c r="H160" s="140">
        <v>7.6660000000000004</v>
      </c>
      <c r="I160" s="141"/>
      <c r="J160" s="141">
        <f>ROUND(I160*H160,2)</f>
        <v>0</v>
      </c>
      <c r="K160" s="142"/>
      <c r="L160" s="181"/>
      <c r="M160" s="143" t="s">
        <v>1</v>
      </c>
      <c r="N160" s="144" t="s">
        <v>35</v>
      </c>
      <c r="O160" s="145">
        <v>0</v>
      </c>
      <c r="P160" s="145">
        <f>O160*H160</f>
        <v>0</v>
      </c>
      <c r="Q160" s="145">
        <v>0</v>
      </c>
      <c r="R160" s="145">
        <f>Q160*H160</f>
        <v>0</v>
      </c>
      <c r="S160" s="145">
        <v>0</v>
      </c>
      <c r="T160" s="146">
        <f>S160*H160</f>
        <v>0</v>
      </c>
      <c r="U160" s="28"/>
      <c r="V160" s="28"/>
      <c r="W160" s="28"/>
      <c r="X160" s="28"/>
      <c r="Y160" s="28"/>
      <c r="Z160" s="28"/>
      <c r="AA160" s="28"/>
      <c r="AB160" s="28"/>
      <c r="AC160" s="28"/>
      <c r="AD160" s="28"/>
      <c r="AE160" s="28"/>
      <c r="AR160" s="147" t="s">
        <v>124</v>
      </c>
      <c r="AT160" s="147" t="s">
        <v>120</v>
      </c>
      <c r="AU160" s="147" t="s">
        <v>80</v>
      </c>
      <c r="AY160" s="16" t="s">
        <v>118</v>
      </c>
      <c r="BE160" s="148">
        <f>IF(N160="základní",J160,0)</f>
        <v>0</v>
      </c>
      <c r="BF160" s="148">
        <f>IF(N160="snížená",J160,0)</f>
        <v>0</v>
      </c>
      <c r="BG160" s="148">
        <f>IF(N160="zákl. přenesená",J160,0)</f>
        <v>0</v>
      </c>
      <c r="BH160" s="148">
        <f>IF(N160="sníž. přenesená",J160,0)</f>
        <v>0</v>
      </c>
      <c r="BI160" s="148">
        <f>IF(N160="nulová",J160,0)</f>
        <v>0</v>
      </c>
      <c r="BJ160" s="16" t="s">
        <v>78</v>
      </c>
      <c r="BK160" s="148">
        <f>ROUND(I160*H160,2)</f>
        <v>0</v>
      </c>
      <c r="BL160" s="16" t="s">
        <v>124</v>
      </c>
      <c r="BM160" s="147" t="s">
        <v>185</v>
      </c>
    </row>
    <row r="161" spans="1:65" s="2" customFormat="1" ht="21.75" customHeight="1">
      <c r="A161" s="28"/>
      <c r="B161" s="135"/>
      <c r="C161" s="136" t="s">
        <v>186</v>
      </c>
      <c r="D161" s="136" t="s">
        <v>120</v>
      </c>
      <c r="E161" s="137" t="s">
        <v>187</v>
      </c>
      <c r="F161" s="138" t="s">
        <v>188</v>
      </c>
      <c r="G161" s="139" t="s">
        <v>146</v>
      </c>
      <c r="H161" s="140">
        <v>4.9039999999999999</v>
      </c>
      <c r="I161" s="141"/>
      <c r="J161" s="141">
        <f>ROUND(I161*H161,2)</f>
        <v>0</v>
      </c>
      <c r="K161" s="142"/>
      <c r="L161" s="181"/>
      <c r="M161" s="143" t="s">
        <v>1</v>
      </c>
      <c r="N161" s="144" t="s">
        <v>35</v>
      </c>
      <c r="O161" s="145">
        <v>0.63200000000000001</v>
      </c>
      <c r="P161" s="145">
        <f>O161*H161</f>
        <v>3.0993279999999999</v>
      </c>
      <c r="Q161" s="145">
        <v>0</v>
      </c>
      <c r="R161" s="145">
        <f>Q161*H161</f>
        <v>0</v>
      </c>
      <c r="S161" s="145">
        <v>0</v>
      </c>
      <c r="T161" s="146">
        <f>S161*H161</f>
        <v>0</v>
      </c>
      <c r="U161" s="28"/>
      <c r="V161" s="28"/>
      <c r="W161" s="28"/>
      <c r="X161" s="28"/>
      <c r="Y161" s="28"/>
      <c r="Z161" s="28"/>
      <c r="AA161" s="28"/>
      <c r="AB161" s="28"/>
      <c r="AC161" s="28"/>
      <c r="AD161" s="28"/>
      <c r="AE161" s="28"/>
      <c r="AR161" s="147" t="s">
        <v>124</v>
      </c>
      <c r="AT161" s="147" t="s">
        <v>120</v>
      </c>
      <c r="AU161" s="147" t="s">
        <v>80</v>
      </c>
      <c r="AY161" s="16" t="s">
        <v>118</v>
      </c>
      <c r="BE161" s="148">
        <f>IF(N161="základní",J161,0)</f>
        <v>0</v>
      </c>
      <c r="BF161" s="148">
        <f>IF(N161="snížená",J161,0)</f>
        <v>0</v>
      </c>
      <c r="BG161" s="148">
        <f>IF(N161="zákl. přenesená",J161,0)</f>
        <v>0</v>
      </c>
      <c r="BH161" s="148">
        <f>IF(N161="sníž. přenesená",J161,0)</f>
        <v>0</v>
      </c>
      <c r="BI161" s="148">
        <f>IF(N161="nulová",J161,0)</f>
        <v>0</v>
      </c>
      <c r="BJ161" s="16" t="s">
        <v>78</v>
      </c>
      <c r="BK161" s="148">
        <f>ROUND(I161*H161,2)</f>
        <v>0</v>
      </c>
      <c r="BL161" s="16" t="s">
        <v>124</v>
      </c>
      <c r="BM161" s="147" t="s">
        <v>189</v>
      </c>
    </row>
    <row r="162" spans="1:65" s="13" customFormat="1">
      <c r="B162" s="149"/>
      <c r="D162" s="150" t="s">
        <v>126</v>
      </c>
      <c r="E162" s="151" t="s">
        <v>1</v>
      </c>
      <c r="F162" s="152" t="s">
        <v>190</v>
      </c>
      <c r="H162" s="153">
        <v>4.9039999999999999</v>
      </c>
      <c r="L162" s="183"/>
      <c r="M162" s="154"/>
      <c r="N162" s="155"/>
      <c r="O162" s="155"/>
      <c r="P162" s="155"/>
      <c r="Q162" s="155"/>
      <c r="R162" s="155"/>
      <c r="S162" s="155"/>
      <c r="T162" s="156"/>
      <c r="AT162" s="151" t="s">
        <v>126</v>
      </c>
      <c r="AU162" s="151" t="s">
        <v>80</v>
      </c>
      <c r="AV162" s="13" t="s">
        <v>80</v>
      </c>
      <c r="AW162" s="13" t="s">
        <v>27</v>
      </c>
      <c r="AX162" s="13" t="s">
        <v>70</v>
      </c>
      <c r="AY162" s="151" t="s">
        <v>118</v>
      </c>
    </row>
    <row r="163" spans="1:65" s="2" customFormat="1" ht="16.5" customHeight="1">
      <c r="A163" s="28"/>
      <c r="B163" s="135"/>
      <c r="C163" s="163" t="s">
        <v>191</v>
      </c>
      <c r="D163" s="163" t="s">
        <v>192</v>
      </c>
      <c r="E163" s="164" t="s">
        <v>193</v>
      </c>
      <c r="F163" s="165" t="s">
        <v>194</v>
      </c>
      <c r="G163" s="166" t="s">
        <v>184</v>
      </c>
      <c r="H163" s="167">
        <v>3.972</v>
      </c>
      <c r="I163" s="168"/>
      <c r="J163" s="168">
        <f>ROUND(I163*H163,2)</f>
        <v>0</v>
      </c>
      <c r="K163" s="169"/>
      <c r="L163" s="185"/>
      <c r="M163" s="170" t="s">
        <v>1</v>
      </c>
      <c r="N163" s="171" t="s">
        <v>35</v>
      </c>
      <c r="O163" s="145">
        <v>0</v>
      </c>
      <c r="P163" s="145">
        <f>O163*H163</f>
        <v>0</v>
      </c>
      <c r="Q163" s="145">
        <v>1</v>
      </c>
      <c r="R163" s="145">
        <f>Q163*H163</f>
        <v>3.972</v>
      </c>
      <c r="S163" s="145">
        <v>0</v>
      </c>
      <c r="T163" s="146">
        <f>S163*H163</f>
        <v>0</v>
      </c>
      <c r="U163" s="28"/>
      <c r="V163" s="28"/>
      <c r="W163" s="28"/>
      <c r="X163" s="28"/>
      <c r="Y163" s="28"/>
      <c r="Z163" s="28"/>
      <c r="AA163" s="28"/>
      <c r="AB163" s="28"/>
      <c r="AC163" s="28"/>
      <c r="AD163" s="28"/>
      <c r="AE163" s="28"/>
      <c r="AR163" s="147" t="s">
        <v>162</v>
      </c>
      <c r="AT163" s="147" t="s">
        <v>192</v>
      </c>
      <c r="AU163" s="147" t="s">
        <v>80</v>
      </c>
      <c r="AY163" s="16" t="s">
        <v>118</v>
      </c>
      <c r="BE163" s="148">
        <f>IF(N163="základní",J163,0)</f>
        <v>0</v>
      </c>
      <c r="BF163" s="148">
        <f>IF(N163="snížená",J163,0)</f>
        <v>0</v>
      </c>
      <c r="BG163" s="148">
        <f>IF(N163="zákl. přenesená",J163,0)</f>
        <v>0</v>
      </c>
      <c r="BH163" s="148">
        <f>IF(N163="sníž. přenesená",J163,0)</f>
        <v>0</v>
      </c>
      <c r="BI163" s="148">
        <f>IF(N163="nulová",J163,0)</f>
        <v>0</v>
      </c>
      <c r="BJ163" s="16" t="s">
        <v>78</v>
      </c>
      <c r="BK163" s="148">
        <f>ROUND(I163*H163,2)</f>
        <v>0</v>
      </c>
      <c r="BL163" s="16" t="s">
        <v>124</v>
      </c>
      <c r="BM163" s="147" t="s">
        <v>195</v>
      </c>
    </row>
    <row r="164" spans="1:65" s="13" customFormat="1">
      <c r="B164" s="149"/>
      <c r="D164" s="150" t="s">
        <v>126</v>
      </c>
      <c r="E164" s="151" t="s">
        <v>1</v>
      </c>
      <c r="F164" s="152" t="s">
        <v>196</v>
      </c>
      <c r="H164" s="153">
        <v>3.972</v>
      </c>
      <c r="L164" s="183"/>
      <c r="M164" s="154"/>
      <c r="N164" s="155"/>
      <c r="O164" s="155"/>
      <c r="P164" s="155"/>
      <c r="Q164" s="155"/>
      <c r="R164" s="155"/>
      <c r="S164" s="155"/>
      <c r="T164" s="156"/>
      <c r="AT164" s="151" t="s">
        <v>126</v>
      </c>
      <c r="AU164" s="151" t="s">
        <v>80</v>
      </c>
      <c r="AV164" s="13" t="s">
        <v>80</v>
      </c>
      <c r="AW164" s="13" t="s">
        <v>27</v>
      </c>
      <c r="AX164" s="13" t="s">
        <v>70</v>
      </c>
      <c r="AY164" s="151" t="s">
        <v>118</v>
      </c>
    </row>
    <row r="165" spans="1:65" s="200" customFormat="1" ht="16.5" customHeight="1">
      <c r="A165" s="186"/>
      <c r="B165" s="187"/>
      <c r="C165" s="204" t="s">
        <v>8</v>
      </c>
      <c r="D165" s="204" t="s">
        <v>192</v>
      </c>
      <c r="E165" s="205" t="s">
        <v>197</v>
      </c>
      <c r="F165" s="206" t="s">
        <v>198</v>
      </c>
      <c r="G165" s="207" t="s">
        <v>184</v>
      </c>
      <c r="H165" s="208">
        <v>6.62</v>
      </c>
      <c r="I165" s="209"/>
      <c r="J165" s="209">
        <f>ROUND(I165*H165,2)</f>
        <v>0</v>
      </c>
      <c r="K165" s="210"/>
      <c r="L165" s="211"/>
      <c r="M165" s="212" t="s">
        <v>1</v>
      </c>
      <c r="N165" s="213" t="s">
        <v>35</v>
      </c>
      <c r="O165" s="198">
        <v>0</v>
      </c>
      <c r="P165" s="198">
        <f>O165*H165</f>
        <v>0</v>
      </c>
      <c r="Q165" s="198">
        <v>1</v>
      </c>
      <c r="R165" s="198">
        <f>Q165*H165</f>
        <v>6.62</v>
      </c>
      <c r="S165" s="198">
        <v>0</v>
      </c>
      <c r="T165" s="199">
        <f>S165*H165</f>
        <v>0</v>
      </c>
      <c r="U165" s="186"/>
      <c r="V165" s="186"/>
      <c r="W165" s="186"/>
      <c r="X165" s="186"/>
      <c r="Y165" s="186"/>
      <c r="Z165" s="186"/>
      <c r="AA165" s="186"/>
      <c r="AB165" s="186"/>
      <c r="AC165" s="186"/>
      <c r="AD165" s="186"/>
      <c r="AE165" s="186"/>
      <c r="AR165" s="201" t="s">
        <v>162</v>
      </c>
      <c r="AT165" s="201" t="s">
        <v>192</v>
      </c>
      <c r="AU165" s="201" t="s">
        <v>80</v>
      </c>
      <c r="AY165" s="202" t="s">
        <v>118</v>
      </c>
      <c r="BE165" s="203">
        <f>IF(N165="základní",J165,0)</f>
        <v>0</v>
      </c>
      <c r="BF165" s="203">
        <f>IF(N165="snížená",J165,0)</f>
        <v>0</v>
      </c>
      <c r="BG165" s="203">
        <f>IF(N165="zákl. přenesená",J165,0)</f>
        <v>0</v>
      </c>
      <c r="BH165" s="203">
        <f>IF(N165="sníž. přenesená",J165,0)</f>
        <v>0</v>
      </c>
      <c r="BI165" s="203">
        <f>IF(N165="nulová",J165,0)</f>
        <v>0</v>
      </c>
      <c r="BJ165" s="202" t="s">
        <v>78</v>
      </c>
      <c r="BK165" s="203">
        <f>ROUND(I165*H165,2)</f>
        <v>0</v>
      </c>
      <c r="BL165" s="202" t="s">
        <v>124</v>
      </c>
      <c r="BM165" s="201" t="s">
        <v>199</v>
      </c>
    </row>
    <row r="166" spans="1:65" s="214" customFormat="1">
      <c r="B166" s="215"/>
      <c r="D166" s="216" t="s">
        <v>126</v>
      </c>
      <c r="E166" s="217" t="s">
        <v>1</v>
      </c>
      <c r="F166" s="218" t="s">
        <v>200</v>
      </c>
      <c r="H166" s="219">
        <v>6.62</v>
      </c>
      <c r="L166" s="220"/>
      <c r="M166" s="221"/>
      <c r="N166" s="222"/>
      <c r="O166" s="222"/>
      <c r="P166" s="222"/>
      <c r="Q166" s="222"/>
      <c r="R166" s="222"/>
      <c r="S166" s="222"/>
      <c r="T166" s="223"/>
      <c r="AT166" s="217" t="s">
        <v>126</v>
      </c>
      <c r="AU166" s="217" t="s">
        <v>80</v>
      </c>
      <c r="AV166" s="214" t="s">
        <v>80</v>
      </c>
      <c r="AW166" s="214" t="s">
        <v>27</v>
      </c>
      <c r="AX166" s="214" t="s">
        <v>70</v>
      </c>
      <c r="AY166" s="217" t="s">
        <v>118</v>
      </c>
    </row>
    <row r="167" spans="1:65" s="2" customFormat="1" ht="16.5" customHeight="1">
      <c r="A167" s="28"/>
      <c r="B167" s="135"/>
      <c r="C167" s="163" t="s">
        <v>201</v>
      </c>
      <c r="D167" s="163" t="s">
        <v>192</v>
      </c>
      <c r="E167" s="164" t="s">
        <v>202</v>
      </c>
      <c r="F167" s="165" t="s">
        <v>203</v>
      </c>
      <c r="G167" s="166" t="s">
        <v>204</v>
      </c>
      <c r="H167" s="167">
        <v>2.2639999999999998</v>
      </c>
      <c r="I167" s="168"/>
      <c r="J167" s="168">
        <f>ROUND(I167*H167,2)</f>
        <v>0</v>
      </c>
      <c r="K167" s="169"/>
      <c r="L167" s="185"/>
      <c r="M167" s="170" t="s">
        <v>1</v>
      </c>
      <c r="N167" s="171" t="s">
        <v>35</v>
      </c>
      <c r="O167" s="145">
        <v>0</v>
      </c>
      <c r="P167" s="145">
        <f>O167*H167</f>
        <v>0</v>
      </c>
      <c r="Q167" s="145">
        <v>1E-3</v>
      </c>
      <c r="R167" s="145">
        <f>Q167*H167</f>
        <v>2.264E-3</v>
      </c>
      <c r="S167" s="145">
        <v>0</v>
      </c>
      <c r="T167" s="146">
        <f>S167*H167</f>
        <v>0</v>
      </c>
      <c r="U167" s="28"/>
      <c r="V167" s="28"/>
      <c r="W167" s="28"/>
      <c r="X167" s="28"/>
      <c r="Y167" s="28"/>
      <c r="Z167" s="28"/>
      <c r="AA167" s="28"/>
      <c r="AB167" s="28"/>
      <c r="AC167" s="28"/>
      <c r="AD167" s="28"/>
      <c r="AE167" s="28"/>
      <c r="AR167" s="147" t="s">
        <v>162</v>
      </c>
      <c r="AT167" s="147" t="s">
        <v>192</v>
      </c>
      <c r="AU167" s="147" t="s">
        <v>80</v>
      </c>
      <c r="AY167" s="16" t="s">
        <v>118</v>
      </c>
      <c r="BE167" s="148">
        <f>IF(N167="základní",J167,0)</f>
        <v>0</v>
      </c>
      <c r="BF167" s="148">
        <f>IF(N167="snížená",J167,0)</f>
        <v>0</v>
      </c>
      <c r="BG167" s="148">
        <f>IF(N167="zákl. přenesená",J167,0)</f>
        <v>0</v>
      </c>
      <c r="BH167" s="148">
        <f>IF(N167="sníž. přenesená",J167,0)</f>
        <v>0</v>
      </c>
      <c r="BI167" s="148">
        <f>IF(N167="nulová",J167,0)</f>
        <v>0</v>
      </c>
      <c r="BJ167" s="16" t="s">
        <v>78</v>
      </c>
      <c r="BK167" s="148">
        <f>ROUND(I167*H167,2)</f>
        <v>0</v>
      </c>
      <c r="BL167" s="16" t="s">
        <v>124</v>
      </c>
      <c r="BM167" s="147" t="s">
        <v>205</v>
      </c>
    </row>
    <row r="168" spans="1:65" s="13" customFormat="1">
      <c r="B168" s="149"/>
      <c r="D168" s="150" t="s">
        <v>126</v>
      </c>
      <c r="F168" s="152" t="s">
        <v>206</v>
      </c>
      <c r="H168" s="153">
        <v>2.2639999999999998</v>
      </c>
      <c r="L168" s="183"/>
      <c r="M168" s="154"/>
      <c r="N168" s="155"/>
      <c r="O168" s="155"/>
      <c r="P168" s="155"/>
      <c r="Q168" s="155"/>
      <c r="R168" s="155"/>
      <c r="S168" s="155"/>
      <c r="T168" s="156"/>
      <c r="AT168" s="151" t="s">
        <v>126</v>
      </c>
      <c r="AU168" s="151" t="s">
        <v>80</v>
      </c>
      <c r="AV168" s="13" t="s">
        <v>80</v>
      </c>
      <c r="AW168" s="13" t="s">
        <v>3</v>
      </c>
      <c r="AX168" s="13" t="s">
        <v>78</v>
      </c>
      <c r="AY168" s="151" t="s">
        <v>118</v>
      </c>
    </row>
    <row r="169" spans="1:65" s="2" customFormat="1" ht="21.75" customHeight="1">
      <c r="A169" s="28"/>
      <c r="B169" s="135"/>
      <c r="C169" s="136" t="s">
        <v>207</v>
      </c>
      <c r="D169" s="136" t="s">
        <v>120</v>
      </c>
      <c r="E169" s="137" t="s">
        <v>208</v>
      </c>
      <c r="F169" s="138" t="s">
        <v>209</v>
      </c>
      <c r="G169" s="139" t="s">
        <v>123</v>
      </c>
      <c r="H169" s="140">
        <v>174.32</v>
      </c>
      <c r="I169" s="141"/>
      <c r="J169" s="141">
        <f>ROUND(I169*H169,2)</f>
        <v>0</v>
      </c>
      <c r="K169" s="142"/>
      <c r="L169" s="181"/>
      <c r="M169" s="143" t="s">
        <v>1</v>
      </c>
      <c r="N169" s="144" t="s">
        <v>35</v>
      </c>
      <c r="O169" s="145">
        <v>2.5000000000000001E-2</v>
      </c>
      <c r="P169" s="145">
        <f>O169*H169</f>
        <v>4.3579999999999997</v>
      </c>
      <c r="Q169" s="145">
        <v>0</v>
      </c>
      <c r="R169" s="145">
        <f>Q169*H169</f>
        <v>0</v>
      </c>
      <c r="S169" s="145">
        <v>0</v>
      </c>
      <c r="T169" s="146">
        <f>S169*H169</f>
        <v>0</v>
      </c>
      <c r="U169" s="28"/>
      <c r="V169" s="28"/>
      <c r="W169" s="28"/>
      <c r="X169" s="28"/>
      <c r="Y169" s="28"/>
      <c r="Z169" s="28"/>
      <c r="AA169" s="28"/>
      <c r="AB169" s="28"/>
      <c r="AC169" s="28"/>
      <c r="AD169" s="28"/>
      <c r="AE169" s="28"/>
      <c r="AR169" s="147" t="s">
        <v>124</v>
      </c>
      <c r="AT169" s="147" t="s">
        <v>120</v>
      </c>
      <c r="AU169" s="147" t="s">
        <v>80</v>
      </c>
      <c r="AY169" s="16" t="s">
        <v>118</v>
      </c>
      <c r="BE169" s="148">
        <f>IF(N169="základní",J169,0)</f>
        <v>0</v>
      </c>
      <c r="BF169" s="148">
        <f>IF(N169="snížená",J169,0)</f>
        <v>0</v>
      </c>
      <c r="BG169" s="148">
        <f>IF(N169="zákl. přenesená",J169,0)</f>
        <v>0</v>
      </c>
      <c r="BH169" s="148">
        <f>IF(N169="sníž. přenesená",J169,0)</f>
        <v>0</v>
      </c>
      <c r="BI169" s="148">
        <f>IF(N169="nulová",J169,0)</f>
        <v>0</v>
      </c>
      <c r="BJ169" s="16" t="s">
        <v>78</v>
      </c>
      <c r="BK169" s="148">
        <f>ROUND(I169*H169,2)</f>
        <v>0</v>
      </c>
      <c r="BL169" s="16" t="s">
        <v>124</v>
      </c>
      <c r="BM169" s="147" t="s">
        <v>210</v>
      </c>
    </row>
    <row r="170" spans="1:65" s="13" customFormat="1">
      <c r="B170" s="149"/>
      <c r="D170" s="150" t="s">
        <v>126</v>
      </c>
      <c r="E170" s="151" t="s">
        <v>1</v>
      </c>
      <c r="F170" s="152" t="s">
        <v>464</v>
      </c>
      <c r="H170" s="153">
        <v>174.32</v>
      </c>
      <c r="L170" s="183"/>
      <c r="M170" s="154"/>
      <c r="N170" s="155"/>
      <c r="O170" s="155"/>
      <c r="P170" s="155"/>
      <c r="Q170" s="155"/>
      <c r="R170" s="155"/>
      <c r="S170" s="155"/>
      <c r="T170" s="156"/>
      <c r="AT170" s="151" t="s">
        <v>126</v>
      </c>
      <c r="AU170" s="151" t="s">
        <v>80</v>
      </c>
      <c r="AV170" s="13" t="s">
        <v>80</v>
      </c>
      <c r="AW170" s="13" t="s">
        <v>27</v>
      </c>
      <c r="AX170" s="13" t="s">
        <v>70</v>
      </c>
      <c r="AY170" s="151" t="s">
        <v>118</v>
      </c>
    </row>
    <row r="171" spans="1:65" s="12" customFormat="1" ht="22.9" customHeight="1">
      <c r="B171" s="123"/>
      <c r="D171" s="124" t="s">
        <v>69</v>
      </c>
      <c r="E171" s="133" t="s">
        <v>80</v>
      </c>
      <c r="F171" s="133" t="s">
        <v>211</v>
      </c>
      <c r="J171" s="134">
        <f>BK171</f>
        <v>0</v>
      </c>
      <c r="L171" s="182"/>
      <c r="M171" s="127"/>
      <c r="N171" s="128"/>
      <c r="O171" s="128"/>
      <c r="P171" s="129">
        <f>SUM(P172:P179)</f>
        <v>0.95250399999999991</v>
      </c>
      <c r="Q171" s="128"/>
      <c r="R171" s="129">
        <f>SUM(R172:R179)</f>
        <v>4.0013159900000002</v>
      </c>
      <c r="S171" s="128"/>
      <c r="T171" s="130">
        <f>SUM(T172:T179)</f>
        <v>0</v>
      </c>
      <c r="AR171" s="124" t="s">
        <v>78</v>
      </c>
      <c r="AT171" s="131" t="s">
        <v>69</v>
      </c>
      <c r="AU171" s="131" t="s">
        <v>78</v>
      </c>
      <c r="AY171" s="124" t="s">
        <v>118</v>
      </c>
      <c r="BK171" s="132">
        <f>SUM(BK172:BK179)</f>
        <v>0</v>
      </c>
    </row>
    <row r="172" spans="1:65" s="2" customFormat="1" ht="16.5" customHeight="1">
      <c r="A172" s="28"/>
      <c r="B172" s="135"/>
      <c r="C172" s="136" t="s">
        <v>212</v>
      </c>
      <c r="D172" s="136" t="s">
        <v>120</v>
      </c>
      <c r="E172" s="137" t="s">
        <v>213</v>
      </c>
      <c r="F172" s="138" t="s">
        <v>214</v>
      </c>
      <c r="G172" s="139" t="s">
        <v>146</v>
      </c>
      <c r="H172" s="140">
        <v>1.113</v>
      </c>
      <c r="I172" s="141"/>
      <c r="J172" s="141">
        <f>ROUND(I172*H172,2)</f>
        <v>0</v>
      </c>
      <c r="K172" s="142"/>
      <c r="L172" s="181"/>
      <c r="M172" s="143" t="s">
        <v>1</v>
      </c>
      <c r="N172" s="144" t="s">
        <v>35</v>
      </c>
      <c r="O172" s="145">
        <v>0.58399999999999996</v>
      </c>
      <c r="P172" s="145">
        <f>O172*H172</f>
        <v>0.6499919999999999</v>
      </c>
      <c r="Q172" s="145">
        <v>2.45329</v>
      </c>
      <c r="R172" s="145">
        <f>Q172*H172</f>
        <v>2.7305117700000001</v>
      </c>
      <c r="S172" s="145">
        <v>0</v>
      </c>
      <c r="T172" s="146">
        <f>S172*H172</f>
        <v>0</v>
      </c>
      <c r="U172" s="28"/>
      <c r="V172" s="28"/>
      <c r="W172" s="28"/>
      <c r="X172" s="28"/>
      <c r="Y172" s="28"/>
      <c r="Z172" s="28"/>
      <c r="AA172" s="28"/>
      <c r="AB172" s="28"/>
      <c r="AC172" s="28"/>
      <c r="AD172" s="28"/>
      <c r="AE172" s="28"/>
      <c r="AR172" s="147" t="s">
        <v>124</v>
      </c>
      <c r="AT172" s="147" t="s">
        <v>120</v>
      </c>
      <c r="AU172" s="147" t="s">
        <v>80</v>
      </c>
      <c r="AY172" s="16" t="s">
        <v>118</v>
      </c>
      <c r="BE172" s="148">
        <f>IF(N172="základní",J172,0)</f>
        <v>0</v>
      </c>
      <c r="BF172" s="148">
        <f>IF(N172="snížená",J172,0)</f>
        <v>0</v>
      </c>
      <c r="BG172" s="148">
        <f>IF(N172="zákl. přenesená",J172,0)</f>
        <v>0</v>
      </c>
      <c r="BH172" s="148">
        <f>IF(N172="sníž. přenesená",J172,0)</f>
        <v>0</v>
      </c>
      <c r="BI172" s="148">
        <f>IF(N172="nulová",J172,0)</f>
        <v>0</v>
      </c>
      <c r="BJ172" s="16" t="s">
        <v>78</v>
      </c>
      <c r="BK172" s="148">
        <f>ROUND(I172*H172,2)</f>
        <v>0</v>
      </c>
      <c r="BL172" s="16" t="s">
        <v>124</v>
      </c>
      <c r="BM172" s="147" t="s">
        <v>215</v>
      </c>
    </row>
    <row r="173" spans="1:65" s="13" customFormat="1">
      <c r="B173" s="149"/>
      <c r="D173" s="150" t="s">
        <v>126</v>
      </c>
      <c r="E173" s="151" t="s">
        <v>1</v>
      </c>
      <c r="F173" s="152" t="s">
        <v>216</v>
      </c>
      <c r="H173" s="153">
        <v>0.75</v>
      </c>
      <c r="L173" s="183"/>
      <c r="M173" s="154"/>
      <c r="N173" s="155"/>
      <c r="O173" s="155"/>
      <c r="P173" s="155"/>
      <c r="Q173" s="155"/>
      <c r="R173" s="155"/>
      <c r="S173" s="155"/>
      <c r="T173" s="156"/>
      <c r="AT173" s="151" t="s">
        <v>126</v>
      </c>
      <c r="AU173" s="151" t="s">
        <v>80</v>
      </c>
      <c r="AV173" s="13" t="s">
        <v>80</v>
      </c>
      <c r="AW173" s="13" t="s">
        <v>27</v>
      </c>
      <c r="AX173" s="13" t="s">
        <v>70</v>
      </c>
      <c r="AY173" s="151" t="s">
        <v>118</v>
      </c>
    </row>
    <row r="174" spans="1:65" s="13" customFormat="1">
      <c r="B174" s="149"/>
      <c r="D174" s="150" t="s">
        <v>126</v>
      </c>
      <c r="E174" s="151" t="s">
        <v>1</v>
      </c>
      <c r="F174" s="152" t="s">
        <v>217</v>
      </c>
      <c r="H174" s="153">
        <v>0.125</v>
      </c>
      <c r="L174" s="183"/>
      <c r="M174" s="154"/>
      <c r="N174" s="155"/>
      <c r="O174" s="155"/>
      <c r="P174" s="155"/>
      <c r="Q174" s="155"/>
      <c r="R174" s="155"/>
      <c r="S174" s="155"/>
      <c r="T174" s="156"/>
      <c r="AT174" s="151" t="s">
        <v>126</v>
      </c>
      <c r="AU174" s="151" t="s">
        <v>80</v>
      </c>
      <c r="AV174" s="13" t="s">
        <v>80</v>
      </c>
      <c r="AW174" s="13" t="s">
        <v>27</v>
      </c>
      <c r="AX174" s="13" t="s">
        <v>70</v>
      </c>
      <c r="AY174" s="151" t="s">
        <v>118</v>
      </c>
    </row>
    <row r="175" spans="1:65" s="13" customFormat="1">
      <c r="B175" s="149"/>
      <c r="D175" s="150" t="s">
        <v>126</v>
      </c>
      <c r="E175" s="151" t="s">
        <v>1</v>
      </c>
      <c r="F175" s="152" t="s">
        <v>218</v>
      </c>
      <c r="H175" s="153">
        <v>0.2</v>
      </c>
      <c r="L175" s="183"/>
      <c r="M175" s="154"/>
      <c r="N175" s="155"/>
      <c r="O175" s="155"/>
      <c r="P175" s="155"/>
      <c r="Q175" s="155"/>
      <c r="R175" s="155"/>
      <c r="S175" s="155"/>
      <c r="T175" s="156"/>
      <c r="AT175" s="151" t="s">
        <v>126</v>
      </c>
      <c r="AU175" s="151" t="s">
        <v>80</v>
      </c>
      <c r="AV175" s="13" t="s">
        <v>80</v>
      </c>
      <c r="AW175" s="13" t="s">
        <v>27</v>
      </c>
      <c r="AX175" s="13" t="s">
        <v>70</v>
      </c>
      <c r="AY175" s="151" t="s">
        <v>118</v>
      </c>
    </row>
    <row r="176" spans="1:65" s="13" customFormat="1">
      <c r="B176" s="149"/>
      <c r="D176" s="150" t="s">
        <v>126</v>
      </c>
      <c r="F176" s="152" t="s">
        <v>219</v>
      </c>
      <c r="H176" s="153">
        <v>1.113</v>
      </c>
      <c r="L176" s="183"/>
      <c r="M176" s="154"/>
      <c r="N176" s="155"/>
      <c r="O176" s="155"/>
      <c r="P176" s="155"/>
      <c r="Q176" s="155"/>
      <c r="R176" s="155"/>
      <c r="S176" s="155"/>
      <c r="T176" s="156"/>
      <c r="AT176" s="151" t="s">
        <v>126</v>
      </c>
      <c r="AU176" s="151" t="s">
        <v>80</v>
      </c>
      <c r="AV176" s="13" t="s">
        <v>80</v>
      </c>
      <c r="AW176" s="13" t="s">
        <v>3</v>
      </c>
      <c r="AX176" s="13" t="s">
        <v>78</v>
      </c>
      <c r="AY176" s="151" t="s">
        <v>118</v>
      </c>
    </row>
    <row r="177" spans="1:65" s="2" customFormat="1" ht="16.5" customHeight="1">
      <c r="A177" s="28"/>
      <c r="B177" s="135"/>
      <c r="C177" s="136" t="s">
        <v>220</v>
      </c>
      <c r="D177" s="136" t="s">
        <v>120</v>
      </c>
      <c r="E177" s="137" t="s">
        <v>221</v>
      </c>
      <c r="F177" s="138" t="s">
        <v>222</v>
      </c>
      <c r="G177" s="139" t="s">
        <v>146</v>
      </c>
      <c r="H177" s="140">
        <v>0.51800000000000002</v>
      </c>
      <c r="I177" s="141"/>
      <c r="J177" s="141">
        <f>ROUND(I177*H177,2)</f>
        <v>0</v>
      </c>
      <c r="K177" s="142"/>
      <c r="L177" s="181"/>
      <c r="M177" s="143" t="s">
        <v>1</v>
      </c>
      <c r="N177" s="144" t="s">
        <v>35</v>
      </c>
      <c r="O177" s="145">
        <v>0.58399999999999996</v>
      </c>
      <c r="P177" s="145">
        <f>O177*H177</f>
        <v>0.302512</v>
      </c>
      <c r="Q177" s="145">
        <v>2.45329</v>
      </c>
      <c r="R177" s="145">
        <f>Q177*H177</f>
        <v>1.27080422</v>
      </c>
      <c r="S177" s="145">
        <v>0</v>
      </c>
      <c r="T177" s="146">
        <f>S177*H177</f>
        <v>0</v>
      </c>
      <c r="U177" s="28"/>
      <c r="V177" s="28"/>
      <c r="W177" s="28"/>
      <c r="X177" s="28"/>
      <c r="Y177" s="28"/>
      <c r="Z177" s="28"/>
      <c r="AA177" s="28"/>
      <c r="AB177" s="28"/>
      <c r="AC177" s="28"/>
      <c r="AD177" s="28"/>
      <c r="AE177" s="28"/>
      <c r="AR177" s="147" t="s">
        <v>124</v>
      </c>
      <c r="AT177" s="147" t="s">
        <v>120</v>
      </c>
      <c r="AU177" s="147" t="s">
        <v>80</v>
      </c>
      <c r="AY177" s="16" t="s">
        <v>118</v>
      </c>
      <c r="BE177" s="148">
        <f>IF(N177="základní",J177,0)</f>
        <v>0</v>
      </c>
      <c r="BF177" s="148">
        <f>IF(N177="snížená",J177,0)</f>
        <v>0</v>
      </c>
      <c r="BG177" s="148">
        <f>IF(N177="zákl. přenesená",J177,0)</f>
        <v>0</v>
      </c>
      <c r="BH177" s="148">
        <f>IF(N177="sníž. přenesená",J177,0)</f>
        <v>0</v>
      </c>
      <c r="BI177" s="148">
        <f>IF(N177="nulová",J177,0)</f>
        <v>0</v>
      </c>
      <c r="BJ177" s="16" t="s">
        <v>78</v>
      </c>
      <c r="BK177" s="148">
        <f>ROUND(I177*H177,2)</f>
        <v>0</v>
      </c>
      <c r="BL177" s="16" t="s">
        <v>124</v>
      </c>
      <c r="BM177" s="147" t="s">
        <v>223</v>
      </c>
    </row>
    <row r="178" spans="1:65" s="13" customFormat="1">
      <c r="B178" s="149"/>
      <c r="D178" s="150" t="s">
        <v>126</v>
      </c>
      <c r="E178" s="151" t="s">
        <v>1</v>
      </c>
      <c r="F178" s="152" t="s">
        <v>151</v>
      </c>
      <c r="H178" s="153">
        <v>0.5</v>
      </c>
      <c r="L178" s="183"/>
      <c r="M178" s="154"/>
      <c r="N178" s="155"/>
      <c r="O178" s="155"/>
      <c r="P178" s="155"/>
      <c r="Q178" s="155"/>
      <c r="R178" s="155"/>
      <c r="S178" s="155"/>
      <c r="T178" s="156"/>
      <c r="AT178" s="151" t="s">
        <v>126</v>
      </c>
      <c r="AU178" s="151" t="s">
        <v>80</v>
      </c>
      <c r="AV178" s="13" t="s">
        <v>80</v>
      </c>
      <c r="AW178" s="13" t="s">
        <v>27</v>
      </c>
      <c r="AX178" s="13" t="s">
        <v>70</v>
      </c>
      <c r="AY178" s="151" t="s">
        <v>118</v>
      </c>
    </row>
    <row r="179" spans="1:65" s="13" customFormat="1">
      <c r="B179" s="149"/>
      <c r="D179" s="150" t="s">
        <v>126</v>
      </c>
      <c r="F179" s="152" t="s">
        <v>224</v>
      </c>
      <c r="H179" s="153">
        <v>0.51800000000000002</v>
      </c>
      <c r="L179" s="183"/>
      <c r="M179" s="154"/>
      <c r="N179" s="155"/>
      <c r="O179" s="155"/>
      <c r="P179" s="155"/>
      <c r="Q179" s="155"/>
      <c r="R179" s="155"/>
      <c r="S179" s="155"/>
      <c r="T179" s="156"/>
      <c r="AT179" s="151" t="s">
        <v>126</v>
      </c>
      <c r="AU179" s="151" t="s">
        <v>80</v>
      </c>
      <c r="AV179" s="13" t="s">
        <v>80</v>
      </c>
      <c r="AW179" s="13" t="s">
        <v>3</v>
      </c>
      <c r="AX179" s="13" t="s">
        <v>78</v>
      </c>
      <c r="AY179" s="151" t="s">
        <v>118</v>
      </c>
    </row>
    <row r="180" spans="1:65" s="12" customFormat="1" ht="22.9" customHeight="1">
      <c r="B180" s="123"/>
      <c r="D180" s="124" t="s">
        <v>69</v>
      </c>
      <c r="E180" s="133" t="s">
        <v>143</v>
      </c>
      <c r="F180" s="133" t="s">
        <v>225</v>
      </c>
      <c r="J180" s="134">
        <f>BK180</f>
        <v>0</v>
      </c>
      <c r="L180" s="182"/>
      <c r="M180" s="127"/>
      <c r="N180" s="128"/>
      <c r="O180" s="128"/>
      <c r="P180" s="129">
        <f>SUM(P181:P190)</f>
        <v>55.609700000000004</v>
      </c>
      <c r="Q180" s="128"/>
      <c r="R180" s="129">
        <f>SUM(R181:R190)</f>
        <v>46.764715000000002</v>
      </c>
      <c r="S180" s="128"/>
      <c r="T180" s="130">
        <f>SUM(T181:T190)</f>
        <v>0</v>
      </c>
      <c r="AR180" s="124" t="s">
        <v>78</v>
      </c>
      <c r="AT180" s="131" t="s">
        <v>69</v>
      </c>
      <c r="AU180" s="131" t="s">
        <v>78</v>
      </c>
      <c r="AY180" s="124" t="s">
        <v>118</v>
      </c>
      <c r="BK180" s="132">
        <f>SUM(BK181:BK190)</f>
        <v>0</v>
      </c>
    </row>
    <row r="181" spans="1:65" s="2" customFormat="1" ht="16.5" customHeight="1">
      <c r="A181" s="28"/>
      <c r="B181" s="135"/>
      <c r="C181" s="136" t="s">
        <v>226</v>
      </c>
      <c r="D181" s="136" t="s">
        <v>120</v>
      </c>
      <c r="E181" s="137" t="s">
        <v>227</v>
      </c>
      <c r="F181" s="138" t="s">
        <v>228</v>
      </c>
      <c r="G181" s="139" t="s">
        <v>123</v>
      </c>
      <c r="H181" s="140">
        <v>76.8</v>
      </c>
      <c r="I181" s="141"/>
      <c r="J181" s="141">
        <f>ROUND(I181*H181,2)</f>
        <v>0</v>
      </c>
      <c r="K181" s="142"/>
      <c r="L181" s="181"/>
      <c r="M181" s="143" t="s">
        <v>1</v>
      </c>
      <c r="N181" s="144" t="s">
        <v>35</v>
      </c>
      <c r="O181" s="145">
        <v>2.5999999999999999E-2</v>
      </c>
      <c r="P181" s="145">
        <f>O181*H181</f>
        <v>1.9967999999999999</v>
      </c>
      <c r="Q181" s="145">
        <v>0</v>
      </c>
      <c r="R181" s="145">
        <f>Q181*H181</f>
        <v>0</v>
      </c>
      <c r="S181" s="145">
        <v>0</v>
      </c>
      <c r="T181" s="146">
        <f>S181*H181</f>
        <v>0</v>
      </c>
      <c r="U181" s="28"/>
      <c r="V181" s="28"/>
      <c r="W181" s="28"/>
      <c r="X181" s="28"/>
      <c r="Y181" s="28"/>
      <c r="Z181" s="28"/>
      <c r="AA181" s="28"/>
      <c r="AB181" s="28"/>
      <c r="AC181" s="28"/>
      <c r="AD181" s="28"/>
      <c r="AE181" s="28"/>
      <c r="AR181" s="147" t="s">
        <v>124</v>
      </c>
      <c r="AT181" s="147" t="s">
        <v>120</v>
      </c>
      <c r="AU181" s="147" t="s">
        <v>80</v>
      </c>
      <c r="AY181" s="16" t="s">
        <v>118</v>
      </c>
      <c r="BE181" s="148">
        <f>IF(N181="základní",J181,0)</f>
        <v>0</v>
      </c>
      <c r="BF181" s="148">
        <f>IF(N181="snížená",J181,0)</f>
        <v>0</v>
      </c>
      <c r="BG181" s="148">
        <f>IF(N181="zákl. přenesená",J181,0)</f>
        <v>0</v>
      </c>
      <c r="BH181" s="148">
        <f>IF(N181="sníž. přenesená",J181,0)</f>
        <v>0</v>
      </c>
      <c r="BI181" s="148">
        <f>IF(N181="nulová",J181,0)</f>
        <v>0</v>
      </c>
      <c r="BJ181" s="16" t="s">
        <v>78</v>
      </c>
      <c r="BK181" s="148">
        <f>ROUND(I181*H181,2)</f>
        <v>0</v>
      </c>
      <c r="BL181" s="16" t="s">
        <v>124</v>
      </c>
      <c r="BM181" s="147" t="s">
        <v>229</v>
      </c>
    </row>
    <row r="182" spans="1:65" s="13" customFormat="1">
      <c r="B182" s="149"/>
      <c r="D182" s="150" t="s">
        <v>126</v>
      </c>
      <c r="E182" s="151" t="s">
        <v>1</v>
      </c>
      <c r="F182" s="152" t="s">
        <v>230</v>
      </c>
      <c r="H182" s="153">
        <v>76.8</v>
      </c>
      <c r="L182" s="183"/>
      <c r="M182" s="154"/>
      <c r="N182" s="155"/>
      <c r="O182" s="155"/>
      <c r="P182" s="155"/>
      <c r="Q182" s="155"/>
      <c r="R182" s="155"/>
      <c r="S182" s="155"/>
      <c r="T182" s="156"/>
      <c r="AT182" s="151" t="s">
        <v>126</v>
      </c>
      <c r="AU182" s="151" t="s">
        <v>80</v>
      </c>
      <c r="AV182" s="13" t="s">
        <v>80</v>
      </c>
      <c r="AW182" s="13" t="s">
        <v>27</v>
      </c>
      <c r="AX182" s="13" t="s">
        <v>70</v>
      </c>
      <c r="AY182" s="151" t="s">
        <v>118</v>
      </c>
    </row>
    <row r="183" spans="1:65" s="2" customFormat="1" ht="16.5" customHeight="1">
      <c r="A183" s="28"/>
      <c r="B183" s="135"/>
      <c r="C183" s="136" t="s">
        <v>7</v>
      </c>
      <c r="D183" s="136" t="s">
        <v>120</v>
      </c>
      <c r="E183" s="137" t="s">
        <v>231</v>
      </c>
      <c r="F183" s="138" t="s">
        <v>232</v>
      </c>
      <c r="G183" s="139" t="s">
        <v>123</v>
      </c>
      <c r="H183" s="140">
        <v>61.3</v>
      </c>
      <c r="I183" s="141"/>
      <c r="J183" s="141">
        <f>ROUND(I183*H183,2)</f>
        <v>0</v>
      </c>
      <c r="K183" s="142"/>
      <c r="L183" s="181"/>
      <c r="M183" s="143" t="s">
        <v>1</v>
      </c>
      <c r="N183" s="144" t="s">
        <v>35</v>
      </c>
      <c r="O183" s="145">
        <v>2.9000000000000001E-2</v>
      </c>
      <c r="P183" s="145">
        <f>O183*H183</f>
        <v>1.7777000000000001</v>
      </c>
      <c r="Q183" s="145">
        <v>0.46</v>
      </c>
      <c r="R183" s="145">
        <f>Q183*H183</f>
        <v>28.198</v>
      </c>
      <c r="S183" s="145">
        <v>0</v>
      </c>
      <c r="T183" s="146">
        <f>S183*H183</f>
        <v>0</v>
      </c>
      <c r="U183" s="28"/>
      <c r="V183" s="28"/>
      <c r="W183" s="28"/>
      <c r="X183" s="28"/>
      <c r="Y183" s="28"/>
      <c r="Z183" s="28"/>
      <c r="AA183" s="28"/>
      <c r="AB183" s="28"/>
      <c r="AC183" s="28"/>
      <c r="AD183" s="28"/>
      <c r="AE183" s="28"/>
      <c r="AR183" s="147" t="s">
        <v>124</v>
      </c>
      <c r="AT183" s="147" t="s">
        <v>120</v>
      </c>
      <c r="AU183" s="147" t="s">
        <v>80</v>
      </c>
      <c r="AY183" s="16" t="s">
        <v>118</v>
      </c>
      <c r="BE183" s="148">
        <f>IF(N183="základní",J183,0)</f>
        <v>0</v>
      </c>
      <c r="BF183" s="148">
        <f>IF(N183="snížená",J183,0)</f>
        <v>0</v>
      </c>
      <c r="BG183" s="148">
        <f>IF(N183="zákl. přenesená",J183,0)</f>
        <v>0</v>
      </c>
      <c r="BH183" s="148">
        <f>IF(N183="sníž. přenesená",J183,0)</f>
        <v>0</v>
      </c>
      <c r="BI183" s="148">
        <f>IF(N183="nulová",J183,0)</f>
        <v>0</v>
      </c>
      <c r="BJ183" s="16" t="s">
        <v>78</v>
      </c>
      <c r="BK183" s="148">
        <f>ROUND(I183*H183,2)</f>
        <v>0</v>
      </c>
      <c r="BL183" s="16" t="s">
        <v>124</v>
      </c>
      <c r="BM183" s="147" t="s">
        <v>233</v>
      </c>
    </row>
    <row r="184" spans="1:65" s="13" customFormat="1">
      <c r="B184" s="149"/>
      <c r="D184" s="150" t="s">
        <v>126</v>
      </c>
      <c r="E184" s="151" t="s">
        <v>1</v>
      </c>
      <c r="F184" s="152" t="s">
        <v>234</v>
      </c>
      <c r="H184" s="153">
        <v>61.3</v>
      </c>
      <c r="L184" s="183"/>
      <c r="M184" s="154"/>
      <c r="N184" s="155"/>
      <c r="O184" s="155"/>
      <c r="P184" s="155"/>
      <c r="Q184" s="155"/>
      <c r="R184" s="155"/>
      <c r="S184" s="155"/>
      <c r="T184" s="156"/>
      <c r="AT184" s="151" t="s">
        <v>126</v>
      </c>
      <c r="AU184" s="151" t="s">
        <v>80</v>
      </c>
      <c r="AV184" s="13" t="s">
        <v>80</v>
      </c>
      <c r="AW184" s="13" t="s">
        <v>27</v>
      </c>
      <c r="AX184" s="13" t="s">
        <v>70</v>
      </c>
      <c r="AY184" s="151" t="s">
        <v>118</v>
      </c>
    </row>
    <row r="185" spans="1:65" s="2" customFormat="1" ht="33" customHeight="1">
      <c r="A185" s="28"/>
      <c r="B185" s="135"/>
      <c r="C185" s="136" t="s">
        <v>235</v>
      </c>
      <c r="D185" s="136" t="s">
        <v>120</v>
      </c>
      <c r="E185" s="137" t="s">
        <v>236</v>
      </c>
      <c r="F185" s="138" t="s">
        <v>237</v>
      </c>
      <c r="G185" s="139" t="s">
        <v>123</v>
      </c>
      <c r="H185" s="140">
        <v>61.3</v>
      </c>
      <c r="I185" s="141"/>
      <c r="J185" s="141">
        <f>ROUND(I185*H185,2)</f>
        <v>0</v>
      </c>
      <c r="K185" s="142"/>
      <c r="L185" s="181"/>
      <c r="M185" s="143" t="s">
        <v>1</v>
      </c>
      <c r="N185" s="144" t="s">
        <v>35</v>
      </c>
      <c r="O185" s="145">
        <v>0.14399999999999999</v>
      </c>
      <c r="P185" s="145">
        <f>O185*H185</f>
        <v>8.8271999999999995</v>
      </c>
      <c r="Q185" s="145">
        <v>5.151E-2</v>
      </c>
      <c r="R185" s="145">
        <f>Q185*H185</f>
        <v>3.1575629999999997</v>
      </c>
      <c r="S185" s="145">
        <v>0</v>
      </c>
      <c r="T185" s="146">
        <f>S185*H185</f>
        <v>0</v>
      </c>
      <c r="U185" s="28"/>
      <c r="V185" s="28"/>
      <c r="W185" s="28"/>
      <c r="X185" s="28"/>
      <c r="Y185" s="28"/>
      <c r="Z185" s="28"/>
      <c r="AA185" s="28"/>
      <c r="AB185" s="28"/>
      <c r="AC185" s="28"/>
      <c r="AD185" s="28"/>
      <c r="AE185" s="28"/>
      <c r="AR185" s="147" t="s">
        <v>124</v>
      </c>
      <c r="AT185" s="147" t="s">
        <v>120</v>
      </c>
      <c r="AU185" s="147" t="s">
        <v>80</v>
      </c>
      <c r="AY185" s="16" t="s">
        <v>118</v>
      </c>
      <c r="BE185" s="148">
        <f>IF(N185="základní",J185,0)</f>
        <v>0</v>
      </c>
      <c r="BF185" s="148">
        <f>IF(N185="snížená",J185,0)</f>
        <v>0</v>
      </c>
      <c r="BG185" s="148">
        <f>IF(N185="zákl. přenesená",J185,0)</f>
        <v>0</v>
      </c>
      <c r="BH185" s="148">
        <f>IF(N185="sníž. přenesená",J185,0)</f>
        <v>0</v>
      </c>
      <c r="BI185" s="148">
        <f>IF(N185="nulová",J185,0)</f>
        <v>0</v>
      </c>
      <c r="BJ185" s="16" t="s">
        <v>78</v>
      </c>
      <c r="BK185" s="148">
        <f>ROUND(I185*H185,2)</f>
        <v>0</v>
      </c>
      <c r="BL185" s="16" t="s">
        <v>124</v>
      </c>
      <c r="BM185" s="147" t="s">
        <v>238</v>
      </c>
    </row>
    <row r="186" spans="1:65" s="13" customFormat="1">
      <c r="B186" s="149"/>
      <c r="D186" s="150" t="s">
        <v>126</v>
      </c>
      <c r="E186" s="151" t="s">
        <v>1</v>
      </c>
      <c r="F186" s="152" t="s">
        <v>234</v>
      </c>
      <c r="H186" s="153">
        <v>61.3</v>
      </c>
      <c r="L186" s="183"/>
      <c r="M186" s="154"/>
      <c r="N186" s="155"/>
      <c r="O186" s="155"/>
      <c r="P186" s="155"/>
      <c r="Q186" s="155"/>
      <c r="R186" s="155"/>
      <c r="S186" s="155"/>
      <c r="T186" s="156"/>
      <c r="AT186" s="151" t="s">
        <v>126</v>
      </c>
      <c r="AU186" s="151" t="s">
        <v>80</v>
      </c>
      <c r="AV186" s="13" t="s">
        <v>80</v>
      </c>
      <c r="AW186" s="13" t="s">
        <v>27</v>
      </c>
      <c r="AX186" s="13" t="s">
        <v>70</v>
      </c>
      <c r="AY186" s="151" t="s">
        <v>118</v>
      </c>
    </row>
    <row r="187" spans="1:65" s="2" customFormat="1" ht="21.75" customHeight="1">
      <c r="A187" s="28"/>
      <c r="B187" s="135"/>
      <c r="C187" s="136" t="s">
        <v>239</v>
      </c>
      <c r="D187" s="136" t="s">
        <v>120</v>
      </c>
      <c r="E187" s="137" t="s">
        <v>240</v>
      </c>
      <c r="F187" s="138" t="s">
        <v>241</v>
      </c>
      <c r="G187" s="139" t="s">
        <v>123</v>
      </c>
      <c r="H187" s="140">
        <v>76.8</v>
      </c>
      <c r="I187" s="141"/>
      <c r="J187" s="141">
        <f>ROUND(I187*H187,2)</f>
        <v>0</v>
      </c>
      <c r="K187" s="142"/>
      <c r="L187" s="181"/>
      <c r="M187" s="143" t="s">
        <v>1</v>
      </c>
      <c r="N187" s="144" t="s">
        <v>35</v>
      </c>
      <c r="O187" s="145">
        <v>0.56000000000000005</v>
      </c>
      <c r="P187" s="145">
        <f>O187*H187</f>
        <v>43.008000000000003</v>
      </c>
      <c r="Q187" s="145">
        <v>8.4250000000000005E-2</v>
      </c>
      <c r="R187" s="145">
        <f>Q187*H187</f>
        <v>6.4704000000000006</v>
      </c>
      <c r="S187" s="145">
        <v>0</v>
      </c>
      <c r="T187" s="146">
        <f>S187*H187</f>
        <v>0</v>
      </c>
      <c r="U187" s="28"/>
      <c r="V187" s="28"/>
      <c r="W187" s="28"/>
      <c r="X187" s="28"/>
      <c r="Y187" s="28"/>
      <c r="Z187" s="28"/>
      <c r="AA187" s="28"/>
      <c r="AB187" s="28"/>
      <c r="AC187" s="28"/>
      <c r="AD187" s="28"/>
      <c r="AE187" s="28"/>
      <c r="AR187" s="147" t="s">
        <v>124</v>
      </c>
      <c r="AT187" s="147" t="s">
        <v>120</v>
      </c>
      <c r="AU187" s="147" t="s">
        <v>80</v>
      </c>
      <c r="AY187" s="16" t="s">
        <v>118</v>
      </c>
      <c r="BE187" s="148">
        <f>IF(N187="základní",J187,0)</f>
        <v>0</v>
      </c>
      <c r="BF187" s="148">
        <f>IF(N187="snížená",J187,0)</f>
        <v>0</v>
      </c>
      <c r="BG187" s="148">
        <f>IF(N187="zákl. přenesená",J187,0)</f>
        <v>0</v>
      </c>
      <c r="BH187" s="148">
        <f>IF(N187="sníž. přenesená",J187,0)</f>
        <v>0</v>
      </c>
      <c r="BI187" s="148">
        <f>IF(N187="nulová",J187,0)</f>
        <v>0</v>
      </c>
      <c r="BJ187" s="16" t="s">
        <v>78</v>
      </c>
      <c r="BK187" s="148">
        <f>ROUND(I187*H187,2)</f>
        <v>0</v>
      </c>
      <c r="BL187" s="16" t="s">
        <v>124</v>
      </c>
      <c r="BM187" s="147" t="s">
        <v>242</v>
      </c>
    </row>
    <row r="188" spans="1:65" s="13" customFormat="1">
      <c r="B188" s="149"/>
      <c r="D188" s="150" t="s">
        <v>126</v>
      </c>
      <c r="E188" s="151" t="s">
        <v>1</v>
      </c>
      <c r="F188" s="152" t="s">
        <v>230</v>
      </c>
      <c r="H188" s="153">
        <v>76.8</v>
      </c>
      <c r="L188" s="183"/>
      <c r="M188" s="154"/>
      <c r="N188" s="155"/>
      <c r="O188" s="155"/>
      <c r="P188" s="155"/>
      <c r="Q188" s="155"/>
      <c r="R188" s="155"/>
      <c r="S188" s="155"/>
      <c r="T188" s="156"/>
      <c r="AT188" s="151" t="s">
        <v>126</v>
      </c>
      <c r="AU188" s="151" t="s">
        <v>80</v>
      </c>
      <c r="AV188" s="13" t="s">
        <v>80</v>
      </c>
      <c r="AW188" s="13" t="s">
        <v>27</v>
      </c>
      <c r="AX188" s="13" t="s">
        <v>70</v>
      </c>
      <c r="AY188" s="151" t="s">
        <v>118</v>
      </c>
    </row>
    <row r="189" spans="1:65" s="2" customFormat="1" ht="16.5" customHeight="1">
      <c r="A189" s="28"/>
      <c r="B189" s="135"/>
      <c r="C189" s="163" t="s">
        <v>243</v>
      </c>
      <c r="D189" s="163" t="s">
        <v>192</v>
      </c>
      <c r="E189" s="164" t="s">
        <v>244</v>
      </c>
      <c r="F189" s="165" t="s">
        <v>467</v>
      </c>
      <c r="G189" s="166" t="s">
        <v>123</v>
      </c>
      <c r="H189" s="167">
        <v>79.103999999999999</v>
      </c>
      <c r="I189" s="168"/>
      <c r="J189" s="168">
        <f>ROUND(I189*H189,2)</f>
        <v>0</v>
      </c>
      <c r="K189" s="169"/>
      <c r="L189" s="185"/>
      <c r="M189" s="170" t="s">
        <v>1</v>
      </c>
      <c r="N189" s="171" t="s">
        <v>35</v>
      </c>
      <c r="O189" s="145">
        <v>0</v>
      </c>
      <c r="P189" s="145">
        <f>O189*H189</f>
        <v>0</v>
      </c>
      <c r="Q189" s="145">
        <v>0.113</v>
      </c>
      <c r="R189" s="145">
        <f>Q189*H189</f>
        <v>8.9387520000000009</v>
      </c>
      <c r="S189" s="145">
        <v>0</v>
      </c>
      <c r="T189" s="146">
        <f>S189*H189</f>
        <v>0</v>
      </c>
      <c r="U189" s="28"/>
      <c r="V189" s="28"/>
      <c r="W189" s="28"/>
      <c r="X189" s="28"/>
      <c r="Y189" s="28"/>
      <c r="Z189" s="28"/>
      <c r="AA189" s="28"/>
      <c r="AB189" s="28"/>
      <c r="AC189" s="28"/>
      <c r="AD189" s="28"/>
      <c r="AE189" s="28"/>
      <c r="AR189" s="147" t="s">
        <v>162</v>
      </c>
      <c r="AT189" s="147" t="s">
        <v>192</v>
      </c>
      <c r="AU189" s="147" t="s">
        <v>80</v>
      </c>
      <c r="AY189" s="16" t="s">
        <v>118</v>
      </c>
      <c r="BE189" s="148">
        <f>IF(N189="základní",J189,0)</f>
        <v>0</v>
      </c>
      <c r="BF189" s="148">
        <f>IF(N189="snížená",J189,0)</f>
        <v>0</v>
      </c>
      <c r="BG189" s="148">
        <f>IF(N189="zákl. přenesená",J189,0)</f>
        <v>0</v>
      </c>
      <c r="BH189" s="148">
        <f>IF(N189="sníž. přenesená",J189,0)</f>
        <v>0</v>
      </c>
      <c r="BI189" s="148">
        <f>IF(N189="nulová",J189,0)</f>
        <v>0</v>
      </c>
      <c r="BJ189" s="16" t="s">
        <v>78</v>
      </c>
      <c r="BK189" s="148">
        <f>ROUND(I189*H189,2)</f>
        <v>0</v>
      </c>
      <c r="BL189" s="16" t="s">
        <v>124</v>
      </c>
      <c r="BM189" s="147" t="s">
        <v>245</v>
      </c>
    </row>
    <row r="190" spans="1:65" s="13" customFormat="1">
      <c r="B190" s="149"/>
      <c r="D190" s="150" t="s">
        <v>126</v>
      </c>
      <c r="F190" s="152" t="s">
        <v>246</v>
      </c>
      <c r="H190" s="153">
        <v>79.103999999999999</v>
      </c>
      <c r="L190" s="183"/>
      <c r="M190" s="154"/>
      <c r="N190" s="155"/>
      <c r="O190" s="155"/>
      <c r="P190" s="155"/>
      <c r="Q190" s="155"/>
      <c r="R190" s="155"/>
      <c r="S190" s="155"/>
      <c r="T190" s="156"/>
      <c r="AT190" s="151" t="s">
        <v>126</v>
      </c>
      <c r="AU190" s="151" t="s">
        <v>80</v>
      </c>
      <c r="AV190" s="13" t="s">
        <v>80</v>
      </c>
      <c r="AW190" s="13" t="s">
        <v>3</v>
      </c>
      <c r="AX190" s="13" t="s">
        <v>78</v>
      </c>
      <c r="AY190" s="151" t="s">
        <v>118</v>
      </c>
    </row>
    <row r="191" spans="1:65" s="12" customFormat="1" ht="22.9" customHeight="1">
      <c r="B191" s="123"/>
      <c r="D191" s="124" t="s">
        <v>69</v>
      </c>
      <c r="E191" s="133" t="s">
        <v>166</v>
      </c>
      <c r="F191" s="133" t="s">
        <v>247</v>
      </c>
      <c r="J191" s="134">
        <f>BK191</f>
        <v>0</v>
      </c>
      <c r="L191" s="182"/>
      <c r="M191" s="127"/>
      <c r="N191" s="128"/>
      <c r="O191" s="128"/>
      <c r="P191" s="129">
        <f>SUM(P192:P212)</f>
        <v>44.513400000000004</v>
      </c>
      <c r="Q191" s="128"/>
      <c r="R191" s="129">
        <f>SUM(R192:R212)</f>
        <v>27.350161999999997</v>
      </c>
      <c r="S191" s="128"/>
      <c r="T191" s="130">
        <f>SUM(T192:T212)</f>
        <v>6.65</v>
      </c>
      <c r="AR191" s="124" t="s">
        <v>78</v>
      </c>
      <c r="AT191" s="131" t="s">
        <v>69</v>
      </c>
      <c r="AU191" s="131" t="s">
        <v>78</v>
      </c>
      <c r="AY191" s="124" t="s">
        <v>118</v>
      </c>
      <c r="BK191" s="132">
        <f>SUM(BK192:BK212)</f>
        <v>0</v>
      </c>
    </row>
    <row r="192" spans="1:65" s="2" customFormat="1" ht="33" customHeight="1">
      <c r="A192" s="28"/>
      <c r="B192" s="135"/>
      <c r="C192" s="136" t="s">
        <v>248</v>
      </c>
      <c r="D192" s="136" t="s">
        <v>120</v>
      </c>
      <c r="E192" s="137" t="s">
        <v>249</v>
      </c>
      <c r="F192" s="138" t="s">
        <v>250</v>
      </c>
      <c r="G192" s="139" t="s">
        <v>135</v>
      </c>
      <c r="H192" s="140">
        <v>157.30000000000001</v>
      </c>
      <c r="I192" s="141"/>
      <c r="J192" s="141">
        <f>ROUND(I192*H192,2)</f>
        <v>0</v>
      </c>
      <c r="K192" s="142"/>
      <c r="L192" s="181"/>
      <c r="M192" s="143" t="s">
        <v>1</v>
      </c>
      <c r="N192" s="144" t="s">
        <v>35</v>
      </c>
      <c r="O192" s="145">
        <v>0.23899999999999999</v>
      </c>
      <c r="P192" s="145">
        <f>O192*H192</f>
        <v>37.594700000000003</v>
      </c>
      <c r="Q192" s="145">
        <v>0.1295</v>
      </c>
      <c r="R192" s="145">
        <f>Q192*H192</f>
        <v>20.370350000000002</v>
      </c>
      <c r="S192" s="145">
        <v>0</v>
      </c>
      <c r="T192" s="146">
        <f>S192*H192</f>
        <v>0</v>
      </c>
      <c r="U192" s="28"/>
      <c r="V192" s="28"/>
      <c r="W192" s="28"/>
      <c r="X192" s="28"/>
      <c r="Y192" s="28"/>
      <c r="Z192" s="28"/>
      <c r="AA192" s="28"/>
      <c r="AB192" s="28"/>
      <c r="AC192" s="28"/>
      <c r="AD192" s="28"/>
      <c r="AE192" s="28"/>
      <c r="AR192" s="147" t="s">
        <v>124</v>
      </c>
      <c r="AT192" s="147" t="s">
        <v>120</v>
      </c>
      <c r="AU192" s="147" t="s">
        <v>80</v>
      </c>
      <c r="AY192" s="16" t="s">
        <v>118</v>
      </c>
      <c r="BE192" s="148">
        <f>IF(N192="základní",J192,0)</f>
        <v>0</v>
      </c>
      <c r="BF192" s="148">
        <f>IF(N192="snížená",J192,0)</f>
        <v>0</v>
      </c>
      <c r="BG192" s="148">
        <f>IF(N192="zákl. přenesená",J192,0)</f>
        <v>0</v>
      </c>
      <c r="BH192" s="148">
        <f>IF(N192="sníž. přenesená",J192,0)</f>
        <v>0</v>
      </c>
      <c r="BI192" s="148">
        <f>IF(N192="nulová",J192,0)</f>
        <v>0</v>
      </c>
      <c r="BJ192" s="16" t="s">
        <v>78</v>
      </c>
      <c r="BK192" s="148">
        <f>ROUND(I192*H192,2)</f>
        <v>0</v>
      </c>
      <c r="BL192" s="16" t="s">
        <v>124</v>
      </c>
      <c r="BM192" s="147" t="s">
        <v>251</v>
      </c>
    </row>
    <row r="193" spans="1:65" s="13" customFormat="1">
      <c r="B193" s="149"/>
      <c r="D193" s="150" t="s">
        <v>126</v>
      </c>
      <c r="E193" s="151" t="s">
        <v>1</v>
      </c>
      <c r="F193" s="152" t="s">
        <v>252</v>
      </c>
      <c r="H193" s="153">
        <v>58.3</v>
      </c>
      <c r="L193" s="183"/>
      <c r="M193" s="154"/>
      <c r="N193" s="155"/>
      <c r="O193" s="155"/>
      <c r="P193" s="155"/>
      <c r="Q193" s="155"/>
      <c r="R193" s="155"/>
      <c r="S193" s="155"/>
      <c r="T193" s="156"/>
      <c r="AT193" s="151" t="s">
        <v>126</v>
      </c>
      <c r="AU193" s="151" t="s">
        <v>80</v>
      </c>
      <c r="AV193" s="13" t="s">
        <v>80</v>
      </c>
      <c r="AW193" s="13" t="s">
        <v>27</v>
      </c>
      <c r="AX193" s="13" t="s">
        <v>70</v>
      </c>
      <c r="AY193" s="151" t="s">
        <v>118</v>
      </c>
    </row>
    <row r="194" spans="1:65" s="13" customFormat="1">
      <c r="B194" s="149"/>
      <c r="D194" s="150" t="s">
        <v>126</v>
      </c>
      <c r="E194" s="151" t="s">
        <v>1</v>
      </c>
      <c r="F194" s="152" t="s">
        <v>253</v>
      </c>
      <c r="H194" s="153">
        <v>99</v>
      </c>
      <c r="L194" s="183"/>
      <c r="M194" s="154"/>
      <c r="N194" s="155"/>
      <c r="O194" s="155"/>
      <c r="P194" s="155"/>
      <c r="Q194" s="155"/>
      <c r="R194" s="155"/>
      <c r="S194" s="155"/>
      <c r="T194" s="156"/>
      <c r="AT194" s="151" t="s">
        <v>126</v>
      </c>
      <c r="AU194" s="151" t="s">
        <v>80</v>
      </c>
      <c r="AV194" s="13" t="s">
        <v>80</v>
      </c>
      <c r="AW194" s="13" t="s">
        <v>27</v>
      </c>
      <c r="AX194" s="13" t="s">
        <v>70</v>
      </c>
      <c r="AY194" s="151" t="s">
        <v>118</v>
      </c>
    </row>
    <row r="195" spans="1:65" s="2" customFormat="1" ht="16.5" customHeight="1">
      <c r="A195" s="28"/>
      <c r="B195" s="135"/>
      <c r="C195" s="163" t="s">
        <v>254</v>
      </c>
      <c r="D195" s="163" t="s">
        <v>192</v>
      </c>
      <c r="E195" s="164" t="s">
        <v>255</v>
      </c>
      <c r="F195" s="165" t="s">
        <v>256</v>
      </c>
      <c r="G195" s="166" t="s">
        <v>135</v>
      </c>
      <c r="H195" s="167">
        <v>160.446</v>
      </c>
      <c r="I195" s="168"/>
      <c r="J195" s="168">
        <f>ROUND(I195*H195,2)</f>
        <v>0</v>
      </c>
      <c r="K195" s="169"/>
      <c r="L195" s="185"/>
      <c r="M195" s="170" t="s">
        <v>1</v>
      </c>
      <c r="N195" s="171" t="s">
        <v>35</v>
      </c>
      <c r="O195" s="145">
        <v>0</v>
      </c>
      <c r="P195" s="145">
        <f>O195*H195</f>
        <v>0</v>
      </c>
      <c r="Q195" s="145">
        <v>2.1999999999999999E-2</v>
      </c>
      <c r="R195" s="145">
        <f>Q195*H195</f>
        <v>3.5298119999999997</v>
      </c>
      <c r="S195" s="145">
        <v>0</v>
      </c>
      <c r="T195" s="146">
        <f>S195*H195</f>
        <v>0</v>
      </c>
      <c r="U195" s="28"/>
      <c r="V195" s="28"/>
      <c r="W195" s="28"/>
      <c r="X195" s="28"/>
      <c r="Y195" s="28"/>
      <c r="Z195" s="28"/>
      <c r="AA195" s="28"/>
      <c r="AB195" s="28"/>
      <c r="AC195" s="28"/>
      <c r="AD195" s="28"/>
      <c r="AE195" s="28"/>
      <c r="AR195" s="147" t="s">
        <v>162</v>
      </c>
      <c r="AT195" s="147" t="s">
        <v>192</v>
      </c>
      <c r="AU195" s="147" t="s">
        <v>80</v>
      </c>
      <c r="AY195" s="16" t="s">
        <v>118</v>
      </c>
      <c r="BE195" s="148">
        <f>IF(N195="základní",J195,0)</f>
        <v>0</v>
      </c>
      <c r="BF195" s="148">
        <f>IF(N195="snížená",J195,0)</f>
        <v>0</v>
      </c>
      <c r="BG195" s="148">
        <f>IF(N195="zákl. přenesená",J195,0)</f>
        <v>0</v>
      </c>
      <c r="BH195" s="148">
        <f>IF(N195="sníž. přenesená",J195,0)</f>
        <v>0</v>
      </c>
      <c r="BI195" s="148">
        <f>IF(N195="nulová",J195,0)</f>
        <v>0</v>
      </c>
      <c r="BJ195" s="16" t="s">
        <v>78</v>
      </c>
      <c r="BK195" s="148">
        <f>ROUND(I195*H195,2)</f>
        <v>0</v>
      </c>
      <c r="BL195" s="16" t="s">
        <v>124</v>
      </c>
      <c r="BM195" s="147" t="s">
        <v>257</v>
      </c>
    </row>
    <row r="196" spans="1:65" s="13" customFormat="1">
      <c r="B196" s="149"/>
      <c r="D196" s="150" t="s">
        <v>126</v>
      </c>
      <c r="F196" s="152" t="s">
        <v>258</v>
      </c>
      <c r="H196" s="153">
        <v>160.446</v>
      </c>
      <c r="L196" s="183"/>
      <c r="M196" s="154"/>
      <c r="N196" s="155"/>
      <c r="O196" s="155"/>
      <c r="P196" s="155"/>
      <c r="Q196" s="155"/>
      <c r="R196" s="155"/>
      <c r="S196" s="155"/>
      <c r="T196" s="156"/>
      <c r="AT196" s="151" t="s">
        <v>126</v>
      </c>
      <c r="AU196" s="151" t="s">
        <v>80</v>
      </c>
      <c r="AV196" s="13" t="s">
        <v>80</v>
      </c>
      <c r="AW196" s="13" t="s">
        <v>3</v>
      </c>
      <c r="AX196" s="13" t="s">
        <v>78</v>
      </c>
      <c r="AY196" s="151" t="s">
        <v>118</v>
      </c>
    </row>
    <row r="197" spans="1:65" s="2" customFormat="1" ht="16.5" customHeight="1">
      <c r="A197" s="28"/>
      <c r="B197" s="135"/>
      <c r="C197" s="136" t="s">
        <v>259</v>
      </c>
      <c r="D197" s="136" t="s">
        <v>120</v>
      </c>
      <c r="E197" s="137" t="s">
        <v>260</v>
      </c>
      <c r="F197" s="138" t="s">
        <v>261</v>
      </c>
      <c r="G197" s="139" t="s">
        <v>262</v>
      </c>
      <c r="H197" s="140">
        <v>1</v>
      </c>
      <c r="I197" s="141"/>
      <c r="J197" s="141">
        <f>ROUND(I197*H197,2)</f>
        <v>0</v>
      </c>
      <c r="K197" s="142"/>
      <c r="L197" s="181"/>
      <c r="M197" s="143" t="s">
        <v>1</v>
      </c>
      <c r="N197" s="144" t="s">
        <v>35</v>
      </c>
      <c r="O197" s="145">
        <v>0</v>
      </c>
      <c r="P197" s="145">
        <f>O197*H197</f>
        <v>0</v>
      </c>
      <c r="Q197" s="145">
        <v>0</v>
      </c>
      <c r="R197" s="145">
        <f>Q197*H197</f>
        <v>0</v>
      </c>
      <c r="S197" s="145">
        <v>4.5</v>
      </c>
      <c r="T197" s="146">
        <f>S197*H197</f>
        <v>4.5</v>
      </c>
      <c r="U197" s="28"/>
      <c r="V197" s="28"/>
      <c r="W197" s="28"/>
      <c r="X197" s="28"/>
      <c r="Y197" s="28"/>
      <c r="Z197" s="28"/>
      <c r="AA197" s="28"/>
      <c r="AB197" s="28"/>
      <c r="AC197" s="28"/>
      <c r="AD197" s="28"/>
      <c r="AE197" s="28"/>
      <c r="AR197" s="147" t="s">
        <v>124</v>
      </c>
      <c r="AT197" s="147" t="s">
        <v>120</v>
      </c>
      <c r="AU197" s="147" t="s">
        <v>80</v>
      </c>
      <c r="AY197" s="16" t="s">
        <v>118</v>
      </c>
      <c r="BE197" s="148">
        <f>IF(N197="základní",J197,0)</f>
        <v>0</v>
      </c>
      <c r="BF197" s="148">
        <f>IF(N197="snížená",J197,0)</f>
        <v>0</v>
      </c>
      <c r="BG197" s="148">
        <f>IF(N197="zákl. přenesená",J197,0)</f>
        <v>0</v>
      </c>
      <c r="BH197" s="148">
        <f>IF(N197="sníž. přenesená",J197,0)</f>
        <v>0</v>
      </c>
      <c r="BI197" s="148">
        <f>IF(N197="nulová",J197,0)</f>
        <v>0</v>
      </c>
      <c r="BJ197" s="16" t="s">
        <v>78</v>
      </c>
      <c r="BK197" s="148">
        <f>ROUND(I197*H197,2)</f>
        <v>0</v>
      </c>
      <c r="BL197" s="16" t="s">
        <v>124</v>
      </c>
      <c r="BM197" s="147" t="s">
        <v>263</v>
      </c>
    </row>
    <row r="198" spans="1:65" s="13" customFormat="1">
      <c r="B198" s="149"/>
      <c r="D198" s="150" t="s">
        <v>126</v>
      </c>
      <c r="E198" s="151" t="s">
        <v>1</v>
      </c>
      <c r="F198" s="152" t="s">
        <v>264</v>
      </c>
      <c r="H198" s="153">
        <v>1</v>
      </c>
      <c r="L198" s="183"/>
      <c r="M198" s="154"/>
      <c r="N198" s="155"/>
      <c r="O198" s="155"/>
      <c r="P198" s="155"/>
      <c r="Q198" s="155"/>
      <c r="R198" s="155"/>
      <c r="S198" s="155"/>
      <c r="T198" s="156"/>
      <c r="AT198" s="151" t="s">
        <v>126</v>
      </c>
      <c r="AU198" s="151" t="s">
        <v>80</v>
      </c>
      <c r="AV198" s="13" t="s">
        <v>80</v>
      </c>
      <c r="AW198" s="13" t="s">
        <v>27</v>
      </c>
      <c r="AX198" s="13" t="s">
        <v>70</v>
      </c>
      <c r="AY198" s="151" t="s">
        <v>118</v>
      </c>
    </row>
    <row r="199" spans="1:65" s="2" customFormat="1" ht="21.75" customHeight="1">
      <c r="A199" s="28"/>
      <c r="B199" s="135"/>
      <c r="C199" s="136" t="s">
        <v>265</v>
      </c>
      <c r="D199" s="136" t="s">
        <v>120</v>
      </c>
      <c r="E199" s="137" t="s">
        <v>266</v>
      </c>
      <c r="F199" s="138" t="s">
        <v>267</v>
      </c>
      <c r="G199" s="139" t="s">
        <v>268</v>
      </c>
      <c r="H199" s="140">
        <v>3</v>
      </c>
      <c r="I199" s="141"/>
      <c r="J199" s="141">
        <f>ROUND(I199*H199,2)</f>
        <v>0</v>
      </c>
      <c r="K199" s="142"/>
      <c r="L199" s="181"/>
      <c r="M199" s="143" t="s">
        <v>1</v>
      </c>
      <c r="N199" s="144" t="s">
        <v>35</v>
      </c>
      <c r="O199" s="145">
        <v>0</v>
      </c>
      <c r="P199" s="145">
        <f>O199*H199</f>
        <v>0</v>
      </c>
      <c r="Q199" s="145">
        <v>0.05</v>
      </c>
      <c r="R199" s="145">
        <f>Q199*H199</f>
        <v>0.15000000000000002</v>
      </c>
      <c r="S199" s="145">
        <v>0</v>
      </c>
      <c r="T199" s="146">
        <f>S199*H199</f>
        <v>0</v>
      </c>
      <c r="U199" s="28"/>
      <c r="V199" s="28"/>
      <c r="W199" s="28"/>
      <c r="X199" s="28"/>
      <c r="Y199" s="28"/>
      <c r="Z199" s="28"/>
      <c r="AA199" s="28"/>
      <c r="AB199" s="28"/>
      <c r="AC199" s="28"/>
      <c r="AD199" s="28"/>
      <c r="AE199" s="28"/>
      <c r="AR199" s="147" t="s">
        <v>269</v>
      </c>
      <c r="AT199" s="147" t="s">
        <v>120</v>
      </c>
      <c r="AU199" s="147" t="s">
        <v>80</v>
      </c>
      <c r="AY199" s="16" t="s">
        <v>118</v>
      </c>
      <c r="BE199" s="148">
        <f>IF(N199="základní",J199,0)</f>
        <v>0</v>
      </c>
      <c r="BF199" s="148">
        <f>IF(N199="snížená",J199,0)</f>
        <v>0</v>
      </c>
      <c r="BG199" s="148">
        <f>IF(N199="zákl. přenesená",J199,0)</f>
        <v>0</v>
      </c>
      <c r="BH199" s="148">
        <f>IF(N199="sníž. přenesená",J199,0)</f>
        <v>0</v>
      </c>
      <c r="BI199" s="148">
        <f>IF(N199="nulová",J199,0)</f>
        <v>0</v>
      </c>
      <c r="BJ199" s="16" t="s">
        <v>78</v>
      </c>
      <c r="BK199" s="148">
        <f>ROUND(I199*H199,2)</f>
        <v>0</v>
      </c>
      <c r="BL199" s="16" t="s">
        <v>269</v>
      </c>
      <c r="BM199" s="147" t="s">
        <v>270</v>
      </c>
    </row>
    <row r="200" spans="1:65" s="13" customFormat="1">
      <c r="B200" s="149"/>
      <c r="D200" s="150" t="s">
        <v>126</v>
      </c>
      <c r="E200" s="151" t="s">
        <v>1</v>
      </c>
      <c r="F200" s="152" t="s">
        <v>271</v>
      </c>
      <c r="H200" s="153">
        <v>1</v>
      </c>
      <c r="L200" s="183"/>
      <c r="M200" s="154"/>
      <c r="N200" s="155"/>
      <c r="O200" s="155"/>
      <c r="P200" s="155"/>
      <c r="Q200" s="155"/>
      <c r="R200" s="155"/>
      <c r="S200" s="155"/>
      <c r="T200" s="156"/>
      <c r="AT200" s="151" t="s">
        <v>126</v>
      </c>
      <c r="AU200" s="151" t="s">
        <v>80</v>
      </c>
      <c r="AV200" s="13" t="s">
        <v>80</v>
      </c>
      <c r="AW200" s="13" t="s">
        <v>27</v>
      </c>
      <c r="AX200" s="13" t="s">
        <v>70</v>
      </c>
      <c r="AY200" s="151" t="s">
        <v>118</v>
      </c>
    </row>
    <row r="201" spans="1:65" s="13" customFormat="1">
      <c r="B201" s="149"/>
      <c r="D201" s="150" t="s">
        <v>126</v>
      </c>
      <c r="E201" s="151" t="s">
        <v>1</v>
      </c>
      <c r="F201" s="152" t="s">
        <v>272</v>
      </c>
      <c r="H201" s="153">
        <v>1</v>
      </c>
      <c r="L201" s="183"/>
      <c r="M201" s="154"/>
      <c r="N201" s="155"/>
      <c r="O201" s="155"/>
      <c r="P201" s="155"/>
      <c r="Q201" s="155"/>
      <c r="R201" s="155"/>
      <c r="S201" s="155"/>
      <c r="T201" s="156"/>
      <c r="AT201" s="151" t="s">
        <v>126</v>
      </c>
      <c r="AU201" s="151" t="s">
        <v>80</v>
      </c>
      <c r="AV201" s="13" t="s">
        <v>80</v>
      </c>
      <c r="AW201" s="13" t="s">
        <v>27</v>
      </c>
      <c r="AX201" s="13" t="s">
        <v>70</v>
      </c>
      <c r="AY201" s="151" t="s">
        <v>118</v>
      </c>
    </row>
    <row r="202" spans="1:65" s="13" customFormat="1">
      <c r="B202" s="149"/>
      <c r="D202" s="150" t="s">
        <v>126</v>
      </c>
      <c r="E202" s="151" t="s">
        <v>1</v>
      </c>
      <c r="F202" s="152" t="s">
        <v>273</v>
      </c>
      <c r="H202" s="153">
        <v>1</v>
      </c>
      <c r="L202" s="183"/>
      <c r="M202" s="154"/>
      <c r="N202" s="155"/>
      <c r="O202" s="155"/>
      <c r="P202" s="155"/>
      <c r="Q202" s="155"/>
      <c r="R202" s="155"/>
      <c r="S202" s="155"/>
      <c r="T202" s="156"/>
      <c r="AT202" s="151" t="s">
        <v>126</v>
      </c>
      <c r="AU202" s="151" t="s">
        <v>80</v>
      </c>
      <c r="AV202" s="13" t="s">
        <v>80</v>
      </c>
      <c r="AW202" s="13" t="s">
        <v>27</v>
      </c>
      <c r="AX202" s="13" t="s">
        <v>70</v>
      </c>
      <c r="AY202" s="151" t="s">
        <v>118</v>
      </c>
    </row>
    <row r="203" spans="1:65" s="2" customFormat="1" ht="21.75" customHeight="1">
      <c r="A203" s="28"/>
      <c r="B203" s="135"/>
      <c r="C203" s="136" t="s">
        <v>274</v>
      </c>
      <c r="D203" s="136" t="s">
        <v>120</v>
      </c>
      <c r="E203" s="137" t="s">
        <v>275</v>
      </c>
      <c r="F203" s="138" t="s">
        <v>276</v>
      </c>
      <c r="G203" s="139" t="s">
        <v>262</v>
      </c>
      <c r="H203" s="140">
        <v>1</v>
      </c>
      <c r="I203" s="141"/>
      <c r="J203" s="141">
        <f>ROUND(I203*H203,2)</f>
        <v>0</v>
      </c>
      <c r="K203" s="142"/>
      <c r="L203" s="181"/>
      <c r="M203" s="143" t="s">
        <v>1</v>
      </c>
      <c r="N203" s="144" t="s">
        <v>35</v>
      </c>
      <c r="O203" s="145">
        <v>0</v>
      </c>
      <c r="P203" s="145">
        <f>O203*H203</f>
        <v>0</v>
      </c>
      <c r="Q203" s="145">
        <v>0.15</v>
      </c>
      <c r="R203" s="145">
        <f>Q203*H203</f>
        <v>0.15</v>
      </c>
      <c r="S203" s="145">
        <v>0</v>
      </c>
      <c r="T203" s="146">
        <f>S203*H203</f>
        <v>0</v>
      </c>
      <c r="U203" s="28"/>
      <c r="V203" s="28"/>
      <c r="W203" s="28"/>
      <c r="X203" s="28"/>
      <c r="Y203" s="28"/>
      <c r="Z203" s="28"/>
      <c r="AA203" s="28"/>
      <c r="AB203" s="28"/>
      <c r="AC203" s="28"/>
      <c r="AD203" s="28"/>
      <c r="AE203" s="28"/>
      <c r="AR203" s="147" t="s">
        <v>269</v>
      </c>
      <c r="AT203" s="147" t="s">
        <v>120</v>
      </c>
      <c r="AU203" s="147" t="s">
        <v>80</v>
      </c>
      <c r="AY203" s="16" t="s">
        <v>118</v>
      </c>
      <c r="BE203" s="148">
        <f>IF(N203="základní",J203,0)</f>
        <v>0</v>
      </c>
      <c r="BF203" s="148">
        <f>IF(N203="snížená",J203,0)</f>
        <v>0</v>
      </c>
      <c r="BG203" s="148">
        <f>IF(N203="zákl. přenesená",J203,0)</f>
        <v>0</v>
      </c>
      <c r="BH203" s="148">
        <f>IF(N203="sníž. přenesená",J203,0)</f>
        <v>0</v>
      </c>
      <c r="BI203" s="148">
        <f>IF(N203="nulová",J203,0)</f>
        <v>0</v>
      </c>
      <c r="BJ203" s="16" t="s">
        <v>78</v>
      </c>
      <c r="BK203" s="148">
        <f>ROUND(I203*H203,2)</f>
        <v>0</v>
      </c>
      <c r="BL203" s="16" t="s">
        <v>269</v>
      </c>
      <c r="BM203" s="147" t="s">
        <v>277</v>
      </c>
    </row>
    <row r="204" spans="1:65" s="13" customFormat="1">
      <c r="B204" s="149"/>
      <c r="D204" s="150" t="s">
        <v>126</v>
      </c>
      <c r="E204" s="151" t="s">
        <v>1</v>
      </c>
      <c r="F204" s="152" t="s">
        <v>78</v>
      </c>
      <c r="H204" s="153">
        <v>1</v>
      </c>
      <c r="L204" s="183"/>
      <c r="M204" s="154"/>
      <c r="N204" s="155"/>
      <c r="O204" s="155"/>
      <c r="P204" s="155"/>
      <c r="Q204" s="155"/>
      <c r="R204" s="155"/>
      <c r="S204" s="155"/>
      <c r="T204" s="156"/>
      <c r="AT204" s="151" t="s">
        <v>126</v>
      </c>
      <c r="AU204" s="151" t="s">
        <v>80</v>
      </c>
      <c r="AV204" s="13" t="s">
        <v>80</v>
      </c>
      <c r="AW204" s="13" t="s">
        <v>27</v>
      </c>
      <c r="AX204" s="13" t="s">
        <v>70</v>
      </c>
      <c r="AY204" s="151" t="s">
        <v>118</v>
      </c>
    </row>
    <row r="205" spans="1:65" s="2" customFormat="1" ht="21.75" customHeight="1">
      <c r="A205" s="28"/>
      <c r="B205" s="135"/>
      <c r="C205" s="136" t="s">
        <v>278</v>
      </c>
      <c r="D205" s="136" t="s">
        <v>120</v>
      </c>
      <c r="E205" s="137" t="s">
        <v>279</v>
      </c>
      <c r="F205" s="138" t="s">
        <v>280</v>
      </c>
      <c r="G205" s="139" t="s">
        <v>262</v>
      </c>
      <c r="H205" s="140">
        <v>1</v>
      </c>
      <c r="I205" s="141"/>
      <c r="J205" s="141">
        <f>ROUND(I205*H205,2)</f>
        <v>0</v>
      </c>
      <c r="K205" s="142"/>
      <c r="L205" s="181"/>
      <c r="M205" s="143" t="s">
        <v>1</v>
      </c>
      <c r="N205" s="144" t="s">
        <v>35</v>
      </c>
      <c r="O205" s="145">
        <v>0</v>
      </c>
      <c r="P205" s="145">
        <f>O205*H205</f>
        <v>0</v>
      </c>
      <c r="Q205" s="145">
        <v>0.15</v>
      </c>
      <c r="R205" s="145">
        <f>Q205*H205</f>
        <v>0.15</v>
      </c>
      <c r="S205" s="145">
        <v>0</v>
      </c>
      <c r="T205" s="146">
        <f>S205*H205</f>
        <v>0</v>
      </c>
      <c r="U205" s="28"/>
      <c r="V205" s="28"/>
      <c r="W205" s="28"/>
      <c r="X205" s="28"/>
      <c r="Y205" s="28"/>
      <c r="Z205" s="28"/>
      <c r="AA205" s="28"/>
      <c r="AB205" s="28"/>
      <c r="AC205" s="28"/>
      <c r="AD205" s="28"/>
      <c r="AE205" s="28"/>
      <c r="AR205" s="147" t="s">
        <v>269</v>
      </c>
      <c r="AT205" s="147" t="s">
        <v>120</v>
      </c>
      <c r="AU205" s="147" t="s">
        <v>80</v>
      </c>
      <c r="AY205" s="16" t="s">
        <v>118</v>
      </c>
      <c r="BE205" s="148">
        <f>IF(N205="základní",J205,0)</f>
        <v>0</v>
      </c>
      <c r="BF205" s="148">
        <f>IF(N205="snížená",J205,0)</f>
        <v>0</v>
      </c>
      <c r="BG205" s="148">
        <f>IF(N205="zákl. přenesená",J205,0)</f>
        <v>0</v>
      </c>
      <c r="BH205" s="148">
        <f>IF(N205="sníž. přenesená",J205,0)</f>
        <v>0</v>
      </c>
      <c r="BI205" s="148">
        <f>IF(N205="nulová",J205,0)</f>
        <v>0</v>
      </c>
      <c r="BJ205" s="16" t="s">
        <v>78</v>
      </c>
      <c r="BK205" s="148">
        <f>ROUND(I205*H205,2)</f>
        <v>0</v>
      </c>
      <c r="BL205" s="16" t="s">
        <v>269</v>
      </c>
      <c r="BM205" s="147" t="s">
        <v>281</v>
      </c>
    </row>
    <row r="206" spans="1:65" s="13" customFormat="1">
      <c r="B206" s="149"/>
      <c r="D206" s="150" t="s">
        <v>126</v>
      </c>
      <c r="E206" s="151" t="s">
        <v>1</v>
      </c>
      <c r="F206" s="152" t="s">
        <v>78</v>
      </c>
      <c r="H206" s="153">
        <v>1</v>
      </c>
      <c r="L206" s="183"/>
      <c r="M206" s="154"/>
      <c r="N206" s="155"/>
      <c r="O206" s="155"/>
      <c r="P206" s="155"/>
      <c r="Q206" s="155"/>
      <c r="R206" s="155"/>
      <c r="S206" s="155"/>
      <c r="T206" s="156"/>
      <c r="AT206" s="151" t="s">
        <v>126</v>
      </c>
      <c r="AU206" s="151" t="s">
        <v>80</v>
      </c>
      <c r="AV206" s="13" t="s">
        <v>80</v>
      </c>
      <c r="AW206" s="13" t="s">
        <v>27</v>
      </c>
      <c r="AX206" s="13" t="s">
        <v>70</v>
      </c>
      <c r="AY206" s="151" t="s">
        <v>118</v>
      </c>
    </row>
    <row r="207" spans="1:65" s="200" customFormat="1" ht="21.75" customHeight="1">
      <c r="A207" s="186"/>
      <c r="B207" s="187"/>
      <c r="C207" s="188" t="s">
        <v>282</v>
      </c>
      <c r="D207" s="188" t="s">
        <v>120</v>
      </c>
      <c r="E207" s="189" t="s">
        <v>283</v>
      </c>
      <c r="F207" s="190" t="s">
        <v>466</v>
      </c>
      <c r="G207" s="191" t="s">
        <v>268</v>
      </c>
      <c r="H207" s="192">
        <v>3</v>
      </c>
      <c r="I207" s="193"/>
      <c r="J207" s="193">
        <f>ROUND(I207*H207,2)</f>
        <v>0</v>
      </c>
      <c r="K207" s="194"/>
      <c r="L207" s="195"/>
      <c r="M207" s="196" t="s">
        <v>1</v>
      </c>
      <c r="N207" s="197" t="s">
        <v>35</v>
      </c>
      <c r="O207" s="198">
        <v>0</v>
      </c>
      <c r="P207" s="198">
        <f>O207*H207</f>
        <v>0</v>
      </c>
      <c r="Q207" s="198">
        <v>1</v>
      </c>
      <c r="R207" s="198">
        <f>Q207*H207</f>
        <v>3</v>
      </c>
      <c r="S207" s="198">
        <v>0</v>
      </c>
      <c r="T207" s="199">
        <f>S207*H207</f>
        <v>0</v>
      </c>
      <c r="U207" s="186"/>
      <c r="V207" s="186"/>
      <c r="W207" s="186"/>
      <c r="X207" s="186"/>
      <c r="Y207" s="186"/>
      <c r="Z207" s="186"/>
      <c r="AA207" s="186"/>
      <c r="AB207" s="186"/>
      <c r="AC207" s="186"/>
      <c r="AD207" s="186"/>
      <c r="AE207" s="186"/>
      <c r="AR207" s="201" t="s">
        <v>269</v>
      </c>
      <c r="AT207" s="201" t="s">
        <v>120</v>
      </c>
      <c r="AU207" s="201" t="s">
        <v>80</v>
      </c>
      <c r="AY207" s="202" t="s">
        <v>118</v>
      </c>
      <c r="BE207" s="203">
        <f>IF(N207="základní",J207,0)</f>
        <v>0</v>
      </c>
      <c r="BF207" s="203">
        <f>IF(N207="snížená",J207,0)</f>
        <v>0</v>
      </c>
      <c r="BG207" s="203">
        <f>IF(N207="zákl. přenesená",J207,0)</f>
        <v>0</v>
      </c>
      <c r="BH207" s="203">
        <f>IF(N207="sníž. přenesená",J207,0)</f>
        <v>0</v>
      </c>
      <c r="BI207" s="203">
        <f>IF(N207="nulová",J207,0)</f>
        <v>0</v>
      </c>
      <c r="BJ207" s="202" t="s">
        <v>78</v>
      </c>
      <c r="BK207" s="203">
        <f>ROUND(I207*H207,2)</f>
        <v>0</v>
      </c>
      <c r="BL207" s="202" t="s">
        <v>269</v>
      </c>
      <c r="BM207" s="201" t="s">
        <v>284</v>
      </c>
    </row>
    <row r="208" spans="1:65" s="13" customFormat="1">
      <c r="B208" s="149"/>
      <c r="D208" s="150" t="s">
        <v>126</v>
      </c>
      <c r="E208" s="151" t="s">
        <v>1</v>
      </c>
      <c r="F208" s="152" t="s">
        <v>78</v>
      </c>
      <c r="H208" s="153">
        <v>1</v>
      </c>
      <c r="L208" s="183"/>
      <c r="M208" s="154"/>
      <c r="N208" s="155"/>
      <c r="O208" s="155"/>
      <c r="P208" s="155"/>
      <c r="Q208" s="155"/>
      <c r="R208" s="155"/>
      <c r="S208" s="155"/>
      <c r="T208" s="156"/>
      <c r="AT208" s="151" t="s">
        <v>126</v>
      </c>
      <c r="AU208" s="151" t="s">
        <v>80</v>
      </c>
      <c r="AV208" s="13" t="s">
        <v>80</v>
      </c>
      <c r="AW208" s="13" t="s">
        <v>27</v>
      </c>
      <c r="AX208" s="13" t="s">
        <v>70</v>
      </c>
      <c r="AY208" s="151" t="s">
        <v>118</v>
      </c>
    </row>
    <row r="209" spans="1:65" s="2" customFormat="1" ht="16.5" customHeight="1">
      <c r="A209" s="28"/>
      <c r="B209" s="135"/>
      <c r="C209" s="136" t="s">
        <v>285</v>
      </c>
      <c r="D209" s="136" t="s">
        <v>120</v>
      </c>
      <c r="E209" s="137" t="s">
        <v>286</v>
      </c>
      <c r="F209" s="138" t="s">
        <v>287</v>
      </c>
      <c r="G209" s="139" t="s">
        <v>146</v>
      </c>
      <c r="H209" s="140">
        <v>1.075</v>
      </c>
      <c r="I209" s="141"/>
      <c r="J209" s="141">
        <f>ROUND(I209*H209,2)</f>
        <v>0</v>
      </c>
      <c r="K209" s="142"/>
      <c r="L209" s="181"/>
      <c r="M209" s="143" t="s">
        <v>1</v>
      </c>
      <c r="N209" s="144" t="s">
        <v>35</v>
      </c>
      <c r="O209" s="145">
        <v>6.4359999999999999</v>
      </c>
      <c r="P209" s="145">
        <f>O209*H209</f>
        <v>6.9186999999999994</v>
      </c>
      <c r="Q209" s="145">
        <v>0</v>
      </c>
      <c r="R209" s="145">
        <f>Q209*H209</f>
        <v>0</v>
      </c>
      <c r="S209" s="145">
        <v>2</v>
      </c>
      <c r="T209" s="146">
        <f>S209*H209</f>
        <v>2.15</v>
      </c>
      <c r="U209" s="28"/>
      <c r="V209" s="28"/>
      <c r="W209" s="28"/>
      <c r="X209" s="28"/>
      <c r="Y209" s="28"/>
      <c r="Z209" s="28"/>
      <c r="AA209" s="28"/>
      <c r="AB209" s="28"/>
      <c r="AC209" s="28"/>
      <c r="AD209" s="28"/>
      <c r="AE209" s="28"/>
      <c r="AR209" s="147" t="s">
        <v>124</v>
      </c>
      <c r="AT209" s="147" t="s">
        <v>120</v>
      </c>
      <c r="AU209" s="147" t="s">
        <v>80</v>
      </c>
      <c r="AY209" s="16" t="s">
        <v>118</v>
      </c>
      <c r="BE209" s="148">
        <f>IF(N209="základní",J209,0)</f>
        <v>0</v>
      </c>
      <c r="BF209" s="148">
        <f>IF(N209="snížená",J209,0)</f>
        <v>0</v>
      </c>
      <c r="BG209" s="148">
        <f>IF(N209="zákl. přenesená",J209,0)</f>
        <v>0</v>
      </c>
      <c r="BH209" s="148">
        <f>IF(N209="sníž. přenesená",J209,0)</f>
        <v>0</v>
      </c>
      <c r="BI209" s="148">
        <f>IF(N209="nulová",J209,0)</f>
        <v>0</v>
      </c>
      <c r="BJ209" s="16" t="s">
        <v>78</v>
      </c>
      <c r="BK209" s="148">
        <f>ROUND(I209*H209,2)</f>
        <v>0</v>
      </c>
      <c r="BL209" s="16" t="s">
        <v>124</v>
      </c>
      <c r="BM209" s="147" t="s">
        <v>288</v>
      </c>
    </row>
    <row r="210" spans="1:65" s="13" customFormat="1">
      <c r="B210" s="149"/>
      <c r="D210" s="150" t="s">
        <v>126</v>
      </c>
      <c r="E210" s="151" t="s">
        <v>1</v>
      </c>
      <c r="F210" s="152" t="s">
        <v>216</v>
      </c>
      <c r="H210" s="153">
        <v>0.75</v>
      </c>
      <c r="L210" s="183"/>
      <c r="M210" s="154"/>
      <c r="N210" s="155"/>
      <c r="O210" s="155"/>
      <c r="P210" s="155"/>
      <c r="Q210" s="155"/>
      <c r="R210" s="155"/>
      <c r="S210" s="155"/>
      <c r="T210" s="156"/>
      <c r="AT210" s="151" t="s">
        <v>126</v>
      </c>
      <c r="AU210" s="151" t="s">
        <v>80</v>
      </c>
      <c r="AV210" s="13" t="s">
        <v>80</v>
      </c>
      <c r="AW210" s="13" t="s">
        <v>27</v>
      </c>
      <c r="AX210" s="13" t="s">
        <v>70</v>
      </c>
      <c r="AY210" s="151" t="s">
        <v>118</v>
      </c>
    </row>
    <row r="211" spans="1:65" s="13" customFormat="1">
      <c r="B211" s="149"/>
      <c r="D211" s="150" t="s">
        <v>126</v>
      </c>
      <c r="E211" s="151" t="s">
        <v>1</v>
      </c>
      <c r="F211" s="152" t="s">
        <v>217</v>
      </c>
      <c r="H211" s="153">
        <v>0.125</v>
      </c>
      <c r="L211" s="183"/>
      <c r="M211" s="154"/>
      <c r="N211" s="155"/>
      <c r="O211" s="155"/>
      <c r="P211" s="155"/>
      <c r="Q211" s="155"/>
      <c r="R211" s="155"/>
      <c r="S211" s="155"/>
      <c r="T211" s="156"/>
      <c r="AT211" s="151" t="s">
        <v>126</v>
      </c>
      <c r="AU211" s="151" t="s">
        <v>80</v>
      </c>
      <c r="AV211" s="13" t="s">
        <v>80</v>
      </c>
      <c r="AW211" s="13" t="s">
        <v>27</v>
      </c>
      <c r="AX211" s="13" t="s">
        <v>70</v>
      </c>
      <c r="AY211" s="151" t="s">
        <v>118</v>
      </c>
    </row>
    <row r="212" spans="1:65" s="13" customFormat="1">
      <c r="B212" s="149"/>
      <c r="D212" s="150" t="s">
        <v>126</v>
      </c>
      <c r="E212" s="151" t="s">
        <v>1</v>
      </c>
      <c r="F212" s="152" t="s">
        <v>218</v>
      </c>
      <c r="H212" s="153">
        <v>0.2</v>
      </c>
      <c r="L212" s="183"/>
      <c r="M212" s="154"/>
      <c r="N212" s="155"/>
      <c r="O212" s="155"/>
      <c r="P212" s="155"/>
      <c r="Q212" s="155"/>
      <c r="R212" s="155"/>
      <c r="S212" s="155"/>
      <c r="T212" s="156"/>
      <c r="AT212" s="151" t="s">
        <v>126</v>
      </c>
      <c r="AU212" s="151" t="s">
        <v>80</v>
      </c>
      <c r="AV212" s="13" t="s">
        <v>80</v>
      </c>
      <c r="AW212" s="13" t="s">
        <v>27</v>
      </c>
      <c r="AX212" s="13" t="s">
        <v>70</v>
      </c>
      <c r="AY212" s="151" t="s">
        <v>118</v>
      </c>
    </row>
    <row r="213" spans="1:65" s="12" customFormat="1" ht="22.9" customHeight="1">
      <c r="B213" s="123"/>
      <c r="D213" s="124" t="s">
        <v>69</v>
      </c>
      <c r="E213" s="133" t="s">
        <v>289</v>
      </c>
      <c r="F213" s="133" t="s">
        <v>290</v>
      </c>
      <c r="J213" s="134">
        <f>BK213</f>
        <v>0</v>
      </c>
      <c r="L213" s="182"/>
      <c r="M213" s="127"/>
      <c r="N213" s="128"/>
      <c r="O213" s="128"/>
      <c r="P213" s="129">
        <f>SUM(P214:P217)</f>
        <v>13.107303999999999</v>
      </c>
      <c r="Q213" s="128"/>
      <c r="R213" s="129">
        <f>SUM(R214:R217)</f>
        <v>0</v>
      </c>
      <c r="S213" s="128"/>
      <c r="T213" s="130">
        <f>SUM(T214:T217)</f>
        <v>0</v>
      </c>
      <c r="AR213" s="124" t="s">
        <v>78</v>
      </c>
      <c r="AT213" s="131" t="s">
        <v>69</v>
      </c>
      <c r="AU213" s="131" t="s">
        <v>78</v>
      </c>
      <c r="AY213" s="124" t="s">
        <v>118</v>
      </c>
      <c r="BK213" s="132">
        <f>SUM(BK214:BK217)</f>
        <v>0</v>
      </c>
    </row>
    <row r="214" spans="1:65" s="2" customFormat="1" ht="21.75" customHeight="1">
      <c r="A214" s="28"/>
      <c r="B214" s="135"/>
      <c r="C214" s="136" t="s">
        <v>291</v>
      </c>
      <c r="D214" s="136" t="s">
        <v>120</v>
      </c>
      <c r="E214" s="137" t="s">
        <v>292</v>
      </c>
      <c r="F214" s="138" t="s">
        <v>469</v>
      </c>
      <c r="G214" s="139" t="s">
        <v>184</v>
      </c>
      <c r="H214" s="140">
        <v>32.283999999999999</v>
      </c>
      <c r="I214" s="141"/>
      <c r="J214" s="141">
        <f>ROUND(I214*H214,2)</f>
        <v>0</v>
      </c>
      <c r="K214" s="142"/>
      <c r="L214" s="181"/>
      <c r="M214" s="143" t="s">
        <v>1</v>
      </c>
      <c r="N214" s="144" t="s">
        <v>35</v>
      </c>
      <c r="O214" s="145">
        <v>0.03</v>
      </c>
      <c r="P214" s="145">
        <f>O214*H214</f>
        <v>0.96851999999999994</v>
      </c>
      <c r="Q214" s="145">
        <v>0</v>
      </c>
      <c r="R214" s="145">
        <f>Q214*H214</f>
        <v>0</v>
      </c>
      <c r="S214" s="145">
        <v>0</v>
      </c>
      <c r="T214" s="146">
        <f>S214*H214</f>
        <v>0</v>
      </c>
      <c r="U214" s="28"/>
      <c r="V214" s="28"/>
      <c r="W214" s="28"/>
      <c r="X214" s="28"/>
      <c r="Y214" s="28"/>
      <c r="Z214" s="28"/>
      <c r="AA214" s="28"/>
      <c r="AB214" s="28"/>
      <c r="AC214" s="28"/>
      <c r="AD214" s="28"/>
      <c r="AE214" s="28"/>
      <c r="AR214" s="147" t="s">
        <v>124</v>
      </c>
      <c r="AT214" s="147" t="s">
        <v>120</v>
      </c>
      <c r="AU214" s="147" t="s">
        <v>80</v>
      </c>
      <c r="AY214" s="16" t="s">
        <v>118</v>
      </c>
      <c r="BE214" s="148">
        <f>IF(N214="základní",J214,0)</f>
        <v>0</v>
      </c>
      <c r="BF214" s="148">
        <f>IF(N214="snížená",J214,0)</f>
        <v>0</v>
      </c>
      <c r="BG214" s="148">
        <f>IF(N214="zákl. přenesená",J214,0)</f>
        <v>0</v>
      </c>
      <c r="BH214" s="148">
        <f>IF(N214="sníž. přenesená",J214,0)</f>
        <v>0</v>
      </c>
      <c r="BI214" s="148">
        <f>IF(N214="nulová",J214,0)</f>
        <v>0</v>
      </c>
      <c r="BJ214" s="16" t="s">
        <v>78</v>
      </c>
      <c r="BK214" s="148">
        <f>ROUND(I214*H214,2)</f>
        <v>0</v>
      </c>
      <c r="BL214" s="16" t="s">
        <v>124</v>
      </c>
      <c r="BM214" s="147" t="s">
        <v>293</v>
      </c>
    </row>
    <row r="215" spans="1:65" s="13" customFormat="1">
      <c r="B215" s="149"/>
      <c r="D215" s="150" t="s">
        <v>126</v>
      </c>
      <c r="F215" s="152" t="s">
        <v>294</v>
      </c>
      <c r="H215" s="153">
        <v>290.55599999999998</v>
      </c>
      <c r="L215" s="183"/>
      <c r="M215" s="154"/>
      <c r="N215" s="155"/>
      <c r="O215" s="155"/>
      <c r="P215" s="155"/>
      <c r="Q215" s="155"/>
      <c r="R215" s="155"/>
      <c r="S215" s="155"/>
      <c r="T215" s="156"/>
      <c r="AT215" s="151" t="s">
        <v>126</v>
      </c>
      <c r="AU215" s="151" t="s">
        <v>80</v>
      </c>
      <c r="AV215" s="13" t="s">
        <v>80</v>
      </c>
      <c r="AW215" s="13" t="s">
        <v>3</v>
      </c>
      <c r="AX215" s="13" t="s">
        <v>78</v>
      </c>
      <c r="AY215" s="151" t="s">
        <v>118</v>
      </c>
    </row>
    <row r="216" spans="1:65" s="2" customFormat="1" ht="21.75" customHeight="1">
      <c r="A216" s="28"/>
      <c r="B216" s="135"/>
      <c r="C216" s="136" t="s">
        <v>295</v>
      </c>
      <c r="D216" s="136" t="s">
        <v>120</v>
      </c>
      <c r="E216" s="137" t="s">
        <v>296</v>
      </c>
      <c r="F216" s="138" t="s">
        <v>297</v>
      </c>
      <c r="G216" s="139" t="s">
        <v>184</v>
      </c>
      <c r="H216" s="140">
        <v>32.283999999999999</v>
      </c>
      <c r="I216" s="141"/>
      <c r="J216" s="141">
        <f>ROUND(I216*H216,2)</f>
        <v>0</v>
      </c>
      <c r="K216" s="142"/>
      <c r="L216" s="181"/>
      <c r="M216" s="143" t="s">
        <v>1</v>
      </c>
      <c r="N216" s="144" t="s">
        <v>35</v>
      </c>
      <c r="O216" s="145">
        <v>0.376</v>
      </c>
      <c r="P216" s="145">
        <f>O216*H216</f>
        <v>12.138783999999999</v>
      </c>
      <c r="Q216" s="145">
        <v>0</v>
      </c>
      <c r="R216" s="145">
        <f>Q216*H216</f>
        <v>0</v>
      </c>
      <c r="S216" s="145">
        <v>0</v>
      </c>
      <c r="T216" s="146">
        <f>S216*H216</f>
        <v>0</v>
      </c>
      <c r="U216" s="28"/>
      <c r="V216" s="28"/>
      <c r="W216" s="28"/>
      <c r="X216" s="28"/>
      <c r="Y216" s="28"/>
      <c r="Z216" s="28"/>
      <c r="AA216" s="28"/>
      <c r="AB216" s="28"/>
      <c r="AC216" s="28"/>
      <c r="AD216" s="28"/>
      <c r="AE216" s="28"/>
      <c r="AR216" s="147" t="s">
        <v>124</v>
      </c>
      <c r="AT216" s="147" t="s">
        <v>120</v>
      </c>
      <c r="AU216" s="147" t="s">
        <v>80</v>
      </c>
      <c r="AY216" s="16" t="s">
        <v>118</v>
      </c>
      <c r="BE216" s="148">
        <f>IF(N216="základní",J216,0)</f>
        <v>0</v>
      </c>
      <c r="BF216" s="148">
        <f>IF(N216="snížená",J216,0)</f>
        <v>0</v>
      </c>
      <c r="BG216" s="148">
        <f>IF(N216="zákl. přenesená",J216,0)</f>
        <v>0</v>
      </c>
      <c r="BH216" s="148">
        <f>IF(N216="sníž. přenesená",J216,0)</f>
        <v>0</v>
      </c>
      <c r="BI216" s="148">
        <f>IF(N216="nulová",J216,0)</f>
        <v>0</v>
      </c>
      <c r="BJ216" s="16" t="s">
        <v>78</v>
      </c>
      <c r="BK216" s="148">
        <f>ROUND(I216*H216,2)</f>
        <v>0</v>
      </c>
      <c r="BL216" s="16" t="s">
        <v>124</v>
      </c>
      <c r="BM216" s="147" t="s">
        <v>298</v>
      </c>
    </row>
    <row r="217" spans="1:65" s="2" customFormat="1" ht="21.75" customHeight="1">
      <c r="A217" s="28"/>
      <c r="B217" s="135"/>
      <c r="C217" s="136" t="s">
        <v>299</v>
      </c>
      <c r="D217" s="136" t="s">
        <v>120</v>
      </c>
      <c r="E217" s="137" t="s">
        <v>300</v>
      </c>
      <c r="F217" s="138" t="s">
        <v>470</v>
      </c>
      <c r="G217" s="139" t="s">
        <v>184</v>
      </c>
      <c r="H217" s="140">
        <v>32.283999999999999</v>
      </c>
      <c r="I217" s="141"/>
      <c r="J217" s="141">
        <f>ROUND(I217*H217,2)</f>
        <v>0</v>
      </c>
      <c r="K217" s="142"/>
      <c r="L217" s="181"/>
      <c r="M217" s="143" t="s">
        <v>1</v>
      </c>
      <c r="N217" s="144" t="s">
        <v>35</v>
      </c>
      <c r="O217" s="145">
        <v>0</v>
      </c>
      <c r="P217" s="145">
        <f>O217*H217</f>
        <v>0</v>
      </c>
      <c r="Q217" s="145">
        <v>0</v>
      </c>
      <c r="R217" s="145">
        <f>Q217*H217</f>
        <v>0</v>
      </c>
      <c r="S217" s="145">
        <v>0</v>
      </c>
      <c r="T217" s="146">
        <f>S217*H217</f>
        <v>0</v>
      </c>
      <c r="U217" s="28"/>
      <c r="V217" s="28"/>
      <c r="W217" s="28"/>
      <c r="X217" s="28"/>
      <c r="Y217" s="28"/>
      <c r="Z217" s="28"/>
      <c r="AA217" s="28"/>
      <c r="AB217" s="28"/>
      <c r="AC217" s="28"/>
      <c r="AD217" s="28"/>
      <c r="AE217" s="28"/>
      <c r="AR217" s="147" t="s">
        <v>124</v>
      </c>
      <c r="AT217" s="147" t="s">
        <v>120</v>
      </c>
      <c r="AU217" s="147" t="s">
        <v>80</v>
      </c>
      <c r="AY217" s="16" t="s">
        <v>118</v>
      </c>
      <c r="BE217" s="148">
        <f>IF(N217="základní",J217,0)</f>
        <v>0</v>
      </c>
      <c r="BF217" s="148">
        <f>IF(N217="snížená",J217,0)</f>
        <v>0</v>
      </c>
      <c r="BG217" s="148">
        <f>IF(N217="zákl. přenesená",J217,0)</f>
        <v>0</v>
      </c>
      <c r="BH217" s="148">
        <f>IF(N217="sníž. přenesená",J217,0)</f>
        <v>0</v>
      </c>
      <c r="BI217" s="148">
        <f>IF(N217="nulová",J217,0)</f>
        <v>0</v>
      </c>
      <c r="BJ217" s="16" t="s">
        <v>78</v>
      </c>
      <c r="BK217" s="148">
        <f>ROUND(I217*H217,2)</f>
        <v>0</v>
      </c>
      <c r="BL217" s="16" t="s">
        <v>124</v>
      </c>
      <c r="BM217" s="147" t="s">
        <v>301</v>
      </c>
    </row>
    <row r="218" spans="1:65" s="12" customFormat="1" ht="22.9" customHeight="1">
      <c r="B218" s="123"/>
      <c r="D218" s="124" t="s">
        <v>69</v>
      </c>
      <c r="E218" s="133" t="s">
        <v>302</v>
      </c>
      <c r="F218" s="133" t="s">
        <v>303</v>
      </c>
      <c r="J218" s="134">
        <f>BK218</f>
        <v>0</v>
      </c>
      <c r="L218" s="182"/>
      <c r="M218" s="127"/>
      <c r="N218" s="128"/>
      <c r="O218" s="128"/>
      <c r="P218" s="129">
        <f>P219</f>
        <v>33.848220000000005</v>
      </c>
      <c r="Q218" s="128"/>
      <c r="R218" s="129">
        <f>R219</f>
        <v>0</v>
      </c>
      <c r="S218" s="128"/>
      <c r="T218" s="130">
        <f>T219</f>
        <v>0</v>
      </c>
      <c r="AR218" s="124" t="s">
        <v>78</v>
      </c>
      <c r="AT218" s="131" t="s">
        <v>69</v>
      </c>
      <c r="AU218" s="131" t="s">
        <v>78</v>
      </c>
      <c r="AY218" s="124" t="s">
        <v>118</v>
      </c>
      <c r="BK218" s="132">
        <f>BK219</f>
        <v>0</v>
      </c>
    </row>
    <row r="219" spans="1:65" s="2" customFormat="1" ht="21.75" customHeight="1">
      <c r="A219" s="28"/>
      <c r="B219" s="135"/>
      <c r="C219" s="136" t="s">
        <v>304</v>
      </c>
      <c r="D219" s="136" t="s">
        <v>120</v>
      </c>
      <c r="E219" s="137" t="s">
        <v>305</v>
      </c>
      <c r="F219" s="138" t="s">
        <v>306</v>
      </c>
      <c r="G219" s="139" t="s">
        <v>184</v>
      </c>
      <c r="H219" s="140">
        <v>85.26</v>
      </c>
      <c r="I219" s="141"/>
      <c r="J219" s="141">
        <f>ROUND(I219*H219,2)</f>
        <v>0</v>
      </c>
      <c r="K219" s="142"/>
      <c r="L219" s="181"/>
      <c r="M219" s="143" t="s">
        <v>1</v>
      </c>
      <c r="N219" s="144" t="s">
        <v>35</v>
      </c>
      <c r="O219" s="145">
        <v>0.39700000000000002</v>
      </c>
      <c r="P219" s="145">
        <f>O219*H219</f>
        <v>33.848220000000005</v>
      </c>
      <c r="Q219" s="145">
        <v>0</v>
      </c>
      <c r="R219" s="145">
        <f>Q219*H219</f>
        <v>0</v>
      </c>
      <c r="S219" s="145">
        <v>0</v>
      </c>
      <c r="T219" s="146">
        <f>S219*H219</f>
        <v>0</v>
      </c>
      <c r="U219" s="28"/>
      <c r="V219" s="28"/>
      <c r="W219" s="28"/>
      <c r="X219" s="28"/>
      <c r="Y219" s="28"/>
      <c r="Z219" s="28"/>
      <c r="AA219" s="28"/>
      <c r="AB219" s="28"/>
      <c r="AC219" s="28"/>
      <c r="AD219" s="28"/>
      <c r="AE219" s="28"/>
      <c r="AR219" s="147" t="s">
        <v>124</v>
      </c>
      <c r="AT219" s="147" t="s">
        <v>120</v>
      </c>
      <c r="AU219" s="147" t="s">
        <v>80</v>
      </c>
      <c r="AY219" s="16" t="s">
        <v>118</v>
      </c>
      <c r="BE219" s="148">
        <f>IF(N219="základní",J219,0)</f>
        <v>0</v>
      </c>
      <c r="BF219" s="148">
        <f>IF(N219="snížená",J219,0)</f>
        <v>0</v>
      </c>
      <c r="BG219" s="148">
        <f>IF(N219="zákl. přenesená",J219,0)</f>
        <v>0</v>
      </c>
      <c r="BH219" s="148">
        <f>IF(N219="sníž. přenesená",J219,0)</f>
        <v>0</v>
      </c>
      <c r="BI219" s="148">
        <f>IF(N219="nulová",J219,0)</f>
        <v>0</v>
      </c>
      <c r="BJ219" s="16" t="s">
        <v>78</v>
      </c>
      <c r="BK219" s="148">
        <f>ROUND(I219*H219,2)</f>
        <v>0</v>
      </c>
      <c r="BL219" s="16" t="s">
        <v>124</v>
      </c>
      <c r="BM219" s="147" t="s">
        <v>307</v>
      </c>
    </row>
    <row r="220" spans="1:65" s="12" customFormat="1" ht="25.9" customHeight="1">
      <c r="B220" s="123"/>
      <c r="D220" s="124" t="s">
        <v>69</v>
      </c>
      <c r="E220" s="125" t="s">
        <v>308</v>
      </c>
      <c r="F220" s="125" t="s">
        <v>309</v>
      </c>
      <c r="J220" s="126">
        <f>BK220</f>
        <v>0</v>
      </c>
      <c r="L220" s="182"/>
      <c r="M220" s="127"/>
      <c r="N220" s="128"/>
      <c r="O220" s="128"/>
      <c r="P220" s="129">
        <f>P221+P236+P260+P274</f>
        <v>53.394168000000001</v>
      </c>
      <c r="Q220" s="128"/>
      <c r="R220" s="129">
        <f>R221+R236+R260+R274</f>
        <v>0.86904838000000006</v>
      </c>
      <c r="S220" s="128"/>
      <c r="T220" s="130">
        <f>T221+T236+T260+T274</f>
        <v>0</v>
      </c>
      <c r="AR220" s="124" t="s">
        <v>80</v>
      </c>
      <c r="AT220" s="131" t="s">
        <v>69</v>
      </c>
      <c r="AU220" s="131" t="s">
        <v>70</v>
      </c>
      <c r="AY220" s="124" t="s">
        <v>118</v>
      </c>
      <c r="BK220" s="132">
        <f>BK221+BK236+BK260+BK274</f>
        <v>0</v>
      </c>
    </row>
    <row r="221" spans="1:65" s="12" customFormat="1" ht="22.9" customHeight="1">
      <c r="B221" s="123"/>
      <c r="D221" s="124" t="s">
        <v>69</v>
      </c>
      <c r="E221" s="133" t="s">
        <v>310</v>
      </c>
      <c r="F221" s="133" t="s">
        <v>311</v>
      </c>
      <c r="J221" s="134">
        <f>BK221</f>
        <v>0</v>
      </c>
      <c r="L221" s="182"/>
      <c r="M221" s="127"/>
      <c r="N221" s="128"/>
      <c r="O221" s="128"/>
      <c r="P221" s="129">
        <f>SUM(P222:P235)</f>
        <v>3.9660940000000005</v>
      </c>
      <c r="Q221" s="128"/>
      <c r="R221" s="129">
        <f>SUM(R222:R235)</f>
        <v>0.13770450000000001</v>
      </c>
      <c r="S221" s="128"/>
      <c r="T221" s="130">
        <f>SUM(T222:T235)</f>
        <v>0</v>
      </c>
      <c r="AR221" s="124" t="s">
        <v>80</v>
      </c>
      <c r="AT221" s="131" t="s">
        <v>69</v>
      </c>
      <c r="AU221" s="131" t="s">
        <v>78</v>
      </c>
      <c r="AY221" s="124" t="s">
        <v>118</v>
      </c>
      <c r="BK221" s="132">
        <f>SUM(BK222:BK235)</f>
        <v>0</v>
      </c>
    </row>
    <row r="222" spans="1:65" s="2" customFormat="1" ht="21.75" customHeight="1">
      <c r="A222" s="28"/>
      <c r="B222" s="135"/>
      <c r="C222" s="136" t="s">
        <v>312</v>
      </c>
      <c r="D222" s="136" t="s">
        <v>120</v>
      </c>
      <c r="E222" s="137" t="s">
        <v>313</v>
      </c>
      <c r="F222" s="138" t="s">
        <v>314</v>
      </c>
      <c r="G222" s="139" t="s">
        <v>123</v>
      </c>
      <c r="H222" s="140">
        <v>11.75</v>
      </c>
      <c r="I222" s="141"/>
      <c r="J222" s="141">
        <f>ROUND(I222*H222,2)</f>
        <v>0</v>
      </c>
      <c r="K222" s="142"/>
      <c r="L222" s="181"/>
      <c r="M222" s="143" t="s">
        <v>1</v>
      </c>
      <c r="N222" s="144" t="s">
        <v>35</v>
      </c>
      <c r="O222" s="145">
        <v>2.9000000000000001E-2</v>
      </c>
      <c r="P222" s="145">
        <f>O222*H222</f>
        <v>0.34075</v>
      </c>
      <c r="Q222" s="145">
        <v>0</v>
      </c>
      <c r="R222" s="145">
        <f>Q222*H222</f>
        <v>0</v>
      </c>
      <c r="S222" s="145">
        <v>0</v>
      </c>
      <c r="T222" s="146">
        <f>S222*H222</f>
        <v>0</v>
      </c>
      <c r="U222" s="28"/>
      <c r="V222" s="28"/>
      <c r="W222" s="28"/>
      <c r="X222" s="28"/>
      <c r="Y222" s="28"/>
      <c r="Z222" s="28"/>
      <c r="AA222" s="28"/>
      <c r="AB222" s="28"/>
      <c r="AC222" s="28"/>
      <c r="AD222" s="28"/>
      <c r="AE222" s="28"/>
      <c r="AR222" s="147" t="s">
        <v>201</v>
      </c>
      <c r="AT222" s="147" t="s">
        <v>120</v>
      </c>
      <c r="AU222" s="147" t="s">
        <v>80</v>
      </c>
      <c r="AY222" s="16" t="s">
        <v>118</v>
      </c>
      <c r="BE222" s="148">
        <f>IF(N222="základní",J222,0)</f>
        <v>0</v>
      </c>
      <c r="BF222" s="148">
        <f>IF(N222="snížená",J222,0)</f>
        <v>0</v>
      </c>
      <c r="BG222" s="148">
        <f>IF(N222="zákl. přenesená",J222,0)</f>
        <v>0</v>
      </c>
      <c r="BH222" s="148">
        <f>IF(N222="sníž. přenesená",J222,0)</f>
        <v>0</v>
      </c>
      <c r="BI222" s="148">
        <f>IF(N222="nulová",J222,0)</f>
        <v>0</v>
      </c>
      <c r="BJ222" s="16" t="s">
        <v>78</v>
      </c>
      <c r="BK222" s="148">
        <f>ROUND(I222*H222,2)</f>
        <v>0</v>
      </c>
      <c r="BL222" s="16" t="s">
        <v>201</v>
      </c>
      <c r="BM222" s="147" t="s">
        <v>315</v>
      </c>
    </row>
    <row r="223" spans="1:65" s="13" customFormat="1">
      <c r="B223" s="149"/>
      <c r="D223" s="150" t="s">
        <v>126</v>
      </c>
      <c r="E223" s="151" t="s">
        <v>1</v>
      </c>
      <c r="F223" s="152" t="s">
        <v>316</v>
      </c>
      <c r="H223" s="153">
        <v>11.75</v>
      </c>
      <c r="L223" s="183"/>
      <c r="M223" s="154"/>
      <c r="N223" s="155"/>
      <c r="O223" s="155"/>
      <c r="P223" s="155"/>
      <c r="Q223" s="155"/>
      <c r="R223" s="155"/>
      <c r="S223" s="155"/>
      <c r="T223" s="156"/>
      <c r="AT223" s="151" t="s">
        <v>126</v>
      </c>
      <c r="AU223" s="151" t="s">
        <v>80</v>
      </c>
      <c r="AV223" s="13" t="s">
        <v>80</v>
      </c>
      <c r="AW223" s="13" t="s">
        <v>27</v>
      </c>
      <c r="AX223" s="13" t="s">
        <v>70</v>
      </c>
      <c r="AY223" s="151" t="s">
        <v>118</v>
      </c>
    </row>
    <row r="224" spans="1:65" s="2" customFormat="1" ht="16.5" customHeight="1">
      <c r="A224" s="28"/>
      <c r="B224" s="135"/>
      <c r="C224" s="163" t="s">
        <v>317</v>
      </c>
      <c r="D224" s="163" t="s">
        <v>192</v>
      </c>
      <c r="E224" s="164" t="s">
        <v>318</v>
      </c>
      <c r="F224" s="165" t="s">
        <v>319</v>
      </c>
      <c r="G224" s="166" t="s">
        <v>320</v>
      </c>
      <c r="H224" s="167">
        <v>1E-3</v>
      </c>
      <c r="I224" s="168"/>
      <c r="J224" s="168">
        <f>ROUND(I224*H224,2)</f>
        <v>0</v>
      </c>
      <c r="K224" s="169"/>
      <c r="L224" s="185"/>
      <c r="M224" s="170" t="s">
        <v>1</v>
      </c>
      <c r="N224" s="171" t="s">
        <v>35</v>
      </c>
      <c r="O224" s="145">
        <v>0</v>
      </c>
      <c r="P224" s="145">
        <f>O224*H224</f>
        <v>0</v>
      </c>
      <c r="Q224" s="145">
        <v>1E-3</v>
      </c>
      <c r="R224" s="145">
        <f>Q224*H224</f>
        <v>9.9999999999999995E-7</v>
      </c>
      <c r="S224" s="145">
        <v>0</v>
      </c>
      <c r="T224" s="146">
        <f>S224*H224</f>
        <v>0</v>
      </c>
      <c r="U224" s="28"/>
      <c r="V224" s="28"/>
      <c r="W224" s="28"/>
      <c r="X224" s="28"/>
      <c r="Y224" s="28"/>
      <c r="Z224" s="28"/>
      <c r="AA224" s="28"/>
      <c r="AB224" s="28"/>
      <c r="AC224" s="28"/>
      <c r="AD224" s="28"/>
      <c r="AE224" s="28"/>
      <c r="AR224" s="147" t="s">
        <v>285</v>
      </c>
      <c r="AT224" s="147" t="s">
        <v>192</v>
      </c>
      <c r="AU224" s="147" t="s">
        <v>80</v>
      </c>
      <c r="AY224" s="16" t="s">
        <v>118</v>
      </c>
      <c r="BE224" s="148">
        <f>IF(N224="základní",J224,0)</f>
        <v>0</v>
      </c>
      <c r="BF224" s="148">
        <f>IF(N224="snížená",J224,0)</f>
        <v>0</v>
      </c>
      <c r="BG224" s="148">
        <f>IF(N224="zákl. přenesená",J224,0)</f>
        <v>0</v>
      </c>
      <c r="BH224" s="148">
        <f>IF(N224="sníž. přenesená",J224,0)</f>
        <v>0</v>
      </c>
      <c r="BI224" s="148">
        <f>IF(N224="nulová",J224,0)</f>
        <v>0</v>
      </c>
      <c r="BJ224" s="16" t="s">
        <v>78</v>
      </c>
      <c r="BK224" s="148">
        <f>ROUND(I224*H224,2)</f>
        <v>0</v>
      </c>
      <c r="BL224" s="16" t="s">
        <v>201</v>
      </c>
      <c r="BM224" s="147" t="s">
        <v>321</v>
      </c>
    </row>
    <row r="225" spans="1:65" s="13" customFormat="1">
      <c r="B225" s="149"/>
      <c r="D225" s="150" t="s">
        <v>126</v>
      </c>
      <c r="E225" s="151" t="s">
        <v>1</v>
      </c>
      <c r="F225" s="152" t="s">
        <v>322</v>
      </c>
      <c r="H225" s="153">
        <v>3.5249999999999999</v>
      </c>
      <c r="L225" s="183"/>
      <c r="M225" s="154"/>
      <c r="N225" s="155"/>
      <c r="O225" s="155"/>
      <c r="P225" s="155"/>
      <c r="Q225" s="155"/>
      <c r="R225" s="155"/>
      <c r="S225" s="155"/>
      <c r="T225" s="156"/>
      <c r="AT225" s="151" t="s">
        <v>126</v>
      </c>
      <c r="AU225" s="151" t="s">
        <v>80</v>
      </c>
      <c r="AV225" s="13" t="s">
        <v>80</v>
      </c>
      <c r="AW225" s="13" t="s">
        <v>27</v>
      </c>
      <c r="AX225" s="13" t="s">
        <v>70</v>
      </c>
      <c r="AY225" s="151" t="s">
        <v>118</v>
      </c>
    </row>
    <row r="226" spans="1:65" s="13" customFormat="1">
      <c r="B226" s="149"/>
      <c r="D226" s="150" t="s">
        <v>126</v>
      </c>
      <c r="F226" s="152" t="s">
        <v>323</v>
      </c>
      <c r="H226" s="153">
        <v>1E-3</v>
      </c>
      <c r="L226" s="183"/>
      <c r="M226" s="154"/>
      <c r="N226" s="155"/>
      <c r="O226" s="155"/>
      <c r="P226" s="155"/>
      <c r="Q226" s="155"/>
      <c r="R226" s="155"/>
      <c r="S226" s="155"/>
      <c r="T226" s="156"/>
      <c r="AT226" s="151" t="s">
        <v>126</v>
      </c>
      <c r="AU226" s="151" t="s">
        <v>80</v>
      </c>
      <c r="AV226" s="13" t="s">
        <v>80</v>
      </c>
      <c r="AW226" s="13" t="s">
        <v>3</v>
      </c>
      <c r="AX226" s="13" t="s">
        <v>78</v>
      </c>
      <c r="AY226" s="151" t="s">
        <v>118</v>
      </c>
    </row>
    <row r="227" spans="1:65" s="2" customFormat="1" ht="21.75" customHeight="1">
      <c r="A227" s="28"/>
      <c r="B227" s="135"/>
      <c r="C227" s="136" t="s">
        <v>324</v>
      </c>
      <c r="D227" s="136" t="s">
        <v>120</v>
      </c>
      <c r="E227" s="137" t="s">
        <v>325</v>
      </c>
      <c r="F227" s="138" t="s">
        <v>326</v>
      </c>
      <c r="G227" s="139" t="s">
        <v>123</v>
      </c>
      <c r="H227" s="140">
        <v>11.75</v>
      </c>
      <c r="I227" s="141"/>
      <c r="J227" s="141">
        <f>ROUND(I227*H227,2)</f>
        <v>0</v>
      </c>
      <c r="K227" s="142"/>
      <c r="L227" s="181"/>
      <c r="M227" s="143" t="s">
        <v>1</v>
      </c>
      <c r="N227" s="144" t="s">
        <v>35</v>
      </c>
      <c r="O227" s="145">
        <v>0.115</v>
      </c>
      <c r="P227" s="145">
        <f>O227*H227</f>
        <v>1.3512500000000001</v>
      </c>
      <c r="Q227" s="145">
        <v>0</v>
      </c>
      <c r="R227" s="145">
        <f>Q227*H227</f>
        <v>0</v>
      </c>
      <c r="S227" s="145">
        <v>0</v>
      </c>
      <c r="T227" s="146">
        <f>S227*H227</f>
        <v>0</v>
      </c>
      <c r="U227" s="28"/>
      <c r="V227" s="28"/>
      <c r="W227" s="28"/>
      <c r="X227" s="28"/>
      <c r="Y227" s="28"/>
      <c r="Z227" s="28"/>
      <c r="AA227" s="28"/>
      <c r="AB227" s="28"/>
      <c r="AC227" s="28"/>
      <c r="AD227" s="28"/>
      <c r="AE227" s="28"/>
      <c r="AR227" s="147" t="s">
        <v>201</v>
      </c>
      <c r="AT227" s="147" t="s">
        <v>120</v>
      </c>
      <c r="AU227" s="147" t="s">
        <v>80</v>
      </c>
      <c r="AY227" s="16" t="s">
        <v>118</v>
      </c>
      <c r="BE227" s="148">
        <f>IF(N227="základní",J227,0)</f>
        <v>0</v>
      </c>
      <c r="BF227" s="148">
        <f>IF(N227="snížená",J227,0)</f>
        <v>0</v>
      </c>
      <c r="BG227" s="148">
        <f>IF(N227="zákl. přenesená",J227,0)</f>
        <v>0</v>
      </c>
      <c r="BH227" s="148">
        <f>IF(N227="sníž. přenesená",J227,0)</f>
        <v>0</v>
      </c>
      <c r="BI227" s="148">
        <f>IF(N227="nulová",J227,0)</f>
        <v>0</v>
      </c>
      <c r="BJ227" s="16" t="s">
        <v>78</v>
      </c>
      <c r="BK227" s="148">
        <f>ROUND(I227*H227,2)</f>
        <v>0</v>
      </c>
      <c r="BL227" s="16" t="s">
        <v>201</v>
      </c>
      <c r="BM227" s="147" t="s">
        <v>327</v>
      </c>
    </row>
    <row r="228" spans="1:65" s="13" customFormat="1">
      <c r="B228" s="149"/>
      <c r="D228" s="150" t="s">
        <v>126</v>
      </c>
      <c r="E228" s="151" t="s">
        <v>1</v>
      </c>
      <c r="F228" s="152" t="s">
        <v>316</v>
      </c>
      <c r="H228" s="153">
        <v>11.75</v>
      </c>
      <c r="L228" s="183"/>
      <c r="M228" s="154"/>
      <c r="N228" s="155"/>
      <c r="O228" s="155"/>
      <c r="P228" s="155"/>
      <c r="Q228" s="155"/>
      <c r="R228" s="155"/>
      <c r="S228" s="155"/>
      <c r="T228" s="156"/>
      <c r="AT228" s="151" t="s">
        <v>126</v>
      </c>
      <c r="AU228" s="151" t="s">
        <v>80</v>
      </c>
      <c r="AV228" s="13" t="s">
        <v>80</v>
      </c>
      <c r="AW228" s="13" t="s">
        <v>27</v>
      </c>
      <c r="AX228" s="13" t="s">
        <v>70</v>
      </c>
      <c r="AY228" s="151" t="s">
        <v>118</v>
      </c>
    </row>
    <row r="229" spans="1:65" s="2" customFormat="1" ht="44.25" customHeight="1">
      <c r="A229" s="28"/>
      <c r="B229" s="135"/>
      <c r="C229" s="163" t="s">
        <v>328</v>
      </c>
      <c r="D229" s="163" t="s">
        <v>192</v>
      </c>
      <c r="E229" s="164" t="s">
        <v>329</v>
      </c>
      <c r="F229" s="165" t="s">
        <v>330</v>
      </c>
      <c r="G229" s="166" t="s">
        <v>123</v>
      </c>
      <c r="H229" s="167">
        <v>13.695</v>
      </c>
      <c r="I229" s="168"/>
      <c r="J229" s="168">
        <f>ROUND(I229*H229,2)</f>
        <v>0</v>
      </c>
      <c r="K229" s="169"/>
      <c r="L229" s="185"/>
      <c r="M229" s="170" t="s">
        <v>1</v>
      </c>
      <c r="N229" s="171" t="s">
        <v>35</v>
      </c>
      <c r="O229" s="145">
        <v>0</v>
      </c>
      <c r="P229" s="145">
        <f>O229*H229</f>
        <v>0</v>
      </c>
      <c r="Q229" s="145">
        <v>4.0000000000000001E-3</v>
      </c>
      <c r="R229" s="145">
        <f>Q229*H229</f>
        <v>5.4780000000000002E-2</v>
      </c>
      <c r="S229" s="145">
        <v>0</v>
      </c>
      <c r="T229" s="146">
        <f>S229*H229</f>
        <v>0</v>
      </c>
      <c r="U229" s="28"/>
      <c r="V229" s="28"/>
      <c r="W229" s="28"/>
      <c r="X229" s="28"/>
      <c r="Y229" s="28"/>
      <c r="Z229" s="28"/>
      <c r="AA229" s="28"/>
      <c r="AB229" s="28"/>
      <c r="AC229" s="28"/>
      <c r="AD229" s="28"/>
      <c r="AE229" s="28"/>
      <c r="AR229" s="147" t="s">
        <v>285</v>
      </c>
      <c r="AT229" s="147" t="s">
        <v>192</v>
      </c>
      <c r="AU229" s="147" t="s">
        <v>80</v>
      </c>
      <c r="AY229" s="16" t="s">
        <v>118</v>
      </c>
      <c r="BE229" s="148">
        <f>IF(N229="základní",J229,0)</f>
        <v>0</v>
      </c>
      <c r="BF229" s="148">
        <f>IF(N229="snížená",J229,0)</f>
        <v>0</v>
      </c>
      <c r="BG229" s="148">
        <f>IF(N229="zákl. přenesená",J229,0)</f>
        <v>0</v>
      </c>
      <c r="BH229" s="148">
        <f>IF(N229="sníž. přenesená",J229,0)</f>
        <v>0</v>
      </c>
      <c r="BI229" s="148">
        <f>IF(N229="nulová",J229,0)</f>
        <v>0</v>
      </c>
      <c r="BJ229" s="16" t="s">
        <v>78</v>
      </c>
      <c r="BK229" s="148">
        <f>ROUND(I229*H229,2)</f>
        <v>0</v>
      </c>
      <c r="BL229" s="16" t="s">
        <v>201</v>
      </c>
      <c r="BM229" s="147" t="s">
        <v>331</v>
      </c>
    </row>
    <row r="230" spans="1:65" s="13" customFormat="1">
      <c r="B230" s="149"/>
      <c r="D230" s="150" t="s">
        <v>126</v>
      </c>
      <c r="F230" s="152" t="s">
        <v>332</v>
      </c>
      <c r="H230" s="153">
        <v>13.695</v>
      </c>
      <c r="L230" s="183"/>
      <c r="M230" s="154"/>
      <c r="N230" s="155"/>
      <c r="O230" s="155"/>
      <c r="P230" s="155"/>
      <c r="Q230" s="155"/>
      <c r="R230" s="155"/>
      <c r="S230" s="155"/>
      <c r="T230" s="156"/>
      <c r="AT230" s="151" t="s">
        <v>126</v>
      </c>
      <c r="AU230" s="151" t="s">
        <v>80</v>
      </c>
      <c r="AV230" s="13" t="s">
        <v>80</v>
      </c>
      <c r="AW230" s="13" t="s">
        <v>3</v>
      </c>
      <c r="AX230" s="13" t="s">
        <v>78</v>
      </c>
      <c r="AY230" s="151" t="s">
        <v>118</v>
      </c>
    </row>
    <row r="231" spans="1:65" s="2" customFormat="1" ht="21.75" customHeight="1">
      <c r="A231" s="28"/>
      <c r="B231" s="135"/>
      <c r="C231" s="136" t="s">
        <v>333</v>
      </c>
      <c r="D231" s="136" t="s">
        <v>120</v>
      </c>
      <c r="E231" s="137" t="s">
        <v>334</v>
      </c>
      <c r="F231" s="138" t="s">
        <v>335</v>
      </c>
      <c r="G231" s="139" t="s">
        <v>123</v>
      </c>
      <c r="H231" s="140">
        <v>11.75</v>
      </c>
      <c r="I231" s="141"/>
      <c r="J231" s="141">
        <f>ROUND(I231*H231,2)</f>
        <v>0</v>
      </c>
      <c r="K231" s="142"/>
      <c r="L231" s="181"/>
      <c r="M231" s="143" t="s">
        <v>1</v>
      </c>
      <c r="N231" s="144" t="s">
        <v>35</v>
      </c>
      <c r="O231" s="145">
        <v>0.17899999999999999</v>
      </c>
      <c r="P231" s="145">
        <f>O231*H231</f>
        <v>2.1032500000000001</v>
      </c>
      <c r="Q231" s="145">
        <v>8.8000000000000003E-4</v>
      </c>
      <c r="R231" s="145">
        <f>Q231*H231</f>
        <v>1.034E-2</v>
      </c>
      <c r="S231" s="145">
        <v>0</v>
      </c>
      <c r="T231" s="146">
        <f>S231*H231</f>
        <v>0</v>
      </c>
      <c r="U231" s="28"/>
      <c r="V231" s="28"/>
      <c r="W231" s="28"/>
      <c r="X231" s="28"/>
      <c r="Y231" s="28"/>
      <c r="Z231" s="28"/>
      <c r="AA231" s="28"/>
      <c r="AB231" s="28"/>
      <c r="AC231" s="28"/>
      <c r="AD231" s="28"/>
      <c r="AE231" s="28"/>
      <c r="AR231" s="147" t="s">
        <v>201</v>
      </c>
      <c r="AT231" s="147" t="s">
        <v>120</v>
      </c>
      <c r="AU231" s="147" t="s">
        <v>80</v>
      </c>
      <c r="AY231" s="16" t="s">
        <v>118</v>
      </c>
      <c r="BE231" s="148">
        <f>IF(N231="základní",J231,0)</f>
        <v>0</v>
      </c>
      <c r="BF231" s="148">
        <f>IF(N231="snížená",J231,0)</f>
        <v>0</v>
      </c>
      <c r="BG231" s="148">
        <f>IF(N231="zákl. přenesená",J231,0)</f>
        <v>0</v>
      </c>
      <c r="BH231" s="148">
        <f>IF(N231="sníž. přenesená",J231,0)</f>
        <v>0</v>
      </c>
      <c r="BI231" s="148">
        <f>IF(N231="nulová",J231,0)</f>
        <v>0</v>
      </c>
      <c r="BJ231" s="16" t="s">
        <v>78</v>
      </c>
      <c r="BK231" s="148">
        <f>ROUND(I231*H231,2)</f>
        <v>0</v>
      </c>
      <c r="BL231" s="16" t="s">
        <v>201</v>
      </c>
      <c r="BM231" s="147" t="s">
        <v>336</v>
      </c>
    </row>
    <row r="232" spans="1:65" s="13" customFormat="1">
      <c r="B232" s="149"/>
      <c r="D232" s="150" t="s">
        <v>126</v>
      </c>
      <c r="E232" s="151" t="s">
        <v>1</v>
      </c>
      <c r="F232" s="152" t="s">
        <v>316</v>
      </c>
      <c r="H232" s="153">
        <v>11.75</v>
      </c>
      <c r="L232" s="183"/>
      <c r="M232" s="154"/>
      <c r="N232" s="155"/>
      <c r="O232" s="155"/>
      <c r="P232" s="155"/>
      <c r="Q232" s="155"/>
      <c r="R232" s="155"/>
      <c r="S232" s="155"/>
      <c r="T232" s="156"/>
      <c r="AT232" s="151" t="s">
        <v>126</v>
      </c>
      <c r="AU232" s="151" t="s">
        <v>80</v>
      </c>
      <c r="AV232" s="13" t="s">
        <v>80</v>
      </c>
      <c r="AW232" s="13" t="s">
        <v>27</v>
      </c>
      <c r="AX232" s="13" t="s">
        <v>70</v>
      </c>
      <c r="AY232" s="151" t="s">
        <v>118</v>
      </c>
    </row>
    <row r="233" spans="1:65" s="2" customFormat="1" ht="20.25" customHeight="1">
      <c r="A233" s="28"/>
      <c r="B233" s="135"/>
      <c r="C233" s="163" t="s">
        <v>337</v>
      </c>
      <c r="D233" s="163" t="s">
        <v>192</v>
      </c>
      <c r="E233" s="164" t="s">
        <v>338</v>
      </c>
      <c r="F233" s="165" t="s">
        <v>339</v>
      </c>
      <c r="G233" s="166" t="s">
        <v>123</v>
      </c>
      <c r="H233" s="167">
        <v>13.695</v>
      </c>
      <c r="I233" s="168"/>
      <c r="J233" s="168">
        <f>ROUND(I233*H233,2)</f>
        <v>0</v>
      </c>
      <c r="K233" s="169"/>
      <c r="L233" s="185"/>
      <c r="M233" s="170" t="s">
        <v>1</v>
      </c>
      <c r="N233" s="171" t="s">
        <v>35</v>
      </c>
      <c r="O233" s="145">
        <v>0</v>
      </c>
      <c r="P233" s="145">
        <f>O233*H233</f>
        <v>0</v>
      </c>
      <c r="Q233" s="145">
        <v>5.3E-3</v>
      </c>
      <c r="R233" s="145">
        <f>Q233*H233</f>
        <v>7.2583499999999995E-2</v>
      </c>
      <c r="S233" s="145">
        <v>0</v>
      </c>
      <c r="T233" s="146">
        <f>S233*H233</f>
        <v>0</v>
      </c>
      <c r="U233" s="28"/>
      <c r="V233" s="28"/>
      <c r="W233" s="28"/>
      <c r="X233" s="28"/>
      <c r="Y233" s="28"/>
      <c r="Z233" s="28"/>
      <c r="AA233" s="28"/>
      <c r="AB233" s="28"/>
      <c r="AC233" s="28"/>
      <c r="AD233" s="28"/>
      <c r="AE233" s="28"/>
      <c r="AR233" s="147" t="s">
        <v>285</v>
      </c>
      <c r="AT233" s="147" t="s">
        <v>192</v>
      </c>
      <c r="AU233" s="147" t="s">
        <v>80</v>
      </c>
      <c r="AY233" s="16" t="s">
        <v>118</v>
      </c>
      <c r="BE233" s="148">
        <f>IF(N233="základní",J233,0)</f>
        <v>0</v>
      </c>
      <c r="BF233" s="148">
        <f>IF(N233="snížená",J233,0)</f>
        <v>0</v>
      </c>
      <c r="BG233" s="148">
        <f>IF(N233="zákl. přenesená",J233,0)</f>
        <v>0</v>
      </c>
      <c r="BH233" s="148">
        <f>IF(N233="sníž. přenesená",J233,0)</f>
        <v>0</v>
      </c>
      <c r="BI233" s="148">
        <f>IF(N233="nulová",J233,0)</f>
        <v>0</v>
      </c>
      <c r="BJ233" s="16" t="s">
        <v>78</v>
      </c>
      <c r="BK233" s="148">
        <f>ROUND(I233*H233,2)</f>
        <v>0</v>
      </c>
      <c r="BL233" s="16" t="s">
        <v>201</v>
      </c>
      <c r="BM233" s="147" t="s">
        <v>340</v>
      </c>
    </row>
    <row r="234" spans="1:65" s="13" customFormat="1">
      <c r="B234" s="149"/>
      <c r="D234" s="150" t="s">
        <v>126</v>
      </c>
      <c r="F234" s="152" t="s">
        <v>332</v>
      </c>
      <c r="H234" s="153">
        <v>13.695</v>
      </c>
      <c r="L234" s="183"/>
      <c r="M234" s="154"/>
      <c r="N234" s="155"/>
      <c r="O234" s="155"/>
      <c r="P234" s="155"/>
      <c r="Q234" s="155"/>
      <c r="R234" s="155"/>
      <c r="S234" s="155"/>
      <c r="T234" s="156"/>
      <c r="AT234" s="151" t="s">
        <v>126</v>
      </c>
      <c r="AU234" s="151" t="s">
        <v>80</v>
      </c>
      <c r="AV234" s="13" t="s">
        <v>80</v>
      </c>
      <c r="AW234" s="13" t="s">
        <v>3</v>
      </c>
      <c r="AX234" s="13" t="s">
        <v>78</v>
      </c>
      <c r="AY234" s="151" t="s">
        <v>118</v>
      </c>
    </row>
    <row r="235" spans="1:65" s="2" customFormat="1" ht="21.75" customHeight="1">
      <c r="A235" s="28"/>
      <c r="B235" s="135"/>
      <c r="C235" s="136" t="s">
        <v>341</v>
      </c>
      <c r="D235" s="136" t="s">
        <v>120</v>
      </c>
      <c r="E235" s="137" t="s">
        <v>342</v>
      </c>
      <c r="F235" s="138" t="s">
        <v>343</v>
      </c>
      <c r="G235" s="139" t="s">
        <v>184</v>
      </c>
      <c r="H235" s="140">
        <v>0.13800000000000001</v>
      </c>
      <c r="I235" s="141"/>
      <c r="J235" s="141">
        <f>ROUND(I235*H235,2)</f>
        <v>0</v>
      </c>
      <c r="K235" s="142"/>
      <c r="L235" s="181"/>
      <c r="M235" s="143" t="s">
        <v>1</v>
      </c>
      <c r="N235" s="144" t="s">
        <v>35</v>
      </c>
      <c r="O235" s="145">
        <v>1.238</v>
      </c>
      <c r="P235" s="145">
        <f>O235*H235</f>
        <v>0.17084400000000002</v>
      </c>
      <c r="Q235" s="145">
        <v>0</v>
      </c>
      <c r="R235" s="145">
        <f>Q235*H235</f>
        <v>0</v>
      </c>
      <c r="S235" s="145">
        <v>0</v>
      </c>
      <c r="T235" s="146">
        <f>S235*H235</f>
        <v>0</v>
      </c>
      <c r="U235" s="28"/>
      <c r="V235" s="28"/>
      <c r="W235" s="28"/>
      <c r="X235" s="28"/>
      <c r="Y235" s="28"/>
      <c r="Z235" s="28"/>
      <c r="AA235" s="28"/>
      <c r="AB235" s="28"/>
      <c r="AC235" s="28"/>
      <c r="AD235" s="28"/>
      <c r="AE235" s="28"/>
      <c r="AR235" s="147" t="s">
        <v>201</v>
      </c>
      <c r="AT235" s="147" t="s">
        <v>120</v>
      </c>
      <c r="AU235" s="147" t="s">
        <v>80</v>
      </c>
      <c r="AY235" s="16" t="s">
        <v>118</v>
      </c>
      <c r="BE235" s="148">
        <f>IF(N235="základní",J235,0)</f>
        <v>0</v>
      </c>
      <c r="BF235" s="148">
        <f>IF(N235="snížená",J235,0)</f>
        <v>0</v>
      </c>
      <c r="BG235" s="148">
        <f>IF(N235="zákl. přenesená",J235,0)</f>
        <v>0</v>
      </c>
      <c r="BH235" s="148">
        <f>IF(N235="sníž. přenesená",J235,0)</f>
        <v>0</v>
      </c>
      <c r="BI235" s="148">
        <f>IF(N235="nulová",J235,0)</f>
        <v>0</v>
      </c>
      <c r="BJ235" s="16" t="s">
        <v>78</v>
      </c>
      <c r="BK235" s="148">
        <f>ROUND(I235*H235,2)</f>
        <v>0</v>
      </c>
      <c r="BL235" s="16" t="s">
        <v>201</v>
      </c>
      <c r="BM235" s="147" t="s">
        <v>344</v>
      </c>
    </row>
    <row r="236" spans="1:65" s="12" customFormat="1" ht="22.9" customHeight="1">
      <c r="B236" s="123"/>
      <c r="D236" s="124" t="s">
        <v>69</v>
      </c>
      <c r="E236" s="133" t="s">
        <v>345</v>
      </c>
      <c r="F236" s="133" t="s">
        <v>346</v>
      </c>
      <c r="J236" s="134">
        <f>BK236</f>
        <v>0</v>
      </c>
      <c r="L236" s="182"/>
      <c r="M236" s="127"/>
      <c r="N236" s="128"/>
      <c r="O236" s="128"/>
      <c r="P236" s="129">
        <f>SUM(P237:P259)</f>
        <v>29.915490000000002</v>
      </c>
      <c r="Q236" s="128"/>
      <c r="R236" s="129">
        <f>SUM(R237:R259)</f>
        <v>0.6728560400000001</v>
      </c>
      <c r="S236" s="128"/>
      <c r="T236" s="130">
        <f>SUM(T237:T259)</f>
        <v>0</v>
      </c>
      <c r="AR236" s="124" t="s">
        <v>80</v>
      </c>
      <c r="AT236" s="131" t="s">
        <v>69</v>
      </c>
      <c r="AU236" s="131" t="s">
        <v>78</v>
      </c>
      <c r="AY236" s="124" t="s">
        <v>118</v>
      </c>
      <c r="BK236" s="132">
        <f>SUM(BK237:BK259)</f>
        <v>0</v>
      </c>
    </row>
    <row r="237" spans="1:65" s="2" customFormat="1" ht="33" customHeight="1">
      <c r="A237" s="28"/>
      <c r="B237" s="135"/>
      <c r="C237" s="136" t="s">
        <v>347</v>
      </c>
      <c r="D237" s="136" t="s">
        <v>120</v>
      </c>
      <c r="E237" s="137" t="s">
        <v>348</v>
      </c>
      <c r="F237" s="138" t="s">
        <v>349</v>
      </c>
      <c r="G237" s="139" t="s">
        <v>146</v>
      </c>
      <c r="H237" s="140">
        <v>0.879</v>
      </c>
      <c r="I237" s="141"/>
      <c r="J237" s="141">
        <f>ROUND(I237*H237,2)</f>
        <v>0</v>
      </c>
      <c r="K237" s="142"/>
      <c r="L237" s="181"/>
      <c r="M237" s="143" t="s">
        <v>1</v>
      </c>
      <c r="N237" s="144" t="s">
        <v>35</v>
      </c>
      <c r="O237" s="145">
        <v>1.56</v>
      </c>
      <c r="P237" s="145">
        <f>O237*H237</f>
        <v>1.37124</v>
      </c>
      <c r="Q237" s="145">
        <v>1.89E-3</v>
      </c>
      <c r="R237" s="145">
        <f>Q237*H237</f>
        <v>1.66131E-3</v>
      </c>
      <c r="S237" s="145">
        <v>0</v>
      </c>
      <c r="T237" s="146">
        <f>S237*H237</f>
        <v>0</v>
      </c>
      <c r="U237" s="28"/>
      <c r="V237" s="28"/>
      <c r="W237" s="28"/>
      <c r="X237" s="28"/>
      <c r="Y237" s="28"/>
      <c r="Z237" s="28"/>
      <c r="AA237" s="28"/>
      <c r="AB237" s="28"/>
      <c r="AC237" s="28"/>
      <c r="AD237" s="28"/>
      <c r="AE237" s="28"/>
      <c r="AR237" s="147" t="s">
        <v>201</v>
      </c>
      <c r="AT237" s="147" t="s">
        <v>120</v>
      </c>
      <c r="AU237" s="147" t="s">
        <v>80</v>
      </c>
      <c r="AY237" s="16" t="s">
        <v>118</v>
      </c>
      <c r="BE237" s="148">
        <f>IF(N237="základní",J237,0)</f>
        <v>0</v>
      </c>
      <c r="BF237" s="148">
        <f>IF(N237="snížená",J237,0)</f>
        <v>0</v>
      </c>
      <c r="BG237" s="148">
        <f>IF(N237="zákl. přenesená",J237,0)</f>
        <v>0</v>
      </c>
      <c r="BH237" s="148">
        <f>IF(N237="sníž. přenesená",J237,0)</f>
        <v>0</v>
      </c>
      <c r="BI237" s="148">
        <f>IF(N237="nulová",J237,0)</f>
        <v>0</v>
      </c>
      <c r="BJ237" s="16" t="s">
        <v>78</v>
      </c>
      <c r="BK237" s="148">
        <f>ROUND(I237*H237,2)</f>
        <v>0</v>
      </c>
      <c r="BL237" s="16" t="s">
        <v>201</v>
      </c>
      <c r="BM237" s="147" t="s">
        <v>350</v>
      </c>
    </row>
    <row r="238" spans="1:65" s="13" customFormat="1">
      <c r="B238" s="149"/>
      <c r="D238" s="150" t="s">
        <v>126</v>
      </c>
      <c r="E238" s="151" t="s">
        <v>1</v>
      </c>
      <c r="F238" s="152" t="s">
        <v>351</v>
      </c>
      <c r="H238" s="153">
        <v>0.879</v>
      </c>
      <c r="L238" s="183"/>
      <c r="M238" s="154"/>
      <c r="N238" s="155"/>
      <c r="O238" s="155"/>
      <c r="P238" s="155"/>
      <c r="Q238" s="155"/>
      <c r="R238" s="155"/>
      <c r="S238" s="155"/>
      <c r="T238" s="156"/>
      <c r="AT238" s="151" t="s">
        <v>126</v>
      </c>
      <c r="AU238" s="151" t="s">
        <v>80</v>
      </c>
      <c r="AV238" s="13" t="s">
        <v>80</v>
      </c>
      <c r="AW238" s="13" t="s">
        <v>27</v>
      </c>
      <c r="AX238" s="13" t="s">
        <v>70</v>
      </c>
      <c r="AY238" s="151" t="s">
        <v>118</v>
      </c>
    </row>
    <row r="239" spans="1:65" s="2" customFormat="1" ht="21.75" customHeight="1">
      <c r="A239" s="28"/>
      <c r="B239" s="135"/>
      <c r="C239" s="136" t="s">
        <v>352</v>
      </c>
      <c r="D239" s="136" t="s">
        <v>120</v>
      </c>
      <c r="E239" s="137" t="s">
        <v>353</v>
      </c>
      <c r="F239" s="138" t="s">
        <v>354</v>
      </c>
      <c r="G239" s="139" t="s">
        <v>135</v>
      </c>
      <c r="H239" s="140">
        <v>38.770000000000003</v>
      </c>
      <c r="I239" s="141"/>
      <c r="J239" s="141">
        <f>ROUND(I239*H239,2)</f>
        <v>0</v>
      </c>
      <c r="K239" s="142"/>
      <c r="L239" s="181"/>
      <c r="M239" s="143" t="s">
        <v>1</v>
      </c>
      <c r="N239" s="144" t="s">
        <v>35</v>
      </c>
      <c r="O239" s="145">
        <v>0.45400000000000001</v>
      </c>
      <c r="P239" s="145">
        <f>O239*H239</f>
        <v>17.601580000000002</v>
      </c>
      <c r="Q239" s="145">
        <v>0</v>
      </c>
      <c r="R239" s="145">
        <f>Q239*H239</f>
        <v>0</v>
      </c>
      <c r="S239" s="145">
        <v>0</v>
      </c>
      <c r="T239" s="146">
        <f>S239*H239</f>
        <v>0</v>
      </c>
      <c r="U239" s="28"/>
      <c r="V239" s="28"/>
      <c r="W239" s="28"/>
      <c r="X239" s="28"/>
      <c r="Y239" s="28"/>
      <c r="Z239" s="28"/>
      <c r="AA239" s="28"/>
      <c r="AB239" s="28"/>
      <c r="AC239" s="28"/>
      <c r="AD239" s="28"/>
      <c r="AE239" s="28"/>
      <c r="AR239" s="147" t="s">
        <v>201</v>
      </c>
      <c r="AT239" s="147" t="s">
        <v>120</v>
      </c>
      <c r="AU239" s="147" t="s">
        <v>80</v>
      </c>
      <c r="AY239" s="16" t="s">
        <v>118</v>
      </c>
      <c r="BE239" s="148">
        <f>IF(N239="základní",J239,0)</f>
        <v>0</v>
      </c>
      <c r="BF239" s="148">
        <f>IF(N239="snížená",J239,0)</f>
        <v>0</v>
      </c>
      <c r="BG239" s="148">
        <f>IF(N239="zákl. přenesená",J239,0)</f>
        <v>0</v>
      </c>
      <c r="BH239" s="148">
        <f>IF(N239="sníž. přenesená",J239,0)</f>
        <v>0</v>
      </c>
      <c r="BI239" s="148">
        <f>IF(N239="nulová",J239,0)</f>
        <v>0</v>
      </c>
      <c r="BJ239" s="16" t="s">
        <v>78</v>
      </c>
      <c r="BK239" s="148">
        <f>ROUND(I239*H239,2)</f>
        <v>0</v>
      </c>
      <c r="BL239" s="16" t="s">
        <v>201</v>
      </c>
      <c r="BM239" s="147" t="s">
        <v>355</v>
      </c>
    </row>
    <row r="240" spans="1:65" s="13" customFormat="1">
      <c r="B240" s="149"/>
      <c r="D240" s="150" t="s">
        <v>126</v>
      </c>
      <c r="E240" s="151" t="s">
        <v>1</v>
      </c>
      <c r="F240" s="152" t="s">
        <v>356</v>
      </c>
      <c r="H240" s="153">
        <v>4.5999999999999996</v>
      </c>
      <c r="L240" s="183"/>
      <c r="M240" s="154"/>
      <c r="N240" s="155"/>
      <c r="O240" s="155"/>
      <c r="P240" s="155"/>
      <c r="Q240" s="155"/>
      <c r="R240" s="155"/>
      <c r="S240" s="155"/>
      <c r="T240" s="156"/>
      <c r="AT240" s="151" t="s">
        <v>126</v>
      </c>
      <c r="AU240" s="151" t="s">
        <v>80</v>
      </c>
      <c r="AV240" s="13" t="s">
        <v>80</v>
      </c>
      <c r="AW240" s="13" t="s">
        <v>27</v>
      </c>
      <c r="AX240" s="13" t="s">
        <v>70</v>
      </c>
      <c r="AY240" s="151" t="s">
        <v>118</v>
      </c>
    </row>
    <row r="241" spans="1:65" s="13" customFormat="1">
      <c r="B241" s="149"/>
      <c r="D241" s="150" t="s">
        <v>126</v>
      </c>
      <c r="E241" s="151" t="s">
        <v>1</v>
      </c>
      <c r="F241" s="152" t="s">
        <v>357</v>
      </c>
      <c r="H241" s="153">
        <v>5</v>
      </c>
      <c r="L241" s="183"/>
      <c r="M241" s="154"/>
      <c r="N241" s="155"/>
      <c r="O241" s="155"/>
      <c r="P241" s="155"/>
      <c r="Q241" s="155"/>
      <c r="R241" s="155"/>
      <c r="S241" s="155"/>
      <c r="T241" s="156"/>
      <c r="AT241" s="151" t="s">
        <v>126</v>
      </c>
      <c r="AU241" s="151" t="s">
        <v>80</v>
      </c>
      <c r="AV241" s="13" t="s">
        <v>80</v>
      </c>
      <c r="AW241" s="13" t="s">
        <v>27</v>
      </c>
      <c r="AX241" s="13" t="s">
        <v>70</v>
      </c>
      <c r="AY241" s="151" t="s">
        <v>118</v>
      </c>
    </row>
    <row r="242" spans="1:65" s="13" customFormat="1">
      <c r="B242" s="149"/>
      <c r="D242" s="150" t="s">
        <v>126</v>
      </c>
      <c r="E242" s="151" t="s">
        <v>1</v>
      </c>
      <c r="F242" s="152" t="s">
        <v>358</v>
      </c>
      <c r="H242" s="153">
        <v>7.92</v>
      </c>
      <c r="L242" s="183"/>
      <c r="M242" s="154"/>
      <c r="N242" s="155"/>
      <c r="O242" s="155"/>
      <c r="P242" s="155"/>
      <c r="Q242" s="155"/>
      <c r="R242" s="155"/>
      <c r="S242" s="155"/>
      <c r="T242" s="156"/>
      <c r="AT242" s="151" t="s">
        <v>126</v>
      </c>
      <c r="AU242" s="151" t="s">
        <v>80</v>
      </c>
      <c r="AV242" s="13" t="s">
        <v>80</v>
      </c>
      <c r="AW242" s="13" t="s">
        <v>27</v>
      </c>
      <c r="AX242" s="13" t="s">
        <v>70</v>
      </c>
      <c r="AY242" s="151" t="s">
        <v>118</v>
      </c>
    </row>
    <row r="243" spans="1:65" s="13" customFormat="1">
      <c r="B243" s="149"/>
      <c r="D243" s="150" t="s">
        <v>126</v>
      </c>
      <c r="E243" s="151" t="s">
        <v>1</v>
      </c>
      <c r="F243" s="152" t="s">
        <v>359</v>
      </c>
      <c r="H243" s="153">
        <v>16.45</v>
      </c>
      <c r="L243" s="183"/>
      <c r="M243" s="154"/>
      <c r="N243" s="155"/>
      <c r="O243" s="155"/>
      <c r="P243" s="155"/>
      <c r="Q243" s="155"/>
      <c r="R243" s="155"/>
      <c r="S243" s="155"/>
      <c r="T243" s="156"/>
      <c r="AT243" s="151" t="s">
        <v>126</v>
      </c>
      <c r="AU243" s="151" t="s">
        <v>80</v>
      </c>
      <c r="AV243" s="13" t="s">
        <v>80</v>
      </c>
      <c r="AW243" s="13" t="s">
        <v>27</v>
      </c>
      <c r="AX243" s="13" t="s">
        <v>70</v>
      </c>
      <c r="AY243" s="151" t="s">
        <v>118</v>
      </c>
    </row>
    <row r="244" spans="1:65" s="13" customFormat="1">
      <c r="B244" s="149"/>
      <c r="D244" s="150" t="s">
        <v>126</v>
      </c>
      <c r="E244" s="151" t="s">
        <v>1</v>
      </c>
      <c r="F244" s="152" t="s">
        <v>360</v>
      </c>
      <c r="H244" s="153">
        <v>4.8</v>
      </c>
      <c r="L244" s="183"/>
      <c r="M244" s="154"/>
      <c r="N244" s="155"/>
      <c r="O244" s="155"/>
      <c r="P244" s="155"/>
      <c r="Q244" s="155"/>
      <c r="R244" s="155"/>
      <c r="S244" s="155"/>
      <c r="T244" s="156"/>
      <c r="AT244" s="151" t="s">
        <v>126</v>
      </c>
      <c r="AU244" s="151" t="s">
        <v>80</v>
      </c>
      <c r="AV244" s="13" t="s">
        <v>80</v>
      </c>
      <c r="AW244" s="13" t="s">
        <v>27</v>
      </c>
      <c r="AX244" s="13" t="s">
        <v>70</v>
      </c>
      <c r="AY244" s="151" t="s">
        <v>118</v>
      </c>
    </row>
    <row r="245" spans="1:65" s="2" customFormat="1" ht="21.75" customHeight="1">
      <c r="A245" s="28"/>
      <c r="B245" s="135"/>
      <c r="C245" s="163" t="s">
        <v>361</v>
      </c>
      <c r="D245" s="163" t="s">
        <v>192</v>
      </c>
      <c r="E245" s="164" t="s">
        <v>362</v>
      </c>
      <c r="F245" s="165" t="s">
        <v>363</v>
      </c>
      <c r="G245" s="166" t="s">
        <v>146</v>
      </c>
      <c r="H245" s="167">
        <v>0.621</v>
      </c>
      <c r="I245" s="168"/>
      <c r="J245" s="168">
        <f>ROUND(I245*H245,2)</f>
        <v>0</v>
      </c>
      <c r="K245" s="169"/>
      <c r="L245" s="185"/>
      <c r="M245" s="170" t="s">
        <v>1</v>
      </c>
      <c r="N245" s="171" t="s">
        <v>35</v>
      </c>
      <c r="O245" s="145">
        <v>0</v>
      </c>
      <c r="P245" s="145">
        <f>O245*H245</f>
        <v>0</v>
      </c>
      <c r="Q245" s="145">
        <v>0.55000000000000004</v>
      </c>
      <c r="R245" s="145">
        <f>Q245*H245</f>
        <v>0.34155000000000002</v>
      </c>
      <c r="S245" s="145">
        <v>0</v>
      </c>
      <c r="T245" s="146">
        <f>S245*H245</f>
        <v>0</v>
      </c>
      <c r="U245" s="28"/>
      <c r="V245" s="28"/>
      <c r="W245" s="28"/>
      <c r="X245" s="28"/>
      <c r="Y245" s="28"/>
      <c r="Z245" s="28"/>
      <c r="AA245" s="28"/>
      <c r="AB245" s="28"/>
      <c r="AC245" s="28"/>
      <c r="AD245" s="28"/>
      <c r="AE245" s="28"/>
      <c r="AR245" s="147" t="s">
        <v>285</v>
      </c>
      <c r="AT245" s="147" t="s">
        <v>192</v>
      </c>
      <c r="AU245" s="147" t="s">
        <v>80</v>
      </c>
      <c r="AY245" s="16" t="s">
        <v>118</v>
      </c>
      <c r="BE245" s="148">
        <f>IF(N245="základní",J245,0)</f>
        <v>0</v>
      </c>
      <c r="BF245" s="148">
        <f>IF(N245="snížená",J245,0)</f>
        <v>0</v>
      </c>
      <c r="BG245" s="148">
        <f>IF(N245="zákl. přenesená",J245,0)</f>
        <v>0</v>
      </c>
      <c r="BH245" s="148">
        <f>IF(N245="sníž. přenesená",J245,0)</f>
        <v>0</v>
      </c>
      <c r="BI245" s="148">
        <f>IF(N245="nulová",J245,0)</f>
        <v>0</v>
      </c>
      <c r="BJ245" s="16" t="s">
        <v>78</v>
      </c>
      <c r="BK245" s="148">
        <f>ROUND(I245*H245,2)</f>
        <v>0</v>
      </c>
      <c r="BL245" s="16" t="s">
        <v>201</v>
      </c>
      <c r="BM245" s="147" t="s">
        <v>364</v>
      </c>
    </row>
    <row r="246" spans="1:65" s="13" customFormat="1">
      <c r="B246" s="149"/>
      <c r="D246" s="150" t="s">
        <v>126</v>
      </c>
      <c r="E246" s="151" t="s">
        <v>1</v>
      </c>
      <c r="F246" s="152" t="s">
        <v>365</v>
      </c>
      <c r="H246" s="153">
        <v>0.09</v>
      </c>
      <c r="L246" s="183"/>
      <c r="M246" s="154"/>
      <c r="N246" s="155"/>
      <c r="O246" s="155"/>
      <c r="P246" s="155"/>
      <c r="Q246" s="155"/>
      <c r="R246" s="155"/>
      <c r="S246" s="155"/>
      <c r="T246" s="156"/>
      <c r="AT246" s="151" t="s">
        <v>126</v>
      </c>
      <c r="AU246" s="151" t="s">
        <v>80</v>
      </c>
      <c r="AV246" s="13" t="s">
        <v>80</v>
      </c>
      <c r="AW246" s="13" t="s">
        <v>27</v>
      </c>
      <c r="AX246" s="13" t="s">
        <v>70</v>
      </c>
      <c r="AY246" s="151" t="s">
        <v>118</v>
      </c>
    </row>
    <row r="247" spans="1:65" s="13" customFormat="1">
      <c r="B247" s="149"/>
      <c r="D247" s="150" t="s">
        <v>126</v>
      </c>
      <c r="E247" s="151" t="s">
        <v>1</v>
      </c>
      <c r="F247" s="152" t="s">
        <v>366</v>
      </c>
      <c r="H247" s="153">
        <v>9.8000000000000004E-2</v>
      </c>
      <c r="L247" s="183"/>
      <c r="M247" s="154"/>
      <c r="N247" s="155"/>
      <c r="O247" s="155"/>
      <c r="P247" s="155"/>
      <c r="Q247" s="155"/>
      <c r="R247" s="155"/>
      <c r="S247" s="155"/>
      <c r="T247" s="156"/>
      <c r="AT247" s="151" t="s">
        <v>126</v>
      </c>
      <c r="AU247" s="151" t="s">
        <v>80</v>
      </c>
      <c r="AV247" s="13" t="s">
        <v>80</v>
      </c>
      <c r="AW247" s="13" t="s">
        <v>27</v>
      </c>
      <c r="AX247" s="13" t="s">
        <v>70</v>
      </c>
      <c r="AY247" s="151" t="s">
        <v>118</v>
      </c>
    </row>
    <row r="248" spans="1:65" s="13" customFormat="1">
      <c r="B248" s="149"/>
      <c r="D248" s="150" t="s">
        <v>126</v>
      </c>
      <c r="E248" s="151" t="s">
        <v>1</v>
      </c>
      <c r="F248" s="152" t="s">
        <v>367</v>
      </c>
      <c r="H248" s="153">
        <v>0.155</v>
      </c>
      <c r="L248" s="183"/>
      <c r="M248" s="154"/>
      <c r="N248" s="155"/>
      <c r="O248" s="155"/>
      <c r="P248" s="155"/>
      <c r="Q248" s="155"/>
      <c r="R248" s="155"/>
      <c r="S248" s="155"/>
      <c r="T248" s="156"/>
      <c r="AT248" s="151" t="s">
        <v>126</v>
      </c>
      <c r="AU248" s="151" t="s">
        <v>80</v>
      </c>
      <c r="AV248" s="13" t="s">
        <v>80</v>
      </c>
      <c r="AW248" s="13" t="s">
        <v>27</v>
      </c>
      <c r="AX248" s="13" t="s">
        <v>70</v>
      </c>
      <c r="AY248" s="151" t="s">
        <v>118</v>
      </c>
    </row>
    <row r="249" spans="1:65" s="13" customFormat="1">
      <c r="B249" s="149"/>
      <c r="D249" s="150" t="s">
        <v>126</v>
      </c>
      <c r="E249" s="151" t="s">
        <v>1</v>
      </c>
      <c r="F249" s="152" t="s">
        <v>368</v>
      </c>
      <c r="H249" s="153">
        <v>0.23</v>
      </c>
      <c r="L249" s="183"/>
      <c r="M249" s="154"/>
      <c r="N249" s="155"/>
      <c r="O249" s="155"/>
      <c r="P249" s="155"/>
      <c r="Q249" s="155"/>
      <c r="R249" s="155"/>
      <c r="S249" s="155"/>
      <c r="T249" s="156"/>
      <c r="AT249" s="151" t="s">
        <v>126</v>
      </c>
      <c r="AU249" s="151" t="s">
        <v>80</v>
      </c>
      <c r="AV249" s="13" t="s">
        <v>80</v>
      </c>
      <c r="AW249" s="13" t="s">
        <v>27</v>
      </c>
      <c r="AX249" s="13" t="s">
        <v>70</v>
      </c>
      <c r="AY249" s="151" t="s">
        <v>118</v>
      </c>
    </row>
    <row r="250" spans="1:65" s="13" customFormat="1">
      <c r="B250" s="149"/>
      <c r="D250" s="150" t="s">
        <v>126</v>
      </c>
      <c r="E250" s="151" t="s">
        <v>1</v>
      </c>
      <c r="F250" s="152" t="s">
        <v>369</v>
      </c>
      <c r="H250" s="153">
        <v>4.8000000000000001E-2</v>
      </c>
      <c r="L250" s="183"/>
      <c r="M250" s="154"/>
      <c r="N250" s="155"/>
      <c r="O250" s="155"/>
      <c r="P250" s="155"/>
      <c r="Q250" s="155"/>
      <c r="R250" s="155"/>
      <c r="S250" s="155"/>
      <c r="T250" s="156"/>
      <c r="AT250" s="151" t="s">
        <v>126</v>
      </c>
      <c r="AU250" s="151" t="s">
        <v>80</v>
      </c>
      <c r="AV250" s="13" t="s">
        <v>80</v>
      </c>
      <c r="AW250" s="13" t="s">
        <v>27</v>
      </c>
      <c r="AX250" s="13" t="s">
        <v>70</v>
      </c>
      <c r="AY250" s="151" t="s">
        <v>118</v>
      </c>
    </row>
    <row r="251" spans="1:65" s="2" customFormat="1" ht="21.75" customHeight="1">
      <c r="A251" s="28"/>
      <c r="B251" s="135"/>
      <c r="C251" s="136" t="s">
        <v>370</v>
      </c>
      <c r="D251" s="136" t="s">
        <v>120</v>
      </c>
      <c r="E251" s="137" t="s">
        <v>371</v>
      </c>
      <c r="F251" s="138" t="s">
        <v>372</v>
      </c>
      <c r="G251" s="139" t="s">
        <v>135</v>
      </c>
      <c r="H251" s="140">
        <v>9.1999999999999993</v>
      </c>
      <c r="I251" s="141"/>
      <c r="J251" s="141">
        <f>ROUND(I251*H251,2)</f>
        <v>0</v>
      </c>
      <c r="K251" s="142"/>
      <c r="L251" s="181"/>
      <c r="M251" s="143" t="s">
        <v>1</v>
      </c>
      <c r="N251" s="144" t="s">
        <v>35</v>
      </c>
      <c r="O251" s="145">
        <v>0.57499999999999996</v>
      </c>
      <c r="P251" s="145">
        <f>O251*H251</f>
        <v>5.2899999999999991</v>
      </c>
      <c r="Q251" s="145">
        <v>0</v>
      </c>
      <c r="R251" s="145">
        <f>Q251*H251</f>
        <v>0</v>
      </c>
      <c r="S251" s="145">
        <v>0</v>
      </c>
      <c r="T251" s="146">
        <f>S251*H251</f>
        <v>0</v>
      </c>
      <c r="U251" s="28"/>
      <c r="V251" s="28"/>
      <c r="W251" s="28"/>
      <c r="X251" s="28"/>
      <c r="Y251" s="28"/>
      <c r="Z251" s="28"/>
      <c r="AA251" s="28"/>
      <c r="AB251" s="28"/>
      <c r="AC251" s="28"/>
      <c r="AD251" s="28"/>
      <c r="AE251" s="28"/>
      <c r="AR251" s="147" t="s">
        <v>201</v>
      </c>
      <c r="AT251" s="147" t="s">
        <v>120</v>
      </c>
      <c r="AU251" s="147" t="s">
        <v>80</v>
      </c>
      <c r="AY251" s="16" t="s">
        <v>118</v>
      </c>
      <c r="BE251" s="148">
        <f>IF(N251="základní",J251,0)</f>
        <v>0</v>
      </c>
      <c r="BF251" s="148">
        <f>IF(N251="snížená",J251,0)</f>
        <v>0</v>
      </c>
      <c r="BG251" s="148">
        <f>IF(N251="zákl. přenesená",J251,0)</f>
        <v>0</v>
      </c>
      <c r="BH251" s="148">
        <f>IF(N251="sníž. přenesená",J251,0)</f>
        <v>0</v>
      </c>
      <c r="BI251" s="148">
        <f>IF(N251="nulová",J251,0)</f>
        <v>0</v>
      </c>
      <c r="BJ251" s="16" t="s">
        <v>78</v>
      </c>
      <c r="BK251" s="148">
        <f>ROUND(I251*H251,2)</f>
        <v>0</v>
      </c>
      <c r="BL251" s="16" t="s">
        <v>201</v>
      </c>
      <c r="BM251" s="147" t="s">
        <v>373</v>
      </c>
    </row>
    <row r="252" spans="1:65" s="13" customFormat="1">
      <c r="B252" s="149"/>
      <c r="D252" s="150" t="s">
        <v>126</v>
      </c>
      <c r="E252" s="151" t="s">
        <v>1</v>
      </c>
      <c r="F252" s="152" t="s">
        <v>374</v>
      </c>
      <c r="H252" s="153">
        <v>9.1999999999999993</v>
      </c>
      <c r="L252" s="183"/>
      <c r="M252" s="154"/>
      <c r="N252" s="155"/>
      <c r="O252" s="155"/>
      <c r="P252" s="155"/>
      <c r="Q252" s="155"/>
      <c r="R252" s="155"/>
      <c r="S252" s="155"/>
      <c r="T252" s="156"/>
      <c r="AT252" s="151" t="s">
        <v>126</v>
      </c>
      <c r="AU252" s="151" t="s">
        <v>80</v>
      </c>
      <c r="AV252" s="13" t="s">
        <v>80</v>
      </c>
      <c r="AW252" s="13" t="s">
        <v>27</v>
      </c>
      <c r="AX252" s="13" t="s">
        <v>70</v>
      </c>
      <c r="AY252" s="151" t="s">
        <v>118</v>
      </c>
    </row>
    <row r="253" spans="1:65" s="2" customFormat="1" ht="21.75" customHeight="1">
      <c r="A253" s="28"/>
      <c r="B253" s="135"/>
      <c r="C253" s="163" t="s">
        <v>375</v>
      </c>
      <c r="D253" s="163" t="s">
        <v>192</v>
      </c>
      <c r="E253" s="164" t="s">
        <v>376</v>
      </c>
      <c r="F253" s="165" t="s">
        <v>377</v>
      </c>
      <c r="G253" s="166" t="s">
        <v>146</v>
      </c>
      <c r="H253" s="167">
        <v>0.25800000000000001</v>
      </c>
      <c r="I253" s="168"/>
      <c r="J253" s="168">
        <f>ROUND(I253*H253,2)</f>
        <v>0</v>
      </c>
      <c r="K253" s="169"/>
      <c r="L253" s="185"/>
      <c r="M253" s="170" t="s">
        <v>1</v>
      </c>
      <c r="N253" s="171" t="s">
        <v>35</v>
      </c>
      <c r="O253" s="145">
        <v>0</v>
      </c>
      <c r="P253" s="145">
        <f>O253*H253</f>
        <v>0</v>
      </c>
      <c r="Q253" s="145">
        <v>0.55000000000000004</v>
      </c>
      <c r="R253" s="145">
        <f>Q253*H253</f>
        <v>0.14190000000000003</v>
      </c>
      <c r="S253" s="145">
        <v>0</v>
      </c>
      <c r="T253" s="146">
        <f>S253*H253</f>
        <v>0</v>
      </c>
      <c r="U253" s="28"/>
      <c r="V253" s="28"/>
      <c r="W253" s="28"/>
      <c r="X253" s="28"/>
      <c r="Y253" s="28"/>
      <c r="Z253" s="28"/>
      <c r="AA253" s="28"/>
      <c r="AB253" s="28"/>
      <c r="AC253" s="28"/>
      <c r="AD253" s="28"/>
      <c r="AE253" s="28"/>
      <c r="AR253" s="147" t="s">
        <v>285</v>
      </c>
      <c r="AT253" s="147" t="s">
        <v>192</v>
      </c>
      <c r="AU253" s="147" t="s">
        <v>80</v>
      </c>
      <c r="AY253" s="16" t="s">
        <v>118</v>
      </c>
      <c r="BE253" s="148">
        <f>IF(N253="základní",J253,0)</f>
        <v>0</v>
      </c>
      <c r="BF253" s="148">
        <f>IF(N253="snížená",J253,0)</f>
        <v>0</v>
      </c>
      <c r="BG253" s="148">
        <f>IF(N253="zákl. přenesená",J253,0)</f>
        <v>0</v>
      </c>
      <c r="BH253" s="148">
        <f>IF(N253="sníž. přenesená",J253,0)</f>
        <v>0</v>
      </c>
      <c r="BI253" s="148">
        <f>IF(N253="nulová",J253,0)</f>
        <v>0</v>
      </c>
      <c r="BJ253" s="16" t="s">
        <v>78</v>
      </c>
      <c r="BK253" s="148">
        <f>ROUND(I253*H253,2)</f>
        <v>0</v>
      </c>
      <c r="BL253" s="16" t="s">
        <v>201</v>
      </c>
      <c r="BM253" s="147" t="s">
        <v>378</v>
      </c>
    </row>
    <row r="254" spans="1:65" s="13" customFormat="1">
      <c r="B254" s="149"/>
      <c r="D254" s="150" t="s">
        <v>126</v>
      </c>
      <c r="E254" s="151" t="s">
        <v>1</v>
      </c>
      <c r="F254" s="152" t="s">
        <v>379</v>
      </c>
      <c r="H254" s="153">
        <v>0.25800000000000001</v>
      </c>
      <c r="L254" s="183"/>
      <c r="M254" s="154"/>
      <c r="N254" s="155"/>
      <c r="O254" s="155"/>
      <c r="P254" s="155"/>
      <c r="Q254" s="155"/>
      <c r="R254" s="155"/>
      <c r="S254" s="155"/>
      <c r="T254" s="156"/>
      <c r="AT254" s="151" t="s">
        <v>126</v>
      </c>
      <c r="AU254" s="151" t="s">
        <v>80</v>
      </c>
      <c r="AV254" s="13" t="s">
        <v>80</v>
      </c>
      <c r="AW254" s="13" t="s">
        <v>27</v>
      </c>
      <c r="AX254" s="13" t="s">
        <v>70</v>
      </c>
      <c r="AY254" s="151" t="s">
        <v>118</v>
      </c>
    </row>
    <row r="255" spans="1:65" s="2" customFormat="1" ht="21.75" customHeight="1">
      <c r="A255" s="28"/>
      <c r="B255" s="135"/>
      <c r="C255" s="136" t="s">
        <v>380</v>
      </c>
      <c r="D255" s="136" t="s">
        <v>120</v>
      </c>
      <c r="E255" s="137" t="s">
        <v>381</v>
      </c>
      <c r="F255" s="138" t="s">
        <v>382</v>
      </c>
      <c r="G255" s="139" t="s">
        <v>123</v>
      </c>
      <c r="H255" s="140">
        <v>11.75</v>
      </c>
      <c r="I255" s="141"/>
      <c r="J255" s="141">
        <f>ROUND(I255*H255,2)</f>
        <v>0</v>
      </c>
      <c r="K255" s="142"/>
      <c r="L255" s="181"/>
      <c r="M255" s="143" t="s">
        <v>1</v>
      </c>
      <c r="N255" s="144" t="s">
        <v>35</v>
      </c>
      <c r="O255" s="145">
        <v>0.26400000000000001</v>
      </c>
      <c r="P255" s="145">
        <f>O255*H255</f>
        <v>3.1020000000000003</v>
      </c>
      <c r="Q255" s="145">
        <v>1.423E-2</v>
      </c>
      <c r="R255" s="145">
        <f>Q255*H255</f>
        <v>0.1672025</v>
      </c>
      <c r="S255" s="145">
        <v>0</v>
      </c>
      <c r="T255" s="146">
        <f>S255*H255</f>
        <v>0</v>
      </c>
      <c r="U255" s="28"/>
      <c r="V255" s="28"/>
      <c r="W255" s="28"/>
      <c r="X255" s="28"/>
      <c r="Y255" s="28"/>
      <c r="Z255" s="28"/>
      <c r="AA255" s="28"/>
      <c r="AB255" s="28"/>
      <c r="AC255" s="28"/>
      <c r="AD255" s="28"/>
      <c r="AE255" s="28"/>
      <c r="AR255" s="147" t="s">
        <v>201</v>
      </c>
      <c r="AT255" s="147" t="s">
        <v>120</v>
      </c>
      <c r="AU255" s="147" t="s">
        <v>80</v>
      </c>
      <c r="AY255" s="16" t="s">
        <v>118</v>
      </c>
      <c r="BE255" s="148">
        <f>IF(N255="základní",J255,0)</f>
        <v>0</v>
      </c>
      <c r="BF255" s="148">
        <f>IF(N255="snížená",J255,0)</f>
        <v>0</v>
      </c>
      <c r="BG255" s="148">
        <f>IF(N255="zákl. přenesená",J255,0)</f>
        <v>0</v>
      </c>
      <c r="BH255" s="148">
        <f>IF(N255="sníž. přenesená",J255,0)</f>
        <v>0</v>
      </c>
      <c r="BI255" s="148">
        <f>IF(N255="nulová",J255,0)</f>
        <v>0</v>
      </c>
      <c r="BJ255" s="16" t="s">
        <v>78</v>
      </c>
      <c r="BK255" s="148">
        <f>ROUND(I255*H255,2)</f>
        <v>0</v>
      </c>
      <c r="BL255" s="16" t="s">
        <v>201</v>
      </c>
      <c r="BM255" s="147" t="s">
        <v>383</v>
      </c>
    </row>
    <row r="256" spans="1:65" s="13" customFormat="1">
      <c r="B256" s="149"/>
      <c r="D256" s="150" t="s">
        <v>126</v>
      </c>
      <c r="E256" s="151" t="s">
        <v>1</v>
      </c>
      <c r="F256" s="152" t="s">
        <v>384</v>
      </c>
      <c r="H256" s="153">
        <v>11.75</v>
      </c>
      <c r="L256" s="183"/>
      <c r="M256" s="154"/>
      <c r="N256" s="155"/>
      <c r="O256" s="155"/>
      <c r="P256" s="155"/>
      <c r="Q256" s="155"/>
      <c r="R256" s="155"/>
      <c r="S256" s="155"/>
      <c r="T256" s="156"/>
      <c r="AT256" s="151" t="s">
        <v>126</v>
      </c>
      <c r="AU256" s="151" t="s">
        <v>80</v>
      </c>
      <c r="AV256" s="13" t="s">
        <v>80</v>
      </c>
      <c r="AW256" s="13" t="s">
        <v>27</v>
      </c>
      <c r="AX256" s="13" t="s">
        <v>70</v>
      </c>
      <c r="AY256" s="151" t="s">
        <v>118</v>
      </c>
    </row>
    <row r="257" spans="1:65" s="2" customFormat="1" ht="21.75" customHeight="1">
      <c r="A257" s="28"/>
      <c r="B257" s="135"/>
      <c r="C257" s="136" t="s">
        <v>385</v>
      </c>
      <c r="D257" s="136" t="s">
        <v>120</v>
      </c>
      <c r="E257" s="137" t="s">
        <v>386</v>
      </c>
      <c r="F257" s="138" t="s">
        <v>387</v>
      </c>
      <c r="G257" s="139" t="s">
        <v>146</v>
      </c>
      <c r="H257" s="140">
        <v>0.879</v>
      </c>
      <c r="I257" s="141"/>
      <c r="J257" s="141">
        <f>ROUND(I257*H257,2)</f>
        <v>0</v>
      </c>
      <c r="K257" s="142"/>
      <c r="L257" s="181"/>
      <c r="M257" s="143" t="s">
        <v>1</v>
      </c>
      <c r="N257" s="144" t="s">
        <v>35</v>
      </c>
      <c r="O257" s="145">
        <v>0</v>
      </c>
      <c r="P257" s="145">
        <f>O257*H257</f>
        <v>0</v>
      </c>
      <c r="Q257" s="145">
        <v>2.3369999999999998E-2</v>
      </c>
      <c r="R257" s="145">
        <f>Q257*H257</f>
        <v>2.0542229999999998E-2</v>
      </c>
      <c r="S257" s="145">
        <v>0</v>
      </c>
      <c r="T257" s="146">
        <f>S257*H257</f>
        <v>0</v>
      </c>
      <c r="U257" s="28"/>
      <c r="V257" s="28"/>
      <c r="W257" s="28"/>
      <c r="X257" s="28"/>
      <c r="Y257" s="28"/>
      <c r="Z257" s="28"/>
      <c r="AA257" s="28"/>
      <c r="AB257" s="28"/>
      <c r="AC257" s="28"/>
      <c r="AD257" s="28"/>
      <c r="AE257" s="28"/>
      <c r="AR257" s="147" t="s">
        <v>201</v>
      </c>
      <c r="AT257" s="147" t="s">
        <v>120</v>
      </c>
      <c r="AU257" s="147" t="s">
        <v>80</v>
      </c>
      <c r="AY257" s="16" t="s">
        <v>118</v>
      </c>
      <c r="BE257" s="148">
        <f>IF(N257="základní",J257,0)</f>
        <v>0</v>
      </c>
      <c r="BF257" s="148">
        <f>IF(N257="snížená",J257,0)</f>
        <v>0</v>
      </c>
      <c r="BG257" s="148">
        <f>IF(N257="zákl. přenesená",J257,0)</f>
        <v>0</v>
      </c>
      <c r="BH257" s="148">
        <f>IF(N257="sníž. přenesená",J257,0)</f>
        <v>0</v>
      </c>
      <c r="BI257" s="148">
        <f>IF(N257="nulová",J257,0)</f>
        <v>0</v>
      </c>
      <c r="BJ257" s="16" t="s">
        <v>78</v>
      </c>
      <c r="BK257" s="148">
        <f>ROUND(I257*H257,2)</f>
        <v>0</v>
      </c>
      <c r="BL257" s="16" t="s">
        <v>201</v>
      </c>
      <c r="BM257" s="147" t="s">
        <v>388</v>
      </c>
    </row>
    <row r="258" spans="1:65" s="13" customFormat="1">
      <c r="B258" s="149"/>
      <c r="D258" s="150" t="s">
        <v>126</v>
      </c>
      <c r="E258" s="151" t="s">
        <v>1</v>
      </c>
      <c r="F258" s="152" t="s">
        <v>351</v>
      </c>
      <c r="H258" s="153">
        <v>0.879</v>
      </c>
      <c r="L258" s="183"/>
      <c r="M258" s="154"/>
      <c r="N258" s="155"/>
      <c r="O258" s="155"/>
      <c r="P258" s="155"/>
      <c r="Q258" s="155"/>
      <c r="R258" s="155"/>
      <c r="S258" s="155"/>
      <c r="T258" s="156"/>
      <c r="AT258" s="151" t="s">
        <v>126</v>
      </c>
      <c r="AU258" s="151" t="s">
        <v>80</v>
      </c>
      <c r="AV258" s="13" t="s">
        <v>80</v>
      </c>
      <c r="AW258" s="13" t="s">
        <v>27</v>
      </c>
      <c r="AX258" s="13" t="s">
        <v>70</v>
      </c>
      <c r="AY258" s="151" t="s">
        <v>118</v>
      </c>
    </row>
    <row r="259" spans="1:65" s="2" customFormat="1" ht="21.75" customHeight="1">
      <c r="A259" s="28"/>
      <c r="B259" s="135"/>
      <c r="C259" s="136" t="s">
        <v>389</v>
      </c>
      <c r="D259" s="136" t="s">
        <v>120</v>
      </c>
      <c r="E259" s="137" t="s">
        <v>390</v>
      </c>
      <c r="F259" s="138" t="s">
        <v>391</v>
      </c>
      <c r="G259" s="139" t="s">
        <v>184</v>
      </c>
      <c r="H259" s="140">
        <v>0.67300000000000004</v>
      </c>
      <c r="I259" s="141"/>
      <c r="J259" s="141">
        <f>ROUND(I259*H259,2)</f>
        <v>0</v>
      </c>
      <c r="K259" s="142"/>
      <c r="L259" s="181"/>
      <c r="M259" s="143" t="s">
        <v>1</v>
      </c>
      <c r="N259" s="144" t="s">
        <v>35</v>
      </c>
      <c r="O259" s="145">
        <v>3.79</v>
      </c>
      <c r="P259" s="145">
        <f>O259*H259</f>
        <v>2.5506700000000002</v>
      </c>
      <c r="Q259" s="145">
        <v>0</v>
      </c>
      <c r="R259" s="145">
        <f>Q259*H259</f>
        <v>0</v>
      </c>
      <c r="S259" s="145">
        <v>0</v>
      </c>
      <c r="T259" s="146">
        <f>S259*H259</f>
        <v>0</v>
      </c>
      <c r="U259" s="28"/>
      <c r="V259" s="28"/>
      <c r="W259" s="28"/>
      <c r="X259" s="28"/>
      <c r="Y259" s="28"/>
      <c r="Z259" s="28"/>
      <c r="AA259" s="28"/>
      <c r="AB259" s="28"/>
      <c r="AC259" s="28"/>
      <c r="AD259" s="28"/>
      <c r="AE259" s="28"/>
      <c r="AR259" s="147" t="s">
        <v>201</v>
      </c>
      <c r="AT259" s="147" t="s">
        <v>120</v>
      </c>
      <c r="AU259" s="147" t="s">
        <v>80</v>
      </c>
      <c r="AY259" s="16" t="s">
        <v>118</v>
      </c>
      <c r="BE259" s="148">
        <f>IF(N259="základní",J259,0)</f>
        <v>0</v>
      </c>
      <c r="BF259" s="148">
        <f>IF(N259="snížená",J259,0)</f>
        <v>0</v>
      </c>
      <c r="BG259" s="148">
        <f>IF(N259="zákl. přenesená",J259,0)</f>
        <v>0</v>
      </c>
      <c r="BH259" s="148">
        <f>IF(N259="sníž. přenesená",J259,0)</f>
        <v>0</v>
      </c>
      <c r="BI259" s="148">
        <f>IF(N259="nulová",J259,0)</f>
        <v>0</v>
      </c>
      <c r="BJ259" s="16" t="s">
        <v>78</v>
      </c>
      <c r="BK259" s="148">
        <f>ROUND(I259*H259,2)</f>
        <v>0</v>
      </c>
      <c r="BL259" s="16" t="s">
        <v>201</v>
      </c>
      <c r="BM259" s="147" t="s">
        <v>392</v>
      </c>
    </row>
    <row r="260" spans="1:65" s="12" customFormat="1" ht="22.9" customHeight="1">
      <c r="B260" s="123"/>
      <c r="D260" s="124" t="s">
        <v>69</v>
      </c>
      <c r="E260" s="133" t="s">
        <v>393</v>
      </c>
      <c r="F260" s="133" t="s">
        <v>394</v>
      </c>
      <c r="J260" s="134">
        <f>BK260</f>
        <v>0</v>
      </c>
      <c r="L260" s="182"/>
      <c r="M260" s="127"/>
      <c r="N260" s="128"/>
      <c r="O260" s="128"/>
      <c r="P260" s="129">
        <f>SUM(P261:P273)</f>
        <v>6.5539760000000005</v>
      </c>
      <c r="Q260" s="128"/>
      <c r="R260" s="129">
        <f>SUM(R261:R273)</f>
        <v>4.7688999999999995E-2</v>
      </c>
      <c r="S260" s="128"/>
      <c r="T260" s="130">
        <f>SUM(T261:T273)</f>
        <v>0</v>
      </c>
      <c r="AR260" s="124" t="s">
        <v>80</v>
      </c>
      <c r="AT260" s="131" t="s">
        <v>69</v>
      </c>
      <c r="AU260" s="131" t="s">
        <v>78</v>
      </c>
      <c r="AY260" s="124" t="s">
        <v>118</v>
      </c>
      <c r="BK260" s="132">
        <f>SUM(BK261:BK273)</f>
        <v>0</v>
      </c>
    </row>
    <row r="261" spans="1:65" s="2" customFormat="1" ht="21.75" customHeight="1">
      <c r="A261" s="28"/>
      <c r="B261" s="135"/>
      <c r="C261" s="136" t="s">
        <v>395</v>
      </c>
      <c r="D261" s="136" t="s">
        <v>120</v>
      </c>
      <c r="E261" s="137" t="s">
        <v>396</v>
      </c>
      <c r="F261" s="138" t="s">
        <v>397</v>
      </c>
      <c r="G261" s="139" t="s">
        <v>135</v>
      </c>
      <c r="H261" s="140">
        <v>4.8</v>
      </c>
      <c r="I261" s="141"/>
      <c r="J261" s="141">
        <f>ROUND(I261*H261,2)</f>
        <v>0</v>
      </c>
      <c r="K261" s="142"/>
      <c r="L261" s="181"/>
      <c r="M261" s="143" t="s">
        <v>1</v>
      </c>
      <c r="N261" s="144" t="s">
        <v>35</v>
      </c>
      <c r="O261" s="145">
        <v>0.30499999999999999</v>
      </c>
      <c r="P261" s="145">
        <f>O261*H261</f>
        <v>1.464</v>
      </c>
      <c r="Q261" s="145">
        <v>1.74E-3</v>
      </c>
      <c r="R261" s="145">
        <f>Q261*H261</f>
        <v>8.352E-3</v>
      </c>
      <c r="S261" s="145">
        <v>0</v>
      </c>
      <c r="T261" s="146">
        <f>S261*H261</f>
        <v>0</v>
      </c>
      <c r="U261" s="28"/>
      <c r="V261" s="28"/>
      <c r="W261" s="28"/>
      <c r="X261" s="28"/>
      <c r="Y261" s="28"/>
      <c r="Z261" s="28"/>
      <c r="AA261" s="28"/>
      <c r="AB261" s="28"/>
      <c r="AC261" s="28"/>
      <c r="AD261" s="28"/>
      <c r="AE261" s="28"/>
      <c r="AR261" s="147" t="s">
        <v>201</v>
      </c>
      <c r="AT261" s="147" t="s">
        <v>120</v>
      </c>
      <c r="AU261" s="147" t="s">
        <v>80</v>
      </c>
      <c r="AY261" s="16" t="s">
        <v>118</v>
      </c>
      <c r="BE261" s="148">
        <f>IF(N261="základní",J261,0)</f>
        <v>0</v>
      </c>
      <c r="BF261" s="148">
        <f>IF(N261="snížená",J261,0)</f>
        <v>0</v>
      </c>
      <c r="BG261" s="148">
        <f>IF(N261="zákl. přenesená",J261,0)</f>
        <v>0</v>
      </c>
      <c r="BH261" s="148">
        <f>IF(N261="sníž. přenesená",J261,0)</f>
        <v>0</v>
      </c>
      <c r="BI261" s="148">
        <f>IF(N261="nulová",J261,0)</f>
        <v>0</v>
      </c>
      <c r="BJ261" s="16" t="s">
        <v>78</v>
      </c>
      <c r="BK261" s="148">
        <f>ROUND(I261*H261,2)</f>
        <v>0</v>
      </c>
      <c r="BL261" s="16" t="s">
        <v>201</v>
      </c>
      <c r="BM261" s="147" t="s">
        <v>398</v>
      </c>
    </row>
    <row r="262" spans="1:65" s="13" customFormat="1">
      <c r="B262" s="149"/>
      <c r="D262" s="150" t="s">
        <v>126</v>
      </c>
      <c r="E262" s="151" t="s">
        <v>1</v>
      </c>
      <c r="F262" s="152" t="s">
        <v>399</v>
      </c>
      <c r="H262" s="153">
        <v>4.8</v>
      </c>
      <c r="L262" s="183"/>
      <c r="M262" s="154"/>
      <c r="N262" s="155"/>
      <c r="O262" s="155"/>
      <c r="P262" s="155"/>
      <c r="Q262" s="155"/>
      <c r="R262" s="155"/>
      <c r="S262" s="155"/>
      <c r="T262" s="156"/>
      <c r="AT262" s="151" t="s">
        <v>126</v>
      </c>
      <c r="AU262" s="151" t="s">
        <v>80</v>
      </c>
      <c r="AV262" s="13" t="s">
        <v>80</v>
      </c>
      <c r="AW262" s="13" t="s">
        <v>27</v>
      </c>
      <c r="AX262" s="13" t="s">
        <v>70</v>
      </c>
      <c r="AY262" s="151" t="s">
        <v>118</v>
      </c>
    </row>
    <row r="263" spans="1:65" s="2" customFormat="1" ht="21.75" customHeight="1">
      <c r="A263" s="28"/>
      <c r="B263" s="135"/>
      <c r="C263" s="136" t="s">
        <v>400</v>
      </c>
      <c r="D263" s="136" t="s">
        <v>120</v>
      </c>
      <c r="E263" s="137" t="s">
        <v>401</v>
      </c>
      <c r="F263" s="138" t="s">
        <v>402</v>
      </c>
      <c r="G263" s="139" t="s">
        <v>135</v>
      </c>
      <c r="H263" s="140">
        <v>4.5999999999999996</v>
      </c>
      <c r="I263" s="141"/>
      <c r="J263" s="141">
        <f>ROUND(I263*H263,2)</f>
        <v>0</v>
      </c>
      <c r="K263" s="142"/>
      <c r="L263" s="181"/>
      <c r="M263" s="143" t="s">
        <v>1</v>
      </c>
      <c r="N263" s="144" t="s">
        <v>35</v>
      </c>
      <c r="O263" s="145">
        <v>0.22800000000000001</v>
      </c>
      <c r="P263" s="145">
        <f>O263*H263</f>
        <v>1.0488</v>
      </c>
      <c r="Q263" s="145">
        <v>1.3699999999999999E-3</v>
      </c>
      <c r="R263" s="145">
        <f>Q263*H263</f>
        <v>6.3019999999999994E-3</v>
      </c>
      <c r="S263" s="145">
        <v>0</v>
      </c>
      <c r="T263" s="146">
        <f>S263*H263</f>
        <v>0</v>
      </c>
      <c r="U263" s="28"/>
      <c r="V263" s="28"/>
      <c r="W263" s="28"/>
      <c r="X263" s="28"/>
      <c r="Y263" s="28"/>
      <c r="Z263" s="28"/>
      <c r="AA263" s="28"/>
      <c r="AB263" s="28"/>
      <c r="AC263" s="28"/>
      <c r="AD263" s="28"/>
      <c r="AE263" s="28"/>
      <c r="AR263" s="147" t="s">
        <v>201</v>
      </c>
      <c r="AT263" s="147" t="s">
        <v>120</v>
      </c>
      <c r="AU263" s="147" t="s">
        <v>80</v>
      </c>
      <c r="AY263" s="16" t="s">
        <v>118</v>
      </c>
      <c r="BE263" s="148">
        <f>IF(N263="základní",J263,0)</f>
        <v>0</v>
      </c>
      <c r="BF263" s="148">
        <f>IF(N263="snížená",J263,0)</f>
        <v>0</v>
      </c>
      <c r="BG263" s="148">
        <f>IF(N263="zákl. přenesená",J263,0)</f>
        <v>0</v>
      </c>
      <c r="BH263" s="148">
        <f>IF(N263="sníž. přenesená",J263,0)</f>
        <v>0</v>
      </c>
      <c r="BI263" s="148">
        <f>IF(N263="nulová",J263,0)</f>
        <v>0</v>
      </c>
      <c r="BJ263" s="16" t="s">
        <v>78</v>
      </c>
      <c r="BK263" s="148">
        <f>ROUND(I263*H263,2)</f>
        <v>0</v>
      </c>
      <c r="BL263" s="16" t="s">
        <v>201</v>
      </c>
      <c r="BM263" s="147" t="s">
        <v>403</v>
      </c>
    </row>
    <row r="264" spans="1:65" s="13" customFormat="1">
      <c r="B264" s="149"/>
      <c r="D264" s="150" t="s">
        <v>126</v>
      </c>
      <c r="E264" s="151" t="s">
        <v>1</v>
      </c>
      <c r="F264" s="152" t="s">
        <v>404</v>
      </c>
      <c r="H264" s="153">
        <v>4.5999999999999996</v>
      </c>
      <c r="L264" s="183"/>
      <c r="M264" s="154"/>
      <c r="N264" s="155"/>
      <c r="O264" s="155"/>
      <c r="P264" s="155"/>
      <c r="Q264" s="155"/>
      <c r="R264" s="155"/>
      <c r="S264" s="155"/>
      <c r="T264" s="156"/>
      <c r="AT264" s="151" t="s">
        <v>126</v>
      </c>
      <c r="AU264" s="151" t="s">
        <v>80</v>
      </c>
      <c r="AV264" s="13" t="s">
        <v>80</v>
      </c>
      <c r="AW264" s="13" t="s">
        <v>27</v>
      </c>
      <c r="AX264" s="13" t="s">
        <v>70</v>
      </c>
      <c r="AY264" s="151" t="s">
        <v>118</v>
      </c>
    </row>
    <row r="265" spans="1:65" s="2" customFormat="1" ht="21.75" customHeight="1">
      <c r="A265" s="28"/>
      <c r="B265" s="135"/>
      <c r="C265" s="136" t="s">
        <v>405</v>
      </c>
      <c r="D265" s="136" t="s">
        <v>120</v>
      </c>
      <c r="E265" s="137" t="s">
        <v>406</v>
      </c>
      <c r="F265" s="138" t="s">
        <v>407</v>
      </c>
      <c r="G265" s="139" t="s">
        <v>135</v>
      </c>
      <c r="H265" s="140">
        <v>4.5999999999999996</v>
      </c>
      <c r="I265" s="141"/>
      <c r="J265" s="141">
        <f>ROUND(I265*H265,2)</f>
        <v>0</v>
      </c>
      <c r="K265" s="142"/>
      <c r="L265" s="181"/>
      <c r="M265" s="143" t="s">
        <v>1</v>
      </c>
      <c r="N265" s="144" t="s">
        <v>35</v>
      </c>
      <c r="O265" s="145">
        <v>0.26</v>
      </c>
      <c r="P265" s="145">
        <f>O265*H265</f>
        <v>1.196</v>
      </c>
      <c r="Q265" s="145">
        <v>1.75E-3</v>
      </c>
      <c r="R265" s="145">
        <f>Q265*H265</f>
        <v>8.0499999999999999E-3</v>
      </c>
      <c r="S265" s="145">
        <v>0</v>
      </c>
      <c r="T265" s="146">
        <f>S265*H265</f>
        <v>0</v>
      </c>
      <c r="U265" s="28"/>
      <c r="V265" s="28"/>
      <c r="W265" s="28"/>
      <c r="X265" s="28"/>
      <c r="Y265" s="28"/>
      <c r="Z265" s="28"/>
      <c r="AA265" s="28"/>
      <c r="AB265" s="28"/>
      <c r="AC265" s="28"/>
      <c r="AD265" s="28"/>
      <c r="AE265" s="28"/>
      <c r="AR265" s="147" t="s">
        <v>201</v>
      </c>
      <c r="AT265" s="147" t="s">
        <v>120</v>
      </c>
      <c r="AU265" s="147" t="s">
        <v>80</v>
      </c>
      <c r="AY265" s="16" t="s">
        <v>118</v>
      </c>
      <c r="BE265" s="148">
        <f>IF(N265="základní",J265,0)</f>
        <v>0</v>
      </c>
      <c r="BF265" s="148">
        <f>IF(N265="snížená",J265,0)</f>
        <v>0</v>
      </c>
      <c r="BG265" s="148">
        <f>IF(N265="zákl. přenesená",J265,0)</f>
        <v>0</v>
      </c>
      <c r="BH265" s="148">
        <f>IF(N265="sníž. přenesená",J265,0)</f>
        <v>0</v>
      </c>
      <c r="BI265" s="148">
        <f>IF(N265="nulová",J265,0)</f>
        <v>0</v>
      </c>
      <c r="BJ265" s="16" t="s">
        <v>78</v>
      </c>
      <c r="BK265" s="148">
        <f>ROUND(I265*H265,2)</f>
        <v>0</v>
      </c>
      <c r="BL265" s="16" t="s">
        <v>201</v>
      </c>
      <c r="BM265" s="147" t="s">
        <v>408</v>
      </c>
    </row>
    <row r="266" spans="1:65" s="13" customFormat="1">
      <c r="B266" s="149"/>
      <c r="D266" s="150" t="s">
        <v>126</v>
      </c>
      <c r="E266" s="151" t="s">
        <v>1</v>
      </c>
      <c r="F266" s="152" t="s">
        <v>409</v>
      </c>
      <c r="H266" s="153">
        <v>4.5999999999999996</v>
      </c>
      <c r="L266" s="183"/>
      <c r="M266" s="154"/>
      <c r="N266" s="155"/>
      <c r="O266" s="155"/>
      <c r="P266" s="155"/>
      <c r="Q266" s="155"/>
      <c r="R266" s="155"/>
      <c r="S266" s="155"/>
      <c r="T266" s="156"/>
      <c r="AT266" s="151" t="s">
        <v>126</v>
      </c>
      <c r="AU266" s="151" t="s">
        <v>80</v>
      </c>
      <c r="AV266" s="13" t="s">
        <v>80</v>
      </c>
      <c r="AW266" s="13" t="s">
        <v>27</v>
      </c>
      <c r="AX266" s="13" t="s">
        <v>70</v>
      </c>
      <c r="AY266" s="151" t="s">
        <v>118</v>
      </c>
    </row>
    <row r="267" spans="1:65" s="2" customFormat="1" ht="21.75" customHeight="1">
      <c r="A267" s="28"/>
      <c r="B267" s="135"/>
      <c r="C267" s="136" t="s">
        <v>410</v>
      </c>
      <c r="D267" s="136" t="s">
        <v>120</v>
      </c>
      <c r="E267" s="137" t="s">
        <v>411</v>
      </c>
      <c r="F267" s="138" t="s">
        <v>412</v>
      </c>
      <c r="G267" s="139" t="s">
        <v>135</v>
      </c>
      <c r="H267" s="140">
        <v>4.5999999999999996</v>
      </c>
      <c r="I267" s="141"/>
      <c r="J267" s="141">
        <f>ROUND(I267*H267,2)</f>
        <v>0</v>
      </c>
      <c r="K267" s="142"/>
      <c r="L267" s="181"/>
      <c r="M267" s="143" t="s">
        <v>1</v>
      </c>
      <c r="N267" s="144" t="s">
        <v>35</v>
      </c>
      <c r="O267" s="145">
        <v>0.22800000000000001</v>
      </c>
      <c r="P267" s="145">
        <f>O267*H267</f>
        <v>1.0488</v>
      </c>
      <c r="Q267" s="145">
        <v>2.5999999999999999E-3</v>
      </c>
      <c r="R267" s="145">
        <f>Q267*H267</f>
        <v>1.1959999999999998E-2</v>
      </c>
      <c r="S267" s="145">
        <v>0</v>
      </c>
      <c r="T267" s="146">
        <f>S267*H267</f>
        <v>0</v>
      </c>
      <c r="U267" s="28"/>
      <c r="V267" s="28"/>
      <c r="W267" s="28"/>
      <c r="X267" s="28"/>
      <c r="Y267" s="28"/>
      <c r="Z267" s="28"/>
      <c r="AA267" s="28"/>
      <c r="AB267" s="28"/>
      <c r="AC267" s="28"/>
      <c r="AD267" s="28"/>
      <c r="AE267" s="28"/>
      <c r="AR267" s="147" t="s">
        <v>201</v>
      </c>
      <c r="AT267" s="147" t="s">
        <v>120</v>
      </c>
      <c r="AU267" s="147" t="s">
        <v>80</v>
      </c>
      <c r="AY267" s="16" t="s">
        <v>118</v>
      </c>
      <c r="BE267" s="148">
        <f>IF(N267="základní",J267,0)</f>
        <v>0</v>
      </c>
      <c r="BF267" s="148">
        <f>IF(N267="snížená",J267,0)</f>
        <v>0</v>
      </c>
      <c r="BG267" s="148">
        <f>IF(N267="zákl. přenesená",J267,0)</f>
        <v>0</v>
      </c>
      <c r="BH267" s="148">
        <f>IF(N267="sníž. přenesená",J267,0)</f>
        <v>0</v>
      </c>
      <c r="BI267" s="148">
        <f>IF(N267="nulová",J267,0)</f>
        <v>0</v>
      </c>
      <c r="BJ267" s="16" t="s">
        <v>78</v>
      </c>
      <c r="BK267" s="148">
        <f>ROUND(I267*H267,2)</f>
        <v>0</v>
      </c>
      <c r="BL267" s="16" t="s">
        <v>201</v>
      </c>
      <c r="BM267" s="147" t="s">
        <v>413</v>
      </c>
    </row>
    <row r="268" spans="1:65" s="13" customFormat="1">
      <c r="B268" s="149"/>
      <c r="D268" s="150" t="s">
        <v>126</v>
      </c>
      <c r="E268" s="151" t="s">
        <v>1</v>
      </c>
      <c r="F268" s="152" t="s">
        <v>404</v>
      </c>
      <c r="H268" s="153">
        <v>4.5999999999999996</v>
      </c>
      <c r="L268" s="183"/>
      <c r="M268" s="154"/>
      <c r="N268" s="155"/>
      <c r="O268" s="155"/>
      <c r="P268" s="155"/>
      <c r="Q268" s="155"/>
      <c r="R268" s="155"/>
      <c r="S268" s="155"/>
      <c r="T268" s="156"/>
      <c r="AT268" s="151" t="s">
        <v>126</v>
      </c>
      <c r="AU268" s="151" t="s">
        <v>80</v>
      </c>
      <c r="AV268" s="13" t="s">
        <v>80</v>
      </c>
      <c r="AW268" s="13" t="s">
        <v>27</v>
      </c>
      <c r="AX268" s="13" t="s">
        <v>70</v>
      </c>
      <c r="AY268" s="151" t="s">
        <v>118</v>
      </c>
    </row>
    <row r="269" spans="1:65" s="2" customFormat="1" ht="21.75" customHeight="1">
      <c r="A269" s="28"/>
      <c r="B269" s="135"/>
      <c r="C269" s="136" t="s">
        <v>414</v>
      </c>
      <c r="D269" s="136" t="s">
        <v>120</v>
      </c>
      <c r="E269" s="137" t="s">
        <v>415</v>
      </c>
      <c r="F269" s="138" t="s">
        <v>416</v>
      </c>
      <c r="G269" s="139" t="s">
        <v>268</v>
      </c>
      <c r="H269" s="140">
        <v>1</v>
      </c>
      <c r="I269" s="141"/>
      <c r="J269" s="141">
        <f>ROUND(I269*H269,2)</f>
        <v>0</v>
      </c>
      <c r="K269" s="142"/>
      <c r="L269" s="181"/>
      <c r="M269" s="143" t="s">
        <v>1</v>
      </c>
      <c r="N269" s="144" t="s">
        <v>35</v>
      </c>
      <c r="O269" s="145">
        <v>0.4</v>
      </c>
      <c r="P269" s="145">
        <f>O269*H269</f>
        <v>0.4</v>
      </c>
      <c r="Q269" s="145">
        <v>3.1199999999999999E-3</v>
      </c>
      <c r="R269" s="145">
        <f>Q269*H269</f>
        <v>3.1199999999999999E-3</v>
      </c>
      <c r="S269" s="145">
        <v>0</v>
      </c>
      <c r="T269" s="146">
        <f>S269*H269</f>
        <v>0</v>
      </c>
      <c r="U269" s="28"/>
      <c r="V269" s="28"/>
      <c r="W269" s="28"/>
      <c r="X269" s="28"/>
      <c r="Y269" s="28"/>
      <c r="Z269" s="28"/>
      <c r="AA269" s="28"/>
      <c r="AB269" s="28"/>
      <c r="AC269" s="28"/>
      <c r="AD269" s="28"/>
      <c r="AE269" s="28"/>
      <c r="AR269" s="147" t="s">
        <v>201</v>
      </c>
      <c r="AT269" s="147" t="s">
        <v>120</v>
      </c>
      <c r="AU269" s="147" t="s">
        <v>80</v>
      </c>
      <c r="AY269" s="16" t="s">
        <v>118</v>
      </c>
      <c r="BE269" s="148">
        <f>IF(N269="základní",J269,0)</f>
        <v>0</v>
      </c>
      <c r="BF269" s="148">
        <f>IF(N269="snížená",J269,0)</f>
        <v>0</v>
      </c>
      <c r="BG269" s="148">
        <f>IF(N269="zákl. přenesená",J269,0)</f>
        <v>0</v>
      </c>
      <c r="BH269" s="148">
        <f>IF(N269="sníž. přenesená",J269,0)</f>
        <v>0</v>
      </c>
      <c r="BI269" s="148">
        <f>IF(N269="nulová",J269,0)</f>
        <v>0</v>
      </c>
      <c r="BJ269" s="16" t="s">
        <v>78</v>
      </c>
      <c r="BK269" s="148">
        <f>ROUND(I269*H269,2)</f>
        <v>0</v>
      </c>
      <c r="BL269" s="16" t="s">
        <v>201</v>
      </c>
      <c r="BM269" s="147" t="s">
        <v>417</v>
      </c>
    </row>
    <row r="270" spans="1:65" s="13" customFormat="1">
      <c r="B270" s="149"/>
      <c r="D270" s="150" t="s">
        <v>126</v>
      </c>
      <c r="E270" s="151" t="s">
        <v>1</v>
      </c>
      <c r="F270" s="152" t="s">
        <v>78</v>
      </c>
      <c r="H270" s="153">
        <v>1</v>
      </c>
      <c r="L270" s="183"/>
      <c r="M270" s="154"/>
      <c r="N270" s="155"/>
      <c r="O270" s="155"/>
      <c r="P270" s="155"/>
      <c r="Q270" s="155"/>
      <c r="R270" s="155"/>
      <c r="S270" s="155"/>
      <c r="T270" s="156"/>
      <c r="AT270" s="151" t="s">
        <v>126</v>
      </c>
      <c r="AU270" s="151" t="s">
        <v>80</v>
      </c>
      <c r="AV270" s="13" t="s">
        <v>80</v>
      </c>
      <c r="AW270" s="13" t="s">
        <v>27</v>
      </c>
      <c r="AX270" s="13" t="s">
        <v>70</v>
      </c>
      <c r="AY270" s="151" t="s">
        <v>118</v>
      </c>
    </row>
    <row r="271" spans="1:65" s="2" customFormat="1" ht="21.75" customHeight="1">
      <c r="A271" s="28"/>
      <c r="B271" s="135"/>
      <c r="C271" s="136" t="s">
        <v>418</v>
      </c>
      <c r="D271" s="136" t="s">
        <v>120</v>
      </c>
      <c r="E271" s="137" t="s">
        <v>419</v>
      </c>
      <c r="F271" s="138" t="s">
        <v>420</v>
      </c>
      <c r="G271" s="139" t="s">
        <v>135</v>
      </c>
      <c r="H271" s="140">
        <v>3.5</v>
      </c>
      <c r="I271" s="141"/>
      <c r="J271" s="141">
        <f>ROUND(I271*H271,2)</f>
        <v>0</v>
      </c>
      <c r="K271" s="142"/>
      <c r="L271" s="181"/>
      <c r="M271" s="143" t="s">
        <v>1</v>
      </c>
      <c r="N271" s="144" t="s">
        <v>35</v>
      </c>
      <c r="O271" s="145">
        <v>0.33400000000000002</v>
      </c>
      <c r="P271" s="145">
        <f>O271*H271</f>
        <v>1.169</v>
      </c>
      <c r="Q271" s="145">
        <v>2.8300000000000001E-3</v>
      </c>
      <c r="R271" s="145">
        <f>Q271*H271</f>
        <v>9.9050000000000006E-3</v>
      </c>
      <c r="S271" s="145">
        <v>0</v>
      </c>
      <c r="T271" s="146">
        <f>S271*H271</f>
        <v>0</v>
      </c>
      <c r="U271" s="28"/>
      <c r="V271" s="28"/>
      <c r="W271" s="28"/>
      <c r="X271" s="28"/>
      <c r="Y271" s="28"/>
      <c r="Z271" s="28"/>
      <c r="AA271" s="28"/>
      <c r="AB271" s="28"/>
      <c r="AC271" s="28"/>
      <c r="AD271" s="28"/>
      <c r="AE271" s="28"/>
      <c r="AR271" s="147" t="s">
        <v>201</v>
      </c>
      <c r="AT271" s="147" t="s">
        <v>120</v>
      </c>
      <c r="AU271" s="147" t="s">
        <v>80</v>
      </c>
      <c r="AY271" s="16" t="s">
        <v>118</v>
      </c>
      <c r="BE271" s="148">
        <f>IF(N271="základní",J271,0)</f>
        <v>0</v>
      </c>
      <c r="BF271" s="148">
        <f>IF(N271="snížená",J271,0)</f>
        <v>0</v>
      </c>
      <c r="BG271" s="148">
        <f>IF(N271="zákl. přenesená",J271,0)</f>
        <v>0</v>
      </c>
      <c r="BH271" s="148">
        <f>IF(N271="sníž. přenesená",J271,0)</f>
        <v>0</v>
      </c>
      <c r="BI271" s="148">
        <f>IF(N271="nulová",J271,0)</f>
        <v>0</v>
      </c>
      <c r="BJ271" s="16" t="s">
        <v>78</v>
      </c>
      <c r="BK271" s="148">
        <f>ROUND(I271*H271,2)</f>
        <v>0</v>
      </c>
      <c r="BL271" s="16" t="s">
        <v>201</v>
      </c>
      <c r="BM271" s="147" t="s">
        <v>421</v>
      </c>
    </row>
    <row r="272" spans="1:65" s="13" customFormat="1">
      <c r="B272" s="149"/>
      <c r="D272" s="150" t="s">
        <v>126</v>
      </c>
      <c r="E272" s="151" t="s">
        <v>1</v>
      </c>
      <c r="F272" s="152" t="s">
        <v>422</v>
      </c>
      <c r="H272" s="153">
        <v>3.5</v>
      </c>
      <c r="L272" s="183"/>
      <c r="M272" s="154"/>
      <c r="N272" s="155"/>
      <c r="O272" s="155"/>
      <c r="P272" s="155"/>
      <c r="Q272" s="155"/>
      <c r="R272" s="155"/>
      <c r="S272" s="155"/>
      <c r="T272" s="156"/>
      <c r="AT272" s="151" t="s">
        <v>126</v>
      </c>
      <c r="AU272" s="151" t="s">
        <v>80</v>
      </c>
      <c r="AV272" s="13" t="s">
        <v>80</v>
      </c>
      <c r="AW272" s="13" t="s">
        <v>27</v>
      </c>
      <c r="AX272" s="13" t="s">
        <v>70</v>
      </c>
      <c r="AY272" s="151" t="s">
        <v>118</v>
      </c>
    </row>
    <row r="273" spans="1:65" s="2" customFormat="1" ht="21.75" customHeight="1">
      <c r="A273" s="28"/>
      <c r="B273" s="135"/>
      <c r="C273" s="136" t="s">
        <v>423</v>
      </c>
      <c r="D273" s="136" t="s">
        <v>120</v>
      </c>
      <c r="E273" s="137" t="s">
        <v>424</v>
      </c>
      <c r="F273" s="138" t="s">
        <v>425</v>
      </c>
      <c r="G273" s="139" t="s">
        <v>184</v>
      </c>
      <c r="H273" s="140">
        <v>4.8000000000000001E-2</v>
      </c>
      <c r="I273" s="141"/>
      <c r="J273" s="141">
        <f>ROUND(I273*H273,2)</f>
        <v>0</v>
      </c>
      <c r="K273" s="142"/>
      <c r="L273" s="181"/>
      <c r="M273" s="143" t="s">
        <v>1</v>
      </c>
      <c r="N273" s="144" t="s">
        <v>35</v>
      </c>
      <c r="O273" s="145">
        <v>4.7370000000000001</v>
      </c>
      <c r="P273" s="145">
        <f>O273*H273</f>
        <v>0.22737600000000002</v>
      </c>
      <c r="Q273" s="145">
        <v>0</v>
      </c>
      <c r="R273" s="145">
        <f>Q273*H273</f>
        <v>0</v>
      </c>
      <c r="S273" s="145">
        <v>0</v>
      </c>
      <c r="T273" s="146">
        <f>S273*H273</f>
        <v>0</v>
      </c>
      <c r="U273" s="28"/>
      <c r="V273" s="28"/>
      <c r="W273" s="28"/>
      <c r="X273" s="28"/>
      <c r="Y273" s="28"/>
      <c r="Z273" s="28"/>
      <c r="AA273" s="28"/>
      <c r="AB273" s="28"/>
      <c r="AC273" s="28"/>
      <c r="AD273" s="28"/>
      <c r="AE273" s="28"/>
      <c r="AR273" s="147" t="s">
        <v>201</v>
      </c>
      <c r="AT273" s="147" t="s">
        <v>120</v>
      </c>
      <c r="AU273" s="147" t="s">
        <v>80</v>
      </c>
      <c r="AY273" s="16" t="s">
        <v>118</v>
      </c>
      <c r="BE273" s="148">
        <f>IF(N273="základní",J273,0)</f>
        <v>0</v>
      </c>
      <c r="BF273" s="148">
        <f>IF(N273="snížená",J273,0)</f>
        <v>0</v>
      </c>
      <c r="BG273" s="148">
        <f>IF(N273="zákl. přenesená",J273,0)</f>
        <v>0</v>
      </c>
      <c r="BH273" s="148">
        <f>IF(N273="sníž. přenesená",J273,0)</f>
        <v>0</v>
      </c>
      <c r="BI273" s="148">
        <f>IF(N273="nulová",J273,0)</f>
        <v>0</v>
      </c>
      <c r="BJ273" s="16" t="s">
        <v>78</v>
      </c>
      <c r="BK273" s="148">
        <f>ROUND(I273*H273,2)</f>
        <v>0</v>
      </c>
      <c r="BL273" s="16" t="s">
        <v>201</v>
      </c>
      <c r="BM273" s="147" t="s">
        <v>426</v>
      </c>
    </row>
    <row r="274" spans="1:65" s="12" customFormat="1" ht="22.9" customHeight="1">
      <c r="B274" s="123"/>
      <c r="D274" s="124" t="s">
        <v>69</v>
      </c>
      <c r="E274" s="133" t="s">
        <v>427</v>
      </c>
      <c r="F274" s="133" t="s">
        <v>428</v>
      </c>
      <c r="J274" s="134">
        <f>BK274</f>
        <v>0</v>
      </c>
      <c r="L274" s="182"/>
      <c r="M274" s="127"/>
      <c r="N274" s="128"/>
      <c r="O274" s="128"/>
      <c r="P274" s="129">
        <f>SUM(P275:P295)</f>
        <v>12.958607999999998</v>
      </c>
      <c r="Q274" s="128"/>
      <c r="R274" s="129">
        <f>SUM(R275:R295)</f>
        <v>1.0798839999999999E-2</v>
      </c>
      <c r="S274" s="128"/>
      <c r="T274" s="130">
        <f>SUM(T275:T295)</f>
        <v>0</v>
      </c>
      <c r="AR274" s="124" t="s">
        <v>80</v>
      </c>
      <c r="AT274" s="131" t="s">
        <v>69</v>
      </c>
      <c r="AU274" s="131" t="s">
        <v>78</v>
      </c>
      <c r="AY274" s="124" t="s">
        <v>118</v>
      </c>
      <c r="BK274" s="132">
        <f>SUM(BK275:BK295)</f>
        <v>0</v>
      </c>
    </row>
    <row r="275" spans="1:65" s="2" customFormat="1" ht="21.75" customHeight="1">
      <c r="A275" s="28"/>
      <c r="B275" s="135"/>
      <c r="C275" s="136" t="s">
        <v>429</v>
      </c>
      <c r="D275" s="136" t="s">
        <v>120</v>
      </c>
      <c r="E275" s="137" t="s">
        <v>430</v>
      </c>
      <c r="F275" s="138" t="s">
        <v>431</v>
      </c>
      <c r="G275" s="139" t="s">
        <v>123</v>
      </c>
      <c r="H275" s="140">
        <v>28.417999999999999</v>
      </c>
      <c r="I275" s="141"/>
      <c r="J275" s="141">
        <f>ROUND(I275*H275,2)</f>
        <v>0</v>
      </c>
      <c r="K275" s="142"/>
      <c r="L275" s="181"/>
      <c r="M275" s="143" t="s">
        <v>1</v>
      </c>
      <c r="N275" s="144" t="s">
        <v>35</v>
      </c>
      <c r="O275" s="145">
        <v>0.14899999999999999</v>
      </c>
      <c r="P275" s="145">
        <f>O275*H275</f>
        <v>4.2342819999999994</v>
      </c>
      <c r="Q275" s="145">
        <v>1.3999999999999999E-4</v>
      </c>
      <c r="R275" s="145">
        <f>Q275*H275</f>
        <v>3.9785199999999993E-3</v>
      </c>
      <c r="S275" s="145">
        <v>0</v>
      </c>
      <c r="T275" s="146">
        <f>S275*H275</f>
        <v>0</v>
      </c>
      <c r="U275" s="28"/>
      <c r="V275" s="28"/>
      <c r="W275" s="28"/>
      <c r="X275" s="28"/>
      <c r="Y275" s="28"/>
      <c r="Z275" s="28"/>
      <c r="AA275" s="28"/>
      <c r="AB275" s="28"/>
      <c r="AC275" s="28"/>
      <c r="AD275" s="28"/>
      <c r="AE275" s="28"/>
      <c r="AR275" s="147" t="s">
        <v>201</v>
      </c>
      <c r="AT275" s="147" t="s">
        <v>120</v>
      </c>
      <c r="AU275" s="147" t="s">
        <v>80</v>
      </c>
      <c r="AY275" s="16" t="s">
        <v>118</v>
      </c>
      <c r="BE275" s="148">
        <f>IF(N275="základní",J275,0)</f>
        <v>0</v>
      </c>
      <c r="BF275" s="148">
        <f>IF(N275="snížená",J275,0)</f>
        <v>0</v>
      </c>
      <c r="BG275" s="148">
        <f>IF(N275="zákl. přenesená",J275,0)</f>
        <v>0</v>
      </c>
      <c r="BH275" s="148">
        <f>IF(N275="sníž. přenesená",J275,0)</f>
        <v>0</v>
      </c>
      <c r="BI275" s="148">
        <f>IF(N275="nulová",J275,0)</f>
        <v>0</v>
      </c>
      <c r="BJ275" s="16" t="s">
        <v>78</v>
      </c>
      <c r="BK275" s="148">
        <f>ROUND(I275*H275,2)</f>
        <v>0</v>
      </c>
      <c r="BL275" s="16" t="s">
        <v>201</v>
      </c>
      <c r="BM275" s="147" t="s">
        <v>432</v>
      </c>
    </row>
    <row r="276" spans="1:65" s="13" customFormat="1">
      <c r="B276" s="149"/>
      <c r="D276" s="150" t="s">
        <v>126</v>
      </c>
      <c r="E276" s="151" t="s">
        <v>1</v>
      </c>
      <c r="F276" s="152" t="s">
        <v>433</v>
      </c>
      <c r="H276" s="153">
        <v>2.5760000000000001</v>
      </c>
      <c r="L276" s="183"/>
      <c r="M276" s="154"/>
      <c r="N276" s="155"/>
      <c r="O276" s="155"/>
      <c r="P276" s="155"/>
      <c r="Q276" s="155"/>
      <c r="R276" s="155"/>
      <c r="S276" s="155"/>
      <c r="T276" s="156"/>
      <c r="AT276" s="151" t="s">
        <v>126</v>
      </c>
      <c r="AU276" s="151" t="s">
        <v>80</v>
      </c>
      <c r="AV276" s="13" t="s">
        <v>80</v>
      </c>
      <c r="AW276" s="13" t="s">
        <v>27</v>
      </c>
      <c r="AX276" s="13" t="s">
        <v>70</v>
      </c>
      <c r="AY276" s="151" t="s">
        <v>118</v>
      </c>
    </row>
    <row r="277" spans="1:65" s="13" customFormat="1">
      <c r="B277" s="149"/>
      <c r="D277" s="150" t="s">
        <v>126</v>
      </c>
      <c r="E277" s="151" t="s">
        <v>1</v>
      </c>
      <c r="F277" s="152" t="s">
        <v>434</v>
      </c>
      <c r="H277" s="153">
        <v>2.8</v>
      </c>
      <c r="L277" s="183"/>
      <c r="M277" s="154"/>
      <c r="N277" s="155"/>
      <c r="O277" s="155"/>
      <c r="P277" s="155"/>
      <c r="Q277" s="155"/>
      <c r="R277" s="155"/>
      <c r="S277" s="155"/>
      <c r="T277" s="156"/>
      <c r="AT277" s="151" t="s">
        <v>126</v>
      </c>
      <c r="AU277" s="151" t="s">
        <v>80</v>
      </c>
      <c r="AV277" s="13" t="s">
        <v>80</v>
      </c>
      <c r="AW277" s="13" t="s">
        <v>27</v>
      </c>
      <c r="AX277" s="13" t="s">
        <v>70</v>
      </c>
      <c r="AY277" s="151" t="s">
        <v>118</v>
      </c>
    </row>
    <row r="278" spans="1:65" s="13" customFormat="1">
      <c r="B278" s="149"/>
      <c r="D278" s="150" t="s">
        <v>126</v>
      </c>
      <c r="E278" s="151" t="s">
        <v>1</v>
      </c>
      <c r="F278" s="152" t="s">
        <v>435</v>
      </c>
      <c r="H278" s="153">
        <v>6.97</v>
      </c>
      <c r="L278" s="183"/>
      <c r="M278" s="154"/>
      <c r="N278" s="155"/>
      <c r="O278" s="155"/>
      <c r="P278" s="155"/>
      <c r="Q278" s="155"/>
      <c r="R278" s="155"/>
      <c r="S278" s="155"/>
      <c r="T278" s="156"/>
      <c r="AT278" s="151" t="s">
        <v>126</v>
      </c>
      <c r="AU278" s="151" t="s">
        <v>80</v>
      </c>
      <c r="AV278" s="13" t="s">
        <v>80</v>
      </c>
      <c r="AW278" s="13" t="s">
        <v>27</v>
      </c>
      <c r="AX278" s="13" t="s">
        <v>70</v>
      </c>
      <c r="AY278" s="151" t="s">
        <v>118</v>
      </c>
    </row>
    <row r="279" spans="1:65" s="13" customFormat="1">
      <c r="B279" s="149"/>
      <c r="D279" s="150" t="s">
        <v>126</v>
      </c>
      <c r="E279" s="151" t="s">
        <v>1</v>
      </c>
      <c r="F279" s="152" t="s">
        <v>436</v>
      </c>
      <c r="H279" s="153">
        <v>7.8959999999999999</v>
      </c>
      <c r="L279" s="183"/>
      <c r="M279" s="154"/>
      <c r="N279" s="155"/>
      <c r="O279" s="155"/>
      <c r="P279" s="155"/>
      <c r="Q279" s="155"/>
      <c r="R279" s="155"/>
      <c r="S279" s="155"/>
      <c r="T279" s="156"/>
      <c r="AT279" s="151" t="s">
        <v>126</v>
      </c>
      <c r="AU279" s="151" t="s">
        <v>80</v>
      </c>
      <c r="AV279" s="13" t="s">
        <v>80</v>
      </c>
      <c r="AW279" s="13" t="s">
        <v>27</v>
      </c>
      <c r="AX279" s="13" t="s">
        <v>70</v>
      </c>
      <c r="AY279" s="151" t="s">
        <v>118</v>
      </c>
    </row>
    <row r="280" spans="1:65" s="13" customFormat="1">
      <c r="B280" s="149"/>
      <c r="D280" s="150" t="s">
        <v>126</v>
      </c>
      <c r="E280" s="151" t="s">
        <v>1</v>
      </c>
      <c r="F280" s="152" t="s">
        <v>437</v>
      </c>
      <c r="H280" s="153">
        <v>1.92</v>
      </c>
      <c r="L280" s="183"/>
      <c r="M280" s="154"/>
      <c r="N280" s="155"/>
      <c r="O280" s="155"/>
      <c r="P280" s="155"/>
      <c r="Q280" s="155"/>
      <c r="R280" s="155"/>
      <c r="S280" s="155"/>
      <c r="T280" s="156"/>
      <c r="AT280" s="151" t="s">
        <v>126</v>
      </c>
      <c r="AU280" s="151" t="s">
        <v>80</v>
      </c>
      <c r="AV280" s="13" t="s">
        <v>80</v>
      </c>
      <c r="AW280" s="13" t="s">
        <v>27</v>
      </c>
      <c r="AX280" s="13" t="s">
        <v>70</v>
      </c>
      <c r="AY280" s="151" t="s">
        <v>118</v>
      </c>
    </row>
    <row r="281" spans="1:65" s="13" customFormat="1">
      <c r="B281" s="149"/>
      <c r="D281" s="150" t="s">
        <v>126</v>
      </c>
      <c r="E281" s="151" t="s">
        <v>1</v>
      </c>
      <c r="F281" s="152" t="s">
        <v>438</v>
      </c>
      <c r="H281" s="153">
        <v>6.2560000000000002</v>
      </c>
      <c r="L281" s="183"/>
      <c r="M281" s="154"/>
      <c r="N281" s="155"/>
      <c r="O281" s="155"/>
      <c r="P281" s="155"/>
      <c r="Q281" s="155"/>
      <c r="R281" s="155"/>
      <c r="S281" s="155"/>
      <c r="T281" s="156"/>
      <c r="AT281" s="151" t="s">
        <v>126</v>
      </c>
      <c r="AU281" s="151" t="s">
        <v>80</v>
      </c>
      <c r="AV281" s="13" t="s">
        <v>80</v>
      </c>
      <c r="AW281" s="13" t="s">
        <v>27</v>
      </c>
      <c r="AX281" s="13" t="s">
        <v>70</v>
      </c>
      <c r="AY281" s="151" t="s">
        <v>118</v>
      </c>
    </row>
    <row r="282" spans="1:65" s="2" customFormat="1" ht="21.75" customHeight="1">
      <c r="A282" s="28"/>
      <c r="B282" s="135"/>
      <c r="C282" s="136" t="s">
        <v>439</v>
      </c>
      <c r="D282" s="136" t="s">
        <v>120</v>
      </c>
      <c r="E282" s="137" t="s">
        <v>440</v>
      </c>
      <c r="F282" s="138" t="s">
        <v>441</v>
      </c>
      <c r="G282" s="139" t="s">
        <v>123</v>
      </c>
      <c r="H282" s="140">
        <v>28.417999999999999</v>
      </c>
      <c r="I282" s="141"/>
      <c r="J282" s="141">
        <f>ROUND(I282*H282,2)</f>
        <v>0</v>
      </c>
      <c r="K282" s="142"/>
      <c r="L282" s="181"/>
      <c r="M282" s="143" t="s">
        <v>1</v>
      </c>
      <c r="N282" s="144" t="s">
        <v>35</v>
      </c>
      <c r="O282" s="145">
        <v>0.158</v>
      </c>
      <c r="P282" s="145">
        <f>O282*H282</f>
        <v>4.4900440000000001</v>
      </c>
      <c r="Q282" s="145">
        <v>1.2999999999999999E-4</v>
      </c>
      <c r="R282" s="145">
        <f>Q282*H282</f>
        <v>3.6943399999999995E-3</v>
      </c>
      <c r="S282" s="145">
        <v>0</v>
      </c>
      <c r="T282" s="146">
        <f>S282*H282</f>
        <v>0</v>
      </c>
      <c r="U282" s="28"/>
      <c r="V282" s="28"/>
      <c r="W282" s="28"/>
      <c r="X282" s="28"/>
      <c r="Y282" s="28"/>
      <c r="Z282" s="28"/>
      <c r="AA282" s="28"/>
      <c r="AB282" s="28"/>
      <c r="AC282" s="28"/>
      <c r="AD282" s="28"/>
      <c r="AE282" s="28"/>
      <c r="AR282" s="147" t="s">
        <v>201</v>
      </c>
      <c r="AT282" s="147" t="s">
        <v>120</v>
      </c>
      <c r="AU282" s="147" t="s">
        <v>80</v>
      </c>
      <c r="AY282" s="16" t="s">
        <v>118</v>
      </c>
      <c r="BE282" s="148">
        <f>IF(N282="základní",J282,0)</f>
        <v>0</v>
      </c>
      <c r="BF282" s="148">
        <f>IF(N282="snížená",J282,0)</f>
        <v>0</v>
      </c>
      <c r="BG282" s="148">
        <f>IF(N282="zákl. přenesená",J282,0)</f>
        <v>0</v>
      </c>
      <c r="BH282" s="148">
        <f>IF(N282="sníž. přenesená",J282,0)</f>
        <v>0</v>
      </c>
      <c r="BI282" s="148">
        <f>IF(N282="nulová",J282,0)</f>
        <v>0</v>
      </c>
      <c r="BJ282" s="16" t="s">
        <v>78</v>
      </c>
      <c r="BK282" s="148">
        <f>ROUND(I282*H282,2)</f>
        <v>0</v>
      </c>
      <c r="BL282" s="16" t="s">
        <v>201</v>
      </c>
      <c r="BM282" s="147" t="s">
        <v>442</v>
      </c>
    </row>
    <row r="283" spans="1:65" s="13" customFormat="1">
      <c r="B283" s="149"/>
      <c r="D283" s="150" t="s">
        <v>126</v>
      </c>
      <c r="E283" s="151" t="s">
        <v>1</v>
      </c>
      <c r="F283" s="152" t="s">
        <v>433</v>
      </c>
      <c r="H283" s="153">
        <v>2.5760000000000001</v>
      </c>
      <c r="L283" s="183"/>
      <c r="M283" s="154"/>
      <c r="N283" s="155"/>
      <c r="O283" s="155"/>
      <c r="P283" s="155"/>
      <c r="Q283" s="155"/>
      <c r="R283" s="155"/>
      <c r="S283" s="155"/>
      <c r="T283" s="156"/>
      <c r="AT283" s="151" t="s">
        <v>126</v>
      </c>
      <c r="AU283" s="151" t="s">
        <v>80</v>
      </c>
      <c r="AV283" s="13" t="s">
        <v>80</v>
      </c>
      <c r="AW283" s="13" t="s">
        <v>27</v>
      </c>
      <c r="AX283" s="13" t="s">
        <v>70</v>
      </c>
      <c r="AY283" s="151" t="s">
        <v>118</v>
      </c>
    </row>
    <row r="284" spans="1:65" s="13" customFormat="1">
      <c r="B284" s="149"/>
      <c r="D284" s="150" t="s">
        <v>126</v>
      </c>
      <c r="E284" s="151" t="s">
        <v>1</v>
      </c>
      <c r="F284" s="152" t="s">
        <v>434</v>
      </c>
      <c r="H284" s="153">
        <v>2.8</v>
      </c>
      <c r="L284" s="183"/>
      <c r="M284" s="154"/>
      <c r="N284" s="155"/>
      <c r="O284" s="155"/>
      <c r="P284" s="155"/>
      <c r="Q284" s="155"/>
      <c r="R284" s="155"/>
      <c r="S284" s="155"/>
      <c r="T284" s="156"/>
      <c r="AT284" s="151" t="s">
        <v>126</v>
      </c>
      <c r="AU284" s="151" t="s">
        <v>80</v>
      </c>
      <c r="AV284" s="13" t="s">
        <v>80</v>
      </c>
      <c r="AW284" s="13" t="s">
        <v>27</v>
      </c>
      <c r="AX284" s="13" t="s">
        <v>70</v>
      </c>
      <c r="AY284" s="151" t="s">
        <v>118</v>
      </c>
    </row>
    <row r="285" spans="1:65" s="13" customFormat="1">
      <c r="B285" s="149"/>
      <c r="D285" s="150" t="s">
        <v>126</v>
      </c>
      <c r="E285" s="151" t="s">
        <v>1</v>
      </c>
      <c r="F285" s="152" t="s">
        <v>435</v>
      </c>
      <c r="H285" s="153">
        <v>6.97</v>
      </c>
      <c r="L285" s="183"/>
      <c r="M285" s="154"/>
      <c r="N285" s="155"/>
      <c r="O285" s="155"/>
      <c r="P285" s="155"/>
      <c r="Q285" s="155"/>
      <c r="R285" s="155"/>
      <c r="S285" s="155"/>
      <c r="T285" s="156"/>
      <c r="AT285" s="151" t="s">
        <v>126</v>
      </c>
      <c r="AU285" s="151" t="s">
        <v>80</v>
      </c>
      <c r="AV285" s="13" t="s">
        <v>80</v>
      </c>
      <c r="AW285" s="13" t="s">
        <v>27</v>
      </c>
      <c r="AX285" s="13" t="s">
        <v>70</v>
      </c>
      <c r="AY285" s="151" t="s">
        <v>118</v>
      </c>
    </row>
    <row r="286" spans="1:65" s="13" customFormat="1">
      <c r="B286" s="149"/>
      <c r="D286" s="150" t="s">
        <v>126</v>
      </c>
      <c r="E286" s="151" t="s">
        <v>1</v>
      </c>
      <c r="F286" s="152" t="s">
        <v>436</v>
      </c>
      <c r="H286" s="153">
        <v>7.8959999999999999</v>
      </c>
      <c r="L286" s="183"/>
      <c r="M286" s="154"/>
      <c r="N286" s="155"/>
      <c r="O286" s="155"/>
      <c r="P286" s="155"/>
      <c r="Q286" s="155"/>
      <c r="R286" s="155"/>
      <c r="S286" s="155"/>
      <c r="T286" s="156"/>
      <c r="AT286" s="151" t="s">
        <v>126</v>
      </c>
      <c r="AU286" s="151" t="s">
        <v>80</v>
      </c>
      <c r="AV286" s="13" t="s">
        <v>80</v>
      </c>
      <c r="AW286" s="13" t="s">
        <v>27</v>
      </c>
      <c r="AX286" s="13" t="s">
        <v>70</v>
      </c>
      <c r="AY286" s="151" t="s">
        <v>118</v>
      </c>
    </row>
    <row r="287" spans="1:65" s="13" customFormat="1">
      <c r="B287" s="149"/>
      <c r="D287" s="150" t="s">
        <v>126</v>
      </c>
      <c r="E287" s="151" t="s">
        <v>1</v>
      </c>
      <c r="F287" s="152" t="s">
        <v>437</v>
      </c>
      <c r="H287" s="153">
        <v>1.92</v>
      </c>
      <c r="L287" s="183"/>
      <c r="M287" s="154"/>
      <c r="N287" s="155"/>
      <c r="O287" s="155"/>
      <c r="P287" s="155"/>
      <c r="Q287" s="155"/>
      <c r="R287" s="155"/>
      <c r="S287" s="155"/>
      <c r="T287" s="156"/>
      <c r="AT287" s="151" t="s">
        <v>126</v>
      </c>
      <c r="AU287" s="151" t="s">
        <v>80</v>
      </c>
      <c r="AV287" s="13" t="s">
        <v>80</v>
      </c>
      <c r="AW287" s="13" t="s">
        <v>27</v>
      </c>
      <c r="AX287" s="13" t="s">
        <v>70</v>
      </c>
      <c r="AY287" s="151" t="s">
        <v>118</v>
      </c>
    </row>
    <row r="288" spans="1:65" s="13" customFormat="1">
      <c r="B288" s="149"/>
      <c r="D288" s="150" t="s">
        <v>126</v>
      </c>
      <c r="E288" s="151" t="s">
        <v>1</v>
      </c>
      <c r="F288" s="152" t="s">
        <v>438</v>
      </c>
      <c r="H288" s="153">
        <v>6.2560000000000002</v>
      </c>
      <c r="L288" s="183"/>
      <c r="M288" s="154"/>
      <c r="N288" s="155"/>
      <c r="O288" s="155"/>
      <c r="P288" s="155"/>
      <c r="Q288" s="155"/>
      <c r="R288" s="155"/>
      <c r="S288" s="155"/>
      <c r="T288" s="156"/>
      <c r="AT288" s="151" t="s">
        <v>126</v>
      </c>
      <c r="AU288" s="151" t="s">
        <v>80</v>
      </c>
      <c r="AV288" s="13" t="s">
        <v>80</v>
      </c>
      <c r="AW288" s="13" t="s">
        <v>27</v>
      </c>
      <c r="AX288" s="13" t="s">
        <v>70</v>
      </c>
      <c r="AY288" s="151" t="s">
        <v>118</v>
      </c>
    </row>
    <row r="289" spans="1:65" s="2" customFormat="1" ht="21.75" customHeight="1">
      <c r="A289" s="28"/>
      <c r="B289" s="135"/>
      <c r="C289" s="136" t="s">
        <v>443</v>
      </c>
      <c r="D289" s="136" t="s">
        <v>120</v>
      </c>
      <c r="E289" s="137" t="s">
        <v>444</v>
      </c>
      <c r="F289" s="138" t="s">
        <v>445</v>
      </c>
      <c r="G289" s="139" t="s">
        <v>123</v>
      </c>
      <c r="H289" s="140">
        <v>28.417999999999999</v>
      </c>
      <c r="I289" s="141"/>
      <c r="J289" s="141">
        <f>ROUND(I289*H289,2)</f>
        <v>0</v>
      </c>
      <c r="K289" s="142"/>
      <c r="L289" s="181"/>
      <c r="M289" s="143" t="s">
        <v>1</v>
      </c>
      <c r="N289" s="144" t="s">
        <v>35</v>
      </c>
      <c r="O289" s="145">
        <v>0.14899999999999999</v>
      </c>
      <c r="P289" s="145">
        <f>O289*H289</f>
        <v>4.2342819999999994</v>
      </c>
      <c r="Q289" s="145">
        <v>1.1E-4</v>
      </c>
      <c r="R289" s="145">
        <f>Q289*H289</f>
        <v>3.12598E-3</v>
      </c>
      <c r="S289" s="145">
        <v>0</v>
      </c>
      <c r="T289" s="146">
        <f>S289*H289</f>
        <v>0</v>
      </c>
      <c r="U289" s="28"/>
      <c r="V289" s="28"/>
      <c r="W289" s="28"/>
      <c r="X289" s="28"/>
      <c r="Y289" s="28"/>
      <c r="Z289" s="28"/>
      <c r="AA289" s="28"/>
      <c r="AB289" s="28"/>
      <c r="AC289" s="28"/>
      <c r="AD289" s="28"/>
      <c r="AE289" s="28"/>
      <c r="AR289" s="147" t="s">
        <v>201</v>
      </c>
      <c r="AT289" s="147" t="s">
        <v>120</v>
      </c>
      <c r="AU289" s="147" t="s">
        <v>80</v>
      </c>
      <c r="AY289" s="16" t="s">
        <v>118</v>
      </c>
      <c r="BE289" s="148">
        <f>IF(N289="základní",J289,0)</f>
        <v>0</v>
      </c>
      <c r="BF289" s="148">
        <f>IF(N289="snížená",J289,0)</f>
        <v>0</v>
      </c>
      <c r="BG289" s="148">
        <f>IF(N289="zákl. přenesená",J289,0)</f>
        <v>0</v>
      </c>
      <c r="BH289" s="148">
        <f>IF(N289="sníž. přenesená",J289,0)</f>
        <v>0</v>
      </c>
      <c r="BI289" s="148">
        <f>IF(N289="nulová",J289,0)</f>
        <v>0</v>
      </c>
      <c r="BJ289" s="16" t="s">
        <v>78</v>
      </c>
      <c r="BK289" s="148">
        <f>ROUND(I289*H289,2)</f>
        <v>0</v>
      </c>
      <c r="BL289" s="16" t="s">
        <v>201</v>
      </c>
      <c r="BM289" s="147" t="s">
        <v>446</v>
      </c>
    </row>
    <row r="290" spans="1:65" s="13" customFormat="1">
      <c r="B290" s="149"/>
      <c r="D290" s="150" t="s">
        <v>126</v>
      </c>
      <c r="E290" s="151" t="s">
        <v>1</v>
      </c>
      <c r="F290" s="152" t="s">
        <v>433</v>
      </c>
      <c r="H290" s="153">
        <v>2.5760000000000001</v>
      </c>
      <c r="L290" s="183"/>
      <c r="M290" s="154"/>
      <c r="N290" s="155"/>
      <c r="O290" s="155"/>
      <c r="P290" s="155"/>
      <c r="Q290" s="155"/>
      <c r="R290" s="155"/>
      <c r="S290" s="155"/>
      <c r="T290" s="156"/>
      <c r="AT290" s="151" t="s">
        <v>126</v>
      </c>
      <c r="AU290" s="151" t="s">
        <v>80</v>
      </c>
      <c r="AV290" s="13" t="s">
        <v>80</v>
      </c>
      <c r="AW290" s="13" t="s">
        <v>27</v>
      </c>
      <c r="AX290" s="13" t="s">
        <v>70</v>
      </c>
      <c r="AY290" s="151" t="s">
        <v>118</v>
      </c>
    </row>
    <row r="291" spans="1:65" s="13" customFormat="1">
      <c r="B291" s="149"/>
      <c r="D291" s="150" t="s">
        <v>126</v>
      </c>
      <c r="E291" s="151" t="s">
        <v>1</v>
      </c>
      <c r="F291" s="152" t="s">
        <v>434</v>
      </c>
      <c r="H291" s="153">
        <v>2.8</v>
      </c>
      <c r="L291" s="183"/>
      <c r="M291" s="154"/>
      <c r="N291" s="155"/>
      <c r="O291" s="155"/>
      <c r="P291" s="155"/>
      <c r="Q291" s="155"/>
      <c r="R291" s="155"/>
      <c r="S291" s="155"/>
      <c r="T291" s="156"/>
      <c r="AT291" s="151" t="s">
        <v>126</v>
      </c>
      <c r="AU291" s="151" t="s">
        <v>80</v>
      </c>
      <c r="AV291" s="13" t="s">
        <v>80</v>
      </c>
      <c r="AW291" s="13" t="s">
        <v>27</v>
      </c>
      <c r="AX291" s="13" t="s">
        <v>70</v>
      </c>
      <c r="AY291" s="151" t="s">
        <v>118</v>
      </c>
    </row>
    <row r="292" spans="1:65" s="13" customFormat="1">
      <c r="B292" s="149"/>
      <c r="D292" s="150" t="s">
        <v>126</v>
      </c>
      <c r="E292" s="151" t="s">
        <v>1</v>
      </c>
      <c r="F292" s="152" t="s">
        <v>435</v>
      </c>
      <c r="H292" s="153">
        <v>6.97</v>
      </c>
      <c r="L292" s="183"/>
      <c r="M292" s="154"/>
      <c r="N292" s="155"/>
      <c r="O292" s="155"/>
      <c r="P292" s="155"/>
      <c r="Q292" s="155"/>
      <c r="R292" s="155"/>
      <c r="S292" s="155"/>
      <c r="T292" s="156"/>
      <c r="AT292" s="151" t="s">
        <v>126</v>
      </c>
      <c r="AU292" s="151" t="s">
        <v>80</v>
      </c>
      <c r="AV292" s="13" t="s">
        <v>80</v>
      </c>
      <c r="AW292" s="13" t="s">
        <v>27</v>
      </c>
      <c r="AX292" s="13" t="s">
        <v>70</v>
      </c>
      <c r="AY292" s="151" t="s">
        <v>118</v>
      </c>
    </row>
    <row r="293" spans="1:65" s="13" customFormat="1">
      <c r="B293" s="149"/>
      <c r="D293" s="150" t="s">
        <v>126</v>
      </c>
      <c r="E293" s="151" t="s">
        <v>1</v>
      </c>
      <c r="F293" s="152" t="s">
        <v>436</v>
      </c>
      <c r="H293" s="153">
        <v>7.8959999999999999</v>
      </c>
      <c r="L293" s="183"/>
      <c r="M293" s="154"/>
      <c r="N293" s="155"/>
      <c r="O293" s="155"/>
      <c r="P293" s="155"/>
      <c r="Q293" s="155"/>
      <c r="R293" s="155"/>
      <c r="S293" s="155"/>
      <c r="T293" s="156"/>
      <c r="AT293" s="151" t="s">
        <v>126</v>
      </c>
      <c r="AU293" s="151" t="s">
        <v>80</v>
      </c>
      <c r="AV293" s="13" t="s">
        <v>80</v>
      </c>
      <c r="AW293" s="13" t="s">
        <v>27</v>
      </c>
      <c r="AX293" s="13" t="s">
        <v>70</v>
      </c>
      <c r="AY293" s="151" t="s">
        <v>118</v>
      </c>
    </row>
    <row r="294" spans="1:65" s="13" customFormat="1">
      <c r="B294" s="149"/>
      <c r="D294" s="150" t="s">
        <v>126</v>
      </c>
      <c r="E294" s="151" t="s">
        <v>1</v>
      </c>
      <c r="F294" s="152" t="s">
        <v>437</v>
      </c>
      <c r="H294" s="153">
        <v>1.92</v>
      </c>
      <c r="L294" s="183"/>
      <c r="M294" s="154"/>
      <c r="N294" s="155"/>
      <c r="O294" s="155"/>
      <c r="P294" s="155"/>
      <c r="Q294" s="155"/>
      <c r="R294" s="155"/>
      <c r="S294" s="155"/>
      <c r="T294" s="156"/>
      <c r="AT294" s="151" t="s">
        <v>126</v>
      </c>
      <c r="AU294" s="151" t="s">
        <v>80</v>
      </c>
      <c r="AV294" s="13" t="s">
        <v>80</v>
      </c>
      <c r="AW294" s="13" t="s">
        <v>27</v>
      </c>
      <c r="AX294" s="13" t="s">
        <v>70</v>
      </c>
      <c r="AY294" s="151" t="s">
        <v>118</v>
      </c>
    </row>
    <row r="295" spans="1:65" s="13" customFormat="1">
      <c r="B295" s="149"/>
      <c r="D295" s="150" t="s">
        <v>126</v>
      </c>
      <c r="E295" s="151" t="s">
        <v>1</v>
      </c>
      <c r="F295" s="152" t="s">
        <v>438</v>
      </c>
      <c r="H295" s="153">
        <v>6.2560000000000002</v>
      </c>
      <c r="L295" s="183"/>
      <c r="M295" s="154"/>
      <c r="N295" s="155"/>
      <c r="O295" s="155"/>
      <c r="P295" s="155"/>
      <c r="Q295" s="155"/>
      <c r="R295" s="155"/>
      <c r="S295" s="155"/>
      <c r="T295" s="156"/>
      <c r="AT295" s="151" t="s">
        <v>126</v>
      </c>
      <c r="AU295" s="151" t="s">
        <v>80</v>
      </c>
      <c r="AV295" s="13" t="s">
        <v>80</v>
      </c>
      <c r="AW295" s="13" t="s">
        <v>27</v>
      </c>
      <c r="AX295" s="13" t="s">
        <v>70</v>
      </c>
      <c r="AY295" s="151" t="s">
        <v>118</v>
      </c>
    </row>
    <row r="296" spans="1:65" s="12" customFormat="1" ht="25.9" customHeight="1">
      <c r="B296" s="123"/>
      <c r="D296" s="124" t="s">
        <v>69</v>
      </c>
      <c r="E296" s="125" t="s">
        <v>447</v>
      </c>
      <c r="F296" s="125" t="s">
        <v>448</v>
      </c>
      <c r="J296" s="126">
        <f>BK296</f>
        <v>0</v>
      </c>
      <c r="L296" s="182"/>
      <c r="M296" s="127"/>
      <c r="N296" s="128"/>
      <c r="O296" s="128"/>
      <c r="P296" s="129">
        <f>P297</f>
        <v>0</v>
      </c>
      <c r="Q296" s="128"/>
      <c r="R296" s="129">
        <f>R297</f>
        <v>0</v>
      </c>
      <c r="S296" s="128"/>
      <c r="T296" s="130">
        <f>T297</f>
        <v>0</v>
      </c>
      <c r="AR296" s="124" t="s">
        <v>143</v>
      </c>
      <c r="AT296" s="131" t="s">
        <v>69</v>
      </c>
      <c r="AU296" s="131" t="s">
        <v>70</v>
      </c>
      <c r="AY296" s="124" t="s">
        <v>118</v>
      </c>
      <c r="BK296" s="132">
        <f>BK297</f>
        <v>0</v>
      </c>
    </row>
    <row r="297" spans="1:65" s="12" customFormat="1" ht="22.9" customHeight="1">
      <c r="B297" s="123"/>
      <c r="D297" s="124" t="s">
        <v>69</v>
      </c>
      <c r="E297" s="133" t="s">
        <v>449</v>
      </c>
      <c r="F297" s="133" t="s">
        <v>450</v>
      </c>
      <c r="J297" s="134">
        <f>BK297</f>
        <v>0</v>
      </c>
      <c r="L297" s="182"/>
      <c r="M297" s="127"/>
      <c r="N297" s="128"/>
      <c r="O297" s="128"/>
      <c r="P297" s="129">
        <f>SUM(P298:P301)</f>
        <v>0</v>
      </c>
      <c r="Q297" s="128"/>
      <c r="R297" s="129">
        <f>SUM(R298:R301)</f>
        <v>0</v>
      </c>
      <c r="S297" s="128"/>
      <c r="T297" s="130">
        <f>SUM(T298:T301)</f>
        <v>0</v>
      </c>
      <c r="AR297" s="124" t="s">
        <v>143</v>
      </c>
      <c r="AT297" s="131" t="s">
        <v>69</v>
      </c>
      <c r="AU297" s="131" t="s">
        <v>78</v>
      </c>
      <c r="AY297" s="124" t="s">
        <v>118</v>
      </c>
      <c r="BK297" s="132">
        <f>SUM(BK298:BK301)</f>
        <v>0</v>
      </c>
    </row>
    <row r="298" spans="1:65" s="2" customFormat="1" ht="16.5" customHeight="1">
      <c r="A298" s="28"/>
      <c r="B298" s="135"/>
      <c r="C298" s="136" t="s">
        <v>451</v>
      </c>
      <c r="D298" s="136" t="s">
        <v>120</v>
      </c>
      <c r="E298" s="137" t="s">
        <v>452</v>
      </c>
      <c r="F298" s="138" t="s">
        <v>453</v>
      </c>
      <c r="G298" s="139" t="s">
        <v>454</v>
      </c>
      <c r="H298" s="140">
        <v>1</v>
      </c>
      <c r="I298" s="141"/>
      <c r="J298" s="141">
        <f>ROUND(I298*H298,2)</f>
        <v>0</v>
      </c>
      <c r="K298" s="142"/>
      <c r="L298" s="181"/>
      <c r="M298" s="143" t="s">
        <v>1</v>
      </c>
      <c r="N298" s="144" t="s">
        <v>35</v>
      </c>
      <c r="O298" s="145">
        <v>0</v>
      </c>
      <c r="P298" s="145">
        <f>O298*H298</f>
        <v>0</v>
      </c>
      <c r="Q298" s="145">
        <v>0</v>
      </c>
      <c r="R298" s="145">
        <f>Q298*H298</f>
        <v>0</v>
      </c>
      <c r="S298" s="145">
        <v>0</v>
      </c>
      <c r="T298" s="146">
        <f>S298*H298</f>
        <v>0</v>
      </c>
      <c r="U298" s="28"/>
      <c r="V298" s="28"/>
      <c r="W298" s="28"/>
      <c r="X298" s="28"/>
      <c r="Y298" s="28"/>
      <c r="Z298" s="28"/>
      <c r="AA298" s="28"/>
      <c r="AB298" s="28"/>
      <c r="AC298" s="28"/>
      <c r="AD298" s="28"/>
      <c r="AE298" s="28"/>
      <c r="AR298" s="147" t="s">
        <v>455</v>
      </c>
      <c r="AT298" s="147" t="s">
        <v>120</v>
      </c>
      <c r="AU298" s="147" t="s">
        <v>80</v>
      </c>
      <c r="AY298" s="16" t="s">
        <v>118</v>
      </c>
      <c r="BE298" s="148">
        <f>IF(N298="základní",J298,0)</f>
        <v>0</v>
      </c>
      <c r="BF298" s="148">
        <f>IF(N298="snížená",J298,0)</f>
        <v>0</v>
      </c>
      <c r="BG298" s="148">
        <f>IF(N298="zákl. přenesená",J298,0)</f>
        <v>0</v>
      </c>
      <c r="BH298" s="148">
        <f>IF(N298="sníž. přenesená",J298,0)</f>
        <v>0</v>
      </c>
      <c r="BI298" s="148">
        <f>IF(N298="nulová",J298,0)</f>
        <v>0</v>
      </c>
      <c r="BJ298" s="16" t="s">
        <v>78</v>
      </c>
      <c r="BK298" s="148">
        <f>ROUND(I298*H298,2)</f>
        <v>0</v>
      </c>
      <c r="BL298" s="16" t="s">
        <v>455</v>
      </c>
      <c r="BM298" s="147" t="s">
        <v>456</v>
      </c>
    </row>
    <row r="299" spans="1:65" s="2" customFormat="1" ht="21.75" customHeight="1">
      <c r="A299" s="28"/>
      <c r="B299" s="135"/>
      <c r="C299" s="136" t="s">
        <v>457</v>
      </c>
      <c r="D299" s="136" t="s">
        <v>120</v>
      </c>
      <c r="E299" s="137" t="s">
        <v>458</v>
      </c>
      <c r="F299" s="138" t="s">
        <v>468</v>
      </c>
      <c r="G299" s="139" t="s">
        <v>454</v>
      </c>
      <c r="H299" s="140">
        <v>1</v>
      </c>
      <c r="I299" s="141"/>
      <c r="J299" s="141">
        <f>ROUND(I299*H299,2)</f>
        <v>0</v>
      </c>
      <c r="K299" s="142"/>
      <c r="L299" s="181"/>
      <c r="M299" s="143" t="s">
        <v>1</v>
      </c>
      <c r="N299" s="144" t="s">
        <v>35</v>
      </c>
      <c r="O299" s="145">
        <v>0</v>
      </c>
      <c r="P299" s="145">
        <f>O299*H299</f>
        <v>0</v>
      </c>
      <c r="Q299" s="145">
        <v>0</v>
      </c>
      <c r="R299" s="145">
        <f>Q299*H299</f>
        <v>0</v>
      </c>
      <c r="S299" s="145">
        <v>0</v>
      </c>
      <c r="T299" s="146">
        <f>S299*H299</f>
        <v>0</v>
      </c>
      <c r="U299" s="28"/>
      <c r="V299" s="28"/>
      <c r="W299" s="28"/>
      <c r="X299" s="28"/>
      <c r="Y299" s="28"/>
      <c r="Z299" s="28"/>
      <c r="AA299" s="28"/>
      <c r="AB299" s="28"/>
      <c r="AC299" s="28"/>
      <c r="AD299" s="28"/>
      <c r="AE299" s="28"/>
      <c r="AR299" s="147" t="s">
        <v>455</v>
      </c>
      <c r="AT299" s="147" t="s">
        <v>120</v>
      </c>
      <c r="AU299" s="147" t="s">
        <v>80</v>
      </c>
      <c r="AY299" s="16" t="s">
        <v>118</v>
      </c>
      <c r="BE299" s="148">
        <f>IF(N299="základní",J299,0)</f>
        <v>0</v>
      </c>
      <c r="BF299" s="148">
        <f>IF(N299="snížená",J299,0)</f>
        <v>0</v>
      </c>
      <c r="BG299" s="148">
        <f>IF(N299="zákl. přenesená",J299,0)</f>
        <v>0</v>
      </c>
      <c r="BH299" s="148">
        <f>IF(N299="sníž. přenesená",J299,0)</f>
        <v>0</v>
      </c>
      <c r="BI299" s="148">
        <f>IF(N299="nulová",J299,0)</f>
        <v>0</v>
      </c>
      <c r="BJ299" s="16" t="s">
        <v>78</v>
      </c>
      <c r="BK299" s="148">
        <f>ROUND(I299*H299,2)</f>
        <v>0</v>
      </c>
      <c r="BL299" s="16" t="s">
        <v>455</v>
      </c>
      <c r="BM299" s="147" t="s">
        <v>459</v>
      </c>
    </row>
    <row r="300" spans="1:65" s="13" customFormat="1">
      <c r="B300" s="149"/>
      <c r="D300" s="150" t="s">
        <v>126</v>
      </c>
      <c r="E300" s="151" t="s">
        <v>1</v>
      </c>
      <c r="F300" s="152" t="s">
        <v>78</v>
      </c>
      <c r="H300" s="153">
        <v>1</v>
      </c>
      <c r="L300" s="183"/>
      <c r="M300" s="154"/>
      <c r="N300" s="155"/>
      <c r="O300" s="155"/>
      <c r="P300" s="155"/>
      <c r="Q300" s="155"/>
      <c r="R300" s="155"/>
      <c r="S300" s="155"/>
      <c r="T300" s="156"/>
      <c r="AT300" s="151" t="s">
        <v>126</v>
      </c>
      <c r="AU300" s="151" t="s">
        <v>80</v>
      </c>
      <c r="AV300" s="13" t="s">
        <v>80</v>
      </c>
      <c r="AW300" s="13" t="s">
        <v>27</v>
      </c>
      <c r="AX300" s="13" t="s">
        <v>70</v>
      </c>
      <c r="AY300" s="151" t="s">
        <v>118</v>
      </c>
    </row>
    <row r="301" spans="1:65" s="2" customFormat="1" ht="16.5" customHeight="1">
      <c r="A301" s="28"/>
      <c r="B301" s="135"/>
      <c r="C301" s="136" t="s">
        <v>460</v>
      </c>
      <c r="D301" s="136" t="s">
        <v>120</v>
      </c>
      <c r="E301" s="137" t="s">
        <v>461</v>
      </c>
      <c r="F301" s="138" t="s">
        <v>462</v>
      </c>
      <c r="G301" s="139" t="s">
        <v>454</v>
      </c>
      <c r="H301" s="140">
        <v>1</v>
      </c>
      <c r="I301" s="141"/>
      <c r="J301" s="141">
        <f>ROUND(I301*H301,2)</f>
        <v>0</v>
      </c>
      <c r="K301" s="142"/>
      <c r="L301" s="181"/>
      <c r="M301" s="172" t="s">
        <v>1</v>
      </c>
      <c r="N301" s="173" t="s">
        <v>35</v>
      </c>
      <c r="O301" s="174">
        <v>0</v>
      </c>
      <c r="P301" s="174">
        <f>O301*H301</f>
        <v>0</v>
      </c>
      <c r="Q301" s="174">
        <v>0</v>
      </c>
      <c r="R301" s="174">
        <f>Q301*H301</f>
        <v>0</v>
      </c>
      <c r="S301" s="174">
        <v>0</v>
      </c>
      <c r="T301" s="175">
        <f>S301*H301</f>
        <v>0</v>
      </c>
      <c r="U301" s="28"/>
      <c r="V301" s="28"/>
      <c r="W301" s="28"/>
      <c r="X301" s="28"/>
      <c r="Y301" s="28"/>
      <c r="Z301" s="28"/>
      <c r="AA301" s="28"/>
      <c r="AB301" s="28"/>
      <c r="AC301" s="28"/>
      <c r="AD301" s="28"/>
      <c r="AE301" s="28"/>
      <c r="AR301" s="147" t="s">
        <v>455</v>
      </c>
      <c r="AT301" s="147" t="s">
        <v>120</v>
      </c>
      <c r="AU301" s="147" t="s">
        <v>80</v>
      </c>
      <c r="AY301" s="16" t="s">
        <v>118</v>
      </c>
      <c r="BE301" s="148">
        <f>IF(N301="základní",J301,0)</f>
        <v>0</v>
      </c>
      <c r="BF301" s="148">
        <f>IF(N301="snížená",J301,0)</f>
        <v>0</v>
      </c>
      <c r="BG301" s="148">
        <f>IF(N301="zákl. přenesená",J301,0)</f>
        <v>0</v>
      </c>
      <c r="BH301" s="148">
        <f>IF(N301="sníž. přenesená",J301,0)</f>
        <v>0</v>
      </c>
      <c r="BI301" s="148">
        <f>IF(N301="nulová",J301,0)</f>
        <v>0</v>
      </c>
      <c r="BJ301" s="16" t="s">
        <v>78</v>
      </c>
      <c r="BK301" s="148">
        <f>ROUND(I301*H301,2)</f>
        <v>0</v>
      </c>
      <c r="BL301" s="16" t="s">
        <v>455</v>
      </c>
      <c r="BM301" s="147" t="s">
        <v>463</v>
      </c>
    </row>
    <row r="302" spans="1:65" s="2" customFormat="1" ht="6.95" customHeight="1">
      <c r="A302" s="28"/>
      <c r="B302" s="43"/>
      <c r="C302" s="44"/>
      <c r="D302" s="44"/>
      <c r="E302" s="44"/>
      <c r="F302" s="44"/>
      <c r="G302" s="44"/>
      <c r="H302" s="44"/>
      <c r="I302" s="44"/>
      <c r="J302" s="44"/>
      <c r="K302" s="44"/>
      <c r="L302" s="181"/>
      <c r="M302" s="28"/>
      <c r="O302" s="28"/>
      <c r="P302" s="28"/>
      <c r="Q302" s="28"/>
      <c r="R302" s="28"/>
      <c r="S302" s="28"/>
      <c r="T302" s="28"/>
      <c r="U302" s="28"/>
      <c r="V302" s="28"/>
      <c r="W302" s="28"/>
      <c r="X302" s="28"/>
      <c r="Y302" s="28"/>
      <c r="Z302" s="28"/>
      <c r="AA302" s="28"/>
      <c r="AB302" s="28"/>
      <c r="AC302" s="28"/>
      <c r="AD302" s="28"/>
      <c r="AE302" s="28"/>
    </row>
  </sheetData>
  <autoFilter ref="C129:K301"/>
  <mergeCells count="9">
    <mergeCell ref="E87:H87"/>
    <mergeCell ref="E120:H120"/>
    <mergeCell ref="E122:H122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scale="88" fitToHeight="100" orientation="portrait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4</vt:i4>
      </vt:variant>
    </vt:vector>
  </HeadingPairs>
  <TitlesOfParts>
    <vt:vector size="5" baseType="lpstr">
      <vt:lpstr>D.1.1 - Hřiště</vt:lpstr>
      <vt:lpstr>'D.1.1 - Hřiště'!Názvy_tisku</vt:lpstr>
      <vt:lpstr>'Rekapitulace stavby'!Názvy_tisku</vt:lpstr>
      <vt:lpstr>'D.1.1 - Hřiště'!Oblast_tisku</vt:lpstr>
      <vt:lpstr>'Rekapitulace stavby'!Oblast_tisku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Saar Martin</dc:creator>
  <cp:lastModifiedBy>Libor Obadal</cp:lastModifiedBy>
  <cp:lastPrinted>2022-03-23T14:42:09Z</cp:lastPrinted>
  <dcterms:created xsi:type="dcterms:W3CDTF">2021-06-16T12:42:13Z</dcterms:created>
  <dcterms:modified xsi:type="dcterms:W3CDTF">2022-03-24T10:33:05Z</dcterms:modified>
</cp:coreProperties>
</file>