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1445"/>
  </bookViews>
  <sheets>
    <sheet name="Rekapitulace stavby" sheetId="1" r:id="rId1"/>
    <sheet name="000 - vedlejší rozpočtové..." sheetId="2" r:id="rId2"/>
    <sheet name="001 - SO 101 KOMUNIKACE" sheetId="3" r:id="rId3"/>
    <sheet name="002 - SO 301 ODVODNĚNÍ KO..." sheetId="4" r:id="rId4"/>
    <sheet name="003 - SO 401 VEŘEJNÉ OSVĚ..." sheetId="5" r:id="rId5"/>
    <sheet name="004 - SO 402 PŘELOŽKA SDĚ..." sheetId="6" r:id="rId6"/>
    <sheet name="005 - SO 403 ROZVOD EL. NN" sheetId="7" r:id="rId7"/>
    <sheet name="006 - 5 LETÁ UDRŽOVACÍ PÉČE" sheetId="8" r:id="rId8"/>
    <sheet name="Seznam figur" sheetId="9" r:id="rId9"/>
  </sheets>
  <definedNames>
    <definedName name="_xlnm._FilterDatabase" localSheetId="1" hidden="1">'000 - vedlejší rozpočtové...'!$C$117:$K$154</definedName>
    <definedName name="_xlnm._FilterDatabase" localSheetId="2" hidden="1">'001 - SO 101 KOMUNIKACE'!$C$127:$K$611</definedName>
    <definedName name="_xlnm._FilterDatabase" localSheetId="3" hidden="1">'002 - SO 301 ODVODNĚNÍ KO...'!$C$122:$K$217</definedName>
    <definedName name="_xlnm._FilterDatabase" localSheetId="4" hidden="1">'003 - SO 401 VEŘEJNÉ OSVĚ...'!$C$122:$K$244</definedName>
    <definedName name="_xlnm._FilterDatabase" localSheetId="5" hidden="1">'004 - SO 402 PŘELOŽKA SDĚ...'!$C$118:$K$127</definedName>
    <definedName name="_xlnm._FilterDatabase" localSheetId="6" hidden="1">'005 - SO 403 ROZVOD EL. NN'!$C$122:$K$216</definedName>
    <definedName name="_xlnm._FilterDatabase" localSheetId="7" hidden="1">'006 - 5 LETÁ UDRŽOVACÍ PÉČE'!$C$121:$K$380</definedName>
    <definedName name="_xlnm.Print_Titles" localSheetId="1">'000 - vedlejší rozpočtové...'!$117:$117</definedName>
    <definedName name="_xlnm.Print_Titles" localSheetId="2">'001 - SO 101 KOMUNIKACE'!$127:$127</definedName>
    <definedName name="_xlnm.Print_Titles" localSheetId="3">'002 - SO 301 ODVODNĚNÍ KO...'!$122:$122</definedName>
    <definedName name="_xlnm.Print_Titles" localSheetId="4">'003 - SO 401 VEŘEJNÉ OSVĚ...'!$122:$122</definedName>
    <definedName name="_xlnm.Print_Titles" localSheetId="5">'004 - SO 402 PŘELOŽKA SDĚ...'!$118:$118</definedName>
    <definedName name="_xlnm.Print_Titles" localSheetId="6">'005 - SO 403 ROZVOD EL. NN'!$122:$122</definedName>
    <definedName name="_xlnm.Print_Titles" localSheetId="7">'006 - 5 LETÁ UDRŽOVACÍ PÉČE'!$121:$121</definedName>
    <definedName name="_xlnm.Print_Titles" localSheetId="0">'Rekapitulace stavby'!$92:$92</definedName>
    <definedName name="_xlnm.Print_Titles" localSheetId="8">'Seznam figur'!$9:$9</definedName>
    <definedName name="_xlnm.Print_Area" localSheetId="1">'000 - vedlejší rozpočtové...'!$C$4:$J$76,'000 - vedlejší rozpočtové...'!$C$82:$J$99,'000 - vedlejší rozpočtové...'!$C$105:$J$154</definedName>
    <definedName name="_xlnm.Print_Area" localSheetId="2">'001 - SO 101 KOMUNIKACE'!$C$4:$J$76,'001 - SO 101 KOMUNIKACE'!$C$82:$J$109,'001 - SO 101 KOMUNIKACE'!$C$115:$J$611</definedName>
    <definedName name="_xlnm.Print_Area" localSheetId="3">'002 - SO 301 ODVODNĚNÍ KO...'!$C$4:$J$76,'002 - SO 301 ODVODNĚNÍ KO...'!$C$82:$J$104,'002 - SO 301 ODVODNĚNÍ KO...'!$C$110:$J$217</definedName>
    <definedName name="_xlnm.Print_Area" localSheetId="4">'003 - SO 401 VEŘEJNÉ OSVĚ...'!$C$4:$J$76,'003 - SO 401 VEŘEJNÉ OSVĚ...'!$C$82:$J$104,'003 - SO 401 VEŘEJNÉ OSVĚ...'!$C$110:$J$244</definedName>
    <definedName name="_xlnm.Print_Area" localSheetId="5">'004 - SO 402 PŘELOŽKA SDĚ...'!$C$4:$J$76,'004 - SO 402 PŘELOŽKA SDĚ...'!$C$82:$J$100,'004 - SO 402 PŘELOŽKA SDĚ...'!$C$106:$J$127</definedName>
    <definedName name="_xlnm.Print_Area" localSheetId="6">'005 - SO 403 ROZVOD EL. NN'!$C$4:$J$76,'005 - SO 403 ROZVOD EL. NN'!$C$82:$J$104,'005 - SO 403 ROZVOD EL. NN'!$C$110:$J$216</definedName>
    <definedName name="_xlnm.Print_Area" localSheetId="7">'006 - 5 LETÁ UDRŽOVACÍ PÉČE'!$C$4:$J$76,'006 - 5 LETÁ UDRŽOVACÍ PÉČE'!$C$82:$J$103,'006 - 5 LETÁ UDRŽOVACÍ PÉČE'!$C$109:$J$380</definedName>
    <definedName name="_xlnm.Print_Area" localSheetId="0">'Rekapitulace stavby'!$D$4:$AO$76,'Rekapitulace stavby'!$C$82:$AQ$102</definedName>
    <definedName name="_xlnm.Print_Area" localSheetId="8">'Seznam figur'!$C$4:$G$564</definedName>
  </definedNames>
  <calcPr calcId="144525"/>
</workbook>
</file>

<file path=xl/calcChain.xml><?xml version="1.0" encoding="utf-8"?>
<calcChain xmlns="http://schemas.openxmlformats.org/spreadsheetml/2006/main">
  <c r="D7" i="9" l="1"/>
  <c r="J37" i="8"/>
  <c r="J36" i="8"/>
  <c r="AY101" i="1" s="1"/>
  <c r="J35" i="8"/>
  <c r="AX101" i="1" s="1"/>
  <c r="BI380" i="8"/>
  <c r="BH380" i="8"/>
  <c r="BG380" i="8"/>
  <c r="BF380" i="8"/>
  <c r="T380" i="8"/>
  <c r="R380" i="8"/>
  <c r="P380" i="8"/>
  <c r="BI379" i="8"/>
  <c r="BH379" i="8"/>
  <c r="BG379" i="8"/>
  <c r="BF379" i="8"/>
  <c r="T379" i="8"/>
  <c r="R379" i="8"/>
  <c r="P379" i="8"/>
  <c r="BI378" i="8"/>
  <c r="BH378" i="8"/>
  <c r="BG378" i="8"/>
  <c r="BF378" i="8"/>
  <c r="T378" i="8"/>
  <c r="R378" i="8"/>
  <c r="P378" i="8"/>
  <c r="BI377" i="8"/>
  <c r="BH377" i="8"/>
  <c r="BG377" i="8"/>
  <c r="BF377" i="8"/>
  <c r="T377" i="8"/>
  <c r="R377" i="8"/>
  <c r="P377" i="8"/>
  <c r="BI376" i="8"/>
  <c r="BH376" i="8"/>
  <c r="BG376" i="8"/>
  <c r="BF376" i="8"/>
  <c r="T376" i="8"/>
  <c r="R376" i="8"/>
  <c r="P376" i="8"/>
  <c r="BI374" i="8"/>
  <c r="BH374" i="8"/>
  <c r="BG374" i="8"/>
  <c r="BF374" i="8"/>
  <c r="T374" i="8"/>
  <c r="R374" i="8"/>
  <c r="P374" i="8"/>
  <c r="BI373" i="8"/>
  <c r="BH373" i="8"/>
  <c r="BG373" i="8"/>
  <c r="BF373" i="8"/>
  <c r="T373" i="8"/>
  <c r="R373" i="8"/>
  <c r="P373" i="8"/>
  <c r="BI372" i="8"/>
  <c r="BH372" i="8"/>
  <c r="BG372" i="8"/>
  <c r="BF372" i="8"/>
  <c r="T372" i="8"/>
  <c r="R372" i="8"/>
  <c r="P372" i="8"/>
  <c r="BI370" i="8"/>
  <c r="BH370" i="8"/>
  <c r="BG370" i="8"/>
  <c r="BF370" i="8"/>
  <c r="T370" i="8"/>
  <c r="R370" i="8"/>
  <c r="P370" i="8"/>
  <c r="BI368" i="8"/>
  <c r="BH368" i="8"/>
  <c r="BG368" i="8"/>
  <c r="BF368" i="8"/>
  <c r="T368" i="8"/>
  <c r="R368" i="8"/>
  <c r="P368" i="8"/>
  <c r="BI366" i="8"/>
  <c r="BH366" i="8"/>
  <c r="BG366" i="8"/>
  <c r="BF366" i="8"/>
  <c r="T366" i="8"/>
  <c r="R366" i="8"/>
  <c r="P366" i="8"/>
  <c r="BI364" i="8"/>
  <c r="BH364" i="8"/>
  <c r="BG364" i="8"/>
  <c r="BF364" i="8"/>
  <c r="T364" i="8"/>
  <c r="R364" i="8"/>
  <c r="P364" i="8"/>
  <c r="BI358" i="8"/>
  <c r="BH358" i="8"/>
  <c r="BG358" i="8"/>
  <c r="BF358" i="8"/>
  <c r="T358" i="8"/>
  <c r="R358" i="8"/>
  <c r="P358" i="8"/>
  <c r="BI356" i="8"/>
  <c r="BH356" i="8"/>
  <c r="BG356" i="8"/>
  <c r="BF356" i="8"/>
  <c r="T356" i="8"/>
  <c r="R356" i="8"/>
  <c r="P356" i="8"/>
  <c r="BI354" i="8"/>
  <c r="BH354" i="8"/>
  <c r="BG354" i="8"/>
  <c r="BF354" i="8"/>
  <c r="T354" i="8"/>
  <c r="R354" i="8"/>
  <c r="P354" i="8"/>
  <c r="BI353" i="8"/>
  <c r="BH353" i="8"/>
  <c r="BG353" i="8"/>
  <c r="BF353" i="8"/>
  <c r="T353" i="8"/>
  <c r="R353" i="8"/>
  <c r="P353" i="8"/>
  <c r="BI352" i="8"/>
  <c r="BH352" i="8"/>
  <c r="BG352" i="8"/>
  <c r="BF352" i="8"/>
  <c r="T352" i="8"/>
  <c r="R352" i="8"/>
  <c r="P352" i="8"/>
  <c r="BI350" i="8"/>
  <c r="BH350" i="8"/>
  <c r="BG350" i="8"/>
  <c r="BF350" i="8"/>
  <c r="T350" i="8"/>
  <c r="R350" i="8"/>
  <c r="P350" i="8"/>
  <c r="BI348" i="8"/>
  <c r="BH348" i="8"/>
  <c r="BG348" i="8"/>
  <c r="BF348" i="8"/>
  <c r="T348" i="8"/>
  <c r="R348" i="8"/>
  <c r="P348" i="8"/>
  <c r="BI347" i="8"/>
  <c r="BH347" i="8"/>
  <c r="BG347" i="8"/>
  <c r="BF347" i="8"/>
  <c r="T347" i="8"/>
  <c r="R347" i="8"/>
  <c r="P347" i="8"/>
  <c r="BI346" i="8"/>
  <c r="BH346" i="8"/>
  <c r="BG346" i="8"/>
  <c r="BF346" i="8"/>
  <c r="T346" i="8"/>
  <c r="R346" i="8"/>
  <c r="P346" i="8"/>
  <c r="BI345" i="8"/>
  <c r="BH345" i="8"/>
  <c r="BG345" i="8"/>
  <c r="BF345" i="8"/>
  <c r="T345" i="8"/>
  <c r="R345" i="8"/>
  <c r="P345" i="8"/>
  <c r="BI340" i="8"/>
  <c r="BH340" i="8"/>
  <c r="BG340" i="8"/>
  <c r="BF340" i="8"/>
  <c r="T340" i="8"/>
  <c r="R340" i="8"/>
  <c r="P340" i="8"/>
  <c r="BI335" i="8"/>
  <c r="BH335" i="8"/>
  <c r="BG335" i="8"/>
  <c r="BF335" i="8"/>
  <c r="T335" i="8"/>
  <c r="R335" i="8"/>
  <c r="P335" i="8"/>
  <c r="BI333" i="8"/>
  <c r="BH333" i="8"/>
  <c r="BG333" i="8"/>
  <c r="BF333" i="8"/>
  <c r="T333" i="8"/>
  <c r="R333" i="8"/>
  <c r="P333" i="8"/>
  <c r="BI331" i="8"/>
  <c r="BH331" i="8"/>
  <c r="BG331" i="8"/>
  <c r="BF331" i="8"/>
  <c r="T331" i="8"/>
  <c r="R331" i="8"/>
  <c r="P331" i="8"/>
  <c r="BI329" i="8"/>
  <c r="BH329" i="8"/>
  <c r="BG329" i="8"/>
  <c r="BF329" i="8"/>
  <c r="T329" i="8"/>
  <c r="R329" i="8"/>
  <c r="P329" i="8"/>
  <c r="BI327" i="8"/>
  <c r="BH327" i="8"/>
  <c r="BG327" i="8"/>
  <c r="BF327" i="8"/>
  <c r="T327" i="8"/>
  <c r="R327" i="8"/>
  <c r="P327" i="8"/>
  <c r="BI326" i="8"/>
  <c r="BH326" i="8"/>
  <c r="BG326" i="8"/>
  <c r="BF326" i="8"/>
  <c r="T326" i="8"/>
  <c r="R326" i="8"/>
  <c r="P326" i="8"/>
  <c r="BI324" i="8"/>
  <c r="BH324" i="8"/>
  <c r="BG324" i="8"/>
  <c r="BF324" i="8"/>
  <c r="T324" i="8"/>
  <c r="R324" i="8"/>
  <c r="P324" i="8"/>
  <c r="BI323" i="8"/>
  <c r="BH323" i="8"/>
  <c r="BG323" i="8"/>
  <c r="BF323" i="8"/>
  <c r="T323" i="8"/>
  <c r="R323" i="8"/>
  <c r="P323" i="8"/>
  <c r="BI322" i="8"/>
  <c r="BH322" i="8"/>
  <c r="BG322" i="8"/>
  <c r="BF322" i="8"/>
  <c r="T322" i="8"/>
  <c r="R322" i="8"/>
  <c r="P322" i="8"/>
  <c r="BI320" i="8"/>
  <c r="BH320" i="8"/>
  <c r="BG320" i="8"/>
  <c r="BF320" i="8"/>
  <c r="T320" i="8"/>
  <c r="R320" i="8"/>
  <c r="P320" i="8"/>
  <c r="BI318" i="8"/>
  <c r="BH318" i="8"/>
  <c r="BG318" i="8"/>
  <c r="BF318" i="8"/>
  <c r="T318" i="8"/>
  <c r="R318" i="8"/>
  <c r="P318" i="8"/>
  <c r="BI316" i="8"/>
  <c r="BH316" i="8"/>
  <c r="BG316" i="8"/>
  <c r="BF316" i="8"/>
  <c r="T316" i="8"/>
  <c r="R316" i="8"/>
  <c r="P316" i="8"/>
  <c r="BI314" i="8"/>
  <c r="BH314" i="8"/>
  <c r="BG314" i="8"/>
  <c r="BF314" i="8"/>
  <c r="T314" i="8"/>
  <c r="R314" i="8"/>
  <c r="P314" i="8"/>
  <c r="BI308" i="8"/>
  <c r="BH308" i="8"/>
  <c r="BG308" i="8"/>
  <c r="BF308" i="8"/>
  <c r="T308" i="8"/>
  <c r="R308" i="8"/>
  <c r="P308" i="8"/>
  <c r="BI306" i="8"/>
  <c r="BH306" i="8"/>
  <c r="BG306" i="8"/>
  <c r="BF306" i="8"/>
  <c r="T306" i="8"/>
  <c r="R306" i="8"/>
  <c r="P306" i="8"/>
  <c r="BI304" i="8"/>
  <c r="BH304" i="8"/>
  <c r="BG304" i="8"/>
  <c r="BF304" i="8"/>
  <c r="T304" i="8"/>
  <c r="R304" i="8"/>
  <c r="P304" i="8"/>
  <c r="BI303" i="8"/>
  <c r="BH303" i="8"/>
  <c r="BG303" i="8"/>
  <c r="BF303" i="8"/>
  <c r="T303" i="8"/>
  <c r="R303" i="8"/>
  <c r="P303" i="8"/>
  <c r="BI302" i="8"/>
  <c r="BH302" i="8"/>
  <c r="BG302" i="8"/>
  <c r="BF302" i="8"/>
  <c r="T302" i="8"/>
  <c r="R302" i="8"/>
  <c r="P302" i="8"/>
  <c r="BI301" i="8"/>
  <c r="BH301" i="8"/>
  <c r="BG301" i="8"/>
  <c r="BF301" i="8"/>
  <c r="T301" i="8"/>
  <c r="R301" i="8"/>
  <c r="P301" i="8"/>
  <c r="BI299" i="8"/>
  <c r="BH299" i="8"/>
  <c r="BG299" i="8"/>
  <c r="BF299" i="8"/>
  <c r="T299" i="8"/>
  <c r="R299" i="8"/>
  <c r="P299" i="8"/>
  <c r="BI297" i="8"/>
  <c r="BH297" i="8"/>
  <c r="BG297" i="8"/>
  <c r="BF297" i="8"/>
  <c r="T297" i="8"/>
  <c r="R297" i="8"/>
  <c r="P297" i="8"/>
  <c r="BI296" i="8"/>
  <c r="BH296" i="8"/>
  <c r="BG296" i="8"/>
  <c r="BF296" i="8"/>
  <c r="T296" i="8"/>
  <c r="R296" i="8"/>
  <c r="P296" i="8"/>
  <c r="BI295" i="8"/>
  <c r="BH295" i="8"/>
  <c r="BG295" i="8"/>
  <c r="BF295" i="8"/>
  <c r="T295" i="8"/>
  <c r="R295" i="8"/>
  <c r="P295" i="8"/>
  <c r="BI294" i="8"/>
  <c r="BH294" i="8"/>
  <c r="BG294" i="8"/>
  <c r="BF294" i="8"/>
  <c r="T294" i="8"/>
  <c r="R294" i="8"/>
  <c r="P294" i="8"/>
  <c r="BI289" i="8"/>
  <c r="BH289" i="8"/>
  <c r="BG289" i="8"/>
  <c r="BF289" i="8"/>
  <c r="T289" i="8"/>
  <c r="R289" i="8"/>
  <c r="P289" i="8"/>
  <c r="BI284" i="8"/>
  <c r="BH284" i="8"/>
  <c r="BG284" i="8"/>
  <c r="BF284" i="8"/>
  <c r="T284" i="8"/>
  <c r="R284" i="8"/>
  <c r="P284" i="8"/>
  <c r="BI282" i="8"/>
  <c r="BH282" i="8"/>
  <c r="BG282" i="8"/>
  <c r="BF282" i="8"/>
  <c r="T282" i="8"/>
  <c r="R282" i="8"/>
  <c r="P282" i="8"/>
  <c r="BI280" i="8"/>
  <c r="BH280" i="8"/>
  <c r="BG280" i="8"/>
  <c r="BF280" i="8"/>
  <c r="T280" i="8"/>
  <c r="R280" i="8"/>
  <c r="P280" i="8"/>
  <c r="BI278" i="8"/>
  <c r="BH278" i="8"/>
  <c r="BG278" i="8"/>
  <c r="BF278" i="8"/>
  <c r="T278" i="8"/>
  <c r="R278" i="8"/>
  <c r="P278" i="8"/>
  <c r="BI276" i="8"/>
  <c r="BH276" i="8"/>
  <c r="BG276" i="8"/>
  <c r="BF276" i="8"/>
  <c r="T276" i="8"/>
  <c r="R276" i="8"/>
  <c r="P276" i="8"/>
  <c r="BI275" i="8"/>
  <c r="BH275" i="8"/>
  <c r="BG275" i="8"/>
  <c r="BF275" i="8"/>
  <c r="T275" i="8"/>
  <c r="R275" i="8"/>
  <c r="P275" i="8"/>
  <c r="BI274" i="8"/>
  <c r="BH274" i="8"/>
  <c r="BG274" i="8"/>
  <c r="BF274" i="8"/>
  <c r="T274" i="8"/>
  <c r="R274" i="8"/>
  <c r="P274" i="8"/>
  <c r="BI272" i="8"/>
  <c r="BH272" i="8"/>
  <c r="BG272" i="8"/>
  <c r="BF272" i="8"/>
  <c r="T272" i="8"/>
  <c r="R272" i="8"/>
  <c r="P272" i="8"/>
  <c r="BI271" i="8"/>
  <c r="BH271" i="8"/>
  <c r="BG271" i="8"/>
  <c r="BF271" i="8"/>
  <c r="T271" i="8"/>
  <c r="R271" i="8"/>
  <c r="P271" i="8"/>
  <c r="BI270" i="8"/>
  <c r="BH270" i="8"/>
  <c r="BG270" i="8"/>
  <c r="BF270" i="8"/>
  <c r="T270" i="8"/>
  <c r="R270" i="8"/>
  <c r="P270" i="8"/>
  <c r="BI268" i="8"/>
  <c r="BH268" i="8"/>
  <c r="BG268" i="8"/>
  <c r="BF268" i="8"/>
  <c r="T268" i="8"/>
  <c r="R268" i="8"/>
  <c r="P268" i="8"/>
  <c r="BI266" i="8"/>
  <c r="BH266" i="8"/>
  <c r="BG266" i="8"/>
  <c r="BF266" i="8"/>
  <c r="T266" i="8"/>
  <c r="R266" i="8"/>
  <c r="P266" i="8"/>
  <c r="BI264" i="8"/>
  <c r="BH264" i="8"/>
  <c r="BG264" i="8"/>
  <c r="BF264" i="8"/>
  <c r="T264" i="8"/>
  <c r="R264" i="8"/>
  <c r="P264" i="8"/>
  <c r="BI262" i="8"/>
  <c r="BH262" i="8"/>
  <c r="BG262" i="8"/>
  <c r="BF262" i="8"/>
  <c r="T262" i="8"/>
  <c r="R262" i="8"/>
  <c r="P262" i="8"/>
  <c r="BI256" i="8"/>
  <c r="BH256" i="8"/>
  <c r="BG256" i="8"/>
  <c r="BF256" i="8"/>
  <c r="T256" i="8"/>
  <c r="R256" i="8"/>
  <c r="P256" i="8"/>
  <c r="BI254" i="8"/>
  <c r="BH254" i="8"/>
  <c r="BG254" i="8"/>
  <c r="BF254" i="8"/>
  <c r="T254" i="8"/>
  <c r="R254" i="8"/>
  <c r="P254" i="8"/>
  <c r="BI252" i="8"/>
  <c r="BH252" i="8"/>
  <c r="BG252" i="8"/>
  <c r="BF252" i="8"/>
  <c r="T252" i="8"/>
  <c r="R252" i="8"/>
  <c r="P252" i="8"/>
  <c r="BI251" i="8"/>
  <c r="BH251" i="8"/>
  <c r="BG251" i="8"/>
  <c r="BF251" i="8"/>
  <c r="T251" i="8"/>
  <c r="R251" i="8"/>
  <c r="P251" i="8"/>
  <c r="BI250" i="8"/>
  <c r="BH250" i="8"/>
  <c r="BG250" i="8"/>
  <c r="BF250" i="8"/>
  <c r="T250" i="8"/>
  <c r="R250" i="8"/>
  <c r="P250" i="8"/>
  <c r="BI248" i="8"/>
  <c r="BH248" i="8"/>
  <c r="BG248" i="8"/>
  <c r="BF248" i="8"/>
  <c r="T248" i="8"/>
  <c r="R248" i="8"/>
  <c r="P248" i="8"/>
  <c r="BI246" i="8"/>
  <c r="BH246" i="8"/>
  <c r="BG246" i="8"/>
  <c r="BF246" i="8"/>
  <c r="T246" i="8"/>
  <c r="R246" i="8"/>
  <c r="P246" i="8"/>
  <c r="BI245" i="8"/>
  <c r="BH245" i="8"/>
  <c r="BG245" i="8"/>
  <c r="BF245" i="8"/>
  <c r="T245" i="8"/>
  <c r="R245" i="8"/>
  <c r="P245" i="8"/>
  <c r="BI244" i="8"/>
  <c r="BH244" i="8"/>
  <c r="BG244" i="8"/>
  <c r="BF244" i="8"/>
  <c r="T244" i="8"/>
  <c r="R244" i="8"/>
  <c r="P244" i="8"/>
  <c r="BI243" i="8"/>
  <c r="BH243" i="8"/>
  <c r="BG243" i="8"/>
  <c r="BF243" i="8"/>
  <c r="T243" i="8"/>
  <c r="R243" i="8"/>
  <c r="P243" i="8"/>
  <c r="BI238" i="8"/>
  <c r="BH238" i="8"/>
  <c r="BG238" i="8"/>
  <c r="BF238" i="8"/>
  <c r="T238" i="8"/>
  <c r="R238" i="8"/>
  <c r="P238" i="8"/>
  <c r="BI233" i="8"/>
  <c r="BH233" i="8"/>
  <c r="BG233" i="8"/>
  <c r="BF233" i="8"/>
  <c r="T233" i="8"/>
  <c r="R233" i="8"/>
  <c r="P233" i="8"/>
  <c r="BI231" i="8"/>
  <c r="BH231" i="8"/>
  <c r="BG231" i="8"/>
  <c r="BF231" i="8"/>
  <c r="T231" i="8"/>
  <c r="R231" i="8"/>
  <c r="P231" i="8"/>
  <c r="BI229" i="8"/>
  <c r="BH229" i="8"/>
  <c r="BG229" i="8"/>
  <c r="BF229" i="8"/>
  <c r="T229" i="8"/>
  <c r="R229" i="8"/>
  <c r="P229" i="8"/>
  <c r="BI227" i="8"/>
  <c r="BH227" i="8"/>
  <c r="BG227" i="8"/>
  <c r="BF227" i="8"/>
  <c r="T227" i="8"/>
  <c r="R227" i="8"/>
  <c r="P227" i="8"/>
  <c r="BI225" i="8"/>
  <c r="BH225" i="8"/>
  <c r="BG225" i="8"/>
  <c r="BF225" i="8"/>
  <c r="T225" i="8"/>
  <c r="R225" i="8"/>
  <c r="P225" i="8"/>
  <c r="BI224" i="8"/>
  <c r="BH224" i="8"/>
  <c r="BG224" i="8"/>
  <c r="BF224" i="8"/>
  <c r="T224" i="8"/>
  <c r="R224" i="8"/>
  <c r="P224" i="8"/>
  <c r="BI222" i="8"/>
  <c r="BH222" i="8"/>
  <c r="BG222" i="8"/>
  <c r="BF222" i="8"/>
  <c r="T222" i="8"/>
  <c r="R222" i="8"/>
  <c r="P222" i="8"/>
  <c r="BI221" i="8"/>
  <c r="BH221" i="8"/>
  <c r="BG221" i="8"/>
  <c r="BF221" i="8"/>
  <c r="T221" i="8"/>
  <c r="R221" i="8"/>
  <c r="P221" i="8"/>
  <c r="BI220" i="8"/>
  <c r="BH220" i="8"/>
  <c r="BG220" i="8"/>
  <c r="BF220" i="8"/>
  <c r="T220" i="8"/>
  <c r="R220" i="8"/>
  <c r="P220" i="8"/>
  <c r="BI218" i="8"/>
  <c r="BH218" i="8"/>
  <c r="BG218" i="8"/>
  <c r="BF218" i="8"/>
  <c r="T218" i="8"/>
  <c r="R218" i="8"/>
  <c r="P218" i="8"/>
  <c r="BI216" i="8"/>
  <c r="BH216" i="8"/>
  <c r="BG216" i="8"/>
  <c r="BF216" i="8"/>
  <c r="T216" i="8"/>
  <c r="R216" i="8"/>
  <c r="P216" i="8"/>
  <c r="BI214" i="8"/>
  <c r="BH214" i="8"/>
  <c r="BG214" i="8"/>
  <c r="BF214" i="8"/>
  <c r="T214" i="8"/>
  <c r="R214" i="8"/>
  <c r="P214" i="8"/>
  <c r="BI212" i="8"/>
  <c r="BH212" i="8"/>
  <c r="BG212" i="8"/>
  <c r="BF212" i="8"/>
  <c r="T212" i="8"/>
  <c r="R212" i="8"/>
  <c r="P212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201" i="8"/>
  <c r="BH201" i="8"/>
  <c r="BG201" i="8"/>
  <c r="BF201" i="8"/>
  <c r="T201" i="8"/>
  <c r="R201" i="8"/>
  <c r="P201" i="8"/>
  <c r="BI200" i="8"/>
  <c r="BH200" i="8"/>
  <c r="BG200" i="8"/>
  <c r="BF200" i="8"/>
  <c r="T200" i="8"/>
  <c r="R200" i="8"/>
  <c r="P200" i="8"/>
  <c r="BI199" i="8"/>
  <c r="BH199" i="8"/>
  <c r="BG199" i="8"/>
  <c r="BF199" i="8"/>
  <c r="T199" i="8"/>
  <c r="R199" i="8"/>
  <c r="P199" i="8"/>
  <c r="BI197" i="8"/>
  <c r="BH197" i="8"/>
  <c r="BG197" i="8"/>
  <c r="BF197" i="8"/>
  <c r="T197" i="8"/>
  <c r="R197" i="8"/>
  <c r="P197" i="8"/>
  <c r="BI195" i="8"/>
  <c r="BH195" i="8"/>
  <c r="BG195" i="8"/>
  <c r="BF195" i="8"/>
  <c r="T195" i="8"/>
  <c r="R195" i="8"/>
  <c r="P195" i="8"/>
  <c r="BI194" i="8"/>
  <c r="BH194" i="8"/>
  <c r="BG194" i="8"/>
  <c r="BF194" i="8"/>
  <c r="T194" i="8"/>
  <c r="R194" i="8"/>
  <c r="P194" i="8"/>
  <c r="BI193" i="8"/>
  <c r="BH193" i="8"/>
  <c r="BG193" i="8"/>
  <c r="BF193" i="8"/>
  <c r="T193" i="8"/>
  <c r="R193" i="8"/>
  <c r="P193" i="8"/>
  <c r="BI192" i="8"/>
  <c r="BH192" i="8"/>
  <c r="BG192" i="8"/>
  <c r="BF192" i="8"/>
  <c r="T192" i="8"/>
  <c r="R192" i="8"/>
  <c r="P192" i="8"/>
  <c r="BI187" i="8"/>
  <c r="BH187" i="8"/>
  <c r="BG187" i="8"/>
  <c r="BF187" i="8"/>
  <c r="T187" i="8"/>
  <c r="R187" i="8"/>
  <c r="P187" i="8"/>
  <c r="BI182" i="8"/>
  <c r="BH182" i="8"/>
  <c r="BG182" i="8"/>
  <c r="BF182" i="8"/>
  <c r="T182" i="8"/>
  <c r="R182" i="8"/>
  <c r="P182" i="8"/>
  <c r="BI180" i="8"/>
  <c r="BH180" i="8"/>
  <c r="BG180" i="8"/>
  <c r="BF180" i="8"/>
  <c r="T180" i="8"/>
  <c r="R180" i="8"/>
  <c r="P180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4" i="8"/>
  <c r="BH174" i="8"/>
  <c r="BG174" i="8"/>
  <c r="BF174" i="8"/>
  <c r="T174" i="8"/>
  <c r="R174" i="8"/>
  <c r="P174" i="8"/>
  <c r="BI172" i="8"/>
  <c r="BH172" i="8"/>
  <c r="BG172" i="8"/>
  <c r="BF172" i="8"/>
  <c r="T172" i="8"/>
  <c r="R172" i="8"/>
  <c r="P172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6" i="8"/>
  <c r="BH166" i="8"/>
  <c r="BG166" i="8"/>
  <c r="BF166" i="8"/>
  <c r="T166" i="8"/>
  <c r="R166" i="8"/>
  <c r="P166" i="8"/>
  <c r="BI164" i="8"/>
  <c r="BH164" i="8"/>
  <c r="BG164" i="8"/>
  <c r="BF164" i="8"/>
  <c r="T164" i="8"/>
  <c r="R164" i="8"/>
  <c r="P164" i="8"/>
  <c r="BI162" i="8"/>
  <c r="BH162" i="8"/>
  <c r="BG162" i="8"/>
  <c r="BF162" i="8"/>
  <c r="T162" i="8"/>
  <c r="R162" i="8"/>
  <c r="P162" i="8"/>
  <c r="BI160" i="8"/>
  <c r="BH160" i="8"/>
  <c r="BG160" i="8"/>
  <c r="BF160" i="8"/>
  <c r="T160" i="8"/>
  <c r="R160" i="8"/>
  <c r="P160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6" i="8"/>
  <c r="BH146" i="8"/>
  <c r="BG146" i="8"/>
  <c r="BF146" i="8"/>
  <c r="T146" i="8"/>
  <c r="R146" i="8"/>
  <c r="P146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36" i="8"/>
  <c r="BH136" i="8"/>
  <c r="BG136" i="8"/>
  <c r="BF136" i="8"/>
  <c r="T136" i="8"/>
  <c r="R136" i="8"/>
  <c r="P136" i="8"/>
  <c r="BI131" i="8"/>
  <c r="BH131" i="8"/>
  <c r="BG131" i="8"/>
  <c r="BF131" i="8"/>
  <c r="T131" i="8"/>
  <c r="R131" i="8"/>
  <c r="P131" i="8"/>
  <c r="BI129" i="8"/>
  <c r="BH129" i="8"/>
  <c r="BG129" i="8"/>
  <c r="BF129" i="8"/>
  <c r="T129" i="8"/>
  <c r="R129" i="8"/>
  <c r="P129" i="8"/>
  <c r="BI127" i="8"/>
  <c r="BH127" i="8"/>
  <c r="BG127" i="8"/>
  <c r="BF127" i="8"/>
  <c r="T127" i="8"/>
  <c r="R127" i="8"/>
  <c r="P127" i="8"/>
  <c r="BI125" i="8"/>
  <c r="BH125" i="8"/>
  <c r="BG125" i="8"/>
  <c r="BF125" i="8"/>
  <c r="T125" i="8"/>
  <c r="R125" i="8"/>
  <c r="P125" i="8"/>
  <c r="J119" i="8"/>
  <c r="J118" i="8"/>
  <c r="F118" i="8"/>
  <c r="F116" i="8"/>
  <c r="E114" i="8"/>
  <c r="J92" i="8"/>
  <c r="J91" i="8"/>
  <c r="F91" i="8"/>
  <c r="F89" i="8"/>
  <c r="E87" i="8"/>
  <c r="J18" i="8"/>
  <c r="E18" i="8"/>
  <c r="F92" i="8" s="1"/>
  <c r="J17" i="8"/>
  <c r="J12" i="8"/>
  <c r="J116" i="8"/>
  <c r="E7" i="8"/>
  <c r="E85" i="8" s="1"/>
  <c r="J37" i="7"/>
  <c r="J36" i="7"/>
  <c r="AY100" i="1"/>
  <c r="J35" i="7"/>
  <c r="AX100" i="1"/>
  <c r="BI215" i="7"/>
  <c r="BH215" i="7"/>
  <c r="BG215" i="7"/>
  <c r="BF215" i="7"/>
  <c r="T215" i="7"/>
  <c r="R215" i="7"/>
  <c r="P215" i="7"/>
  <c r="BI213" i="7"/>
  <c r="BH213" i="7"/>
  <c r="BG213" i="7"/>
  <c r="BF213" i="7"/>
  <c r="T213" i="7"/>
  <c r="R213" i="7"/>
  <c r="P213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2" i="7"/>
  <c r="BH202" i="7"/>
  <c r="BG202" i="7"/>
  <c r="BF202" i="7"/>
  <c r="T202" i="7"/>
  <c r="R202" i="7"/>
  <c r="P202" i="7"/>
  <c r="BI200" i="7"/>
  <c r="BH200" i="7"/>
  <c r="BG200" i="7"/>
  <c r="BF200" i="7"/>
  <c r="T200" i="7"/>
  <c r="R200" i="7"/>
  <c r="P200" i="7"/>
  <c r="BI198" i="7"/>
  <c r="BH198" i="7"/>
  <c r="BG198" i="7"/>
  <c r="BF198" i="7"/>
  <c r="T198" i="7"/>
  <c r="R198" i="7"/>
  <c r="P198" i="7"/>
  <c r="BI196" i="7"/>
  <c r="BH196" i="7"/>
  <c r="BG196" i="7"/>
  <c r="BF196" i="7"/>
  <c r="T196" i="7"/>
  <c r="R196" i="7"/>
  <c r="P196" i="7"/>
  <c r="BI192" i="7"/>
  <c r="BH192" i="7"/>
  <c r="BG192" i="7"/>
  <c r="BF192" i="7"/>
  <c r="T192" i="7"/>
  <c r="R192" i="7"/>
  <c r="P192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7" i="7"/>
  <c r="BH187" i="7"/>
  <c r="BG187" i="7"/>
  <c r="BF187" i="7"/>
  <c r="T187" i="7"/>
  <c r="R187" i="7"/>
  <c r="P187" i="7"/>
  <c r="BI185" i="7"/>
  <c r="BH185" i="7"/>
  <c r="BG185" i="7"/>
  <c r="BF185" i="7"/>
  <c r="T185" i="7"/>
  <c r="R185" i="7"/>
  <c r="P185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0" i="7"/>
  <c r="BH180" i="7"/>
  <c r="BG180" i="7"/>
  <c r="BF180" i="7"/>
  <c r="T180" i="7"/>
  <c r="R180" i="7"/>
  <c r="P180" i="7"/>
  <c r="BI177" i="7"/>
  <c r="BH177" i="7"/>
  <c r="BG177" i="7"/>
  <c r="BF177" i="7"/>
  <c r="T177" i="7"/>
  <c r="R177" i="7"/>
  <c r="P177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69" i="7"/>
  <c r="BH169" i="7"/>
  <c r="BG169" i="7"/>
  <c r="BF169" i="7"/>
  <c r="T169" i="7"/>
  <c r="R169" i="7"/>
  <c r="P169" i="7"/>
  <c r="BI166" i="7"/>
  <c r="BH166" i="7"/>
  <c r="BG166" i="7"/>
  <c r="BF166" i="7"/>
  <c r="T166" i="7"/>
  <c r="R166" i="7"/>
  <c r="P166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2" i="7"/>
  <c r="BH152" i="7"/>
  <c r="BG152" i="7"/>
  <c r="BF152" i="7"/>
  <c r="T152" i="7"/>
  <c r="R152" i="7"/>
  <c r="P152" i="7"/>
  <c r="BI149" i="7"/>
  <c r="BH149" i="7"/>
  <c r="BG149" i="7"/>
  <c r="BF149" i="7"/>
  <c r="T149" i="7"/>
  <c r="R149" i="7"/>
  <c r="P149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R143" i="7" s="1"/>
  <c r="P144" i="7"/>
  <c r="BI141" i="7"/>
  <c r="BH141" i="7"/>
  <c r="BG141" i="7"/>
  <c r="BF141" i="7"/>
  <c r="T141" i="7"/>
  <c r="R141" i="7"/>
  <c r="P141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26" i="7"/>
  <c r="BH126" i="7"/>
  <c r="BG126" i="7"/>
  <c r="BF126" i="7"/>
  <c r="T126" i="7"/>
  <c r="T125" i="7"/>
  <c r="T124" i="7" s="1"/>
  <c r="R126" i="7"/>
  <c r="R125" i="7" s="1"/>
  <c r="R124" i="7" s="1"/>
  <c r="P126" i="7"/>
  <c r="P125" i="7"/>
  <c r="P124" i="7" s="1"/>
  <c r="J120" i="7"/>
  <c r="J119" i="7"/>
  <c r="F119" i="7"/>
  <c r="F117" i="7"/>
  <c r="E115" i="7"/>
  <c r="J92" i="7"/>
  <c r="J91" i="7"/>
  <c r="F91" i="7"/>
  <c r="F89" i="7"/>
  <c r="E87" i="7"/>
  <c r="J18" i="7"/>
  <c r="E18" i="7"/>
  <c r="F120" i="7" s="1"/>
  <c r="J17" i="7"/>
  <c r="J12" i="7"/>
  <c r="J117" i="7" s="1"/>
  <c r="E7" i="7"/>
  <c r="E85" i="7" s="1"/>
  <c r="J37" i="6"/>
  <c r="J36" i="6"/>
  <c r="AY99" i="1" s="1"/>
  <c r="J35" i="6"/>
  <c r="AX99" i="1"/>
  <c r="BI127" i="6"/>
  <c r="BH127" i="6"/>
  <c r="BG127" i="6"/>
  <c r="BF127" i="6"/>
  <c r="T127" i="6"/>
  <c r="T126" i="6" s="1"/>
  <c r="R127" i="6"/>
  <c r="R126" i="6"/>
  <c r="P127" i="6"/>
  <c r="P126" i="6"/>
  <c r="BI125" i="6"/>
  <c r="BH125" i="6"/>
  <c r="BG125" i="6"/>
  <c r="BF125" i="6"/>
  <c r="T125" i="6"/>
  <c r="R125" i="6"/>
  <c r="P125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J116" i="6"/>
  <c r="J115" i="6"/>
  <c r="F115" i="6"/>
  <c r="F113" i="6"/>
  <c r="E111" i="6"/>
  <c r="J92" i="6"/>
  <c r="J91" i="6"/>
  <c r="F91" i="6"/>
  <c r="F89" i="6"/>
  <c r="E87" i="6"/>
  <c r="J18" i="6"/>
  <c r="E18" i="6"/>
  <c r="F92" i="6"/>
  <c r="J17" i="6"/>
  <c r="J12" i="6"/>
  <c r="J89" i="6" s="1"/>
  <c r="E7" i="6"/>
  <c r="E85" i="6" s="1"/>
  <c r="J37" i="5"/>
  <c r="J36" i="5"/>
  <c r="AY98" i="1"/>
  <c r="J35" i="5"/>
  <c r="AX98" i="1" s="1"/>
  <c r="BI240" i="5"/>
  <c r="BH240" i="5"/>
  <c r="BG240" i="5"/>
  <c r="BF240" i="5"/>
  <c r="T240" i="5"/>
  <c r="R240" i="5"/>
  <c r="P240" i="5"/>
  <c r="BI237" i="5"/>
  <c r="BH237" i="5"/>
  <c r="BG237" i="5"/>
  <c r="BF237" i="5"/>
  <c r="T237" i="5"/>
  <c r="R237" i="5"/>
  <c r="P237" i="5"/>
  <c r="BI235" i="5"/>
  <c r="BH235" i="5"/>
  <c r="BG235" i="5"/>
  <c r="BF235" i="5"/>
  <c r="T235" i="5"/>
  <c r="R235" i="5"/>
  <c r="P235" i="5"/>
  <c r="BI233" i="5"/>
  <c r="BH233" i="5"/>
  <c r="BG233" i="5"/>
  <c r="BF233" i="5"/>
  <c r="T233" i="5"/>
  <c r="R233" i="5"/>
  <c r="P233" i="5"/>
  <c r="BI231" i="5"/>
  <c r="BH231" i="5"/>
  <c r="BG231" i="5"/>
  <c r="BF231" i="5"/>
  <c r="T231" i="5"/>
  <c r="R231" i="5"/>
  <c r="P231" i="5"/>
  <c r="BI227" i="5"/>
  <c r="BH227" i="5"/>
  <c r="BG227" i="5"/>
  <c r="BF227" i="5"/>
  <c r="T227" i="5"/>
  <c r="R227" i="5"/>
  <c r="P227" i="5"/>
  <c r="BI225" i="5"/>
  <c r="BH225" i="5"/>
  <c r="BG225" i="5"/>
  <c r="BF225" i="5"/>
  <c r="T225" i="5"/>
  <c r="R225" i="5"/>
  <c r="P225" i="5"/>
  <c r="BI224" i="5"/>
  <c r="BH224" i="5"/>
  <c r="BG224" i="5"/>
  <c r="BF224" i="5"/>
  <c r="T224" i="5"/>
  <c r="R224" i="5"/>
  <c r="P224" i="5"/>
  <c r="BI221" i="5"/>
  <c r="BH221" i="5"/>
  <c r="BG221" i="5"/>
  <c r="BF221" i="5"/>
  <c r="T221" i="5"/>
  <c r="R221" i="5"/>
  <c r="P221" i="5"/>
  <c r="BI218" i="5"/>
  <c r="BH218" i="5"/>
  <c r="BG218" i="5"/>
  <c r="BF218" i="5"/>
  <c r="T218" i="5"/>
  <c r="R218" i="5"/>
  <c r="P218" i="5"/>
  <c r="BI215" i="5"/>
  <c r="BH215" i="5"/>
  <c r="BG215" i="5"/>
  <c r="BF215" i="5"/>
  <c r="T215" i="5"/>
  <c r="R215" i="5"/>
  <c r="P215" i="5"/>
  <c r="BI213" i="5"/>
  <c r="BH213" i="5"/>
  <c r="BG213" i="5"/>
  <c r="BF213" i="5"/>
  <c r="T213" i="5"/>
  <c r="R213" i="5"/>
  <c r="P213" i="5"/>
  <c r="BI209" i="5"/>
  <c r="BH209" i="5"/>
  <c r="BG209" i="5"/>
  <c r="BF209" i="5"/>
  <c r="T209" i="5"/>
  <c r="R209" i="5"/>
  <c r="P209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1" i="5"/>
  <c r="BH201" i="5"/>
  <c r="BG201" i="5"/>
  <c r="BF201" i="5"/>
  <c r="T201" i="5"/>
  <c r="R201" i="5"/>
  <c r="P201" i="5"/>
  <c r="BI197" i="5"/>
  <c r="BH197" i="5"/>
  <c r="BG197" i="5"/>
  <c r="BF197" i="5"/>
  <c r="T197" i="5"/>
  <c r="R197" i="5"/>
  <c r="P197" i="5"/>
  <c r="BI194" i="5"/>
  <c r="BH194" i="5"/>
  <c r="BG194" i="5"/>
  <c r="BF194" i="5"/>
  <c r="T194" i="5"/>
  <c r="R194" i="5"/>
  <c r="P194" i="5"/>
  <c r="BI191" i="5"/>
  <c r="BH191" i="5"/>
  <c r="BG191" i="5"/>
  <c r="BF191" i="5"/>
  <c r="T191" i="5"/>
  <c r="R191" i="5"/>
  <c r="P191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79" i="5"/>
  <c r="BH179" i="5"/>
  <c r="BG179" i="5"/>
  <c r="BF179" i="5"/>
  <c r="T179" i="5"/>
  <c r="R179" i="5"/>
  <c r="P179" i="5"/>
  <c r="BI176" i="5"/>
  <c r="BH176" i="5"/>
  <c r="BG176" i="5"/>
  <c r="BF176" i="5"/>
  <c r="T176" i="5"/>
  <c r="R176" i="5"/>
  <c r="P176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R152" i="5"/>
  <c r="P152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R131" i="5"/>
  <c r="P131" i="5"/>
  <c r="BI126" i="5"/>
  <c r="BH126" i="5"/>
  <c r="BG126" i="5"/>
  <c r="BF126" i="5"/>
  <c r="T126" i="5"/>
  <c r="T125" i="5" s="1"/>
  <c r="T124" i="5" s="1"/>
  <c r="R126" i="5"/>
  <c r="R125" i="5" s="1"/>
  <c r="R124" i="5" s="1"/>
  <c r="P126" i="5"/>
  <c r="P125" i="5" s="1"/>
  <c r="P124" i="5" s="1"/>
  <c r="J120" i="5"/>
  <c r="J119" i="5"/>
  <c r="F119" i="5"/>
  <c r="F117" i="5"/>
  <c r="E115" i="5"/>
  <c r="J92" i="5"/>
  <c r="J91" i="5"/>
  <c r="F91" i="5"/>
  <c r="F89" i="5"/>
  <c r="E87" i="5"/>
  <c r="J18" i="5"/>
  <c r="E18" i="5"/>
  <c r="F120" i="5"/>
  <c r="J17" i="5"/>
  <c r="J12" i="5"/>
  <c r="J117" i="5" s="1"/>
  <c r="E7" i="5"/>
  <c r="E113" i="5"/>
  <c r="J37" i="4"/>
  <c r="J36" i="4"/>
  <c r="AY97" i="1"/>
  <c r="J35" i="4"/>
  <c r="AX97" i="1" s="1"/>
  <c r="BI217" i="4"/>
  <c r="BH217" i="4"/>
  <c r="BG217" i="4"/>
  <c r="BF217" i="4"/>
  <c r="T217" i="4"/>
  <c r="T216" i="4"/>
  <c r="R217" i="4"/>
  <c r="R216" i="4" s="1"/>
  <c r="P217" i="4"/>
  <c r="P216" i="4"/>
  <c r="BI214" i="4"/>
  <c r="BH214" i="4"/>
  <c r="BG214" i="4"/>
  <c r="BF214" i="4"/>
  <c r="T214" i="4"/>
  <c r="T213" i="4" s="1"/>
  <c r="R214" i="4"/>
  <c r="R213" i="4"/>
  <c r="P214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0" i="4"/>
  <c r="BH180" i="4"/>
  <c r="BG180" i="4"/>
  <c r="BF180" i="4"/>
  <c r="T180" i="4"/>
  <c r="R180" i="4"/>
  <c r="P180" i="4"/>
  <c r="BI177" i="4"/>
  <c r="BH177" i="4"/>
  <c r="BG177" i="4"/>
  <c r="BF177" i="4"/>
  <c r="T177" i="4"/>
  <c r="R177" i="4"/>
  <c r="P177" i="4"/>
  <c r="BI172" i="4"/>
  <c r="BH172" i="4"/>
  <c r="BG172" i="4"/>
  <c r="BF172" i="4"/>
  <c r="T172" i="4"/>
  <c r="R172" i="4"/>
  <c r="P172" i="4"/>
  <c r="BI166" i="4"/>
  <c r="BH166" i="4"/>
  <c r="BG166" i="4"/>
  <c r="BF166" i="4"/>
  <c r="T166" i="4"/>
  <c r="R166" i="4"/>
  <c r="P166" i="4"/>
  <c r="BI163" i="4"/>
  <c r="BH163" i="4"/>
  <c r="BG163" i="4"/>
  <c r="BF163" i="4"/>
  <c r="T163" i="4"/>
  <c r="R163" i="4"/>
  <c r="P163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29" i="4"/>
  <c r="BH129" i="4"/>
  <c r="BG129" i="4"/>
  <c r="BF129" i="4"/>
  <c r="T129" i="4"/>
  <c r="R129" i="4"/>
  <c r="P129" i="4"/>
  <c r="BI126" i="4"/>
  <c r="BH126" i="4"/>
  <c r="BG126" i="4"/>
  <c r="BF126" i="4"/>
  <c r="T126" i="4"/>
  <c r="R126" i="4"/>
  <c r="P126" i="4"/>
  <c r="J120" i="4"/>
  <c r="J119" i="4"/>
  <c r="F119" i="4"/>
  <c r="F117" i="4"/>
  <c r="E115" i="4"/>
  <c r="J92" i="4"/>
  <c r="J91" i="4"/>
  <c r="F91" i="4"/>
  <c r="F89" i="4"/>
  <c r="E87" i="4"/>
  <c r="J18" i="4"/>
  <c r="E18" i="4"/>
  <c r="F120" i="4"/>
  <c r="J17" i="4"/>
  <c r="J12" i="4"/>
  <c r="J117" i="4"/>
  <c r="E7" i="4"/>
  <c r="E113" i="4" s="1"/>
  <c r="J37" i="3"/>
  <c r="J36" i="3"/>
  <c r="AY96" i="1"/>
  <c r="J35" i="3"/>
  <c r="AX96" i="1" s="1"/>
  <c r="BI609" i="3"/>
  <c r="BH609" i="3"/>
  <c r="BG609" i="3"/>
  <c r="BF609" i="3"/>
  <c r="T609" i="3"/>
  <c r="T608" i="3"/>
  <c r="T607" i="3" s="1"/>
  <c r="R609" i="3"/>
  <c r="R608" i="3"/>
  <c r="R607" i="3" s="1"/>
  <c r="P609" i="3"/>
  <c r="P608" i="3" s="1"/>
  <c r="P607" i="3" s="1"/>
  <c r="BI606" i="3"/>
  <c r="BH606" i="3"/>
  <c r="BG606" i="3"/>
  <c r="BF606" i="3"/>
  <c r="T606" i="3"/>
  <c r="T605" i="3" s="1"/>
  <c r="R606" i="3"/>
  <c r="R605" i="3" s="1"/>
  <c r="P606" i="3"/>
  <c r="P605" i="3" s="1"/>
  <c r="BI603" i="3"/>
  <c r="BH603" i="3"/>
  <c r="BG603" i="3"/>
  <c r="BF603" i="3"/>
  <c r="T603" i="3"/>
  <c r="R603" i="3"/>
  <c r="P603" i="3"/>
  <c r="BI601" i="3"/>
  <c r="BH601" i="3"/>
  <c r="BG601" i="3"/>
  <c r="BF601" i="3"/>
  <c r="T601" i="3"/>
  <c r="R601" i="3"/>
  <c r="P601" i="3"/>
  <c r="BI599" i="3"/>
  <c r="BH599" i="3"/>
  <c r="BG599" i="3"/>
  <c r="BF599" i="3"/>
  <c r="T599" i="3"/>
  <c r="R599" i="3"/>
  <c r="P599" i="3"/>
  <c r="BI597" i="3"/>
  <c r="BH597" i="3"/>
  <c r="BG597" i="3"/>
  <c r="BF597" i="3"/>
  <c r="T597" i="3"/>
  <c r="R597" i="3"/>
  <c r="P597" i="3"/>
  <c r="BI596" i="3"/>
  <c r="BH596" i="3"/>
  <c r="BG596" i="3"/>
  <c r="BF596" i="3"/>
  <c r="T596" i="3"/>
  <c r="R596" i="3"/>
  <c r="P596" i="3"/>
  <c r="BI594" i="3"/>
  <c r="BH594" i="3"/>
  <c r="BG594" i="3"/>
  <c r="BF594" i="3"/>
  <c r="T594" i="3"/>
  <c r="R594" i="3"/>
  <c r="P594" i="3"/>
  <c r="BI593" i="3"/>
  <c r="BH593" i="3"/>
  <c r="BG593" i="3"/>
  <c r="BF593" i="3"/>
  <c r="T593" i="3"/>
  <c r="R593" i="3"/>
  <c r="P593" i="3"/>
  <c r="BI590" i="3"/>
  <c r="BH590" i="3"/>
  <c r="BG590" i="3"/>
  <c r="BF590" i="3"/>
  <c r="T590" i="3"/>
  <c r="R590" i="3"/>
  <c r="P590" i="3"/>
  <c r="BI589" i="3"/>
  <c r="BH589" i="3"/>
  <c r="BG589" i="3"/>
  <c r="BF589" i="3"/>
  <c r="T589" i="3"/>
  <c r="R589" i="3"/>
  <c r="P589" i="3"/>
  <c r="BI588" i="3"/>
  <c r="BH588" i="3"/>
  <c r="BG588" i="3"/>
  <c r="BF588" i="3"/>
  <c r="T588" i="3"/>
  <c r="R588" i="3"/>
  <c r="P588" i="3"/>
  <c r="BI587" i="3"/>
  <c r="BH587" i="3"/>
  <c r="BG587" i="3"/>
  <c r="BF587" i="3"/>
  <c r="T587" i="3"/>
  <c r="R587" i="3"/>
  <c r="P587" i="3"/>
  <c r="BI586" i="3"/>
  <c r="BH586" i="3"/>
  <c r="BG586" i="3"/>
  <c r="BF586" i="3"/>
  <c r="T586" i="3"/>
  <c r="R586" i="3"/>
  <c r="P586" i="3"/>
  <c r="BI584" i="3"/>
  <c r="BH584" i="3"/>
  <c r="BG584" i="3"/>
  <c r="BF584" i="3"/>
  <c r="T584" i="3"/>
  <c r="R584" i="3"/>
  <c r="P584" i="3"/>
  <c r="BI581" i="3"/>
  <c r="BH581" i="3"/>
  <c r="BG581" i="3"/>
  <c r="BF581" i="3"/>
  <c r="T581" i="3"/>
  <c r="R581" i="3"/>
  <c r="P581" i="3"/>
  <c r="BI578" i="3"/>
  <c r="BH578" i="3"/>
  <c r="BG578" i="3"/>
  <c r="BF578" i="3"/>
  <c r="T578" i="3"/>
  <c r="R578" i="3"/>
  <c r="P578" i="3"/>
  <c r="BI575" i="3"/>
  <c r="BH575" i="3"/>
  <c r="BG575" i="3"/>
  <c r="BF575" i="3"/>
  <c r="T575" i="3"/>
  <c r="R575" i="3"/>
  <c r="P575" i="3"/>
  <c r="BI573" i="3"/>
  <c r="BH573" i="3"/>
  <c r="BG573" i="3"/>
  <c r="BF573" i="3"/>
  <c r="T573" i="3"/>
  <c r="R573" i="3"/>
  <c r="P573" i="3"/>
  <c r="BI571" i="3"/>
  <c r="BH571" i="3"/>
  <c r="BG571" i="3"/>
  <c r="BF571" i="3"/>
  <c r="T571" i="3"/>
  <c r="R571" i="3"/>
  <c r="P571" i="3"/>
  <c r="BI568" i="3"/>
  <c r="BH568" i="3"/>
  <c r="BG568" i="3"/>
  <c r="BF568" i="3"/>
  <c r="T568" i="3"/>
  <c r="R568" i="3"/>
  <c r="P568" i="3"/>
  <c r="BI566" i="3"/>
  <c r="BH566" i="3"/>
  <c r="BG566" i="3"/>
  <c r="BF566" i="3"/>
  <c r="T566" i="3"/>
  <c r="R566" i="3"/>
  <c r="P566" i="3"/>
  <c r="BI564" i="3"/>
  <c r="BH564" i="3"/>
  <c r="BG564" i="3"/>
  <c r="BF564" i="3"/>
  <c r="T564" i="3"/>
  <c r="R564" i="3"/>
  <c r="P564" i="3"/>
  <c r="BI562" i="3"/>
  <c r="BH562" i="3"/>
  <c r="BG562" i="3"/>
  <c r="BF562" i="3"/>
  <c r="T562" i="3"/>
  <c r="R562" i="3"/>
  <c r="P562" i="3"/>
  <c r="BI560" i="3"/>
  <c r="BH560" i="3"/>
  <c r="BG560" i="3"/>
  <c r="BF560" i="3"/>
  <c r="T560" i="3"/>
  <c r="R560" i="3"/>
  <c r="P560" i="3"/>
  <c r="BI553" i="3"/>
  <c r="BH553" i="3"/>
  <c r="BG553" i="3"/>
  <c r="BF553" i="3"/>
  <c r="T553" i="3"/>
  <c r="R553" i="3"/>
  <c r="P553" i="3"/>
  <c r="BI552" i="3"/>
  <c r="BH552" i="3"/>
  <c r="BG552" i="3"/>
  <c r="BF552" i="3"/>
  <c r="T552" i="3"/>
  <c r="R552" i="3"/>
  <c r="P552" i="3"/>
  <c r="BI551" i="3"/>
  <c r="BH551" i="3"/>
  <c r="BG551" i="3"/>
  <c r="BF551" i="3"/>
  <c r="T551" i="3"/>
  <c r="R551" i="3"/>
  <c r="P551" i="3"/>
  <c r="BI550" i="3"/>
  <c r="BH550" i="3"/>
  <c r="BG550" i="3"/>
  <c r="BF550" i="3"/>
  <c r="T550" i="3"/>
  <c r="R550" i="3"/>
  <c r="P550" i="3"/>
  <c r="BI549" i="3"/>
  <c r="BH549" i="3"/>
  <c r="BG549" i="3"/>
  <c r="BF549" i="3"/>
  <c r="T549" i="3"/>
  <c r="R549" i="3"/>
  <c r="P549" i="3"/>
  <c r="BI548" i="3"/>
  <c r="BH548" i="3"/>
  <c r="BG548" i="3"/>
  <c r="BF548" i="3"/>
  <c r="T548" i="3"/>
  <c r="R548" i="3"/>
  <c r="P548" i="3"/>
  <c r="BI547" i="3"/>
  <c r="BH547" i="3"/>
  <c r="BG547" i="3"/>
  <c r="BF547" i="3"/>
  <c r="T547" i="3"/>
  <c r="R547" i="3"/>
  <c r="P547" i="3"/>
  <c r="BI546" i="3"/>
  <c r="BH546" i="3"/>
  <c r="BG546" i="3"/>
  <c r="BF546" i="3"/>
  <c r="T546" i="3"/>
  <c r="R546" i="3"/>
  <c r="P546" i="3"/>
  <c r="BI545" i="3"/>
  <c r="BH545" i="3"/>
  <c r="BG545" i="3"/>
  <c r="BF545" i="3"/>
  <c r="T545" i="3"/>
  <c r="R545" i="3"/>
  <c r="P545" i="3"/>
  <c r="BI544" i="3"/>
  <c r="BH544" i="3"/>
  <c r="BG544" i="3"/>
  <c r="BF544" i="3"/>
  <c r="T544" i="3"/>
  <c r="R544" i="3"/>
  <c r="P544" i="3"/>
  <c r="BI543" i="3"/>
  <c r="BH543" i="3"/>
  <c r="BG543" i="3"/>
  <c r="BF543" i="3"/>
  <c r="T543" i="3"/>
  <c r="R543" i="3"/>
  <c r="P543" i="3"/>
  <c r="BI542" i="3"/>
  <c r="BH542" i="3"/>
  <c r="BG542" i="3"/>
  <c r="BF542" i="3"/>
  <c r="T542" i="3"/>
  <c r="R542" i="3"/>
  <c r="P542" i="3"/>
  <c r="BI541" i="3"/>
  <c r="BH541" i="3"/>
  <c r="BG541" i="3"/>
  <c r="BF541" i="3"/>
  <c r="T541" i="3"/>
  <c r="R541" i="3"/>
  <c r="P541" i="3"/>
  <c r="BI538" i="3"/>
  <c r="BH538" i="3"/>
  <c r="BG538" i="3"/>
  <c r="BF538" i="3"/>
  <c r="T538" i="3"/>
  <c r="R538" i="3"/>
  <c r="P538" i="3"/>
  <c r="BI535" i="3"/>
  <c r="BH535" i="3"/>
  <c r="BG535" i="3"/>
  <c r="BF535" i="3"/>
  <c r="T535" i="3"/>
  <c r="R535" i="3"/>
  <c r="P535" i="3"/>
  <c r="BI532" i="3"/>
  <c r="BH532" i="3"/>
  <c r="BG532" i="3"/>
  <c r="BF532" i="3"/>
  <c r="T532" i="3"/>
  <c r="R532" i="3"/>
  <c r="P532" i="3"/>
  <c r="BI531" i="3"/>
  <c r="BH531" i="3"/>
  <c r="BG531" i="3"/>
  <c r="BF531" i="3"/>
  <c r="T531" i="3"/>
  <c r="R531" i="3"/>
  <c r="P531" i="3"/>
  <c r="BI530" i="3"/>
  <c r="BH530" i="3"/>
  <c r="BG530" i="3"/>
  <c r="BF530" i="3"/>
  <c r="T530" i="3"/>
  <c r="R530" i="3"/>
  <c r="P530" i="3"/>
  <c r="BI527" i="3"/>
  <c r="BH527" i="3"/>
  <c r="BG527" i="3"/>
  <c r="BF527" i="3"/>
  <c r="T527" i="3"/>
  <c r="R527" i="3"/>
  <c r="P527" i="3"/>
  <c r="BI523" i="3"/>
  <c r="BH523" i="3"/>
  <c r="BG523" i="3"/>
  <c r="BF523" i="3"/>
  <c r="T523" i="3"/>
  <c r="R523" i="3"/>
  <c r="P523" i="3"/>
  <c r="BI519" i="3"/>
  <c r="BH519" i="3"/>
  <c r="BG519" i="3"/>
  <c r="BF519" i="3"/>
  <c r="T519" i="3"/>
  <c r="R519" i="3"/>
  <c r="P519" i="3"/>
  <c r="BI516" i="3"/>
  <c r="BH516" i="3"/>
  <c r="BG516" i="3"/>
  <c r="BF516" i="3"/>
  <c r="T516" i="3"/>
  <c r="R516" i="3"/>
  <c r="P516" i="3"/>
  <c r="BI514" i="3"/>
  <c r="BH514" i="3"/>
  <c r="BG514" i="3"/>
  <c r="BF514" i="3"/>
  <c r="T514" i="3"/>
  <c r="R514" i="3"/>
  <c r="P514" i="3"/>
  <c r="BI512" i="3"/>
  <c r="BH512" i="3"/>
  <c r="BG512" i="3"/>
  <c r="BF512" i="3"/>
  <c r="T512" i="3"/>
  <c r="R512" i="3"/>
  <c r="P512" i="3"/>
  <c r="BI511" i="3"/>
  <c r="BH511" i="3"/>
  <c r="BG511" i="3"/>
  <c r="BF511" i="3"/>
  <c r="T511" i="3"/>
  <c r="R511" i="3"/>
  <c r="P511" i="3"/>
  <c r="BI510" i="3"/>
  <c r="BH510" i="3"/>
  <c r="BG510" i="3"/>
  <c r="BF510" i="3"/>
  <c r="T510" i="3"/>
  <c r="R510" i="3"/>
  <c r="P510" i="3"/>
  <c r="BI509" i="3"/>
  <c r="BH509" i="3"/>
  <c r="BG509" i="3"/>
  <c r="BF509" i="3"/>
  <c r="T509" i="3"/>
  <c r="R509" i="3"/>
  <c r="P509" i="3"/>
  <c r="BI508" i="3"/>
  <c r="BH508" i="3"/>
  <c r="BG508" i="3"/>
  <c r="BF508" i="3"/>
  <c r="T508" i="3"/>
  <c r="R508" i="3"/>
  <c r="P508" i="3"/>
  <c r="BI507" i="3"/>
  <c r="BH507" i="3"/>
  <c r="BG507" i="3"/>
  <c r="BF507" i="3"/>
  <c r="T507" i="3"/>
  <c r="R507" i="3"/>
  <c r="P507" i="3"/>
  <c r="BI506" i="3"/>
  <c r="BH506" i="3"/>
  <c r="BG506" i="3"/>
  <c r="BF506" i="3"/>
  <c r="T506" i="3"/>
  <c r="R506" i="3"/>
  <c r="P506" i="3"/>
  <c r="BI505" i="3"/>
  <c r="BH505" i="3"/>
  <c r="BG505" i="3"/>
  <c r="BF505" i="3"/>
  <c r="T505" i="3"/>
  <c r="R505" i="3"/>
  <c r="P505" i="3"/>
  <c r="BI504" i="3"/>
  <c r="BH504" i="3"/>
  <c r="BG504" i="3"/>
  <c r="BF504" i="3"/>
  <c r="T504" i="3"/>
  <c r="R504" i="3"/>
  <c r="P504" i="3"/>
  <c r="BI503" i="3"/>
  <c r="BH503" i="3"/>
  <c r="BG503" i="3"/>
  <c r="BF503" i="3"/>
  <c r="T503" i="3"/>
  <c r="R503" i="3"/>
  <c r="P503" i="3"/>
  <c r="BI502" i="3"/>
  <c r="BH502" i="3"/>
  <c r="BG502" i="3"/>
  <c r="BF502" i="3"/>
  <c r="T502" i="3"/>
  <c r="R502" i="3"/>
  <c r="P502" i="3"/>
  <c r="BI501" i="3"/>
  <c r="BH501" i="3"/>
  <c r="BG501" i="3"/>
  <c r="BF501" i="3"/>
  <c r="T501" i="3"/>
  <c r="R501" i="3"/>
  <c r="P501" i="3"/>
  <c r="BI500" i="3"/>
  <c r="BH500" i="3"/>
  <c r="BG500" i="3"/>
  <c r="BF500" i="3"/>
  <c r="T500" i="3"/>
  <c r="R500" i="3"/>
  <c r="P500" i="3"/>
  <c r="BI499" i="3"/>
  <c r="BH499" i="3"/>
  <c r="BG499" i="3"/>
  <c r="BF499" i="3"/>
  <c r="T499" i="3"/>
  <c r="R499" i="3"/>
  <c r="P499" i="3"/>
  <c r="BI498" i="3"/>
  <c r="BH498" i="3"/>
  <c r="BG498" i="3"/>
  <c r="BF498" i="3"/>
  <c r="T498" i="3"/>
  <c r="R498" i="3"/>
  <c r="P498" i="3"/>
  <c r="BI497" i="3"/>
  <c r="BH497" i="3"/>
  <c r="BG497" i="3"/>
  <c r="BF497" i="3"/>
  <c r="T497" i="3"/>
  <c r="R497" i="3"/>
  <c r="P497" i="3"/>
  <c r="BI495" i="3"/>
  <c r="BH495" i="3"/>
  <c r="BG495" i="3"/>
  <c r="BF495" i="3"/>
  <c r="T495" i="3"/>
  <c r="R495" i="3"/>
  <c r="P495" i="3"/>
  <c r="BI494" i="3"/>
  <c r="BH494" i="3"/>
  <c r="BG494" i="3"/>
  <c r="BF494" i="3"/>
  <c r="T494" i="3"/>
  <c r="R494" i="3"/>
  <c r="P494" i="3"/>
  <c r="BI492" i="3"/>
  <c r="BH492" i="3"/>
  <c r="BG492" i="3"/>
  <c r="BF492" i="3"/>
  <c r="T492" i="3"/>
  <c r="R492" i="3"/>
  <c r="P492" i="3"/>
  <c r="BI491" i="3"/>
  <c r="BH491" i="3"/>
  <c r="BG491" i="3"/>
  <c r="BF491" i="3"/>
  <c r="T491" i="3"/>
  <c r="R491" i="3"/>
  <c r="P491" i="3"/>
  <c r="BI490" i="3"/>
  <c r="BH490" i="3"/>
  <c r="BG490" i="3"/>
  <c r="BF490" i="3"/>
  <c r="T490" i="3"/>
  <c r="R490" i="3"/>
  <c r="P490" i="3"/>
  <c r="BI489" i="3"/>
  <c r="BH489" i="3"/>
  <c r="BG489" i="3"/>
  <c r="BF489" i="3"/>
  <c r="T489" i="3"/>
  <c r="R489" i="3"/>
  <c r="P489" i="3"/>
  <c r="BI488" i="3"/>
  <c r="BH488" i="3"/>
  <c r="BG488" i="3"/>
  <c r="BF488" i="3"/>
  <c r="T488" i="3"/>
  <c r="R488" i="3"/>
  <c r="P488" i="3"/>
  <c r="BI487" i="3"/>
  <c r="BH487" i="3"/>
  <c r="BG487" i="3"/>
  <c r="BF487" i="3"/>
  <c r="T487" i="3"/>
  <c r="R487" i="3"/>
  <c r="P487" i="3"/>
  <c r="BI486" i="3"/>
  <c r="BH486" i="3"/>
  <c r="BG486" i="3"/>
  <c r="BF486" i="3"/>
  <c r="T486" i="3"/>
  <c r="R486" i="3"/>
  <c r="P486" i="3"/>
  <c r="BI485" i="3"/>
  <c r="BH485" i="3"/>
  <c r="BG485" i="3"/>
  <c r="BF485" i="3"/>
  <c r="T485" i="3"/>
  <c r="R485" i="3"/>
  <c r="P485" i="3"/>
  <c r="BI483" i="3"/>
  <c r="BH483" i="3"/>
  <c r="BG483" i="3"/>
  <c r="BF483" i="3"/>
  <c r="T483" i="3"/>
  <c r="R483" i="3"/>
  <c r="P483" i="3"/>
  <c r="BI481" i="3"/>
  <c r="BH481" i="3"/>
  <c r="BG481" i="3"/>
  <c r="BF481" i="3"/>
  <c r="T481" i="3"/>
  <c r="R481" i="3"/>
  <c r="P481" i="3"/>
  <c r="BI480" i="3"/>
  <c r="BH480" i="3"/>
  <c r="BG480" i="3"/>
  <c r="BF480" i="3"/>
  <c r="T480" i="3"/>
  <c r="R480" i="3"/>
  <c r="P480" i="3"/>
  <c r="BI479" i="3"/>
  <c r="BH479" i="3"/>
  <c r="BG479" i="3"/>
  <c r="BF479" i="3"/>
  <c r="T479" i="3"/>
  <c r="R479" i="3"/>
  <c r="P479" i="3"/>
  <c r="BI478" i="3"/>
  <c r="BH478" i="3"/>
  <c r="BG478" i="3"/>
  <c r="BF478" i="3"/>
  <c r="T478" i="3"/>
  <c r="R478" i="3"/>
  <c r="P478" i="3"/>
  <c r="BI477" i="3"/>
  <c r="BH477" i="3"/>
  <c r="BG477" i="3"/>
  <c r="BF477" i="3"/>
  <c r="T477" i="3"/>
  <c r="R477" i="3"/>
  <c r="P477" i="3"/>
  <c r="BI474" i="3"/>
  <c r="BH474" i="3"/>
  <c r="BG474" i="3"/>
  <c r="BF474" i="3"/>
  <c r="T474" i="3"/>
  <c r="R474" i="3"/>
  <c r="P474" i="3"/>
  <c r="BI471" i="3"/>
  <c r="BH471" i="3"/>
  <c r="BG471" i="3"/>
  <c r="BF471" i="3"/>
  <c r="T471" i="3"/>
  <c r="R471" i="3"/>
  <c r="P471" i="3"/>
  <c r="BI469" i="3"/>
  <c r="BH469" i="3"/>
  <c r="BG469" i="3"/>
  <c r="BF469" i="3"/>
  <c r="T469" i="3"/>
  <c r="R469" i="3"/>
  <c r="P469" i="3"/>
  <c r="BI467" i="3"/>
  <c r="BH467" i="3"/>
  <c r="BG467" i="3"/>
  <c r="BF467" i="3"/>
  <c r="T467" i="3"/>
  <c r="R467" i="3"/>
  <c r="P467" i="3"/>
  <c r="BI465" i="3"/>
  <c r="BH465" i="3"/>
  <c r="BG465" i="3"/>
  <c r="BF465" i="3"/>
  <c r="T465" i="3"/>
  <c r="R465" i="3"/>
  <c r="P465" i="3"/>
  <c r="BI463" i="3"/>
  <c r="BH463" i="3"/>
  <c r="BG463" i="3"/>
  <c r="BF463" i="3"/>
  <c r="T463" i="3"/>
  <c r="R463" i="3"/>
  <c r="P463" i="3"/>
  <c r="BI461" i="3"/>
  <c r="BH461" i="3"/>
  <c r="BG461" i="3"/>
  <c r="BF461" i="3"/>
  <c r="T461" i="3"/>
  <c r="R461" i="3"/>
  <c r="P461" i="3"/>
  <c r="BI459" i="3"/>
  <c r="BH459" i="3"/>
  <c r="BG459" i="3"/>
  <c r="BF459" i="3"/>
  <c r="T459" i="3"/>
  <c r="R459" i="3"/>
  <c r="P459" i="3"/>
  <c r="BI453" i="3"/>
  <c r="BH453" i="3"/>
  <c r="BG453" i="3"/>
  <c r="BF453" i="3"/>
  <c r="T453" i="3"/>
  <c r="R453" i="3"/>
  <c r="P453" i="3"/>
  <c r="BI451" i="3"/>
  <c r="BH451" i="3"/>
  <c r="BG451" i="3"/>
  <c r="BF451" i="3"/>
  <c r="T451" i="3"/>
  <c r="R451" i="3"/>
  <c r="P451" i="3"/>
  <c r="BI449" i="3"/>
  <c r="BH449" i="3"/>
  <c r="BG449" i="3"/>
  <c r="BF449" i="3"/>
  <c r="T449" i="3"/>
  <c r="R449" i="3"/>
  <c r="P449" i="3"/>
  <c r="BI442" i="3"/>
  <c r="BH442" i="3"/>
  <c r="BG442" i="3"/>
  <c r="BF442" i="3"/>
  <c r="T442" i="3"/>
  <c r="R442" i="3"/>
  <c r="P442" i="3"/>
  <c r="BI440" i="3"/>
  <c r="BH440" i="3"/>
  <c r="BG440" i="3"/>
  <c r="BF440" i="3"/>
  <c r="T440" i="3"/>
  <c r="R440" i="3"/>
  <c r="P440" i="3"/>
  <c r="BI436" i="3"/>
  <c r="BH436" i="3"/>
  <c r="BG436" i="3"/>
  <c r="BF436" i="3"/>
  <c r="T436" i="3"/>
  <c r="R436" i="3"/>
  <c r="P436" i="3"/>
  <c r="BI430" i="3"/>
  <c r="BH430" i="3"/>
  <c r="BG430" i="3"/>
  <c r="BF430" i="3"/>
  <c r="T430" i="3"/>
  <c r="R430" i="3"/>
  <c r="P430" i="3"/>
  <c r="BI427" i="3"/>
  <c r="BH427" i="3"/>
  <c r="BG427" i="3"/>
  <c r="BF427" i="3"/>
  <c r="T427" i="3"/>
  <c r="R427" i="3"/>
  <c r="P427" i="3"/>
  <c r="BI425" i="3"/>
  <c r="BH425" i="3"/>
  <c r="BG425" i="3"/>
  <c r="BF425" i="3"/>
  <c r="T425" i="3"/>
  <c r="R425" i="3"/>
  <c r="P425" i="3"/>
  <c r="BI423" i="3"/>
  <c r="BH423" i="3"/>
  <c r="BG423" i="3"/>
  <c r="BF423" i="3"/>
  <c r="T423" i="3"/>
  <c r="R423" i="3"/>
  <c r="P423" i="3"/>
  <c r="BI419" i="3"/>
  <c r="BH419" i="3"/>
  <c r="BG419" i="3"/>
  <c r="BF419" i="3"/>
  <c r="T419" i="3"/>
  <c r="R419" i="3"/>
  <c r="P419" i="3"/>
  <c r="BI413" i="3"/>
  <c r="BH413" i="3"/>
  <c r="BG413" i="3"/>
  <c r="BF413" i="3"/>
  <c r="T413" i="3"/>
  <c r="R413" i="3"/>
  <c r="P413" i="3"/>
  <c r="BI407" i="3"/>
  <c r="BH407" i="3"/>
  <c r="BG407" i="3"/>
  <c r="BF407" i="3"/>
  <c r="T407" i="3"/>
  <c r="R407" i="3"/>
  <c r="P407" i="3"/>
  <c r="BI402" i="3"/>
  <c r="BH402" i="3"/>
  <c r="BG402" i="3"/>
  <c r="BF402" i="3"/>
  <c r="T402" i="3"/>
  <c r="R402" i="3"/>
  <c r="P402" i="3"/>
  <c r="BI399" i="3"/>
  <c r="BH399" i="3"/>
  <c r="BG399" i="3"/>
  <c r="BF399" i="3"/>
  <c r="T399" i="3"/>
  <c r="R399" i="3"/>
  <c r="P399" i="3"/>
  <c r="BI396" i="3"/>
  <c r="BH396" i="3"/>
  <c r="BG396" i="3"/>
  <c r="BF396" i="3"/>
  <c r="T396" i="3"/>
  <c r="R396" i="3"/>
  <c r="P396" i="3"/>
  <c r="BI390" i="3"/>
  <c r="BH390" i="3"/>
  <c r="BG390" i="3"/>
  <c r="BF390" i="3"/>
  <c r="T390" i="3"/>
  <c r="R390" i="3"/>
  <c r="P390" i="3"/>
  <c r="BI388" i="3"/>
  <c r="BH388" i="3"/>
  <c r="BG388" i="3"/>
  <c r="BF388" i="3"/>
  <c r="T388" i="3"/>
  <c r="R388" i="3"/>
  <c r="P388" i="3"/>
  <c r="BI386" i="3"/>
  <c r="BH386" i="3"/>
  <c r="BG386" i="3"/>
  <c r="BF386" i="3"/>
  <c r="T386" i="3"/>
  <c r="R386" i="3"/>
  <c r="P386" i="3"/>
  <c r="BI383" i="3"/>
  <c r="BH383" i="3"/>
  <c r="BG383" i="3"/>
  <c r="BF383" i="3"/>
  <c r="T383" i="3"/>
  <c r="R383" i="3"/>
  <c r="P383" i="3"/>
  <c r="BI381" i="3"/>
  <c r="BH381" i="3"/>
  <c r="BG381" i="3"/>
  <c r="BF381" i="3"/>
  <c r="T381" i="3"/>
  <c r="R381" i="3"/>
  <c r="P381" i="3"/>
  <c r="BI379" i="3"/>
  <c r="BH379" i="3"/>
  <c r="BG379" i="3"/>
  <c r="BF379" i="3"/>
  <c r="T379" i="3"/>
  <c r="R379" i="3"/>
  <c r="P379" i="3"/>
  <c r="BI376" i="3"/>
  <c r="BH376" i="3"/>
  <c r="BG376" i="3"/>
  <c r="BF376" i="3"/>
  <c r="T376" i="3"/>
  <c r="R376" i="3"/>
  <c r="P376" i="3"/>
  <c r="BI375" i="3"/>
  <c r="BH375" i="3"/>
  <c r="BG375" i="3"/>
  <c r="BF375" i="3"/>
  <c r="T375" i="3"/>
  <c r="R375" i="3"/>
  <c r="P375" i="3"/>
  <c r="BI374" i="3"/>
  <c r="BH374" i="3"/>
  <c r="BG374" i="3"/>
  <c r="BF374" i="3"/>
  <c r="T374" i="3"/>
  <c r="R374" i="3"/>
  <c r="P374" i="3"/>
  <c r="BI372" i="3"/>
  <c r="BH372" i="3"/>
  <c r="BG372" i="3"/>
  <c r="BF372" i="3"/>
  <c r="T372" i="3"/>
  <c r="R372" i="3"/>
  <c r="P372" i="3"/>
  <c r="BI369" i="3"/>
  <c r="BH369" i="3"/>
  <c r="BG369" i="3"/>
  <c r="BF369" i="3"/>
  <c r="T369" i="3"/>
  <c r="R369" i="3"/>
  <c r="P369" i="3"/>
  <c r="BI367" i="3"/>
  <c r="BH367" i="3"/>
  <c r="BG367" i="3"/>
  <c r="BF367" i="3"/>
  <c r="T367" i="3"/>
  <c r="R367" i="3"/>
  <c r="P367" i="3"/>
  <c r="BI365" i="3"/>
  <c r="BH365" i="3"/>
  <c r="BG365" i="3"/>
  <c r="BF365" i="3"/>
  <c r="T365" i="3"/>
  <c r="R365" i="3"/>
  <c r="P365" i="3"/>
  <c r="BI363" i="3"/>
  <c r="BH363" i="3"/>
  <c r="BG363" i="3"/>
  <c r="BF363" i="3"/>
  <c r="T363" i="3"/>
  <c r="R363" i="3"/>
  <c r="P363" i="3"/>
  <c r="BI361" i="3"/>
  <c r="BH361" i="3"/>
  <c r="BG361" i="3"/>
  <c r="BF361" i="3"/>
  <c r="T361" i="3"/>
  <c r="R361" i="3"/>
  <c r="P361" i="3"/>
  <c r="BI358" i="3"/>
  <c r="BH358" i="3"/>
  <c r="BG358" i="3"/>
  <c r="BF358" i="3"/>
  <c r="T358" i="3"/>
  <c r="R358" i="3"/>
  <c r="P358" i="3"/>
  <c r="BI357" i="3"/>
  <c r="BH357" i="3"/>
  <c r="BG357" i="3"/>
  <c r="BF357" i="3"/>
  <c r="T357" i="3"/>
  <c r="R357" i="3"/>
  <c r="P357" i="3"/>
  <c r="BI356" i="3"/>
  <c r="BH356" i="3"/>
  <c r="BG356" i="3"/>
  <c r="BF356" i="3"/>
  <c r="T356" i="3"/>
  <c r="R356" i="3"/>
  <c r="P356" i="3"/>
  <c r="BI355" i="3"/>
  <c r="BH355" i="3"/>
  <c r="BG355" i="3"/>
  <c r="BF355" i="3"/>
  <c r="T355" i="3"/>
  <c r="R355" i="3"/>
  <c r="P355" i="3"/>
  <c r="BI354" i="3"/>
  <c r="BH354" i="3"/>
  <c r="BG354" i="3"/>
  <c r="BF354" i="3"/>
  <c r="T354" i="3"/>
  <c r="R354" i="3"/>
  <c r="P354" i="3"/>
  <c r="BI353" i="3"/>
  <c r="BH353" i="3"/>
  <c r="BG353" i="3"/>
  <c r="BF353" i="3"/>
  <c r="T353" i="3"/>
  <c r="R353" i="3"/>
  <c r="P353" i="3"/>
  <c r="BI352" i="3"/>
  <c r="BH352" i="3"/>
  <c r="BG352" i="3"/>
  <c r="BF352" i="3"/>
  <c r="T352" i="3"/>
  <c r="R352" i="3"/>
  <c r="P352" i="3"/>
  <c r="BI351" i="3"/>
  <c r="BH351" i="3"/>
  <c r="BG351" i="3"/>
  <c r="BF351" i="3"/>
  <c r="T351" i="3"/>
  <c r="R351" i="3"/>
  <c r="P351" i="3"/>
  <c r="BI350" i="3"/>
  <c r="BH350" i="3"/>
  <c r="BG350" i="3"/>
  <c r="BF350" i="3"/>
  <c r="T350" i="3"/>
  <c r="R350" i="3"/>
  <c r="P350" i="3"/>
  <c r="BI349" i="3"/>
  <c r="BH349" i="3"/>
  <c r="BG349" i="3"/>
  <c r="BF349" i="3"/>
  <c r="T349" i="3"/>
  <c r="R349" i="3"/>
  <c r="P349" i="3"/>
  <c r="BI346" i="3"/>
  <c r="BH346" i="3"/>
  <c r="BG346" i="3"/>
  <c r="BF346" i="3"/>
  <c r="T346" i="3"/>
  <c r="R346" i="3"/>
  <c r="P346" i="3"/>
  <c r="BI343" i="3"/>
  <c r="BH343" i="3"/>
  <c r="BG343" i="3"/>
  <c r="BF343" i="3"/>
  <c r="T343" i="3"/>
  <c r="R343" i="3"/>
  <c r="P343" i="3"/>
  <c r="BI341" i="3"/>
  <c r="BH341" i="3"/>
  <c r="BG341" i="3"/>
  <c r="BF341" i="3"/>
  <c r="T341" i="3"/>
  <c r="R341" i="3"/>
  <c r="P341" i="3"/>
  <c r="BI329" i="3"/>
  <c r="BH329" i="3"/>
  <c r="BG329" i="3"/>
  <c r="BF329" i="3"/>
  <c r="T329" i="3"/>
  <c r="R329" i="3"/>
  <c r="P329" i="3"/>
  <c r="BI326" i="3"/>
  <c r="BH326" i="3"/>
  <c r="BG326" i="3"/>
  <c r="BF326" i="3"/>
  <c r="T326" i="3"/>
  <c r="R326" i="3"/>
  <c r="P326" i="3"/>
  <c r="BI323" i="3"/>
  <c r="BH323" i="3"/>
  <c r="BG323" i="3"/>
  <c r="BF323" i="3"/>
  <c r="T323" i="3"/>
  <c r="R323" i="3"/>
  <c r="P323" i="3"/>
  <c r="BI321" i="3"/>
  <c r="BH321" i="3"/>
  <c r="BG321" i="3"/>
  <c r="BF321" i="3"/>
  <c r="T321" i="3"/>
  <c r="R321" i="3"/>
  <c r="P321" i="3"/>
  <c r="BI311" i="3"/>
  <c r="BH311" i="3"/>
  <c r="BG311" i="3"/>
  <c r="BF311" i="3"/>
  <c r="T311" i="3"/>
  <c r="R311" i="3"/>
  <c r="P311" i="3"/>
  <c r="BI308" i="3"/>
  <c r="BH308" i="3"/>
  <c r="BG308" i="3"/>
  <c r="BF308" i="3"/>
  <c r="T308" i="3"/>
  <c r="R308" i="3"/>
  <c r="P308" i="3"/>
  <c r="BI306" i="3"/>
  <c r="BH306" i="3"/>
  <c r="BG306" i="3"/>
  <c r="BF306" i="3"/>
  <c r="T306" i="3"/>
  <c r="R306" i="3"/>
  <c r="P306" i="3"/>
  <c r="BI305" i="3"/>
  <c r="BH305" i="3"/>
  <c r="BG305" i="3"/>
  <c r="BF305" i="3"/>
  <c r="T305" i="3"/>
  <c r="R305" i="3"/>
  <c r="P305" i="3"/>
  <c r="BI302" i="3"/>
  <c r="BH302" i="3"/>
  <c r="BG302" i="3"/>
  <c r="BF302" i="3"/>
  <c r="T302" i="3"/>
  <c r="R302" i="3"/>
  <c r="P302" i="3"/>
  <c r="BI299" i="3"/>
  <c r="BH299" i="3"/>
  <c r="BG299" i="3"/>
  <c r="BF299" i="3"/>
  <c r="T299" i="3"/>
  <c r="R299" i="3"/>
  <c r="P299" i="3"/>
  <c r="BI297" i="3"/>
  <c r="BH297" i="3"/>
  <c r="BG297" i="3"/>
  <c r="BF297" i="3"/>
  <c r="T297" i="3"/>
  <c r="R297" i="3"/>
  <c r="P297" i="3"/>
  <c r="BI291" i="3"/>
  <c r="BH291" i="3"/>
  <c r="BG291" i="3"/>
  <c r="BF291" i="3"/>
  <c r="T291" i="3"/>
  <c r="R291" i="3"/>
  <c r="P291" i="3"/>
  <c r="BI289" i="3"/>
  <c r="BH289" i="3"/>
  <c r="BG289" i="3"/>
  <c r="BF289" i="3"/>
  <c r="T289" i="3"/>
  <c r="R289" i="3"/>
  <c r="P289" i="3"/>
  <c r="BI287" i="3"/>
  <c r="BH287" i="3"/>
  <c r="BG287" i="3"/>
  <c r="BF287" i="3"/>
  <c r="T287" i="3"/>
  <c r="R287" i="3"/>
  <c r="P287" i="3"/>
  <c r="BI285" i="3"/>
  <c r="BH285" i="3"/>
  <c r="BG285" i="3"/>
  <c r="BF285" i="3"/>
  <c r="T285" i="3"/>
  <c r="R285" i="3"/>
  <c r="P285" i="3"/>
  <c r="BI283" i="3"/>
  <c r="BH283" i="3"/>
  <c r="BG283" i="3"/>
  <c r="BF283" i="3"/>
  <c r="T283" i="3"/>
  <c r="R283" i="3"/>
  <c r="P283" i="3"/>
  <c r="BI281" i="3"/>
  <c r="BH281" i="3"/>
  <c r="BG281" i="3"/>
  <c r="BF281" i="3"/>
  <c r="T281" i="3"/>
  <c r="R281" i="3"/>
  <c r="P281" i="3"/>
  <c r="BI280" i="3"/>
  <c r="BH280" i="3"/>
  <c r="BG280" i="3"/>
  <c r="BF280" i="3"/>
  <c r="T280" i="3"/>
  <c r="R280" i="3"/>
  <c r="P280" i="3"/>
  <c r="BI279" i="3"/>
  <c r="BH279" i="3"/>
  <c r="BG279" i="3"/>
  <c r="BF279" i="3"/>
  <c r="T279" i="3"/>
  <c r="R279" i="3"/>
  <c r="P279" i="3"/>
  <c r="BI278" i="3"/>
  <c r="BH278" i="3"/>
  <c r="BG278" i="3"/>
  <c r="BF278" i="3"/>
  <c r="T278" i="3"/>
  <c r="R278" i="3"/>
  <c r="P278" i="3"/>
  <c r="BI277" i="3"/>
  <c r="BH277" i="3"/>
  <c r="BG277" i="3"/>
  <c r="BF277" i="3"/>
  <c r="T277" i="3"/>
  <c r="R277" i="3"/>
  <c r="P277" i="3"/>
  <c r="BI276" i="3"/>
  <c r="BH276" i="3"/>
  <c r="BG276" i="3"/>
  <c r="BF276" i="3"/>
  <c r="T276" i="3"/>
  <c r="R276" i="3"/>
  <c r="P276" i="3"/>
  <c r="BI275" i="3"/>
  <c r="BH275" i="3"/>
  <c r="BG275" i="3"/>
  <c r="BF275" i="3"/>
  <c r="T275" i="3"/>
  <c r="R275" i="3"/>
  <c r="P275" i="3"/>
  <c r="BI273" i="3"/>
  <c r="BH273" i="3"/>
  <c r="BG273" i="3"/>
  <c r="BF273" i="3"/>
  <c r="T273" i="3"/>
  <c r="R273" i="3"/>
  <c r="P273" i="3"/>
  <c r="BI271" i="3"/>
  <c r="BH271" i="3"/>
  <c r="BG271" i="3"/>
  <c r="BF271" i="3"/>
  <c r="T271" i="3"/>
  <c r="R271" i="3"/>
  <c r="P271" i="3"/>
  <c r="BI269" i="3"/>
  <c r="BH269" i="3"/>
  <c r="BG269" i="3"/>
  <c r="BF269" i="3"/>
  <c r="T269" i="3"/>
  <c r="R269" i="3"/>
  <c r="P269" i="3"/>
  <c r="BI267" i="3"/>
  <c r="BH267" i="3"/>
  <c r="BG267" i="3"/>
  <c r="BF267" i="3"/>
  <c r="T267" i="3"/>
  <c r="R267" i="3"/>
  <c r="P267" i="3"/>
  <c r="BI265" i="3"/>
  <c r="BH265" i="3"/>
  <c r="BG265" i="3"/>
  <c r="BF265" i="3"/>
  <c r="T265" i="3"/>
  <c r="R265" i="3"/>
  <c r="P265" i="3"/>
  <c r="BI263" i="3"/>
  <c r="BH263" i="3"/>
  <c r="BG263" i="3"/>
  <c r="BF263" i="3"/>
  <c r="T263" i="3"/>
  <c r="R263" i="3"/>
  <c r="P263" i="3"/>
  <c r="BI259" i="3"/>
  <c r="BH259" i="3"/>
  <c r="BG259" i="3"/>
  <c r="BF259" i="3"/>
  <c r="T259" i="3"/>
  <c r="R259" i="3"/>
  <c r="P259" i="3"/>
  <c r="BI258" i="3"/>
  <c r="BH258" i="3"/>
  <c r="BG258" i="3"/>
  <c r="BF258" i="3"/>
  <c r="T258" i="3"/>
  <c r="R258" i="3"/>
  <c r="P258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50" i="3"/>
  <c r="BH250" i="3"/>
  <c r="BG250" i="3"/>
  <c r="BF250" i="3"/>
  <c r="T250" i="3"/>
  <c r="R250" i="3"/>
  <c r="P250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0" i="3"/>
  <c r="BH230" i="3"/>
  <c r="BG230" i="3"/>
  <c r="BF230" i="3"/>
  <c r="T230" i="3"/>
  <c r="R230" i="3"/>
  <c r="P230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4" i="3"/>
  <c r="BH184" i="3"/>
  <c r="BG184" i="3"/>
  <c r="BF184" i="3"/>
  <c r="T184" i="3"/>
  <c r="R184" i="3"/>
  <c r="P184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J125" i="3"/>
  <c r="J124" i="3"/>
  <c r="F124" i="3"/>
  <c r="F122" i="3"/>
  <c r="E120" i="3"/>
  <c r="J92" i="3"/>
  <c r="J91" i="3"/>
  <c r="F91" i="3"/>
  <c r="F89" i="3"/>
  <c r="E87" i="3"/>
  <c r="J18" i="3"/>
  <c r="E18" i="3"/>
  <c r="F125" i="3"/>
  <c r="J17" i="3"/>
  <c r="J12" i="3"/>
  <c r="J89" i="3" s="1"/>
  <c r="E7" i="3"/>
  <c r="E85" i="3"/>
  <c r="J37" i="2"/>
  <c r="J36" i="2"/>
  <c r="AY95" i="1"/>
  <c r="J35" i="2"/>
  <c r="AX95" i="1" s="1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1" i="2"/>
  <c r="BH121" i="2"/>
  <c r="BG121" i="2"/>
  <c r="F35" i="2" s="1"/>
  <c r="BF121" i="2"/>
  <c r="T121" i="2"/>
  <c r="R121" i="2"/>
  <c r="P121" i="2"/>
  <c r="J115" i="2"/>
  <c r="J114" i="2"/>
  <c r="F114" i="2"/>
  <c r="F112" i="2"/>
  <c r="E110" i="2"/>
  <c r="J92" i="2"/>
  <c r="J91" i="2"/>
  <c r="F91" i="2"/>
  <c r="F89" i="2"/>
  <c r="E87" i="2"/>
  <c r="J18" i="2"/>
  <c r="E18" i="2"/>
  <c r="F115" i="2" s="1"/>
  <c r="J17" i="2"/>
  <c r="J12" i="2"/>
  <c r="J112" i="2" s="1"/>
  <c r="E7" i="2"/>
  <c r="E108" i="2" s="1"/>
  <c r="L90" i="1"/>
  <c r="AM90" i="1"/>
  <c r="AM89" i="1"/>
  <c r="L89" i="1"/>
  <c r="AM87" i="1"/>
  <c r="L87" i="1"/>
  <c r="L85" i="1"/>
  <c r="L84" i="1"/>
  <c r="BK125" i="2"/>
  <c r="J121" i="2"/>
  <c r="BK597" i="3"/>
  <c r="J587" i="3"/>
  <c r="J568" i="3"/>
  <c r="J546" i="3"/>
  <c r="BK514" i="3"/>
  <c r="J485" i="3"/>
  <c r="J463" i="3"/>
  <c r="BK351" i="3"/>
  <c r="BK275" i="3"/>
  <c r="BK192" i="3"/>
  <c r="BK601" i="3"/>
  <c r="J566" i="3"/>
  <c r="BK508" i="3"/>
  <c r="BK479" i="3"/>
  <c r="J363" i="3"/>
  <c r="BK279" i="3"/>
  <c r="J220" i="3"/>
  <c r="BK152" i="3"/>
  <c r="BK586" i="3"/>
  <c r="J512" i="3"/>
  <c r="BK465" i="3"/>
  <c r="J365" i="3"/>
  <c r="J329" i="3"/>
  <c r="J273" i="3"/>
  <c r="J204" i="3"/>
  <c r="BK158" i="3"/>
  <c r="J530" i="3"/>
  <c r="J481" i="3"/>
  <c r="BK453" i="3"/>
  <c r="J376" i="3"/>
  <c r="BK329" i="3"/>
  <c r="BK263" i="3"/>
  <c r="BK197" i="3"/>
  <c r="BK481" i="3"/>
  <c r="BK396" i="3"/>
  <c r="J356" i="3"/>
  <c r="J267" i="3"/>
  <c r="J193" i="3"/>
  <c r="BK549" i="3"/>
  <c r="J523" i="3"/>
  <c r="J503" i="3"/>
  <c r="J461" i="3"/>
  <c r="J358" i="3"/>
  <c r="BK269" i="3"/>
  <c r="J184" i="3"/>
  <c r="BK566" i="3"/>
  <c r="BK523" i="3"/>
  <c r="J449" i="3"/>
  <c r="BK352" i="3"/>
  <c r="J233" i="3"/>
  <c r="BK173" i="3"/>
  <c r="J589" i="3"/>
  <c r="J535" i="3"/>
  <c r="BK485" i="3"/>
  <c r="J467" i="3"/>
  <c r="J341" i="3"/>
  <c r="BK273" i="3"/>
  <c r="J134" i="3"/>
  <c r="J126" i="4"/>
  <c r="J172" i="4"/>
  <c r="BK201" i="4"/>
  <c r="J209" i="4"/>
  <c r="BK210" i="4"/>
  <c r="J192" i="4"/>
  <c r="J193" i="4"/>
  <c r="BK129" i="4"/>
  <c r="J231" i="5"/>
  <c r="J165" i="5"/>
  <c r="BK235" i="5"/>
  <c r="BK171" i="5"/>
  <c r="BK143" i="5"/>
  <c r="BK172" i="5"/>
  <c r="J213" i="5"/>
  <c r="J147" i="5"/>
  <c r="BK191" i="5"/>
  <c r="BK231" i="5"/>
  <c r="J152" i="5"/>
  <c r="J235" i="5"/>
  <c r="BK184" i="5"/>
  <c r="J122" i="6"/>
  <c r="J177" i="7"/>
  <c r="J149" i="7"/>
  <c r="BK175" i="7"/>
  <c r="J126" i="7"/>
  <c r="BK141" i="7"/>
  <c r="J190" i="7"/>
  <c r="J172" i="7"/>
  <c r="BK160" i="7"/>
  <c r="BK185" i="7"/>
  <c r="BK131" i="7"/>
  <c r="BK329" i="8"/>
  <c r="J271" i="8"/>
  <c r="J229" i="8"/>
  <c r="BK193" i="8"/>
  <c r="J146" i="8"/>
  <c r="J364" i="8"/>
  <c r="BK306" i="8"/>
  <c r="J251" i="8"/>
  <c r="J142" i="8"/>
  <c r="J333" i="8"/>
  <c r="J299" i="8"/>
  <c r="BK238" i="8"/>
  <c r="BK170" i="8"/>
  <c r="J368" i="8"/>
  <c r="BK302" i="8"/>
  <c r="BK233" i="8"/>
  <c r="J149" i="8"/>
  <c r="J345" i="8"/>
  <c r="BK284" i="8"/>
  <c r="J220" i="8"/>
  <c r="BK143" i="8"/>
  <c r="J347" i="8"/>
  <c r="J275" i="8"/>
  <c r="BK229" i="8"/>
  <c r="BK168" i="8"/>
  <c r="BK352" i="8"/>
  <c r="BK266" i="8"/>
  <c r="J212" i="8"/>
  <c r="J144" i="8"/>
  <c r="BK372" i="8"/>
  <c r="J231" i="8"/>
  <c r="BK176" i="8"/>
  <c r="BK154" i="2"/>
  <c r="J149" i="2"/>
  <c r="BK146" i="2"/>
  <c r="BK143" i="2"/>
  <c r="BK142" i="2"/>
  <c r="J140" i="2"/>
  <c r="J138" i="2"/>
  <c r="BK129" i="2"/>
  <c r="J127" i="2"/>
  <c r="BK124" i="2"/>
  <c r="BK121" i="2"/>
  <c r="F37" i="2"/>
  <c r="J357" i="3"/>
  <c r="J228" i="3"/>
  <c r="J170" i="3"/>
  <c r="BK599" i="3"/>
  <c r="BK581" i="3"/>
  <c r="J542" i="3"/>
  <c r="BK501" i="3"/>
  <c r="BK486" i="3"/>
  <c r="BK402" i="3"/>
  <c r="J343" i="3"/>
  <c r="BK244" i="3"/>
  <c r="BK204" i="3"/>
  <c r="BK589" i="3"/>
  <c r="J545" i="3"/>
  <c r="BK492" i="3"/>
  <c r="BK407" i="3"/>
  <c r="J351" i="3"/>
  <c r="J305" i="3"/>
  <c r="BK238" i="3"/>
  <c r="BK606" i="3"/>
  <c r="J519" i="3"/>
  <c r="J474" i="3"/>
  <c r="J402" i="3"/>
  <c r="BK355" i="3"/>
  <c r="J281" i="3"/>
  <c r="BK252" i="3"/>
  <c r="J191" i="3"/>
  <c r="BK131" i="3"/>
  <c r="BK423" i="3"/>
  <c r="BK365" i="3"/>
  <c r="BK281" i="3"/>
  <c r="J246" i="3"/>
  <c r="BK587" i="3"/>
  <c r="J516" i="3"/>
  <c r="J502" i="3"/>
  <c r="J379" i="3"/>
  <c r="J265" i="3"/>
  <c r="J167" i="3"/>
  <c r="J586" i="3"/>
  <c r="BK547" i="3"/>
  <c r="J489" i="3"/>
  <c r="BK386" i="3"/>
  <c r="J289" i="3"/>
  <c r="J263" i="3"/>
  <c r="J197" i="3"/>
  <c r="J164" i="3"/>
  <c r="BK550" i="3"/>
  <c r="J507" i="3"/>
  <c r="BK449" i="3"/>
  <c r="BK323" i="3"/>
  <c r="J252" i="3"/>
  <c r="BK172" i="4"/>
  <c r="J203" i="4"/>
  <c r="BK206" i="4"/>
  <c r="J140" i="4"/>
  <c r="J153" i="4"/>
  <c r="BK202" i="4"/>
  <c r="BK191" i="4"/>
  <c r="BK204" i="4"/>
  <c r="BK179" i="5"/>
  <c r="BK138" i="5"/>
  <c r="J186" i="5"/>
  <c r="BK240" i="5"/>
  <c r="J149" i="5"/>
  <c r="J185" i="5"/>
  <c r="BK237" i="5"/>
  <c r="J171" i="5"/>
  <c r="BK224" i="5"/>
  <c r="BK157" i="5"/>
  <c r="BK165" i="5"/>
  <c r="BK201" i="5"/>
  <c r="BK131" i="5"/>
  <c r="BK122" i="6"/>
  <c r="BK208" i="7"/>
  <c r="J174" i="7"/>
  <c r="BK190" i="7"/>
  <c r="J187" i="7"/>
  <c r="J134" i="7"/>
  <c r="BK161" i="7"/>
  <c r="BK126" i="7"/>
  <c r="BK132" i="7"/>
  <c r="BK134" i="7"/>
  <c r="J169" i="7"/>
  <c r="J327" i="8"/>
  <c r="J272" i="8"/>
  <c r="J238" i="8"/>
  <c r="J194" i="8"/>
  <c r="J125" i="8"/>
  <c r="J350" i="8"/>
  <c r="J296" i="8"/>
  <c r="BK160" i="8"/>
  <c r="BK347" i="8"/>
  <c r="BK316" i="8"/>
  <c r="J274" i="8"/>
  <c r="BK192" i="8"/>
  <c r="BK376" i="8"/>
  <c r="J304" i="8"/>
  <c r="BK256" i="8"/>
  <c r="BK146" i="8"/>
  <c r="BK314" i="8"/>
  <c r="BK224" i="8"/>
  <c r="J187" i="8"/>
  <c r="J366" i="8"/>
  <c r="J346" i="8"/>
  <c r="J256" i="8"/>
  <c r="J214" i="8"/>
  <c r="J178" i="8"/>
  <c r="J331" i="8"/>
  <c r="J297" i="8"/>
  <c r="BK244" i="8"/>
  <c r="J180" i="8"/>
  <c r="BK142" i="8"/>
  <c r="BK358" i="8"/>
  <c r="BK212" i="8"/>
  <c r="BK149" i="8"/>
  <c r="J152" i="2"/>
  <c r="J148" i="2"/>
  <c r="BK145" i="2"/>
  <c r="J143" i="2"/>
  <c r="BK141" i="2"/>
  <c r="J139" i="2"/>
  <c r="J137" i="2"/>
  <c r="BK128" i="2"/>
  <c r="J126" i="2"/>
  <c r="BK122" i="2"/>
  <c r="F34" i="2"/>
  <c r="J541" i="3"/>
  <c r="BK503" i="3"/>
  <c r="BK467" i="3"/>
  <c r="J353" i="3"/>
  <c r="J250" i="3"/>
  <c r="J194" i="3"/>
  <c r="J603" i="3"/>
  <c r="BK588" i="3"/>
  <c r="BK535" i="3"/>
  <c r="J490" i="3"/>
  <c r="BK451" i="3"/>
  <c r="BK353" i="3"/>
  <c r="BK265" i="3"/>
  <c r="J235" i="3"/>
  <c r="BK193" i="3"/>
  <c r="BK134" i="3"/>
  <c r="BK527" i="3"/>
  <c r="BK463" i="3"/>
  <c r="BK361" i="3"/>
  <c r="J306" i="3"/>
  <c r="J258" i="3"/>
  <c r="BK176" i="3"/>
  <c r="J575" i="3"/>
  <c r="BK500" i="3"/>
  <c r="J413" i="3"/>
  <c r="J350" i="3"/>
  <c r="BK277" i="3"/>
  <c r="J202" i="3"/>
  <c r="J144" i="3"/>
  <c r="BK487" i="3"/>
  <c r="J367" i="3"/>
  <c r="BK302" i="3"/>
  <c r="BK596" i="3"/>
  <c r="BK542" i="3"/>
  <c r="J509" i="3"/>
  <c r="BK499" i="3"/>
  <c r="BK390" i="3"/>
  <c r="J323" i="3"/>
  <c r="J244" i="3"/>
  <c r="J146" i="3"/>
  <c r="BK560" i="3"/>
  <c r="BK507" i="3"/>
  <c r="BK477" i="3"/>
  <c r="J407" i="3"/>
  <c r="BK343" i="3"/>
  <c r="BK271" i="3"/>
  <c r="BK228" i="3"/>
  <c r="J188" i="3"/>
  <c r="J606" i="3"/>
  <c r="J553" i="3"/>
  <c r="J543" i="3"/>
  <c r="J492" i="3"/>
  <c r="J346" i="3"/>
  <c r="BK283" i="3"/>
  <c r="BK138" i="3"/>
  <c r="BK156" i="4"/>
  <c r="BK199" i="4"/>
  <c r="BK151" i="4"/>
  <c r="J156" i="4"/>
  <c r="J210" i="4"/>
  <c r="BK212" i="4"/>
  <c r="J199" i="4"/>
  <c r="BK217" i="4"/>
  <c r="BK138" i="4"/>
  <c r="J142" i="5"/>
  <c r="J184" i="5"/>
  <c r="J162" i="5"/>
  <c r="J224" i="5"/>
  <c r="J155" i="5"/>
  <c r="J176" i="5"/>
  <c r="BK225" i="5"/>
  <c r="J169" i="5"/>
  <c r="J131" i="5"/>
  <c r="J174" i="5"/>
  <c r="BK133" i="5"/>
  <c r="J191" i="5"/>
  <c r="J126" i="5"/>
  <c r="BK123" i="6"/>
  <c r="J182" i="7"/>
  <c r="J183" i="7"/>
  <c r="BK174" i="7"/>
  <c r="J138" i="7"/>
  <c r="BK172" i="7"/>
  <c r="J131" i="7"/>
  <c r="BK183" i="7"/>
  <c r="J166" i="7"/>
  <c r="BK138" i="7"/>
  <c r="BK166" i="7"/>
  <c r="J379" i="8"/>
  <c r="BK303" i="8"/>
  <c r="BK251" i="8"/>
  <c r="J216" i="8"/>
  <c r="BK131" i="8"/>
  <c r="BK331" i="8"/>
  <c r="BK272" i="8"/>
  <c r="J164" i="8"/>
  <c r="J335" i="8"/>
  <c r="BK296" i="8"/>
  <c r="J245" i="8"/>
  <c r="J176" i="8"/>
  <c r="J372" i="8"/>
  <c r="J303" i="8"/>
  <c r="J227" i="8"/>
  <c r="BK136" i="8"/>
  <c r="J324" i="8"/>
  <c r="J278" i="8"/>
  <c r="BK218" i="8"/>
  <c r="J148" i="8"/>
  <c r="BK350" i="8"/>
  <c r="BK274" i="8"/>
  <c r="J201" i="8"/>
  <c r="J170" i="8"/>
  <c r="BK144" i="8"/>
  <c r="BK271" i="8"/>
  <c r="BK206" i="8"/>
  <c r="BK164" i="8"/>
  <c r="BK380" i="8"/>
  <c r="BK243" i="8"/>
  <c r="J192" i="8"/>
  <c r="J34" i="2"/>
  <c r="J125" i="2"/>
  <c r="J122" i="2"/>
  <c r="J596" i="3"/>
  <c r="BK578" i="3"/>
  <c r="BK553" i="3"/>
  <c r="BK531" i="3"/>
  <c r="BK505" i="3"/>
  <c r="J479" i="3"/>
  <c r="J375" i="3"/>
  <c r="BK305" i="3"/>
  <c r="J200" i="3"/>
  <c r="BK594" i="3"/>
  <c r="BK564" i="3"/>
  <c r="BK519" i="3"/>
  <c r="J491" i="3"/>
  <c r="J459" i="3"/>
  <c r="BK375" i="3"/>
  <c r="J259" i="3"/>
  <c r="BK225" i="3"/>
  <c r="J176" i="3"/>
  <c r="J599" i="3"/>
  <c r="J564" i="3"/>
  <c r="BK504" i="3"/>
  <c r="BK413" i="3"/>
  <c r="J354" i="3"/>
  <c r="BK291" i="3"/>
  <c r="J225" i="3"/>
  <c r="J150" i="3"/>
  <c r="BK541" i="3"/>
  <c r="BK488" i="3"/>
  <c r="BK459" i="3"/>
  <c r="BK381" i="3"/>
  <c r="BK346" i="3"/>
  <c r="J271" i="3"/>
  <c r="BK242" i="3"/>
  <c r="BK196" i="3"/>
  <c r="BK495" i="3"/>
  <c r="J388" i="3"/>
  <c r="J321" i="3"/>
  <c r="BK217" i="3"/>
  <c r="J550" i="3"/>
  <c r="BK512" i="3"/>
  <c r="J500" i="3"/>
  <c r="J383" i="3"/>
  <c r="BK308" i="3"/>
  <c r="BK250" i="3"/>
  <c r="J161" i="3"/>
  <c r="J551" i="3"/>
  <c r="BK494" i="3"/>
  <c r="BK442" i="3"/>
  <c r="J287" i="3"/>
  <c r="J238" i="3"/>
  <c r="J196" i="3"/>
  <c r="J609" i="3"/>
  <c r="J552" i="3"/>
  <c r="J514" i="3"/>
  <c r="J478" i="3"/>
  <c r="BK419" i="3"/>
  <c r="BK297" i="3"/>
  <c r="BK255" i="3"/>
  <c r="J163" i="4"/>
  <c r="BK200" i="4"/>
  <c r="J160" i="4"/>
  <c r="BK160" i="4"/>
  <c r="BK184" i="4"/>
  <c r="J145" i="4"/>
  <c r="J201" i="4"/>
  <c r="BK142" i="4"/>
  <c r="J166" i="4"/>
  <c r="J129" i="4"/>
  <c r="J212" i="4"/>
  <c r="J208" i="4"/>
  <c r="J202" i="4"/>
  <c r="BK192" i="4"/>
  <c r="J186" i="4"/>
  <c r="BK126" i="4"/>
  <c r="BK183" i="5"/>
  <c r="J143" i="5"/>
  <c r="BK204" i="5"/>
  <c r="J227" i="5"/>
  <c r="BK144" i="5"/>
  <c r="J187" i="5"/>
  <c r="BK136" i="5"/>
  <c r="J197" i="5"/>
  <c r="BK160" i="5"/>
  <c r="BK194" i="5"/>
  <c r="BK152" i="5"/>
  <c r="J237" i="5"/>
  <c r="BK187" i="5"/>
  <c r="J127" i="6"/>
  <c r="BK189" i="7"/>
  <c r="BK152" i="7"/>
  <c r="BK202" i="7"/>
  <c r="BK213" i="7"/>
  <c r="J159" i="7"/>
  <c r="BK200" i="7"/>
  <c r="BK187" i="7"/>
  <c r="BK157" i="7"/>
  <c r="BK159" i="7"/>
  <c r="J158" i="7"/>
  <c r="BK373" i="8"/>
  <c r="J318" i="8"/>
  <c r="J252" i="8"/>
  <c r="J221" i="8"/>
  <c r="J154" i="8"/>
  <c r="BK377" i="8"/>
  <c r="J329" i="8"/>
  <c r="BK262" i="8"/>
  <c r="J204" i="8"/>
  <c r="J376" i="8"/>
  <c r="BK323" i="8"/>
  <c r="J294" i="8"/>
  <c r="BK227" i="8"/>
  <c r="BK166" i="8"/>
  <c r="J348" i="8"/>
  <c r="BK278" i="8"/>
  <c r="BK220" i="8"/>
  <c r="BK125" i="8"/>
  <c r="J302" i="8"/>
  <c r="J270" i="8"/>
  <c r="J193" i="8"/>
  <c r="BK129" i="8"/>
  <c r="J326" i="8"/>
  <c r="BK250" i="8"/>
  <c r="BK202" i="8"/>
  <c r="J174" i="8"/>
  <c r="J358" i="8"/>
  <c r="BK275" i="8"/>
  <c r="BK214" i="8"/>
  <c r="J169" i="8"/>
  <c r="BK370" i="8"/>
  <c r="BK178" i="8"/>
  <c r="J504" i="3"/>
  <c r="J425" i="3"/>
  <c r="J283" i="3"/>
  <c r="J242" i="3"/>
  <c r="J158" i="3"/>
  <c r="J597" i="3"/>
  <c r="J549" i="3"/>
  <c r="BK502" i="3"/>
  <c r="J390" i="3"/>
  <c r="BK350" i="3"/>
  <c r="BK287" i="3"/>
  <c r="BK246" i="3"/>
  <c r="BK194" i="3"/>
  <c r="J594" i="3"/>
  <c r="BK538" i="3"/>
  <c r="J494" i="3"/>
  <c r="J430" i="3"/>
  <c r="BK367" i="3"/>
  <c r="J285" i="3"/>
  <c r="BK258" i="3"/>
  <c r="BK184" i="3"/>
  <c r="BK510" i="3"/>
  <c r="BK425" i="3"/>
  <c r="BK372" i="3"/>
  <c r="BK349" i="3"/>
  <c r="BK256" i="3"/>
  <c r="J571" i="3"/>
  <c r="BK530" i="3"/>
  <c r="J498" i="3"/>
  <c r="BK430" i="3"/>
  <c r="J326" i="3"/>
  <c r="BK259" i="3"/>
  <c r="BK164" i="3"/>
  <c r="BK562" i="3"/>
  <c r="J499" i="3"/>
  <c r="BK461" i="3"/>
  <c r="BK374" i="3"/>
  <c r="J276" i="3"/>
  <c r="BK222" i="3"/>
  <c r="J135" i="3"/>
  <c r="J560" i="3"/>
  <c r="BK546" i="3"/>
  <c r="J501" i="3"/>
  <c r="J469" i="3"/>
  <c r="J369" i="3"/>
  <c r="BK278" i="3"/>
  <c r="BK135" i="3"/>
  <c r="J142" i="4"/>
  <c r="J184" i="4"/>
  <c r="BK132" i="4"/>
  <c r="BK145" i="4"/>
  <c r="BK166" i="4"/>
  <c r="J207" i="4"/>
  <c r="J151" i="4"/>
  <c r="J206" i="4"/>
  <c r="BK177" i="4"/>
  <c r="BK136" i="4"/>
  <c r="J204" i="5"/>
  <c r="BK156" i="5"/>
  <c r="J194" i="5"/>
  <c r="BK126" i="5"/>
  <c r="J140" i="5"/>
  <c r="J168" i="5"/>
  <c r="J133" i="5"/>
  <c r="J172" i="5"/>
  <c r="J221" i="5"/>
  <c r="BK166" i="5"/>
  <c r="J188" i="5"/>
  <c r="BK147" i="5"/>
  <c r="BK221" i="5"/>
  <c r="BK154" i="5"/>
  <c r="BK125" i="6"/>
  <c r="BK196" i="7"/>
  <c r="J160" i="7"/>
  <c r="J198" i="7"/>
  <c r="J152" i="7"/>
  <c r="BK206" i="7"/>
  <c r="J144" i="7"/>
  <c r="J192" i="7"/>
  <c r="J175" i="7"/>
  <c r="J156" i="7"/>
  <c r="BK144" i="7"/>
  <c r="J161" i="7"/>
  <c r="J380" i="8"/>
  <c r="BK297" i="8"/>
  <c r="BK264" i="8"/>
  <c r="BK225" i="8"/>
  <c r="J182" i="8"/>
  <c r="J370" i="8"/>
  <c r="BK320" i="8"/>
  <c r="BK252" i="8"/>
  <c r="J168" i="8"/>
  <c r="BK340" i="8"/>
  <c r="J306" i="8"/>
  <c r="J202" i="8"/>
  <c r="J378" i="8"/>
  <c r="BK327" i="8"/>
  <c r="BK245" i="8"/>
  <c r="BK162" i="8"/>
  <c r="J352" i="8"/>
  <c r="J289" i="8"/>
  <c r="J264" i="8"/>
  <c r="BK197" i="8"/>
  <c r="J373" i="8"/>
  <c r="J340" i="8"/>
  <c r="BK248" i="8"/>
  <c r="J200" i="8"/>
  <c r="BK154" i="8"/>
  <c r="BK348" i="8"/>
  <c r="J301" i="8"/>
  <c r="J222" i="8"/>
  <c r="BK172" i="8"/>
  <c r="BK127" i="8"/>
  <c r="BK353" i="8"/>
  <c r="BK199" i="8"/>
  <c r="J154" i="2"/>
  <c r="BK148" i="2"/>
  <c r="J146" i="2"/>
  <c r="BK144" i="2"/>
  <c r="J141" i="2"/>
  <c r="BK138" i="2"/>
  <c r="BK130" i="2"/>
  <c r="J128" i="2"/>
  <c r="J123" i="2"/>
  <c r="AS94" i="1"/>
  <c r="BK548" i="3"/>
  <c r="BK516" i="3"/>
  <c r="BK491" i="3"/>
  <c r="J471" i="3"/>
  <c r="J355" i="3"/>
  <c r="J297" i="3"/>
  <c r="BK202" i="3"/>
  <c r="BK161" i="3"/>
  <c r="BK584" i="3"/>
  <c r="J531" i="3"/>
  <c r="J495" i="3"/>
  <c r="J442" i="3"/>
  <c r="BK357" i="3"/>
  <c r="BK253" i="3"/>
  <c r="J217" i="3"/>
  <c r="J137" i="3"/>
  <c r="BK571" i="3"/>
  <c r="BK511" i="3"/>
  <c r="J453" i="3"/>
  <c r="BK376" i="3"/>
  <c r="BK341" i="3"/>
  <c r="J279" i="3"/>
  <c r="BK215" i="3"/>
  <c r="BK170" i="3"/>
  <c r="J547" i="3"/>
  <c r="BK509" i="3"/>
  <c r="BK480" i="3"/>
  <c r="J386" i="3"/>
  <c r="BK306" i="3"/>
  <c r="J269" i="3"/>
  <c r="J222" i="3"/>
  <c r="BK137" i="3"/>
  <c r="J436" i="3"/>
  <c r="BK358" i="3"/>
  <c r="J280" i="3"/>
  <c r="BK188" i="3"/>
  <c r="J532" i="3"/>
  <c r="BK497" i="3"/>
  <c r="J440" i="3"/>
  <c r="BK276" i="3"/>
  <c r="J208" i="3"/>
  <c r="J152" i="3"/>
  <c r="BK575" i="3"/>
  <c r="BK490" i="3"/>
  <c r="J451" i="3"/>
  <c r="BK383" i="3"/>
  <c r="BK321" i="3"/>
  <c r="J255" i="3"/>
  <c r="J215" i="3"/>
  <c r="BK593" i="3"/>
  <c r="J548" i="3"/>
  <c r="BK483" i="3"/>
  <c r="BK427" i="3"/>
  <c r="J275" i="3"/>
  <c r="J211" i="4"/>
  <c r="J132" i="4"/>
  <c r="J177" i="4"/>
  <c r="BK193" i="4"/>
  <c r="J217" i="4"/>
  <c r="BK134" i="4"/>
  <c r="BK158" i="4"/>
  <c r="BK214" i="4"/>
  <c r="J158" i="4"/>
  <c r="J191" i="4"/>
  <c r="J134" i="4"/>
  <c r="BK203" i="5"/>
  <c r="BK149" i="5"/>
  <c r="BK176" i="5"/>
  <c r="BK215" i="5"/>
  <c r="BK197" i="5"/>
  <c r="J166" i="5"/>
  <c r="BK233" i="5"/>
  <c r="J144" i="5"/>
  <c r="BK188" i="5"/>
  <c r="J138" i="5"/>
  <c r="J183" i="5"/>
  <c r="J136" i="5"/>
  <c r="BK168" i="5"/>
  <c r="BK127" i="6"/>
  <c r="BK192" i="7"/>
  <c r="BK133" i="7"/>
  <c r="J189" i="7"/>
  <c r="J141" i="7"/>
  <c r="J180" i="7"/>
  <c r="J136" i="7"/>
  <c r="BK180" i="7"/>
  <c r="BK158" i="7"/>
  <c r="BK215" i="7"/>
  <c r="BK146" i="7"/>
  <c r="BK326" i="8"/>
  <c r="BK294" i="8"/>
  <c r="J250" i="8"/>
  <c r="J206" i="8"/>
  <c r="J129" i="8"/>
  <c r="J316" i="8"/>
  <c r="J268" i="8"/>
  <c r="BK221" i="8"/>
  <c r="BK379" i="8"/>
  <c r="BK318" i="8"/>
  <c r="J266" i="8"/>
  <c r="J152" i="8"/>
  <c r="BK345" i="8"/>
  <c r="J284" i="8"/>
  <c r="BK204" i="8"/>
  <c r="BK141" i="8"/>
  <c r="BK335" i="8"/>
  <c r="J276" i="8"/>
  <c r="BK216" i="8"/>
  <c r="J162" i="8"/>
  <c r="BK356" i="8"/>
  <c r="BK289" i="8"/>
  <c r="J243" i="8"/>
  <c r="J172" i="8"/>
  <c r="BK322" i="8"/>
  <c r="J280" i="8"/>
  <c r="J233" i="8"/>
  <c r="J160" i="8"/>
  <c r="BK378" i="8"/>
  <c r="J225" i="8"/>
  <c r="BK152" i="2"/>
  <c r="J147" i="2"/>
  <c r="J144" i="2"/>
  <c r="BK140" i="2"/>
  <c r="BK137" i="2"/>
  <c r="J129" i="2"/>
  <c r="BK126" i="2"/>
  <c r="J124" i="2"/>
  <c r="F36" i="2"/>
  <c r="J419" i="3"/>
  <c r="BK326" i="3"/>
  <c r="J206" i="3"/>
  <c r="BK609" i="3"/>
  <c r="J593" i="3"/>
  <c r="BK551" i="3"/>
  <c r="J487" i="3"/>
  <c r="BK379" i="3"/>
  <c r="BK311" i="3"/>
  <c r="J240" i="3"/>
  <c r="BK195" i="3"/>
  <c r="BK144" i="3"/>
  <c r="BK573" i="3"/>
  <c r="BK543" i="3"/>
  <c r="J427" i="3"/>
  <c r="BK356" i="3"/>
  <c r="J299" i="3"/>
  <c r="J256" i="3"/>
  <c r="J173" i="3"/>
  <c r="J588" i="3"/>
  <c r="J497" i="3"/>
  <c r="J465" i="3"/>
  <c r="BK388" i="3"/>
  <c r="J311" i="3"/>
  <c r="BK233" i="3"/>
  <c r="J138" i="3"/>
  <c r="BK478" i="3"/>
  <c r="J374" i="3"/>
  <c r="BK289" i="3"/>
  <c r="BK240" i="3"/>
  <c r="J578" i="3"/>
  <c r="J538" i="3"/>
  <c r="J505" i="3"/>
  <c r="J488" i="3"/>
  <c r="J381" i="3"/>
  <c r="BK299" i="3"/>
  <c r="J195" i="3"/>
  <c r="J584" i="3"/>
  <c r="J511" i="3"/>
  <c r="BK471" i="3"/>
  <c r="J399" i="3"/>
  <c r="J278" i="3"/>
  <c r="J230" i="3"/>
  <c r="BK191" i="3"/>
  <c r="J581" i="3"/>
  <c r="J527" i="3"/>
  <c r="J480" i="3"/>
  <c r="BK436" i="3"/>
  <c r="J302" i="3"/>
  <c r="BK146" i="3"/>
  <c r="BK207" i="4"/>
  <c r="BK208" i="4"/>
  <c r="BK163" i="4"/>
  <c r="J200" i="4"/>
  <c r="J214" i="4"/>
  <c r="J148" i="4"/>
  <c r="BK148" i="4"/>
  <c r="BK203" i="4"/>
  <c r="BK211" i="4"/>
  <c r="BK227" i="5"/>
  <c r="J157" i="5"/>
  <c r="J209" i="5"/>
  <c r="BK163" i="5"/>
  <c r="J156" i="5"/>
  <c r="BK218" i="5"/>
  <c r="BK142" i="5"/>
  <c r="BK209" i="5"/>
  <c r="J233" i="5"/>
  <c r="BK162" i="5"/>
  <c r="BK186" i="5"/>
  <c r="J225" i="5"/>
  <c r="J160" i="5"/>
  <c r="J123" i="6"/>
  <c r="BK198" i="7"/>
  <c r="J157" i="7"/>
  <c r="BK177" i="7"/>
  <c r="J146" i="7"/>
  <c r="J202" i="7"/>
  <c r="BK156" i="7"/>
  <c r="J213" i="7"/>
  <c r="BK182" i="7"/>
  <c r="J185" i="7"/>
  <c r="J196" i="7"/>
  <c r="J133" i="7"/>
  <c r="BK333" i="8"/>
  <c r="J295" i="8"/>
  <c r="J224" i="8"/>
  <c r="BK169" i="8"/>
  <c r="J136" i="8"/>
  <c r="J354" i="8"/>
  <c r="BK299" i="8"/>
  <c r="BK222" i="8"/>
  <c r="J150" i="8"/>
  <c r="BK346" i="8"/>
  <c r="BK280" i="8"/>
  <c r="BK194" i="8"/>
  <c r="J377" i="8"/>
  <c r="BK308" i="8"/>
  <c r="J262" i="8"/>
  <c r="BK201" i="8"/>
  <c r="BK354" i="8"/>
  <c r="BK282" i="8"/>
  <c r="J199" i="8"/>
  <c r="BK368" i="8"/>
  <c r="J320" i="8"/>
  <c r="J246" i="8"/>
  <c r="J197" i="8"/>
  <c r="BK152" i="8"/>
  <c r="BK304" i="8"/>
  <c r="BK246" i="8"/>
  <c r="BK187" i="8"/>
  <c r="J143" i="8"/>
  <c r="J356" i="8"/>
  <c r="J195" i="8"/>
  <c r="J127" i="8"/>
  <c r="BK149" i="2"/>
  <c r="BK147" i="2"/>
  <c r="J145" i="2"/>
  <c r="J142" i="2"/>
  <c r="BK139" i="2"/>
  <c r="J130" i="2"/>
  <c r="BK127" i="2"/>
  <c r="BK123" i="2"/>
  <c r="J590" i="3"/>
  <c r="J573" i="3"/>
  <c r="BK552" i="3"/>
  <c r="J510" i="3"/>
  <c r="BK489" i="3"/>
  <c r="J477" i="3"/>
  <c r="J349" i="3"/>
  <c r="BK167" i="3"/>
  <c r="BK590" i="3"/>
  <c r="J544" i="3"/>
  <c r="J483" i="3"/>
  <c r="BK354" i="3"/>
  <c r="BK267" i="3"/>
  <c r="BK230" i="3"/>
  <c r="J192" i="3"/>
  <c r="J601" i="3"/>
  <c r="J562" i="3"/>
  <c r="BK498" i="3"/>
  <c r="BK369" i="3"/>
  <c r="J308" i="3"/>
  <c r="J277" i="3"/>
  <c r="BK200" i="3"/>
  <c r="BK603" i="3"/>
  <c r="J508" i="3"/>
  <c r="J423" i="3"/>
  <c r="J361" i="3"/>
  <c r="J291" i="3"/>
  <c r="J253" i="3"/>
  <c r="BK150" i="3"/>
  <c r="BK399" i="3"/>
  <c r="J352" i="3"/>
  <c r="BK206" i="3"/>
  <c r="BK545" i="3"/>
  <c r="J506" i="3"/>
  <c r="BK469" i="3"/>
  <c r="J372" i="3"/>
  <c r="BK280" i="3"/>
  <c r="BK220" i="3"/>
  <c r="J131" i="3"/>
  <c r="BK532" i="3"/>
  <c r="J486" i="3"/>
  <c r="BK440" i="3"/>
  <c r="BK363" i="3"/>
  <c r="BK235" i="3"/>
  <c r="BK208" i="3"/>
  <c r="J136" i="3"/>
  <c r="BK568" i="3"/>
  <c r="BK544" i="3"/>
  <c r="BK506" i="3"/>
  <c r="BK474" i="3"/>
  <c r="J396" i="3"/>
  <c r="BK285" i="3"/>
  <c r="BK136" i="3"/>
  <c r="BK209" i="4"/>
  <c r="J136" i="4"/>
  <c r="J180" i="4"/>
  <c r="J138" i="4"/>
  <c r="BK153" i="4"/>
  <c r="BK180" i="4"/>
  <c r="J204" i="4"/>
  <c r="BK140" i="4"/>
  <c r="BK186" i="4"/>
  <c r="J240" i="5"/>
  <c r="BK185" i="5"/>
  <c r="J218" i="5"/>
  <c r="J154" i="5"/>
  <c r="BK155" i="5"/>
  <c r="BK213" i="5"/>
  <c r="J163" i="5"/>
  <c r="J215" i="5"/>
  <c r="BK169" i="5"/>
  <c r="BK174" i="5"/>
  <c r="J201" i="5"/>
  <c r="BK140" i="5"/>
  <c r="J203" i="5"/>
  <c r="J179" i="5"/>
  <c r="J125" i="6"/>
  <c r="J215" i="7"/>
  <c r="BK169" i="7"/>
  <c r="J206" i="7"/>
  <c r="BK171" i="7"/>
  <c r="J132" i="7"/>
  <c r="BK149" i="7"/>
  <c r="J208" i="7"/>
  <c r="J171" i="7"/>
  <c r="J200" i="7"/>
  <c r="BK136" i="7"/>
  <c r="BK366" i="8"/>
  <c r="BK324" i="8"/>
  <c r="BK268" i="8"/>
  <c r="BK148" i="8"/>
  <c r="J374" i="8"/>
  <c r="BK301" i="8"/>
  <c r="J254" i="8"/>
  <c r="BK200" i="8"/>
  <c r="J353" i="8"/>
  <c r="J322" i="8"/>
  <c r="J282" i="8"/>
  <c r="J218" i="8"/>
  <c r="BK374" i="8"/>
  <c r="J323" i="8"/>
  <c r="BK270" i="8"/>
  <c r="BK195" i="8"/>
  <c r="J131" i="8"/>
  <c r="BK295" i="8"/>
  <c r="J248" i="8"/>
  <c r="BK182" i="8"/>
  <c r="BK364" i="8"/>
  <c r="J308" i="8"/>
  <c r="J244" i="8"/>
  <c r="BK180" i="8"/>
  <c r="BK150" i="8"/>
  <c r="J314" i="8"/>
  <c r="BK276" i="8"/>
  <c r="BK231" i="8"/>
  <c r="BK174" i="8"/>
  <c r="J141" i="8"/>
  <c r="BK254" i="8"/>
  <c r="J166" i="8"/>
  <c r="R130" i="3" l="1"/>
  <c r="R345" i="3"/>
  <c r="R389" i="3"/>
  <c r="R518" i="3"/>
  <c r="T125" i="4"/>
  <c r="T162" i="4"/>
  <c r="T176" i="4"/>
  <c r="T130" i="5"/>
  <c r="T129" i="5" s="1"/>
  <c r="BK200" i="5"/>
  <c r="J200" i="5" s="1"/>
  <c r="J103" i="5" s="1"/>
  <c r="BK121" i="6"/>
  <c r="J121" i="6"/>
  <c r="J98" i="6"/>
  <c r="P130" i="7"/>
  <c r="P129" i="7" s="1"/>
  <c r="P143" i="7"/>
  <c r="R120" i="2"/>
  <c r="R119" i="2"/>
  <c r="R118" i="2" s="1"/>
  <c r="R307" i="3"/>
  <c r="P398" i="3"/>
  <c r="R476" i="3"/>
  <c r="R595" i="3"/>
  <c r="R125" i="4"/>
  <c r="R162" i="4"/>
  <c r="R176" i="4"/>
  <c r="P130" i="5"/>
  <c r="P129" i="5"/>
  <c r="T200" i="5"/>
  <c r="P121" i="6"/>
  <c r="P120" i="6" s="1"/>
  <c r="P119" i="6" s="1"/>
  <c r="AU99" i="1" s="1"/>
  <c r="R179" i="7"/>
  <c r="R142" i="7" s="1"/>
  <c r="R124" i="8"/>
  <c r="P226" i="8"/>
  <c r="P120" i="2"/>
  <c r="P119" i="2" s="1"/>
  <c r="P118" i="2" s="1"/>
  <c r="AU95" i="1" s="1"/>
  <c r="P307" i="3"/>
  <c r="BK398" i="3"/>
  <c r="J398" i="3" s="1"/>
  <c r="J102" i="3" s="1"/>
  <c r="P476" i="3"/>
  <c r="P595" i="3"/>
  <c r="T183" i="4"/>
  <c r="BK175" i="8"/>
  <c r="J175" i="8"/>
  <c r="J99" i="8" s="1"/>
  <c r="BK277" i="8"/>
  <c r="J277" i="8"/>
  <c r="J101" i="8"/>
  <c r="BK120" i="2"/>
  <c r="J120" i="2"/>
  <c r="J98" i="2" s="1"/>
  <c r="T307" i="3"/>
  <c r="R398" i="3"/>
  <c r="BK476" i="3"/>
  <c r="J476" i="3" s="1"/>
  <c r="J103" i="3" s="1"/>
  <c r="BK595" i="3"/>
  <c r="J595" i="3"/>
  <c r="J105" i="3" s="1"/>
  <c r="BK125" i="4"/>
  <c r="BK162" i="4"/>
  <c r="J162" i="4"/>
  <c r="J99" i="4" s="1"/>
  <c r="BK176" i="4"/>
  <c r="J176" i="4" s="1"/>
  <c r="J100" i="4" s="1"/>
  <c r="R130" i="5"/>
  <c r="R129" i="5"/>
  <c r="R200" i="5"/>
  <c r="BK143" i="7"/>
  <c r="J143" i="7" s="1"/>
  <c r="J102" i="7" s="1"/>
  <c r="T179" i="7"/>
  <c r="T175" i="8"/>
  <c r="T277" i="8"/>
  <c r="P130" i="3"/>
  <c r="BK345" i="3"/>
  <c r="J345" i="3" s="1"/>
  <c r="J100" i="3" s="1"/>
  <c r="BK389" i="3"/>
  <c r="J389" i="3" s="1"/>
  <c r="J101" i="3" s="1"/>
  <c r="BK518" i="3"/>
  <c r="J518" i="3"/>
  <c r="J104" i="3" s="1"/>
  <c r="R183" i="4"/>
  <c r="R146" i="5"/>
  <c r="R145" i="5"/>
  <c r="T130" i="7"/>
  <c r="T129" i="7"/>
  <c r="BK179" i="7"/>
  <c r="J179" i="7"/>
  <c r="J103" i="7" s="1"/>
  <c r="BK124" i="8"/>
  <c r="J124" i="8" s="1"/>
  <c r="J98" i="8" s="1"/>
  <c r="P175" i="8"/>
  <c r="R226" i="8"/>
  <c r="BK328" i="8"/>
  <c r="J328" i="8" s="1"/>
  <c r="J102" i="8" s="1"/>
  <c r="T130" i="3"/>
  <c r="T345" i="3"/>
  <c r="T389" i="3"/>
  <c r="T518" i="3"/>
  <c r="P183" i="4"/>
  <c r="P146" i="5"/>
  <c r="T124" i="8"/>
  <c r="T226" i="8"/>
  <c r="P328" i="8"/>
  <c r="T120" i="2"/>
  <c r="T119" i="2"/>
  <c r="T118" i="2" s="1"/>
  <c r="BK130" i="3"/>
  <c r="J130" i="3" s="1"/>
  <c r="J98" i="3" s="1"/>
  <c r="P345" i="3"/>
  <c r="P389" i="3"/>
  <c r="P518" i="3"/>
  <c r="BK183" i="4"/>
  <c r="J183" i="4" s="1"/>
  <c r="J101" i="4" s="1"/>
  <c r="BK146" i="5"/>
  <c r="BK145" i="5" s="1"/>
  <c r="J145" i="5" s="1"/>
  <c r="J101" i="5" s="1"/>
  <c r="P200" i="5"/>
  <c r="R121" i="6"/>
  <c r="R120" i="6" s="1"/>
  <c r="R119" i="6" s="1"/>
  <c r="R130" i="7"/>
  <c r="R129" i="7" s="1"/>
  <c r="T143" i="7"/>
  <c r="T142" i="7"/>
  <c r="P124" i="8"/>
  <c r="BK226" i="8"/>
  <c r="J226" i="8" s="1"/>
  <c r="J100" i="8" s="1"/>
  <c r="P277" i="8"/>
  <c r="T328" i="8"/>
  <c r="BK307" i="3"/>
  <c r="J307" i="3"/>
  <c r="J99" i="3" s="1"/>
  <c r="T398" i="3"/>
  <c r="T476" i="3"/>
  <c r="T595" i="3"/>
  <c r="P125" i="4"/>
  <c r="P124" i="4" s="1"/>
  <c r="P123" i="4" s="1"/>
  <c r="AU97" i="1" s="1"/>
  <c r="P162" i="4"/>
  <c r="P176" i="4"/>
  <c r="BK130" i="5"/>
  <c r="J130" i="5"/>
  <c r="J100" i="5"/>
  <c r="T146" i="5"/>
  <c r="T145" i="5" s="1"/>
  <c r="T121" i="6"/>
  <c r="T120" i="6" s="1"/>
  <c r="T119" i="6" s="1"/>
  <c r="BK130" i="7"/>
  <c r="BK129" i="7"/>
  <c r="J129" i="7"/>
  <c r="J99" i="7"/>
  <c r="P179" i="7"/>
  <c r="P142" i="7"/>
  <c r="R175" i="8"/>
  <c r="R277" i="8"/>
  <c r="R328" i="8"/>
  <c r="BK216" i="4"/>
  <c r="J216" i="4"/>
  <c r="J103" i="4"/>
  <c r="BK125" i="5"/>
  <c r="BK124" i="5"/>
  <c r="BK125" i="7"/>
  <c r="BK124" i="7"/>
  <c r="J124" i="7" s="1"/>
  <c r="J97" i="7" s="1"/>
  <c r="BK213" i="4"/>
  <c r="J213" i="4"/>
  <c r="J102" i="4"/>
  <c r="BK608" i="3"/>
  <c r="J608" i="3" s="1"/>
  <c r="J108" i="3" s="1"/>
  <c r="BK605" i="3"/>
  <c r="J605" i="3"/>
  <c r="J106" i="3" s="1"/>
  <c r="BK126" i="6"/>
  <c r="J126" i="6"/>
  <c r="J99" i="6"/>
  <c r="E112" i="8"/>
  <c r="BE144" i="8"/>
  <c r="BE146" i="8"/>
  <c r="BE154" i="8"/>
  <c r="BE160" i="8"/>
  <c r="BE162" i="8"/>
  <c r="BE172" i="8"/>
  <c r="BE174" i="8"/>
  <c r="BE180" i="8"/>
  <c r="BE197" i="8"/>
  <c r="BE220" i="8"/>
  <c r="BE222" i="8"/>
  <c r="BE246" i="8"/>
  <c r="BE264" i="8"/>
  <c r="BE268" i="8"/>
  <c r="BE340" i="8"/>
  <c r="BE350" i="8"/>
  <c r="BE377" i="8"/>
  <c r="BE379" i="8"/>
  <c r="BE380" i="8"/>
  <c r="J125" i="7"/>
  <c r="J98" i="7"/>
  <c r="F119" i="8"/>
  <c r="BE148" i="8"/>
  <c r="BE149" i="8"/>
  <c r="BE152" i="8"/>
  <c r="BE170" i="8"/>
  <c r="BE194" i="8"/>
  <c r="BE200" i="8"/>
  <c r="BE225" i="8"/>
  <c r="BE238" i="8"/>
  <c r="BE254" i="8"/>
  <c r="BE256" i="8"/>
  <c r="BE262" i="8"/>
  <c r="BE282" i="8"/>
  <c r="BE284" i="8"/>
  <c r="BE289" i="8"/>
  <c r="BE294" i="8"/>
  <c r="BE303" i="8"/>
  <c r="BE320" i="8"/>
  <c r="BE329" i="8"/>
  <c r="BE333" i="8"/>
  <c r="BE347" i="8"/>
  <c r="BE364" i="8"/>
  <c r="BE370" i="8"/>
  <c r="J130" i="7"/>
  <c r="J100" i="7"/>
  <c r="BK142" i="7"/>
  <c r="J142" i="7" s="1"/>
  <c r="J101" i="7" s="1"/>
  <c r="BE127" i="8"/>
  <c r="BE136" i="8"/>
  <c r="BE164" i="8"/>
  <c r="BE182" i="8"/>
  <c r="BE206" i="8"/>
  <c r="BE218" i="8"/>
  <c r="BE221" i="8"/>
  <c r="BE272" i="8"/>
  <c r="BE280" i="8"/>
  <c r="BE296" i="8"/>
  <c r="BE323" i="8"/>
  <c r="BE324" i="8"/>
  <c r="BE331" i="8"/>
  <c r="BE335" i="8"/>
  <c r="BE352" i="8"/>
  <c r="BE353" i="8"/>
  <c r="J89" i="8"/>
  <c r="BE125" i="8"/>
  <c r="BE150" i="8"/>
  <c r="BE166" i="8"/>
  <c r="BE201" i="8"/>
  <c r="BE202" i="8"/>
  <c r="BE204" i="8"/>
  <c r="BE229" i="8"/>
  <c r="BE251" i="8"/>
  <c r="BE266" i="8"/>
  <c r="BE297" i="8"/>
  <c r="BE299" i="8"/>
  <c r="BE304" i="8"/>
  <c r="BE322" i="8"/>
  <c r="BE358" i="8"/>
  <c r="BE368" i="8"/>
  <c r="BE372" i="8"/>
  <c r="BE374" i="8"/>
  <c r="BE143" i="8"/>
  <c r="BE168" i="8"/>
  <c r="BE169" i="8"/>
  <c r="BE192" i="8"/>
  <c r="BE252" i="8"/>
  <c r="BE274" i="8"/>
  <c r="BE275" i="8"/>
  <c r="BE306" i="8"/>
  <c r="BE346" i="8"/>
  <c r="BE373" i="8"/>
  <c r="BE178" i="8"/>
  <c r="BE187" i="8"/>
  <c r="BE214" i="8"/>
  <c r="BE224" i="8"/>
  <c r="BE250" i="8"/>
  <c r="BE271" i="8"/>
  <c r="BE276" i="8"/>
  <c r="BE278" i="8"/>
  <c r="BE295" i="8"/>
  <c r="BE326" i="8"/>
  <c r="BE327" i="8"/>
  <c r="BE354" i="8"/>
  <c r="BE356" i="8"/>
  <c r="BE366" i="8"/>
  <c r="BE129" i="8"/>
  <c r="BE131" i="8"/>
  <c r="BE176" i="8"/>
  <c r="BE193" i="8"/>
  <c r="BE195" i="8"/>
  <c r="BE199" i="8"/>
  <c r="BE212" i="8"/>
  <c r="BE216" i="8"/>
  <c r="BE227" i="8"/>
  <c r="BE231" i="8"/>
  <c r="BE233" i="8"/>
  <c r="BE243" i="8"/>
  <c r="BE244" i="8"/>
  <c r="BE245" i="8"/>
  <c r="BE248" i="8"/>
  <c r="BE270" i="8"/>
  <c r="BE318" i="8"/>
  <c r="BE345" i="8"/>
  <c r="BE378" i="8"/>
  <c r="BE141" i="8"/>
  <c r="BE142" i="8"/>
  <c r="BE301" i="8"/>
  <c r="BE302" i="8"/>
  <c r="BE308" i="8"/>
  <c r="BE314" i="8"/>
  <c r="BE316" i="8"/>
  <c r="BE348" i="8"/>
  <c r="BE376" i="8"/>
  <c r="J89" i="7"/>
  <c r="BE126" i="7"/>
  <c r="BE156" i="7"/>
  <c r="BE157" i="7"/>
  <c r="BE160" i="7"/>
  <c r="BE180" i="7"/>
  <c r="BK120" i="6"/>
  <c r="J120" i="6"/>
  <c r="J97" i="6"/>
  <c r="BE133" i="7"/>
  <c r="BE141" i="7"/>
  <c r="BE158" i="7"/>
  <c r="BE172" i="7"/>
  <c r="BE174" i="7"/>
  <c r="BE177" i="7"/>
  <c r="BE187" i="7"/>
  <c r="BE189" i="7"/>
  <c r="BE190" i="7"/>
  <c r="BE206" i="7"/>
  <c r="F92" i="7"/>
  <c r="BE152" i="7"/>
  <c r="BE198" i="7"/>
  <c r="BE213" i="7"/>
  <c r="BE185" i="7"/>
  <c r="BE202" i="7"/>
  <c r="E113" i="7"/>
  <c r="BE134" i="7"/>
  <c r="BE138" i="7"/>
  <c r="BE175" i="7"/>
  <c r="BE200" i="7"/>
  <c r="BE215" i="7"/>
  <c r="BE131" i="7"/>
  <c r="BE136" i="7"/>
  <c r="BE144" i="7"/>
  <c r="BE149" i="7"/>
  <c r="BE169" i="7"/>
  <c r="BE182" i="7"/>
  <c r="BE183" i="7"/>
  <c r="BE192" i="7"/>
  <c r="BE196" i="7"/>
  <c r="BE208" i="7"/>
  <c r="BE171" i="7"/>
  <c r="BE132" i="7"/>
  <c r="BE146" i="7"/>
  <c r="BE159" i="7"/>
  <c r="BE161" i="7"/>
  <c r="BE166" i="7"/>
  <c r="J124" i="5"/>
  <c r="J97" i="5"/>
  <c r="J146" i="5"/>
  <c r="J102" i="5" s="1"/>
  <c r="F116" i="6"/>
  <c r="J125" i="5"/>
  <c r="J98" i="5"/>
  <c r="E109" i="6"/>
  <c r="J113" i="6"/>
  <c r="BE125" i="6"/>
  <c r="BE127" i="6"/>
  <c r="BE122" i="6"/>
  <c r="BE123" i="6"/>
  <c r="J89" i="5"/>
  <c r="BE143" i="5"/>
  <c r="BE147" i="5"/>
  <c r="BE172" i="5"/>
  <c r="BE174" i="5"/>
  <c r="E85" i="5"/>
  <c r="BE156" i="5"/>
  <c r="BE162" i="5"/>
  <c r="BE169" i="5"/>
  <c r="BE184" i="5"/>
  <c r="BE204" i="5"/>
  <c r="BE218" i="5"/>
  <c r="BE224" i="5"/>
  <c r="BE225" i="5"/>
  <c r="F92" i="5"/>
  <c r="BE171" i="5"/>
  <c r="BE186" i="5"/>
  <c r="BE203" i="5"/>
  <c r="BE213" i="5"/>
  <c r="BE215" i="5"/>
  <c r="BE235" i="5"/>
  <c r="BE131" i="5"/>
  <c r="BE138" i="5"/>
  <c r="BE140" i="5"/>
  <c r="BE149" i="5"/>
  <c r="BE154" i="5"/>
  <c r="BE163" i="5"/>
  <c r="BE165" i="5"/>
  <c r="BE166" i="5"/>
  <c r="BE183" i="5"/>
  <c r="BE185" i="5"/>
  <c r="BE187" i="5"/>
  <c r="BE227" i="5"/>
  <c r="J125" i="4"/>
  <c r="J98" i="4" s="1"/>
  <c r="BE231" i="5"/>
  <c r="BE233" i="5"/>
  <c r="BE152" i="5"/>
  <c r="BE157" i="5"/>
  <c r="BE176" i="5"/>
  <c r="BE188" i="5"/>
  <c r="BE197" i="5"/>
  <c r="BE209" i="5"/>
  <c r="BE221" i="5"/>
  <c r="BE237" i="5"/>
  <c r="BE133" i="5"/>
  <c r="BE136" i="5"/>
  <c r="BE142" i="5"/>
  <c r="BE160" i="5"/>
  <c r="BE168" i="5"/>
  <c r="BE179" i="5"/>
  <c r="BE240" i="5"/>
  <c r="BE126" i="5"/>
  <c r="BE144" i="5"/>
  <c r="BE155" i="5"/>
  <c r="BE191" i="5"/>
  <c r="BE194" i="5"/>
  <c r="BE201" i="5"/>
  <c r="BE138" i="4"/>
  <c r="BE148" i="4"/>
  <c r="BE158" i="4"/>
  <c r="BE160" i="4"/>
  <c r="BE193" i="4"/>
  <c r="BE200" i="4"/>
  <c r="BE208" i="4"/>
  <c r="BE212" i="4"/>
  <c r="E85" i="4"/>
  <c r="BE126" i="4"/>
  <c r="BE153" i="4"/>
  <c r="BE166" i="4"/>
  <c r="BE207" i="4"/>
  <c r="F92" i="4"/>
  <c r="BE132" i="4"/>
  <c r="BE134" i="4"/>
  <c r="BE136" i="4"/>
  <c r="BE145" i="4"/>
  <c r="BE177" i="4"/>
  <c r="BE180" i="4"/>
  <c r="BE186" i="4"/>
  <c r="BE209" i="4"/>
  <c r="BE217" i="4"/>
  <c r="BK607" i="3"/>
  <c r="J607" i="3"/>
  <c r="J107" i="3" s="1"/>
  <c r="BE129" i="4"/>
  <c r="BE142" i="4"/>
  <c r="BE156" i="4"/>
  <c r="BE202" i="4"/>
  <c r="BE203" i="4"/>
  <c r="BE204" i="4"/>
  <c r="BE163" i="4"/>
  <c r="BE172" i="4"/>
  <c r="BE184" i="4"/>
  <c r="BE210" i="4"/>
  <c r="BE211" i="4"/>
  <c r="BE214" i="4"/>
  <c r="BE191" i="4"/>
  <c r="BE206" i="4"/>
  <c r="J89" i="4"/>
  <c r="BE140" i="4"/>
  <c r="BE151" i="4"/>
  <c r="BE192" i="4"/>
  <c r="BE199" i="4"/>
  <c r="BE201" i="4"/>
  <c r="BE158" i="3"/>
  <c r="BE161" i="3"/>
  <c r="BE164" i="3"/>
  <c r="BE167" i="3"/>
  <c r="BE184" i="3"/>
  <c r="BE192" i="3"/>
  <c r="BE197" i="3"/>
  <c r="BE202" i="3"/>
  <c r="BE208" i="3"/>
  <c r="BE215" i="3"/>
  <c r="BE217" i="3"/>
  <c r="BE228" i="3"/>
  <c r="BE246" i="3"/>
  <c r="BE259" i="3"/>
  <c r="BE271" i="3"/>
  <c r="BE311" i="3"/>
  <c r="BE351" i="3"/>
  <c r="BE352" i="3"/>
  <c r="BE353" i="3"/>
  <c r="BE357" i="3"/>
  <c r="BE358" i="3"/>
  <c r="BE383" i="3"/>
  <c r="BE402" i="3"/>
  <c r="BE423" i="3"/>
  <c r="BE425" i="3"/>
  <c r="BE442" i="3"/>
  <c r="BE451" i="3"/>
  <c r="BE463" i="3"/>
  <c r="BE498" i="3"/>
  <c r="BE503" i="3"/>
  <c r="BE564" i="3"/>
  <c r="BE566" i="3"/>
  <c r="BE590" i="3"/>
  <c r="BE597" i="3"/>
  <c r="BE603" i="3"/>
  <c r="BK119" i="2"/>
  <c r="J119" i="2"/>
  <c r="J97" i="2"/>
  <c r="J122" i="3"/>
  <c r="BE150" i="3"/>
  <c r="BE195" i="3"/>
  <c r="BE200" i="3"/>
  <c r="BE240" i="3"/>
  <c r="BE244" i="3"/>
  <c r="BE279" i="3"/>
  <c r="BE291" i="3"/>
  <c r="BE329" i="3"/>
  <c r="BE350" i="3"/>
  <c r="BE379" i="3"/>
  <c r="BE467" i="3"/>
  <c r="BE487" i="3"/>
  <c r="BE497" i="3"/>
  <c r="BE509" i="3"/>
  <c r="BE514" i="3"/>
  <c r="BE519" i="3"/>
  <c r="BE531" i="3"/>
  <c r="BE553" i="3"/>
  <c r="BE573" i="3"/>
  <c r="BE137" i="3"/>
  <c r="BE173" i="3"/>
  <c r="BE225" i="3"/>
  <c r="BE238" i="3"/>
  <c r="BE242" i="3"/>
  <c r="BE302" i="3"/>
  <c r="BE305" i="3"/>
  <c r="BE341" i="3"/>
  <c r="BE346" i="3"/>
  <c r="BE349" i="3"/>
  <c r="BE356" i="3"/>
  <c r="BE361" i="3"/>
  <c r="BE375" i="3"/>
  <c r="BE386" i="3"/>
  <c r="BE477" i="3"/>
  <c r="BE479" i="3"/>
  <c r="BE481" i="3"/>
  <c r="BE486" i="3"/>
  <c r="BE492" i="3"/>
  <c r="BE535" i="3"/>
  <c r="BE546" i="3"/>
  <c r="BE547" i="3"/>
  <c r="BE548" i="3"/>
  <c r="BE575" i="3"/>
  <c r="BE586" i="3"/>
  <c r="BE589" i="3"/>
  <c r="BE594" i="3"/>
  <c r="F92" i="3"/>
  <c r="BE131" i="3"/>
  <c r="BE138" i="3"/>
  <c r="BE170" i="3"/>
  <c r="BE204" i="3"/>
  <c r="BE230" i="3"/>
  <c r="BE233" i="3"/>
  <c r="BE263" i="3"/>
  <c r="BE273" i="3"/>
  <c r="BE277" i="3"/>
  <c r="BE278" i="3"/>
  <c r="BE299" i="3"/>
  <c r="BE306" i="3"/>
  <c r="BE308" i="3"/>
  <c r="BE354" i="3"/>
  <c r="BE376" i="3"/>
  <c r="BE381" i="3"/>
  <c r="BE502" i="3"/>
  <c r="BE504" i="3"/>
  <c r="BE507" i="3"/>
  <c r="BE135" i="3"/>
  <c r="BE136" i="3"/>
  <c r="BE146" i="3"/>
  <c r="BE188" i="3"/>
  <c r="BE193" i="3"/>
  <c r="BE250" i="3"/>
  <c r="BE326" i="3"/>
  <c r="BE369" i="3"/>
  <c r="BE489" i="3"/>
  <c r="BE491" i="3"/>
  <c r="BE505" i="3"/>
  <c r="BE506" i="3"/>
  <c r="BE511" i="3"/>
  <c r="BE516" i="3"/>
  <c r="BE527" i="3"/>
  <c r="BE571" i="3"/>
  <c r="BE593" i="3"/>
  <c r="BE599" i="3"/>
  <c r="BE609" i="3"/>
  <c r="E118" i="3"/>
  <c r="BE134" i="3"/>
  <c r="BE152" i="3"/>
  <c r="BE191" i="3"/>
  <c r="BE206" i="3"/>
  <c r="BE220" i="3"/>
  <c r="BE252" i="3"/>
  <c r="BE255" i="3"/>
  <c r="BE267" i="3"/>
  <c r="BE275" i="3"/>
  <c r="BE281" i="3"/>
  <c r="BE285" i="3"/>
  <c r="BE297" i="3"/>
  <c r="BE321" i="3"/>
  <c r="BE323" i="3"/>
  <c r="BE374" i="3"/>
  <c r="BE396" i="3"/>
  <c r="BE461" i="3"/>
  <c r="BE478" i="3"/>
  <c r="BE483" i="3"/>
  <c r="BE485" i="3"/>
  <c r="BE488" i="3"/>
  <c r="BE495" i="3"/>
  <c r="BE500" i="3"/>
  <c r="BE508" i="3"/>
  <c r="BE523" i="3"/>
  <c r="BE552" i="3"/>
  <c r="BE560" i="3"/>
  <c r="BE568" i="3"/>
  <c r="BE584" i="3"/>
  <c r="BE194" i="3"/>
  <c r="BE256" i="3"/>
  <c r="BE287" i="3"/>
  <c r="BE289" i="3"/>
  <c r="BE355" i="3"/>
  <c r="BE367" i="3"/>
  <c r="BE419" i="3"/>
  <c r="BE427" i="3"/>
  <c r="BE430" i="3"/>
  <c r="BE436" i="3"/>
  <c r="BE440" i="3"/>
  <c r="BE449" i="3"/>
  <c r="BE465" i="3"/>
  <c r="BE469" i="3"/>
  <c r="BE471" i="3"/>
  <c r="BE474" i="3"/>
  <c r="BE510" i="3"/>
  <c r="BE512" i="3"/>
  <c r="BE530" i="3"/>
  <c r="BE532" i="3"/>
  <c r="BE541" i="3"/>
  <c r="BE549" i="3"/>
  <c r="BE550" i="3"/>
  <c r="BE562" i="3"/>
  <c r="BE578" i="3"/>
  <c r="BE587" i="3"/>
  <c r="BE596" i="3"/>
  <c r="BE601" i="3"/>
  <c r="BE606" i="3"/>
  <c r="BE144" i="3"/>
  <c r="BE176" i="3"/>
  <c r="BE196" i="3"/>
  <c r="BE222" i="3"/>
  <c r="BE235" i="3"/>
  <c r="BE253" i="3"/>
  <c r="BE258" i="3"/>
  <c r="BE265" i="3"/>
  <c r="BE269" i="3"/>
  <c r="BE276" i="3"/>
  <c r="BE280" i="3"/>
  <c r="BE283" i="3"/>
  <c r="BE343" i="3"/>
  <c r="BE363" i="3"/>
  <c r="BE365" i="3"/>
  <c r="BE372" i="3"/>
  <c r="BE388" i="3"/>
  <c r="BE390" i="3"/>
  <c r="BE399" i="3"/>
  <c r="BE407" i="3"/>
  <c r="BE413" i="3"/>
  <c r="BE453" i="3"/>
  <c r="BE459" i="3"/>
  <c r="BE480" i="3"/>
  <c r="BE490" i="3"/>
  <c r="BE494" i="3"/>
  <c r="BE499" i="3"/>
  <c r="BE501" i="3"/>
  <c r="BE538" i="3"/>
  <c r="BE542" i="3"/>
  <c r="BE543" i="3"/>
  <c r="BE544" i="3"/>
  <c r="BE545" i="3"/>
  <c r="BE551" i="3"/>
  <c r="BE581" i="3"/>
  <c r="BE588" i="3"/>
  <c r="BA95" i="1"/>
  <c r="AW95" i="1"/>
  <c r="E85" i="2"/>
  <c r="J89" i="2"/>
  <c r="F92" i="2"/>
  <c r="BE121" i="2"/>
  <c r="BE122" i="2"/>
  <c r="BE123" i="2"/>
  <c r="BE124" i="2"/>
  <c r="BE125" i="2"/>
  <c r="BE126" i="2"/>
  <c r="BE127" i="2"/>
  <c r="BE128" i="2"/>
  <c r="BE129" i="2"/>
  <c r="BE130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2" i="2"/>
  <c r="BE154" i="2"/>
  <c r="BB95" i="1"/>
  <c r="BC95" i="1"/>
  <c r="BD95" i="1"/>
  <c r="F34" i="4"/>
  <c r="BA97" i="1" s="1"/>
  <c r="F35" i="4"/>
  <c r="BB97" i="1" s="1"/>
  <c r="F35" i="5"/>
  <c r="BB98" i="1" s="1"/>
  <c r="F34" i="6"/>
  <c r="BA99" i="1" s="1"/>
  <c r="J34" i="6"/>
  <c r="AW99" i="1"/>
  <c r="F35" i="6"/>
  <c r="BB99" i="1" s="1"/>
  <c r="F36" i="6"/>
  <c r="BC99" i="1"/>
  <c r="F37" i="6"/>
  <c r="BD99" i="1" s="1"/>
  <c r="F35" i="8"/>
  <c r="BB101" i="1" s="1"/>
  <c r="F35" i="3"/>
  <c r="BB96" i="1" s="1"/>
  <c r="F36" i="7"/>
  <c r="BC100" i="1" s="1"/>
  <c r="J34" i="4"/>
  <c r="AW97" i="1" s="1"/>
  <c r="F37" i="4"/>
  <c r="BD97" i="1" s="1"/>
  <c r="J34" i="5"/>
  <c r="AW98" i="1" s="1"/>
  <c r="F36" i="5"/>
  <c r="BC98" i="1" s="1"/>
  <c r="F34" i="7"/>
  <c r="BA100" i="1" s="1"/>
  <c r="F37" i="8"/>
  <c r="BD101" i="1" s="1"/>
  <c r="F36" i="4"/>
  <c r="BC97" i="1" s="1"/>
  <c r="F34" i="5"/>
  <c r="BA98" i="1" s="1"/>
  <c r="F37" i="5"/>
  <c r="BD98" i="1" s="1"/>
  <c r="J34" i="8"/>
  <c r="AW101" i="1" s="1"/>
  <c r="F34" i="3"/>
  <c r="BA96" i="1" s="1"/>
  <c r="F34" i="8"/>
  <c r="BA101" i="1" s="1"/>
  <c r="F37" i="3"/>
  <c r="BD96" i="1" s="1"/>
  <c r="J34" i="7"/>
  <c r="AW100" i="1" s="1"/>
  <c r="F36" i="3"/>
  <c r="BC96" i="1" s="1"/>
  <c r="F35" i="7"/>
  <c r="BB100" i="1" s="1"/>
  <c r="F36" i="8"/>
  <c r="BC101" i="1" s="1"/>
  <c r="J34" i="3"/>
  <c r="AW96" i="1" s="1"/>
  <c r="F37" i="7"/>
  <c r="BD100" i="1" s="1"/>
  <c r="BK129" i="3" l="1"/>
  <c r="J129" i="3" s="1"/>
  <c r="J97" i="3" s="1"/>
  <c r="P129" i="3"/>
  <c r="P128" i="3" s="1"/>
  <c r="AU96" i="1" s="1"/>
  <c r="P123" i="8"/>
  <c r="P122" i="8"/>
  <c r="AU101" i="1" s="1"/>
  <c r="T123" i="7"/>
  <c r="T123" i="8"/>
  <c r="T122" i="8"/>
  <c r="P123" i="7"/>
  <c r="AU100" i="1"/>
  <c r="T129" i="3"/>
  <c r="T128" i="3"/>
  <c r="BK124" i="4"/>
  <c r="J124" i="4"/>
  <c r="J97" i="4" s="1"/>
  <c r="R124" i="4"/>
  <c r="R123" i="4" s="1"/>
  <c r="R129" i="3"/>
  <c r="R128" i="3"/>
  <c r="T124" i="4"/>
  <c r="T123" i="4" s="1"/>
  <c r="P145" i="5"/>
  <c r="P123" i="5" s="1"/>
  <c r="AU98" i="1" s="1"/>
  <c r="T123" i="5"/>
  <c r="R123" i="7"/>
  <c r="R123" i="5"/>
  <c r="R123" i="8"/>
  <c r="R122" i="8" s="1"/>
  <c r="BK129" i="5"/>
  <c r="J129" i="5" s="1"/>
  <c r="J99" i="5" s="1"/>
  <c r="BK123" i="8"/>
  <c r="J123" i="8"/>
  <c r="J97" i="8"/>
  <c r="BK123" i="7"/>
  <c r="J123" i="7" s="1"/>
  <c r="J30" i="7" s="1"/>
  <c r="AG100" i="1" s="1"/>
  <c r="BK119" i="6"/>
  <c r="J119" i="6" s="1"/>
  <c r="J96" i="6" s="1"/>
  <c r="BK128" i="3"/>
  <c r="J128" i="3"/>
  <c r="J96" i="3"/>
  <c r="BK118" i="2"/>
  <c r="J118" i="2" s="1"/>
  <c r="J96" i="2" s="1"/>
  <c r="J33" i="5"/>
  <c r="AV98" i="1" s="1"/>
  <c r="AT98" i="1" s="1"/>
  <c r="BB94" i="1"/>
  <c r="W31" i="1" s="1"/>
  <c r="BA94" i="1"/>
  <c r="W30" i="1" s="1"/>
  <c r="F33" i="2"/>
  <c r="AZ95" i="1" s="1"/>
  <c r="J33" i="6"/>
  <c r="AV99" i="1" s="1"/>
  <c r="AT99" i="1" s="1"/>
  <c r="F33" i="8"/>
  <c r="AZ101" i="1" s="1"/>
  <c r="J33" i="3"/>
  <c r="AV96" i="1" s="1"/>
  <c r="AT96" i="1" s="1"/>
  <c r="J33" i="2"/>
  <c r="AV95" i="1" s="1"/>
  <c r="AT95" i="1" s="1"/>
  <c r="F33" i="6"/>
  <c r="AZ99" i="1"/>
  <c r="F33" i="7"/>
  <c r="AZ100" i="1"/>
  <c r="F33" i="4"/>
  <c r="AZ97" i="1" s="1"/>
  <c r="J33" i="8"/>
  <c r="AV101" i="1" s="1"/>
  <c r="AT101" i="1" s="1"/>
  <c r="F33" i="3"/>
  <c r="AZ96" i="1" s="1"/>
  <c r="J33" i="4"/>
  <c r="AV97" i="1" s="1"/>
  <c r="AT97" i="1" s="1"/>
  <c r="J33" i="7"/>
  <c r="AV100" i="1" s="1"/>
  <c r="AT100" i="1" s="1"/>
  <c r="F33" i="5"/>
  <c r="AZ98" i="1" s="1"/>
  <c r="BC94" i="1"/>
  <c r="W32" i="1" s="1"/>
  <c r="BD94" i="1"/>
  <c r="W33" i="1"/>
  <c r="BK123" i="4" l="1"/>
  <c r="J123" i="4"/>
  <c r="BK122" i="8"/>
  <c r="J122" i="8"/>
  <c r="J96" i="8"/>
  <c r="BK123" i="5"/>
  <c r="J123" i="5" s="1"/>
  <c r="J30" i="5" s="1"/>
  <c r="AG98" i="1" s="1"/>
  <c r="AN100" i="1"/>
  <c r="J96" i="7"/>
  <c r="J39" i="7"/>
  <c r="AU94" i="1"/>
  <c r="AZ94" i="1"/>
  <c r="W29" i="1"/>
  <c r="J30" i="4"/>
  <c r="AG97" i="1" s="1"/>
  <c r="J30" i="3"/>
  <c r="AG96" i="1" s="1"/>
  <c r="AN96" i="1" s="1"/>
  <c r="AY94" i="1"/>
  <c r="J30" i="2"/>
  <c r="AG95" i="1"/>
  <c r="J30" i="6"/>
  <c r="AG99" i="1" s="1"/>
  <c r="AN99" i="1" s="1"/>
  <c r="AW94" i="1"/>
  <c r="AK30" i="1" s="1"/>
  <c r="AX94" i="1"/>
  <c r="J39" i="5" l="1"/>
  <c r="J39" i="4"/>
  <c r="J96" i="5"/>
  <c r="J96" i="4"/>
  <c r="J39" i="6"/>
  <c r="J39" i="3"/>
  <c r="J39" i="2"/>
  <c r="AN95" i="1"/>
  <c r="AN98" i="1"/>
  <c r="AN97" i="1"/>
  <c r="J30" i="8"/>
  <c r="AG101" i="1" s="1"/>
  <c r="AG94" i="1" s="1"/>
  <c r="AK26" i="1" s="1"/>
  <c r="AV94" i="1"/>
  <c r="AK29" i="1" s="1"/>
  <c r="AK35" i="1" l="1"/>
  <c r="J39" i="8"/>
  <c r="AN101" i="1"/>
  <c r="AT94" i="1"/>
  <c r="AN94" i="1"/>
</calcChain>
</file>

<file path=xl/sharedStrings.xml><?xml version="1.0" encoding="utf-8"?>
<sst xmlns="http://schemas.openxmlformats.org/spreadsheetml/2006/main" count="15200" uniqueCount="2013">
  <si>
    <t>Export Komplet</t>
  </si>
  <si>
    <t/>
  </si>
  <si>
    <t>2.0</t>
  </si>
  <si>
    <t>ZAMOK</t>
  </si>
  <si>
    <t>False</t>
  </si>
  <si>
    <t>{0d518de3-c0b3-439f-8cfc-28b8f156b316}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</si>
  <si>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</si>
  <si>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</si>
  <si>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</si>
  <si>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</si>
  <si>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</si>
  <si>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</si>
  <si>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</si>
  <si>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</si>
  <si>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20210707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</si>
  <si>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</si>
  <si>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</si>
  <si>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Náves Heřmanice, ul. K Návsi</t>
  </si>
  <si>
    <t>KSO:</t>
  </si>
  <si>
    <t>CC-CZ:</t>
  </si>
  <si>
    <t>Místo:</t>
  </si>
  <si>
    <t>ul. K Návsi</t>
  </si>
  <si>
    <t>Datum:</t>
  </si>
  <si>
    <t>7. 7. 2021</t>
  </si>
  <si>
    <t>Zadavatel:</t>
  </si>
  <si>
    <t>IČ:</t>
  </si>
  <si>
    <t>Městský obvod Slezská Ostrava</t>
  </si>
  <si>
    <t>DIČ:</t>
  </si>
  <si>
    <t>Uchazeč:</t>
  </si>
  <si>
    <t>Vyplň údaj</t>
  </si>
  <si>
    <t>Projektant:</t>
  </si>
  <si>
    <t>Ing. Bc. Roman Fildán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</si>
  <si>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</si>
  <si>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</si>
  <si>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</si>
  <si>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</si>
  <si>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</si>
  <si>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</si>
  <si>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</si>
  <si>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</si>
  <si>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</si>
  <si>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</si>
  <si>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</si>
  <si>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</si>
  <si>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</si>
  <si>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</si>
  <si>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</si>
  <si>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</si>
  <si>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</si>
  <si>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</si>
  <si>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</si>
  <si>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</si>
  <si>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</si>
  <si>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</si>
  <si>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</si>
  <si>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</si>
  <si>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</si>
  <si>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</si>
  <si>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</si>
  <si>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</si>
  <si>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</si>
  <si>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</si>
  <si>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</si>
  <si>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</si>
  <si>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</si>
  <si>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</si>
  <si>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</si>
  <si>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</si>
  <si>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</si>
  <si>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</si>
  <si>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</si>
  <si>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</si>
  <si>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</si>
  <si>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</si>
  <si>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</si>
  <si>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</si>
  <si>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</si>
  <si>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</si>
  <si>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</si>
  <si>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</si>
  <si>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000</t>
  </si>
  <si>
    <t>vedlejší rozpočtové náklady</t>
  </si>
  <si>
    <t>STA</t>
  </si>
  <si>
    <t>1</t>
  </si>
  <si>
    <t>{ad8664ef-b074-4747-9d92-da3c6dcd0186}</t>
  </si>
  <si>
    <t>2</t>
  </si>
  <si>
    <t>001</t>
  </si>
  <si>
    <t>SO 101 KOMUNIKACE</t>
  </si>
  <si>
    <t>{69636890-a089-48c7-834a-2fc35a5ebc54}</t>
  </si>
  <si>
    <t>002</t>
  </si>
  <si>
    <t>SO 301 ODVODNĚNÍ KOMUNIKACE</t>
  </si>
  <si>
    <t>{dfd4f29c-45f0-4098-ad12-89eb8adc8a73}</t>
  </si>
  <si>
    <t>003</t>
  </si>
  <si>
    <t>SO 401 VEŘEJNÉ OSVĚTLENÍ</t>
  </si>
  <si>
    <t>{24a61533-e5ee-4136-bdc5-b8e649ded625}</t>
  </si>
  <si>
    <t>004</t>
  </si>
  <si>
    <t>SO 402 PŘELOŽKA SDĚLOVACÍHO VEDENÍ</t>
  </si>
  <si>
    <t>{9e3b0f36-f88e-445f-a03b-bc96e9de4c14}</t>
  </si>
  <si>
    <t>005</t>
  </si>
  <si>
    <t>SO 403 ROZVOD EL. NN</t>
  </si>
  <si>
    <t>{2ba14db4-1f78-4bf0-a3aa-74a9026cdd9b}</t>
  </si>
  <si>
    <t>006</t>
  </si>
  <si>
    <t>5 LETÁ UDRŽOVACÍ PÉČE</t>
  </si>
  <si>
    <t>{58501a16-0448-4c4a-8fb6-535547c42385}</t>
  </si>
  <si>
    <t>ploty</t>
  </si>
  <si>
    <t>m</t>
  </si>
  <si>
    <t>177</t>
  </si>
  <si>
    <t>KRYCÍ LIST SOUPISU PRACÍ</t>
  </si>
  <si>
    <t>Objekt:</t>
  </si>
  <si>
    <t>000 -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</si>
  <si>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</si>
  <si>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</si>
  <si>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</si>
  <si>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</si>
  <si>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</si>
  <si>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</si>
  <si>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VRN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</si>
  <si>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</si>
  <si>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</si>
  <si>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</si>
  <si>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</si>
  <si>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</si>
  <si>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</si>
  <si>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</si>
  <si>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</si>
  <si>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</si>
  <si>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</si>
  <si>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</si>
  <si>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</si>
  <si>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</si>
  <si>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</si>
  <si>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</si>
  <si>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5</t>
  </si>
  <si>
    <t>ROZPOCET</t>
  </si>
  <si>
    <t>VRN</t>
  </si>
  <si>
    <t>M</t>
  </si>
  <si>
    <t>Vytýčení stávajících inženýrských sítí.</t>
  </si>
  <si>
    <t>kpl</t>
  </si>
  <si>
    <t>8</t>
  </si>
  <si>
    <t>4</t>
  </si>
  <si>
    <t>-1674540518</t>
  </si>
  <si>
    <t>Administrativní činnost pro zajištění záborů pozemků, uzavírek komunikací a dopravních opatření</t>
  </si>
  <si>
    <t>1015974000</t>
  </si>
  <si>
    <t>3</t>
  </si>
  <si>
    <t>022</t>
  </si>
  <si>
    <t>aktualizace dokladových částí  projektové  dokumentace</t>
  </si>
  <si>
    <t>-2068433885</t>
  </si>
  <si>
    <t>Koordinační a kompletační činnost dodavatele vč. dokladů ke kolaudaci</t>
  </si>
  <si>
    <t>-1694678734</t>
  </si>
  <si>
    <t>Náklady na veškeré energie související s realizací akce</t>
  </si>
  <si>
    <t>-317201352</t>
  </si>
  <si>
    <t>6</t>
  </si>
  <si>
    <t>Zábory cizích pozemků (veřejných i soukromých)</t>
  </si>
  <si>
    <t>-543188219</t>
  </si>
  <si>
    <t>7</t>
  </si>
  <si>
    <t>Geodetické zaměření realizovaných objektů</t>
  </si>
  <si>
    <t>861358439</t>
  </si>
  <si>
    <t>007</t>
  </si>
  <si>
    <t xml:space="preserve">Zpracování dokumentace skutečného provedení stavby </t>
  </si>
  <si>
    <t>-1285758625</t>
  </si>
  <si>
    <t>9</t>
  </si>
  <si>
    <t>008</t>
  </si>
  <si>
    <t>Vyhotovení geometrických plánů pro vklad do KN</t>
  </si>
  <si>
    <t>1798733903</t>
  </si>
  <si>
    <t>10</t>
  </si>
  <si>
    <t>009</t>
  </si>
  <si>
    <t>Statické zatěžovací zkoušky zhutnění</t>
  </si>
  <si>
    <t>kus</t>
  </si>
  <si>
    <t>447916597</t>
  </si>
  <si>
    <t>VV</t>
  </si>
  <si>
    <t>dle D1.1.1</t>
  </si>
  <si>
    <t>na pláni</t>
  </si>
  <si>
    <t>na nezpevněných konstrukčních vrstvách</t>
  </si>
  <si>
    <t>Součet</t>
  </si>
  <si>
    <t>11</t>
  </si>
  <si>
    <t>0091</t>
  </si>
  <si>
    <t xml:space="preserve">zkoušky lehkou dynamickou deskou (LDD) </t>
  </si>
  <si>
    <t>-342778456</t>
  </si>
  <si>
    <t>12</t>
  </si>
  <si>
    <t>010</t>
  </si>
  <si>
    <t>Dočasné dopravní značení a čištění tohoto značení po dobu realizace akce</t>
  </si>
  <si>
    <t>-540244982</t>
  </si>
  <si>
    <t>13</t>
  </si>
  <si>
    <t>011</t>
  </si>
  <si>
    <t>Náklady na zajištění bezpečnosti silničního provozu, Provizorní ohrazení výkopů, provizorní komunikace a lávky, bezpečnostní tabulky</t>
  </si>
  <si>
    <t>-1192065134</t>
  </si>
  <si>
    <t>14</t>
  </si>
  <si>
    <t>012</t>
  </si>
  <si>
    <t>Informační tabule vč. osazení (dle přílohy F - čl. F1.M)</t>
  </si>
  <si>
    <t>1795141476</t>
  </si>
  <si>
    <t>013</t>
  </si>
  <si>
    <t>zařízení staveniště zhotovitele - chemické WC, kancelář, sklad</t>
  </si>
  <si>
    <t>1295804723</t>
  </si>
  <si>
    <t>16</t>
  </si>
  <si>
    <t>014</t>
  </si>
  <si>
    <t>Náklady za vypouštění čerpané podzemní vody do veřejné kanalizace</t>
  </si>
  <si>
    <t>-1671834926</t>
  </si>
  <si>
    <t>17</t>
  </si>
  <si>
    <t>015</t>
  </si>
  <si>
    <t>dočasné zajištění podzemních sítí  proti poškození</t>
  </si>
  <si>
    <t>-862638427</t>
  </si>
  <si>
    <t>18</t>
  </si>
  <si>
    <t>016</t>
  </si>
  <si>
    <t>Čistění komunikací</t>
  </si>
  <si>
    <t>-2103099410</t>
  </si>
  <si>
    <t>19</t>
  </si>
  <si>
    <t>017</t>
  </si>
  <si>
    <t xml:space="preserve">Náklady na vytýčení stavby </t>
  </si>
  <si>
    <t>661204735</t>
  </si>
  <si>
    <t>20</t>
  </si>
  <si>
    <t>018</t>
  </si>
  <si>
    <t>Náklady na projektovou (dílenskou) dokumentaci zhotovitele</t>
  </si>
  <si>
    <t>877959741</t>
  </si>
  <si>
    <t>019</t>
  </si>
  <si>
    <t xml:space="preserve">Pasportizace území před zahájením stavby  </t>
  </si>
  <si>
    <t>1284209924</t>
  </si>
  <si>
    <t>22</t>
  </si>
  <si>
    <t>020</t>
  </si>
  <si>
    <t>pamětní deska vč. montáže na podstavec dle (dle přílohy F - čl. F1.M)</t>
  </si>
  <si>
    <t>-278369154</t>
  </si>
  <si>
    <t>23</t>
  </si>
  <si>
    <t>K</t>
  </si>
  <si>
    <t>119003227</t>
  </si>
  <si>
    <t>Mobilní plotová zábrana vyplněná dráty výšky do 2,2 m pro zabezpečení výkopu zřízení</t>
  </si>
  <si>
    <t>-1304600895</t>
  </si>
  <si>
    <t>dle F2.b</t>
  </si>
  <si>
    <t>100+77</t>
  </si>
  <si>
    <t>24</t>
  </si>
  <si>
    <t>119003228</t>
  </si>
  <si>
    <t>Mobilní plotová zábrana vyplněná dráty výšky do 2,2 m pro zabezpečení výkopu odstranění</t>
  </si>
  <si>
    <t>-944154799</t>
  </si>
  <si>
    <t>25</t>
  </si>
  <si>
    <t>R001N</t>
  </si>
  <si>
    <t>náklady za pronájem mobilního oplocení po dobu 4 měsíců</t>
  </si>
  <si>
    <t>-1390606101</t>
  </si>
  <si>
    <t>tráva</t>
  </si>
  <si>
    <t>m2</t>
  </si>
  <si>
    <t>1394</t>
  </si>
  <si>
    <t>litý</t>
  </si>
  <si>
    <t>229</t>
  </si>
  <si>
    <t>fréza</t>
  </si>
  <si>
    <t>969</t>
  </si>
  <si>
    <t>kostkyp</t>
  </si>
  <si>
    <t>787,3</t>
  </si>
  <si>
    <t>kostkyv</t>
  </si>
  <si>
    <t>577,1</t>
  </si>
  <si>
    <t>bo1530</t>
  </si>
  <si>
    <t>30</t>
  </si>
  <si>
    <t>fr0125</t>
  </si>
  <si>
    <t>m3</t>
  </si>
  <si>
    <t>176</t>
  </si>
  <si>
    <t>001 - SO 101 KOMUNIKACE</t>
  </si>
  <si>
    <t>trvalky</t>
  </si>
  <si>
    <t>103</t>
  </si>
  <si>
    <t>keře</t>
  </si>
  <si>
    <t>41,6</t>
  </si>
  <si>
    <t>přípojka</t>
  </si>
  <si>
    <t>43,5</t>
  </si>
  <si>
    <t>kostkyvšedé</t>
  </si>
  <si>
    <t>225</t>
  </si>
  <si>
    <t>geoška</t>
  </si>
  <si>
    <t>2333,04</t>
  </si>
  <si>
    <t>odkop</t>
  </si>
  <si>
    <t>1647,059</t>
  </si>
  <si>
    <t>trativod</t>
  </si>
  <si>
    <t>223,6</t>
  </si>
  <si>
    <t>lože</t>
  </si>
  <si>
    <t>6,708</t>
  </si>
  <si>
    <t>trávník</t>
  </si>
  <si>
    <t>77</t>
  </si>
  <si>
    <t>louka</t>
  </si>
  <si>
    <t>1703</t>
  </si>
  <si>
    <t>odvoz</t>
  </si>
  <si>
    <t>1697,999</t>
  </si>
  <si>
    <t>pláň</t>
  </si>
  <si>
    <t>2007,7</t>
  </si>
  <si>
    <t>zatrav</t>
  </si>
  <si>
    <t>310,7</t>
  </si>
  <si>
    <t>rošt</t>
  </si>
  <si>
    <t>bo1525</t>
  </si>
  <si>
    <t>77,5</t>
  </si>
  <si>
    <t>bo1025</t>
  </si>
  <si>
    <t>399,6</t>
  </si>
  <si>
    <t>slepci60</t>
  </si>
  <si>
    <t>kontrast80</t>
  </si>
  <si>
    <t>35,9</t>
  </si>
  <si>
    <t>drážkovaná</t>
  </si>
  <si>
    <t>14,1</t>
  </si>
  <si>
    <t>kontrast2</t>
  </si>
  <si>
    <t>4,5</t>
  </si>
  <si>
    <t>slepci80</t>
  </si>
  <si>
    <t>10,6</t>
  </si>
  <si>
    <t>napojení</t>
  </si>
  <si>
    <t>108</t>
  </si>
  <si>
    <t>bo1515</t>
  </si>
  <si>
    <t>bop</t>
  </si>
  <si>
    <t>schody</t>
  </si>
  <si>
    <t>37,5</t>
  </si>
  <si>
    <t>voda</t>
  </si>
  <si>
    <t>19,696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</si>
  <si>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</si>
  <si>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</si>
  <si>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</si>
  <si>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</si>
  <si>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</si>
  <si>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</si>
  <si>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</si>
  <si>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</si>
  <si>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</si>
  <si>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</si>
  <si>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46-M - Zemní práce při extr.mont.pracích</t>
  </si>
  <si>
    <t>Zemní práce</t>
  </si>
  <si>
    <t>111151103</t>
  </si>
  <si>
    <t>Odstranění travin z celkové plochy přes 500 m2 strojně</t>
  </si>
  <si>
    <t>1513071521</t>
  </si>
  <si>
    <t>dle D1.1.2.a</t>
  </si>
  <si>
    <t>500+50+60+6+50+3*(61+35)+220+2*(50+60)</t>
  </si>
  <si>
    <t>112101101</t>
  </si>
  <si>
    <t>Odstranění stromů listnatých průměru kmene do 300 mm</t>
  </si>
  <si>
    <t>-1421731709</t>
  </si>
  <si>
    <t>112101102</t>
  </si>
  <si>
    <t>Odstranění stromů listnatých průměru kmene do 500 mm</t>
  </si>
  <si>
    <t>-1834600761</t>
  </si>
  <si>
    <t>112201112</t>
  </si>
  <si>
    <t>Odstranění pařezů D do 0,3 m v rovině a svahu 1:5 s odklizením do 20 m a zasypáním jámy</t>
  </si>
  <si>
    <t>583304839</t>
  </si>
  <si>
    <t>112201114</t>
  </si>
  <si>
    <t>Odstranění pařezů D do 0,5 m v rovině a svahu 1:5 s odklizením do 20 m a zasypáním jámy</t>
  </si>
  <si>
    <t>-46318734</t>
  </si>
  <si>
    <t>113106142</t>
  </si>
  <si>
    <t>Rozebrání dlažeb z betonových nebo kamenných dlaždic komunikací pro pěší strojně pl přes 50 m2</t>
  </si>
  <si>
    <t>-958948966</t>
  </si>
  <si>
    <t>plocha před kostelem pod asfaltem - odhad</t>
  </si>
  <si>
    <t>sjezdy</t>
  </si>
  <si>
    <t>113107232</t>
  </si>
  <si>
    <t>Odstranění podkladu z betonu prostého tl 300 mm strojně pl přes 200 m2</t>
  </si>
  <si>
    <t>331825687</t>
  </si>
  <si>
    <t>113107241</t>
  </si>
  <si>
    <t>Odstranění podkladu živičného tl 50 mm strojně pl přes 200 m2</t>
  </si>
  <si>
    <t>-1219334825</t>
  </si>
  <si>
    <t>dle F2.a</t>
  </si>
  <si>
    <t>litý asfalt na chodníku</t>
  </si>
  <si>
    <t>113152112</t>
  </si>
  <si>
    <t>Odstranění podkladů zpevněných ploch z kameniva drceného</t>
  </si>
  <si>
    <t>-182483403</t>
  </si>
  <si>
    <t>fréza*0,3</t>
  </si>
  <si>
    <t>113154123</t>
  </si>
  <si>
    <t>Frézování živičného krytu tl 50 mm pruh š přes 0,5 do 1 m pl do 500 m2 bez překážek v trase</t>
  </si>
  <si>
    <t>2090616615</t>
  </si>
  <si>
    <t>napojení Vrbická, Požární</t>
  </si>
  <si>
    <t>21+47+4</t>
  </si>
  <si>
    <t>0,5*72</t>
  </si>
  <si>
    <t>113154334</t>
  </si>
  <si>
    <t>Frézování živičného krytu tl 100 mm pruh š 2 m pl do 10000 m2 bez překážek v trase</t>
  </si>
  <si>
    <t>-41287754</t>
  </si>
  <si>
    <t>113202111</t>
  </si>
  <si>
    <t>Vytrhání obrub krajníků obrubníků stojatých</t>
  </si>
  <si>
    <t>374121665</t>
  </si>
  <si>
    <t>66+25+35+60+45+15+2*(50+60)</t>
  </si>
  <si>
    <t>119001405</t>
  </si>
  <si>
    <t>Dočasné zajištění potrubí z PE DN do 200 mm</t>
  </si>
  <si>
    <t>1054073261</t>
  </si>
  <si>
    <t>dle C3</t>
  </si>
  <si>
    <t>2*45+32</t>
  </si>
  <si>
    <t>119001411</t>
  </si>
  <si>
    <t>Dočasné zajištění potrubí betonového, ŽB nebo kameninového DN do 200 mm</t>
  </si>
  <si>
    <t>-756006576</t>
  </si>
  <si>
    <t>29</t>
  </si>
  <si>
    <t>120001101</t>
  </si>
  <si>
    <t>Příplatek za ztížení vykopávky v blízkosti podzemního vedení</t>
  </si>
  <si>
    <t>1861200390</t>
  </si>
  <si>
    <t>10% z objemu odkopávek</t>
  </si>
  <si>
    <t>odkop*0,1</t>
  </si>
  <si>
    <t>121103112</t>
  </si>
  <si>
    <t>Skrývka zemin schopných zúrodnění ve svahu do 1:2</t>
  </si>
  <si>
    <t>-1249427332</t>
  </si>
  <si>
    <t>tráva*0,2</t>
  </si>
  <si>
    <t>122351105</t>
  </si>
  <si>
    <t>Odkopávky a prokopávky nezapažené v hornině třídy těžitelnosti II skupiny 4 objem do 1000 m3 strojně</t>
  </si>
  <si>
    <t>768168855</t>
  </si>
  <si>
    <t>dle D1.1.2.a, D1.1.1</t>
  </si>
  <si>
    <t>(kostkyv+kostkyvšedé)*0,94+zatrav*0,77+kostkyp*0,59</t>
  </si>
  <si>
    <t>slepci60*0,59+bo1525*0,3*0,45+bo1025*0,3*0,77+slepci80*0,94</t>
  </si>
  <si>
    <t>kontrast2*0,59+kontrast80*0,94</t>
  </si>
  <si>
    <t>drážkovaná*0,94</t>
  </si>
  <si>
    <t>schody*0,64</t>
  </si>
  <si>
    <t>131111332</t>
  </si>
  <si>
    <t>Vrtání jamek pro plotové sloupky D přes 100 do 200 mm ručně s motorovým vrtákem</t>
  </si>
  <si>
    <t>1974743667</t>
  </si>
  <si>
    <t>dle C4, D1.1.2.a, D1.1.1</t>
  </si>
  <si>
    <t>oplocení + značky+rošty</t>
  </si>
  <si>
    <t>(8+5+6)*0,6+8*0,3</t>
  </si>
  <si>
    <t>132153301</t>
  </si>
  <si>
    <t>Hloubení rýh pro sběrné a svodné drény rýhovačem hl do 1,0 m v hornině třídy těžitelnosti I a II skupiny 1 až 4</t>
  </si>
  <si>
    <t>1803040553</t>
  </si>
  <si>
    <t>dle D1.1.2.c, C3</t>
  </si>
  <si>
    <t>trativod+přípojka</t>
  </si>
  <si>
    <t>162201401</t>
  </si>
  <si>
    <t>Vodorovné přemístění větví stromů listnatých do 1 km D kmene přes 100 do 300 mm</t>
  </si>
  <si>
    <t>1835972778</t>
  </si>
  <si>
    <t>162201402</t>
  </si>
  <si>
    <t>Vodorovné přemístění větví stromů listnatých do 1 km D kmene přes 300 do 500 mm</t>
  </si>
  <si>
    <t>2100016996</t>
  </si>
  <si>
    <t>162201411</t>
  </si>
  <si>
    <t>Vodorovné přemístění kmenů stromů listnatých do 1 km D kmene přes 100 do 300 mm</t>
  </si>
  <si>
    <t>-1487812048</t>
  </si>
  <si>
    <t>162201412</t>
  </si>
  <si>
    <t>Vodorovné přemístění kmenů stromů listnatých do 1 km D kmene přes 300 do 500 mm</t>
  </si>
  <si>
    <t>-543841293</t>
  </si>
  <si>
    <t>162201421</t>
  </si>
  <si>
    <t>Vodorovné přemístění pařezů do 1 km D přes 100 do 300 mm</t>
  </si>
  <si>
    <t>679874892</t>
  </si>
  <si>
    <t>162201422</t>
  </si>
  <si>
    <t>Vodorovné přemístění pařezů do 1 km D přes 300 do 500 mm</t>
  </si>
  <si>
    <t>458225062</t>
  </si>
  <si>
    <t>26</t>
  </si>
  <si>
    <t>162351123</t>
  </si>
  <si>
    <t>Vodorovné přemístění přes 50 do 500 m výkopku/sypaniny z hornin třídy těžitelnosti II skupiny 4 a 5</t>
  </si>
  <si>
    <t>-649297675</t>
  </si>
  <si>
    <t>ornice tam a zpět</t>
  </si>
  <si>
    <t>2*tráva*0,2</t>
  </si>
  <si>
    <t>27</t>
  </si>
  <si>
    <t>162751137</t>
  </si>
  <si>
    <t>Vodorovné přemístění přes 9 000 do 10000 m výkopku/sypaniny z horniny třídy těžitelnosti II skupiny 4 a 5</t>
  </si>
  <si>
    <t>864403076</t>
  </si>
  <si>
    <t>odkop+trativod*0,5*0,3+přípojka*0,4*1</t>
  </si>
  <si>
    <t>28</t>
  </si>
  <si>
    <t>167151112</t>
  </si>
  <si>
    <t>Nakládání výkopku z hornin třídy těžitelnosti II skupiny 4 a 5 přes 100 m3</t>
  </si>
  <si>
    <t>420557119</t>
  </si>
  <si>
    <t>171201201</t>
  </si>
  <si>
    <t>Uložení sypaniny na skládky</t>
  </si>
  <si>
    <t>-157790142</t>
  </si>
  <si>
    <t>171201231</t>
  </si>
  <si>
    <t>Poplatek za uložení zeminy a kamení na recyklační skládce (skládkovné) kód odpadu 17 05 04</t>
  </si>
  <si>
    <t>t</t>
  </si>
  <si>
    <t>-7655294</t>
  </si>
  <si>
    <t>odvoz*1,7</t>
  </si>
  <si>
    <t>31</t>
  </si>
  <si>
    <t>174101101</t>
  </si>
  <si>
    <t>Zásyp jam, šachet rýh nebo kolem objektů sypaninou se zhutněním</t>
  </si>
  <si>
    <t>-1729443410</t>
  </si>
  <si>
    <t>dle D1.1.2.d; C3</t>
  </si>
  <si>
    <t>zásyp štoly</t>
  </si>
  <si>
    <t>40*4,4</t>
  </si>
  <si>
    <t>zásyp přípojky</t>
  </si>
  <si>
    <t>přípojka*0,4*0,6</t>
  </si>
  <si>
    <t>32</t>
  </si>
  <si>
    <t>58344229</t>
  </si>
  <si>
    <t>štěrkodrť frakce 0/125</t>
  </si>
  <si>
    <t>-1900222732</t>
  </si>
  <si>
    <t>fr0125*1,8</t>
  </si>
  <si>
    <t>33</t>
  </si>
  <si>
    <t>175151101</t>
  </si>
  <si>
    <t>Obsypání potrubí strojně sypaninou bez prohození, uloženou do 3 m</t>
  </si>
  <si>
    <t>1521852702</t>
  </si>
  <si>
    <t>dle D1.1.2.c</t>
  </si>
  <si>
    <t>trativod*0,4*0,4+přípojka*0,4*0,4</t>
  </si>
  <si>
    <t>34</t>
  </si>
  <si>
    <t>583439320R</t>
  </si>
  <si>
    <t>kamenivo drcené hrubé frakce 16-32</t>
  </si>
  <si>
    <t>-827143413</t>
  </si>
  <si>
    <t>0,4*0,4*2*trativod</t>
  </si>
  <si>
    <t>35</t>
  </si>
  <si>
    <t>58344197</t>
  </si>
  <si>
    <t>štěrkodrť frakce 0/63</t>
  </si>
  <si>
    <t>-1442374210</t>
  </si>
  <si>
    <t>přípojka*0,4*0,6*1,9*0,5</t>
  </si>
  <si>
    <t>9,918*1,015 'Přepočtené koeficientem množství</t>
  </si>
  <si>
    <t>36</t>
  </si>
  <si>
    <t>58337310</t>
  </si>
  <si>
    <t>štěrkopísek frakce 0/4</t>
  </si>
  <si>
    <t>-7847183</t>
  </si>
  <si>
    <t>přípojka*0,4*0,4*2</t>
  </si>
  <si>
    <t>13,92*1,015 'Přepočtené koeficientem množství</t>
  </si>
  <si>
    <t>37</t>
  </si>
  <si>
    <t>181311103</t>
  </si>
  <si>
    <t>Rozprostření ornice tl vrstvy do 200 mm v rovině nebo ve svahu do 1:5 ručně</t>
  </si>
  <si>
    <t>1941044659</t>
  </si>
  <si>
    <t>trávník+keře+trvalky</t>
  </si>
  <si>
    <t>38</t>
  </si>
  <si>
    <t>181411122</t>
  </si>
  <si>
    <t>Založení lučního trávníku výsevem pl do 1000 m2 ve svahu přes 1:5 do 1:2</t>
  </si>
  <si>
    <t>-699735030</t>
  </si>
  <si>
    <t>39</t>
  </si>
  <si>
    <t>00572420</t>
  </si>
  <si>
    <t>osivo směs travní parková okrasná</t>
  </si>
  <si>
    <t>kg</t>
  </si>
  <si>
    <t>-1030124724</t>
  </si>
  <si>
    <t>0,03*louka</t>
  </si>
  <si>
    <t>40</t>
  </si>
  <si>
    <t>181411132</t>
  </si>
  <si>
    <t>Založení parkového trávníku výsevem pl do 1000 m2 ve svahu přes 1:5 do 1:2</t>
  </si>
  <si>
    <t>1169737914</t>
  </si>
  <si>
    <t>41</t>
  </si>
  <si>
    <t>00572410</t>
  </si>
  <si>
    <t>osivo směs travní parková</t>
  </si>
  <si>
    <t>1150393059</t>
  </si>
  <si>
    <t>0,03*trávník</t>
  </si>
  <si>
    <t>42</t>
  </si>
  <si>
    <t>251911550</t>
  </si>
  <si>
    <t>hnojivo průmyslové Cererit (bal. 5 kg)</t>
  </si>
  <si>
    <t>1043432042</t>
  </si>
  <si>
    <t>0,03*(trávník+trvalky+keře)</t>
  </si>
  <si>
    <t>43</t>
  </si>
  <si>
    <t>25234001RR</t>
  </si>
  <si>
    <t>herbicid totální</t>
  </si>
  <si>
    <t>litr</t>
  </si>
  <si>
    <t>-1514780623</t>
  </si>
  <si>
    <t>((trávník+keře+trvalky)*8)/10000</t>
  </si>
  <si>
    <t>44</t>
  </si>
  <si>
    <t>181951114</t>
  </si>
  <si>
    <t>Úprava pláně v hornině třídy těžitelnosti II skupiny 4 a 5 se zhutněním strojně</t>
  </si>
  <si>
    <t>-1594905047</t>
  </si>
  <si>
    <t>kostkyp+kostkyv+kostkyvšedé+zatrav+slepci60+slepci80+kontrast80+kontrast2+drážkovaná+schody</t>
  </si>
  <si>
    <t>45</t>
  </si>
  <si>
    <t>183101313</t>
  </si>
  <si>
    <t>Jamky pro výsadbu s výměnou 100 % půdy zeminy tř 1 až 4 objem do 0,05 m3 v rovině a svahu do 1:5</t>
  </si>
  <si>
    <t>1741767566</t>
  </si>
  <si>
    <t>2*206</t>
  </si>
  <si>
    <t>46</t>
  </si>
  <si>
    <t>10321100</t>
  </si>
  <si>
    <t>zahradní substrát pro výsadbu VL</t>
  </si>
  <si>
    <t>-1658505308</t>
  </si>
  <si>
    <t>0,45*trvalky+0,1*keře</t>
  </si>
  <si>
    <t>47</t>
  </si>
  <si>
    <t>183101321</t>
  </si>
  <si>
    <t>Jamky pro výsadbu s výměnou 100 % půdy zeminy tř 1 až 4 objem do 1 m3 v rovině a svahu do 1:5</t>
  </si>
  <si>
    <t>-913558247</t>
  </si>
  <si>
    <t>48</t>
  </si>
  <si>
    <t>R8001</t>
  </si>
  <si>
    <t>Kůly frézované 3 m</t>
  </si>
  <si>
    <t>61112716</t>
  </si>
  <si>
    <t>16*3</t>
  </si>
  <si>
    <t>49</t>
  </si>
  <si>
    <t>R8002</t>
  </si>
  <si>
    <t>Úvazky a spojovací materiál  (stromy dle TZ)</t>
  </si>
  <si>
    <t>1886399704</t>
  </si>
  <si>
    <t>50</t>
  </si>
  <si>
    <t>R8003</t>
  </si>
  <si>
    <t xml:space="preserve">Juta na bandáž kmene </t>
  </si>
  <si>
    <t>-1430474378</t>
  </si>
  <si>
    <t>16*2</t>
  </si>
  <si>
    <t>51</t>
  </si>
  <si>
    <t>R8004</t>
  </si>
  <si>
    <t>Chránička paty kmene       (stromy dle TZ)</t>
  </si>
  <si>
    <t>-1885041482</t>
  </si>
  <si>
    <t>52</t>
  </si>
  <si>
    <t>183205112</t>
  </si>
  <si>
    <t>Založení záhonu v rovině a svahu do 1:5 zemina tř 3</t>
  </si>
  <si>
    <t>620211053</t>
  </si>
  <si>
    <t>53</t>
  </si>
  <si>
    <t>183211312</t>
  </si>
  <si>
    <t>Výsadba trvalek prostokořenných</t>
  </si>
  <si>
    <t>-816666366</t>
  </si>
  <si>
    <t>54</t>
  </si>
  <si>
    <t>183403114</t>
  </si>
  <si>
    <t>Obdělání půdy kultivátorováním v rovině a svahu do 1:5</t>
  </si>
  <si>
    <t>-1390748011</t>
  </si>
  <si>
    <t>trávník+louka+keře+trvalky</t>
  </si>
  <si>
    <t>55</t>
  </si>
  <si>
    <t>183403153</t>
  </si>
  <si>
    <t>Obdělání půdy hrabáním v rovině a svahu do 1:5</t>
  </si>
  <si>
    <t>977296545</t>
  </si>
  <si>
    <t>56</t>
  </si>
  <si>
    <t>183403161</t>
  </si>
  <si>
    <t>Obdělání půdy válením v rovině a svahu do 1:5</t>
  </si>
  <si>
    <t>682125723</t>
  </si>
  <si>
    <t>57</t>
  </si>
  <si>
    <t>183552431</t>
  </si>
  <si>
    <t>Hnojení tekutými hnojivy se zapravením do půdy v množství do 2 t/ha ploch do 5 ha sklonu do 5°</t>
  </si>
  <si>
    <t>ha</t>
  </si>
  <si>
    <t>-1948553807</t>
  </si>
  <si>
    <t>(keře+trvalky+trávník)/10000</t>
  </si>
  <si>
    <t>58</t>
  </si>
  <si>
    <t>R102</t>
  </si>
  <si>
    <t>ochrana kmene bedněním - zřízení</t>
  </si>
  <si>
    <t>-680125844</t>
  </si>
  <si>
    <t>24*2*4*0,5</t>
  </si>
  <si>
    <t>59</t>
  </si>
  <si>
    <t>R103</t>
  </si>
  <si>
    <t>ochrana kmene bedněním - odstranění</t>
  </si>
  <si>
    <t>-469393808</t>
  </si>
  <si>
    <t>60</t>
  </si>
  <si>
    <t>184102116</t>
  </si>
  <si>
    <t>Výsadba dřeviny s balem D do 0,8 m do jamky se zalitím v rovině a svahu do 1:5</t>
  </si>
  <si>
    <t>-100436617</t>
  </si>
  <si>
    <t>61</t>
  </si>
  <si>
    <t>R1841ja</t>
  </si>
  <si>
    <t>Lípa srdčitá (Tilia cordata ´Greenspire´) – 1ks, o.k. 18-20cm</t>
  </si>
  <si>
    <t>1911707729</t>
  </si>
  <si>
    <t>62</t>
  </si>
  <si>
    <t>R1841hr</t>
  </si>
  <si>
    <t xml:space="preserve">javor babyka (Acer campestre Elsrijk) o.k. 18-20cm </t>
  </si>
  <si>
    <t>1806648982</t>
  </si>
  <si>
    <t>63</t>
  </si>
  <si>
    <t>184215133</t>
  </si>
  <si>
    <t>Ukotvení kmene dřevin třemi kůly D do 0,1 m délky do 3 m</t>
  </si>
  <si>
    <t>1752930721</t>
  </si>
  <si>
    <t>64</t>
  </si>
  <si>
    <t>184215411</t>
  </si>
  <si>
    <t>Zhotovení závlahové mísy dřevin D do 0,5 m v rovině nebo na svahu do 1:5</t>
  </si>
  <si>
    <t>-1486234362</t>
  </si>
  <si>
    <t>65</t>
  </si>
  <si>
    <t>184501131</t>
  </si>
  <si>
    <t>Zhotovení obalu z juty ve dvou vrstvách v rovině a svahu do 1:5</t>
  </si>
  <si>
    <t>2094012994</t>
  </si>
  <si>
    <t>66</t>
  </si>
  <si>
    <t>184802111</t>
  </si>
  <si>
    <t>Chemické odplevelení před založením kultury nad 20 m2 postřikem na široko v rovině a svahu do 1:5</t>
  </si>
  <si>
    <t>1872087185</t>
  </si>
  <si>
    <t>67</t>
  </si>
  <si>
    <t>R101</t>
  </si>
  <si>
    <t xml:space="preserve">Trávníkový substrát  </t>
  </si>
  <si>
    <t>-2016894780</t>
  </si>
  <si>
    <t>(trávník*0,2)/2,5</t>
  </si>
  <si>
    <t>68</t>
  </si>
  <si>
    <t>184911431</t>
  </si>
  <si>
    <t>Mulčování rostlin kůrou tl. do 0,15 m v rovině a svahu do 1:5</t>
  </si>
  <si>
    <t>-511863386</t>
  </si>
  <si>
    <t>keře+trvalky</t>
  </si>
  <si>
    <t>69</t>
  </si>
  <si>
    <t>10391100</t>
  </si>
  <si>
    <t>kůra mulčovací VL</t>
  </si>
  <si>
    <t>874653660</t>
  </si>
  <si>
    <t>(keře+trvalky)*0,15</t>
  </si>
  <si>
    <t>70</t>
  </si>
  <si>
    <t>185804312</t>
  </si>
  <si>
    <t>Zalití rostlin vodou plocha přes 20 m2</t>
  </si>
  <si>
    <t>1613179423</t>
  </si>
  <si>
    <t>4x zálivka</t>
  </si>
  <si>
    <t>trávník*0,015*4</t>
  </si>
  <si>
    <t>16*0,1*4</t>
  </si>
  <si>
    <t>(keře+trvalky)*0,015*4</t>
  </si>
  <si>
    <t>71</t>
  </si>
  <si>
    <t>185851121</t>
  </si>
  <si>
    <t>Dovoz vody pro zálivku rostlin za vzdálenost do 1000 m</t>
  </si>
  <si>
    <t>-1597538786</t>
  </si>
  <si>
    <t>72</t>
  </si>
  <si>
    <t>bb001558</t>
  </si>
  <si>
    <t>akátové kůly se zápletem pro kotvení stezek ze štěpky</t>
  </si>
  <si>
    <t>-821138773</t>
  </si>
  <si>
    <t>dle D1.1.2.c; D1.1.2.a</t>
  </si>
  <si>
    <t>0,5*(6,55+49,38+12,46+18,2)</t>
  </si>
  <si>
    <t>73</t>
  </si>
  <si>
    <t>Ptačí zob obecný (Ligustrum vulgare "Atrovirens Compact") 20-30cm, kontejner 1,5L</t>
  </si>
  <si>
    <t>61322761</t>
  </si>
  <si>
    <t>74</t>
  </si>
  <si>
    <t>nv027</t>
  </si>
  <si>
    <t>Půdopokryvná růže (Kordes 'Marondo'), kontejner 2L</t>
  </si>
  <si>
    <t>-857252931</t>
  </si>
  <si>
    <t>75</t>
  </si>
  <si>
    <t>nv028</t>
  </si>
  <si>
    <t>Hvězdnice keříčkovitá (Aster dumosus,'Augenweide')</t>
  </si>
  <si>
    <t>1306477982</t>
  </si>
  <si>
    <t>Zakládání</t>
  </si>
  <si>
    <t>76</t>
  </si>
  <si>
    <t>212755214</t>
  </si>
  <si>
    <t>Trativody z drenážních trubek plastových flexibilních D 100 mm bez lože</t>
  </si>
  <si>
    <t>1063550109</t>
  </si>
  <si>
    <t>dle D1.1.2.a, D1.1.2.c</t>
  </si>
  <si>
    <t>32,3+32,1+7,1+15,8+2,3+1+24+6+44+10+49</t>
  </si>
  <si>
    <t>279113132</t>
  </si>
  <si>
    <t>Základová zeď tl do 200 mm z tvárnic ztraceného bednění včetně výplně z betonu tř. C 16/20</t>
  </si>
  <si>
    <t>34525884</t>
  </si>
  <si>
    <t>základy pro mobilář</t>
  </si>
  <si>
    <t>0,5*0,4*4</t>
  </si>
  <si>
    <t>0,5*0,4</t>
  </si>
  <si>
    <t>2*0,5*0,4*10</t>
  </si>
  <si>
    <t>2*0,5*0,4*7</t>
  </si>
  <si>
    <t>2*0,5*0,4*11</t>
  </si>
  <si>
    <t>12*0,4*0,5</t>
  </si>
  <si>
    <t>78</t>
  </si>
  <si>
    <t>R71101</t>
  </si>
  <si>
    <t>dodání a osazení HDPE folie tl. 1,5mm s provedením vodotěsných svařovaných spojů</t>
  </si>
  <si>
    <t>-504102016</t>
  </si>
  <si>
    <t>zatrav*1,1</t>
  </si>
  <si>
    <t>79</t>
  </si>
  <si>
    <t>213141112</t>
  </si>
  <si>
    <t>Zřízení vrstvy z geotextilie v rovině nebo ve sklonu do 1:5 š do 6 m</t>
  </si>
  <si>
    <t>192786475</t>
  </si>
  <si>
    <t>kostkyv+kostkyvšedé+2,2*zatrav+kostkyp+slepci60+rošt+slepci80+schody</t>
  </si>
  <si>
    <t>80</t>
  </si>
  <si>
    <t>69311068</t>
  </si>
  <si>
    <t>geotextilie netkaná separační, ochranná, filtrační, drenážní PP 300g/m2</t>
  </si>
  <si>
    <t>-250934598</t>
  </si>
  <si>
    <t>geoška*1,1</t>
  </si>
  <si>
    <t>2566,344*1,02 'Přepočtené koeficientem množství</t>
  </si>
  <si>
    <t>81</t>
  </si>
  <si>
    <t>275322611</t>
  </si>
  <si>
    <t>Základové patky ze ŽB se zvýšenými nároky na prostředí tř. C 30/37</t>
  </si>
  <si>
    <t>1185849699</t>
  </si>
  <si>
    <t>pod kříž</t>
  </si>
  <si>
    <t>1,7*1,3*1</t>
  </si>
  <si>
    <t>pod sochu</t>
  </si>
  <si>
    <t>1*1*1</t>
  </si>
  <si>
    <t>výplň vrutů pro rošty, značky a oplocení</t>
  </si>
  <si>
    <t>pi*0,1*0,1*(8+5+6)*0,6</t>
  </si>
  <si>
    <t>pi*0,1*0,1*8*0,3</t>
  </si>
  <si>
    <t>podstavec pro pamětní desku</t>
  </si>
  <si>
    <t>1,2*0,3*0,4</t>
  </si>
  <si>
    <t>82</t>
  </si>
  <si>
    <t>275351121</t>
  </si>
  <si>
    <t>Zřízení bednění základových patek</t>
  </si>
  <si>
    <t>-631173477</t>
  </si>
  <si>
    <t>1*1*4+2*1*(1,7+1,3)+1,2*2*(0,3+0,4)</t>
  </si>
  <si>
    <t>83</t>
  </si>
  <si>
    <t>275351122</t>
  </si>
  <si>
    <t>Odstranění bednění základových patek</t>
  </si>
  <si>
    <t>902090556</t>
  </si>
  <si>
    <t>11,68</t>
  </si>
  <si>
    <t>Svislé a kompletní konstrukce</t>
  </si>
  <si>
    <t>84</t>
  </si>
  <si>
    <t>338171114</t>
  </si>
  <si>
    <t>Osazování sloupků a vzpěr plotových ocelových v do 2,00 m do zemního vrutu</t>
  </si>
  <si>
    <t>-1996375115</t>
  </si>
  <si>
    <t>oplocení + značky</t>
  </si>
  <si>
    <t>8+5+2+6</t>
  </si>
  <si>
    <t>85</t>
  </si>
  <si>
    <t>55342263R</t>
  </si>
  <si>
    <t>sloupek plotový Pz a komaxitový 2500/48x1,5mm</t>
  </si>
  <si>
    <t>715318427</t>
  </si>
  <si>
    <t>86</t>
  </si>
  <si>
    <t>RR0041</t>
  </si>
  <si>
    <t>dodání a osazení sloupků pro bránu z CHS 76,1/3,2mm, komaxit, dl. 2,5m</t>
  </si>
  <si>
    <t>1055541924</t>
  </si>
  <si>
    <t>87</t>
  </si>
  <si>
    <t>55342274</t>
  </si>
  <si>
    <t>vzpěra plotová 38x1,5mm včetně krytky s uchem 2500mm</t>
  </si>
  <si>
    <t>-1054289726</t>
  </si>
  <si>
    <t>88</t>
  </si>
  <si>
    <t>R303ok</t>
  </si>
  <si>
    <t>odpadkový koš - dodání a montáž</t>
  </si>
  <si>
    <t>-1561962809</t>
  </si>
  <si>
    <t>89</t>
  </si>
  <si>
    <t>R358lv</t>
  </si>
  <si>
    <t>lavička ocelová s opěradlem RAL 7016 - dodání a montáž</t>
  </si>
  <si>
    <t>2021758324</t>
  </si>
  <si>
    <t>90</t>
  </si>
  <si>
    <t>R358st</t>
  </si>
  <si>
    <t>stojan na kola - ocel RAL 7016 - dodání a montáž</t>
  </si>
  <si>
    <t>1021997388</t>
  </si>
  <si>
    <t>91</t>
  </si>
  <si>
    <t>R358ip</t>
  </si>
  <si>
    <t>informační panel prosklený + ocel RAL 7016 - dodání a montáž</t>
  </si>
  <si>
    <t>-2127912839</t>
  </si>
  <si>
    <t>92</t>
  </si>
  <si>
    <t>348172214</t>
  </si>
  <si>
    <t>Montáž vjezdových bran samonosných dvoukřídlových pl přes 5 m2 do 10 m2</t>
  </si>
  <si>
    <t>1026148824</t>
  </si>
  <si>
    <t>93</t>
  </si>
  <si>
    <t>55342348</t>
  </si>
  <si>
    <t>brána plotová dvoukřídlá Pz 4000x2030mm</t>
  </si>
  <si>
    <t>2045167648</t>
  </si>
  <si>
    <t>94</t>
  </si>
  <si>
    <t>348401130</t>
  </si>
  <si>
    <t>Montáž oplocení ze strojového pletiva s napínacími dráty v přes 1,6 do 2,0 m</t>
  </si>
  <si>
    <t>1168967065</t>
  </si>
  <si>
    <t>dle D1.1.1, D1.1.2.a</t>
  </si>
  <si>
    <t>23,2</t>
  </si>
  <si>
    <t>95</t>
  </si>
  <si>
    <t>31327514</t>
  </si>
  <si>
    <t>pletivo drátěné plastifikované se čtvercovými oky 55/2,5mm v 1800mm</t>
  </si>
  <si>
    <t>-700967574</t>
  </si>
  <si>
    <t>23,2*1,05</t>
  </si>
  <si>
    <t>96</t>
  </si>
  <si>
    <t>348401350</t>
  </si>
  <si>
    <t>Rozvinutí, montáž a napnutí napínacího drátu na oplocení</t>
  </si>
  <si>
    <t>-1597024767</t>
  </si>
  <si>
    <t>23,2*3</t>
  </si>
  <si>
    <t>97</t>
  </si>
  <si>
    <t>15615300R</t>
  </si>
  <si>
    <t>drát kruhový Pz napínací  poplast D 2,2/3,2mm</t>
  </si>
  <si>
    <t>1469958501</t>
  </si>
  <si>
    <t>23,2*3*1,1</t>
  </si>
  <si>
    <t>98</t>
  </si>
  <si>
    <t>348401360</t>
  </si>
  <si>
    <t>Přiháčkování strojového pletiva k napínacímu drátu na oplocení</t>
  </si>
  <si>
    <t>2105287090</t>
  </si>
  <si>
    <t>99</t>
  </si>
  <si>
    <t>460080202</t>
  </si>
  <si>
    <t>Zřízení zabudovaného bednění základových konstrukcí</t>
  </si>
  <si>
    <t>1133168570</t>
  </si>
  <si>
    <t>oplocení + značky + rošty</t>
  </si>
  <si>
    <t>0,6*(8+5+6)*pi*0,2+0,3*8*pi</t>
  </si>
  <si>
    <t>100</t>
  </si>
  <si>
    <t>28611139</t>
  </si>
  <si>
    <t>trubka kanalizační PVC DN 200x5000mm SN4</t>
  </si>
  <si>
    <t>-886783481</t>
  </si>
  <si>
    <t>0,6*(8+5+6)*1,1+0,3*8*1,1</t>
  </si>
  <si>
    <t>101</t>
  </si>
  <si>
    <t>R001kr01</t>
  </si>
  <si>
    <t>přesunutí kříže vč. repase v odborném ateliéru dle D1.1.1</t>
  </si>
  <si>
    <t>656814788</t>
  </si>
  <si>
    <t>102</t>
  </si>
  <si>
    <t>007778</t>
  </si>
  <si>
    <t>mřiže ke stromům</t>
  </si>
  <si>
    <t>120969737</t>
  </si>
  <si>
    <t>tp1</t>
  </si>
  <si>
    <t>buňky pro růst kořenů 600/600/800mm - dodání a montáž</t>
  </si>
  <si>
    <t>-138394335</t>
  </si>
  <si>
    <t>dle D1.1.2.f</t>
  </si>
  <si>
    <t>12*32</t>
  </si>
  <si>
    <t>104</t>
  </si>
  <si>
    <t>tp2</t>
  </si>
  <si>
    <t>spojky pro buňky - dodání a montáž</t>
  </si>
  <si>
    <t>-545703314</t>
  </si>
  <si>
    <t>128*12</t>
  </si>
  <si>
    <t>105</t>
  </si>
  <si>
    <t>tp3</t>
  </si>
  <si>
    <t>čepičky pro buňky - dodání a montáž</t>
  </si>
  <si>
    <t>1701024981</t>
  </si>
  <si>
    <t>48*12</t>
  </si>
  <si>
    <t>106</t>
  </si>
  <si>
    <t>tp4</t>
  </si>
  <si>
    <t>distančníky pro buňky - dodání a montáž</t>
  </si>
  <si>
    <t>-1011742222</t>
  </si>
  <si>
    <t>96*12</t>
  </si>
  <si>
    <t>107</t>
  </si>
  <si>
    <t>tp6</t>
  </si>
  <si>
    <t>panely s profilací - kořenová bariéra - dodání a montáž</t>
  </si>
  <si>
    <t>171705090</t>
  </si>
  <si>
    <t>7*12</t>
  </si>
  <si>
    <t>R303kld</t>
  </si>
  <si>
    <t>dubové dřevěné klády osazené do svahu</t>
  </si>
  <si>
    <t>-1256602897</t>
  </si>
  <si>
    <t>Vodorovné konstrukce</t>
  </si>
  <si>
    <t>109</t>
  </si>
  <si>
    <t>451541111</t>
  </si>
  <si>
    <t>Lože pod potrubí otevřený výkop ze štěrkodrtě</t>
  </si>
  <si>
    <t>-378703327</t>
  </si>
  <si>
    <t>lože drenáží dle D1.1.2.c</t>
  </si>
  <si>
    <t>trativod*0,3*0,1</t>
  </si>
  <si>
    <t>povrchový drén u plotu dle D1.1.2.a</t>
  </si>
  <si>
    <t>0,5*25,5</t>
  </si>
  <si>
    <t>110</t>
  </si>
  <si>
    <t>451573111</t>
  </si>
  <si>
    <t>Lože pod potrubí otevřený výkop ze štěrkopísku</t>
  </si>
  <si>
    <t>-302745747</t>
  </si>
  <si>
    <t>Komunikace pozemní</t>
  </si>
  <si>
    <t>111</t>
  </si>
  <si>
    <t>0061</t>
  </si>
  <si>
    <t>plocha z dusané dubové štěpky</t>
  </si>
  <si>
    <t>283645934</t>
  </si>
  <si>
    <t>66,8</t>
  </si>
  <si>
    <t>112</t>
  </si>
  <si>
    <t>564851111</t>
  </si>
  <si>
    <t>Podklad ze štěrkodrtě ŠD tl 150 mm</t>
  </si>
  <si>
    <t>1303243259</t>
  </si>
  <si>
    <t>kostkyv+kostkyvšedé+kostkyp+slepci60+slepci80+kontrast80+kontrast2+drážkovaná</t>
  </si>
  <si>
    <t>(10+5+10)*1,5</t>
  </si>
  <si>
    <t>113</t>
  </si>
  <si>
    <t>564861111</t>
  </si>
  <si>
    <t>Podklad ze štěrkodrtě ŠD tl 200 mm</t>
  </si>
  <si>
    <t>1458116912</t>
  </si>
  <si>
    <t>kostkyv+kostkyvšedé+slepci80+kontrast80+drážkovaná</t>
  </si>
  <si>
    <t>sanace</t>
  </si>
  <si>
    <t>kostkyv+kostkyvšedé+2*zatrav+slepci80+kontrast80+drážkovaná</t>
  </si>
  <si>
    <t>114</t>
  </si>
  <si>
    <t>564871111</t>
  </si>
  <si>
    <t>Podklad ze štěrkodrtě ŠD tl 250 mm</t>
  </si>
  <si>
    <t>-736454302</t>
  </si>
  <si>
    <t>115</t>
  </si>
  <si>
    <t>564871116</t>
  </si>
  <si>
    <t>Podklad ze štěrkodrtě ŠD tl. 300 mm</t>
  </si>
  <si>
    <t>-1535563659</t>
  </si>
  <si>
    <t>kostkyp+slepci60+kontrast2+schody</t>
  </si>
  <si>
    <t>116</t>
  </si>
  <si>
    <t>565135101</t>
  </si>
  <si>
    <t>Asfaltový beton vrstva podkladní ACP 16 (obalované kamenivo OKS) tl 50 mm š do 1,5 m</t>
  </si>
  <si>
    <t>1793848057</t>
  </si>
  <si>
    <t>54,1*0,5</t>
  </si>
  <si>
    <t>117</t>
  </si>
  <si>
    <t>573211112</t>
  </si>
  <si>
    <t>Postřik živičný spojovací z asfaltu v množství 0,70 kg/m2</t>
  </si>
  <si>
    <t>1987251571</t>
  </si>
  <si>
    <t>54,1*2</t>
  </si>
  <si>
    <t>118</t>
  </si>
  <si>
    <t>577144111</t>
  </si>
  <si>
    <t>Asfaltový beton vrstva obrusná ACO 11 (ABS) tř. I tl 50 mm š do 3 m z nemodifikovaného asfaltu</t>
  </si>
  <si>
    <t>100560165</t>
  </si>
  <si>
    <t>54,1</t>
  </si>
  <si>
    <t>119</t>
  </si>
  <si>
    <t>591211111</t>
  </si>
  <si>
    <t>Kladení dlažby z kostek drobných z kamene do lože z kameniva těženého tl 50 mm</t>
  </si>
  <si>
    <t>1716671281</t>
  </si>
  <si>
    <t>dle D1.1.2.</t>
  </si>
  <si>
    <t>120</t>
  </si>
  <si>
    <t>58381007</t>
  </si>
  <si>
    <t>kostka dlažební žula drobná 8/10</t>
  </si>
  <si>
    <t>-443369964</t>
  </si>
  <si>
    <t>kostkyp*1,05</t>
  </si>
  <si>
    <t>kostkyvšedé*1,05</t>
  </si>
  <si>
    <t>121</t>
  </si>
  <si>
    <t>58381007R</t>
  </si>
  <si>
    <t>kostka dlažební žula 8/10cm bílá</t>
  </si>
  <si>
    <t>-1696194116</t>
  </si>
  <si>
    <t>kostkyv*1,05</t>
  </si>
  <si>
    <t>122</t>
  </si>
  <si>
    <t>596211111</t>
  </si>
  <si>
    <t>Kladení zámkové dlažby komunikací pro pěší tl 60 mm skupiny A pl do 100 m2</t>
  </si>
  <si>
    <t>291950798</t>
  </si>
  <si>
    <t>znovupoložení stávající dlažby ve sjezdech</t>
  </si>
  <si>
    <t>123</t>
  </si>
  <si>
    <t>R007</t>
  </si>
  <si>
    <t>dlažba zámková betonová přírodní šedá tl.60mm 20/20cm bez fazety</t>
  </si>
  <si>
    <t>524793974</t>
  </si>
  <si>
    <t>1,05*kontrast2</t>
  </si>
  <si>
    <t>124</t>
  </si>
  <si>
    <t>R007kdlp</t>
  </si>
  <si>
    <t>dlažba zámková betonová přírodní šedá tl.80mm 20/20cm bez fazety</t>
  </si>
  <si>
    <t>-867957016</t>
  </si>
  <si>
    <t>kontrast80*1,05</t>
  </si>
  <si>
    <t>125</t>
  </si>
  <si>
    <t>596211212</t>
  </si>
  <si>
    <t>Kladení zámkové dlažby komunikací pro pěší tl 80 mm skupiny A pl do 300 m2</t>
  </si>
  <si>
    <t>-1420746135</t>
  </si>
  <si>
    <t>126</t>
  </si>
  <si>
    <t>R007.1</t>
  </si>
  <si>
    <t>dlažba 20/20cm šedá tl. 40mm</t>
  </si>
  <si>
    <t>-173616630</t>
  </si>
  <si>
    <t>rošt*1,05</t>
  </si>
  <si>
    <t>127</t>
  </si>
  <si>
    <t>R008.21t</t>
  </si>
  <si>
    <t>reliéfní černá dlažba tl. 60mm betonová zámková</t>
  </si>
  <si>
    <t>257612494</t>
  </si>
  <si>
    <t>slepci60*1,05</t>
  </si>
  <si>
    <t>128</t>
  </si>
  <si>
    <t>R008.21t80</t>
  </si>
  <si>
    <t>reliéfní černá dlažba tl. 80mm betonová zámková</t>
  </si>
  <si>
    <t>22672713</t>
  </si>
  <si>
    <t>slepci80*1,05</t>
  </si>
  <si>
    <t>129</t>
  </si>
  <si>
    <t>R76701</t>
  </si>
  <si>
    <t>ocelové pozinkované rošty tl. 50mm - dodání a montáž</t>
  </si>
  <si>
    <t>1961117583</t>
  </si>
  <si>
    <t>130</t>
  </si>
  <si>
    <t>R76702</t>
  </si>
  <si>
    <t>ocelové pozinkované profily k roštům - dodání a montáž</t>
  </si>
  <si>
    <t>1578304663</t>
  </si>
  <si>
    <t>5*2*(3,14+9,42+3,77)</t>
  </si>
  <si>
    <t>131</t>
  </si>
  <si>
    <t>R596dldr01</t>
  </si>
  <si>
    <t>šedá drážkovaná dlažba tl. 80mm šedá</t>
  </si>
  <si>
    <t>-882485204</t>
  </si>
  <si>
    <t>1,05*drážkovaná</t>
  </si>
  <si>
    <t>132</t>
  </si>
  <si>
    <t>596412212</t>
  </si>
  <si>
    <t>Kladení dlažby z vegetačních tvárnic pozemních komunikací tl 80 mm pl přes 100 do 300 m2</t>
  </si>
  <si>
    <t>790226879</t>
  </si>
  <si>
    <t>133</t>
  </si>
  <si>
    <t>59246015</t>
  </si>
  <si>
    <t>dlažba plošná betonová vegetační 200x200x80mm šedá</t>
  </si>
  <si>
    <t>115512948</t>
  </si>
  <si>
    <t>1,05*zatrav</t>
  </si>
  <si>
    <t>Trubní vedení</t>
  </si>
  <si>
    <t>134</t>
  </si>
  <si>
    <t>242111113</t>
  </si>
  <si>
    <t>Osazení pláště kopané studny z betonových skruží celokruhových DN 1 m</t>
  </si>
  <si>
    <t>-274190261</t>
  </si>
  <si>
    <t>135</t>
  </si>
  <si>
    <t>242111123</t>
  </si>
  <si>
    <t>Osazení pláště kopané studny z betonových skruží dílcových DN 1 m</t>
  </si>
  <si>
    <t>1040607430</t>
  </si>
  <si>
    <t>136</t>
  </si>
  <si>
    <t>59225335</t>
  </si>
  <si>
    <t>skruž betonová studňová kruhová 100x100x9cm</t>
  </si>
  <si>
    <t>-1112551444</t>
  </si>
  <si>
    <t>137</t>
  </si>
  <si>
    <t>59225708</t>
  </si>
  <si>
    <t>deska betonová zákrytová pro studny, šachty a jímky půlená D 110x7,5cm</t>
  </si>
  <si>
    <t>-459583358</t>
  </si>
  <si>
    <t>138</t>
  </si>
  <si>
    <t>871161211</t>
  </si>
  <si>
    <t>Montáž potrubí z PE100 SDR 11 otevřený výkop svařovaných elektrotvarovkou D 32 x 3,0 mm</t>
  </si>
  <si>
    <t>1136760072</t>
  </si>
  <si>
    <t>139</t>
  </si>
  <si>
    <t>28613170</t>
  </si>
  <si>
    <t>trubka vodovodní PE100 SDR11 se signalizační vrstvou 32x3,0mm</t>
  </si>
  <si>
    <t>1211063580</t>
  </si>
  <si>
    <t>43,5*1,015 'Přepočtené koeficientem množství</t>
  </si>
  <si>
    <t>140</t>
  </si>
  <si>
    <t>R303std</t>
  </si>
  <si>
    <t>vyvrtání otvoru pro pumpu do poklopu</t>
  </si>
  <si>
    <t>1323816574</t>
  </si>
  <si>
    <t>141</t>
  </si>
  <si>
    <t>RS1</t>
  </si>
  <si>
    <t>Ruční pumpa Standard</t>
  </si>
  <si>
    <t>1641234168</t>
  </si>
  <si>
    <t>142</t>
  </si>
  <si>
    <t>RS2</t>
  </si>
  <si>
    <t>Pracovní válec 306/90 k pumpě</t>
  </si>
  <si>
    <t>343599391</t>
  </si>
  <si>
    <t>143</t>
  </si>
  <si>
    <t>RS3</t>
  </si>
  <si>
    <t>Sací koš se zpětnou klapkou 5/4“ k pumpě</t>
  </si>
  <si>
    <t>-692298088</t>
  </si>
  <si>
    <t>144</t>
  </si>
  <si>
    <t>RS4</t>
  </si>
  <si>
    <t>Spona s klíny k pumpě nerez</t>
  </si>
  <si>
    <t>-68704921</t>
  </si>
  <si>
    <t>145</t>
  </si>
  <si>
    <t>RS5</t>
  </si>
  <si>
    <t>odvodnění pod pumpou</t>
  </si>
  <si>
    <t>-1879488894</t>
  </si>
  <si>
    <t>146</t>
  </si>
  <si>
    <t>871171211</t>
  </si>
  <si>
    <t>Montáž potrubí z PE100 SDR 11 otevřený výkop svařovaných elektrotvarovkou D 40 x 3,7 mm</t>
  </si>
  <si>
    <t>1750590708</t>
  </si>
  <si>
    <t>147</t>
  </si>
  <si>
    <t>28613171</t>
  </si>
  <si>
    <t>trubka vodovodní PE100 SDR11 se signalizační vrstvou 40x3,7mm</t>
  </si>
  <si>
    <t>-1555372010</t>
  </si>
  <si>
    <t>5*1,015 'Přepočtené koeficientem množství</t>
  </si>
  <si>
    <t>148</t>
  </si>
  <si>
    <t>871181211</t>
  </si>
  <si>
    <t>Montáž potrubí z PE100 SDR 11 otevřený výkop svařovaných elektrotvarovkou D 50 x 4,6 mm</t>
  </si>
  <si>
    <t>-1834671189</t>
  </si>
  <si>
    <t>149</t>
  </si>
  <si>
    <t>28613172</t>
  </si>
  <si>
    <t>trubka vodovodní PE100 SDR11 se signalizační vrstvou 50x4,6mm</t>
  </si>
  <si>
    <t>-1786990961</t>
  </si>
  <si>
    <t>150</t>
  </si>
  <si>
    <t>895941111</t>
  </si>
  <si>
    <t>Zřízení vpusti kanalizační uliční z betonových dílců typ UV-50 normální</t>
  </si>
  <si>
    <t>-9740066</t>
  </si>
  <si>
    <t>151</t>
  </si>
  <si>
    <t>59223823</t>
  </si>
  <si>
    <t>vpusť betonová uliční dno 62,6 x 49,5 x 5 cm</t>
  </si>
  <si>
    <t>-1022547381</t>
  </si>
  <si>
    <t>152</t>
  </si>
  <si>
    <t>59223854</t>
  </si>
  <si>
    <t>skruž betonová pro uliční vpusť s výtokovým otvorem PVC, 45x35x5 cm</t>
  </si>
  <si>
    <t>1783887579</t>
  </si>
  <si>
    <t>153</t>
  </si>
  <si>
    <t>59223824</t>
  </si>
  <si>
    <t>vpusť betonová uliční /skruž/ 59x50x5 cm</t>
  </si>
  <si>
    <t>-2143962486</t>
  </si>
  <si>
    <t>154</t>
  </si>
  <si>
    <t>55242320</t>
  </si>
  <si>
    <t>mříž vtoková litinová plochá 500x500mm</t>
  </si>
  <si>
    <t>-1478496952</t>
  </si>
  <si>
    <t>155</t>
  </si>
  <si>
    <t>59223820</t>
  </si>
  <si>
    <t>vpusť betonová uliční /skruž/ 29x50x5 cm</t>
  </si>
  <si>
    <t>322779096</t>
  </si>
  <si>
    <t>156</t>
  </si>
  <si>
    <t>59223864</t>
  </si>
  <si>
    <t>prstenec betonový pro uliční vpusť vyrovnávací 39 x 6 x 13 cm</t>
  </si>
  <si>
    <t>-2122526630</t>
  </si>
  <si>
    <t>157</t>
  </si>
  <si>
    <t>899204112</t>
  </si>
  <si>
    <t>Osazení mříží litinových včetně rámů a košů na bahno pro třídu zatížení D400, E600</t>
  </si>
  <si>
    <t>948426114</t>
  </si>
  <si>
    <t>158</t>
  </si>
  <si>
    <t>R801522</t>
  </si>
  <si>
    <t>Kalový koš pro uliční vpusť vysoký A4 pozink</t>
  </si>
  <si>
    <t>51851866</t>
  </si>
  <si>
    <t>159</t>
  </si>
  <si>
    <t>R001P</t>
  </si>
  <si>
    <t>těsněný prostup betonovu skruží D40mm</t>
  </si>
  <si>
    <t>1587474956</t>
  </si>
  <si>
    <t>160</t>
  </si>
  <si>
    <t>R803</t>
  </si>
  <si>
    <t>KOLENO ELEKTRO    32/45° PE 100 SDR 11</t>
  </si>
  <si>
    <t>-1328175849</t>
  </si>
  <si>
    <t>161</t>
  </si>
  <si>
    <t>R804</t>
  </si>
  <si>
    <t>KOLENO ELEKTRO    32/30° PE 100 SDR 11</t>
  </si>
  <si>
    <t>-853516644</t>
  </si>
  <si>
    <t>162</t>
  </si>
  <si>
    <t>877161101</t>
  </si>
  <si>
    <t>Montáž elektrospojek na vodovodním potrubí z PE trub d 32</t>
  </si>
  <si>
    <t>-297185415</t>
  </si>
  <si>
    <t>163</t>
  </si>
  <si>
    <t>286159690</t>
  </si>
  <si>
    <t>SPOJKA ELEKTRO   32 PE 100 SDR 11</t>
  </si>
  <si>
    <t>-1042910079</t>
  </si>
  <si>
    <t>164</t>
  </si>
  <si>
    <t>877161110</t>
  </si>
  <si>
    <t>Montáž elektrokolen 45° na vodovodním potrubí z PE trub d 32</t>
  </si>
  <si>
    <t>-357557452</t>
  </si>
  <si>
    <t>165</t>
  </si>
  <si>
    <t>892233122</t>
  </si>
  <si>
    <t>Proplach a dezinfekce vodovodního potrubí DN od 40 do 70</t>
  </si>
  <si>
    <t>-799612667</t>
  </si>
  <si>
    <t>166</t>
  </si>
  <si>
    <t>899721111</t>
  </si>
  <si>
    <t>Signalizační vodič DN do 150 mm na potrubí</t>
  </si>
  <si>
    <t>-752695630</t>
  </si>
  <si>
    <t>přípojka*1,5</t>
  </si>
  <si>
    <t>167</t>
  </si>
  <si>
    <t>899722114</t>
  </si>
  <si>
    <t>Krytí potrubí z plastů výstražnou fólií z PVC 40 cm</t>
  </si>
  <si>
    <t>1067703382</t>
  </si>
  <si>
    <t>Ostatní konstrukce a práce, bourání</t>
  </si>
  <si>
    <t>168</t>
  </si>
  <si>
    <t>915111115</t>
  </si>
  <si>
    <t>Vodorovné dopravní značení dělící čáry souvislé š 125 mm základní žlutá barva</t>
  </si>
  <si>
    <t>-1230364153</t>
  </si>
  <si>
    <t>dle C4</t>
  </si>
  <si>
    <t>V12a</t>
  </si>
  <si>
    <t>169</t>
  </si>
  <si>
    <t>915131111</t>
  </si>
  <si>
    <t>Vodorovné dopravní značení přechody pro chodce, šipky, symboly základní bílá barva</t>
  </si>
  <si>
    <t>2021023634</t>
  </si>
  <si>
    <t>V10f</t>
  </si>
  <si>
    <t>170</t>
  </si>
  <si>
    <t>935113111</t>
  </si>
  <si>
    <t>Osazení odvodňovacího polymerbetonového žlabu s krycím roštem šířky do 200 mm</t>
  </si>
  <si>
    <t>796586715</t>
  </si>
  <si>
    <t>171</t>
  </si>
  <si>
    <t>59227006</t>
  </si>
  <si>
    <t>žlab odvodňovací polymerbetonový se spádem dna 0,5% 1000x130x155/160mm</t>
  </si>
  <si>
    <t>2745846</t>
  </si>
  <si>
    <t>172</t>
  </si>
  <si>
    <t>59227014</t>
  </si>
  <si>
    <t>rošt můstkový C250 litina dl 0,5m oka 50/12,7 průřez vtoku 493cm2/m</t>
  </si>
  <si>
    <t>414269801</t>
  </si>
  <si>
    <t>173</t>
  </si>
  <si>
    <t>935114111</t>
  </si>
  <si>
    <t>Mikroštěrbinový odvodňovací betonový žlab 220x260 mm bez vnitřního spádu se základem</t>
  </si>
  <si>
    <t>-1498837463</t>
  </si>
  <si>
    <t>29,5+31,7</t>
  </si>
  <si>
    <t>174</t>
  </si>
  <si>
    <t>963031434</t>
  </si>
  <si>
    <t>Bourání cihelných kleneb na MV nebo MVC tl do 300 mm</t>
  </si>
  <si>
    <t>258584901</t>
  </si>
  <si>
    <t>dle C3; D1.1.2.d; D1.1.1</t>
  </si>
  <si>
    <t>40*4</t>
  </si>
  <si>
    <t>175</t>
  </si>
  <si>
    <t>966008211</t>
  </si>
  <si>
    <t>Bourání odvodňovacího žlabu z betonových příkopových tvárnic š do 500 mm</t>
  </si>
  <si>
    <t>-379679483</t>
  </si>
  <si>
    <t>38+51</t>
  </si>
  <si>
    <t>966070811</t>
  </si>
  <si>
    <t>Zemní vruty pro ploty a dopravní značky</t>
  </si>
  <si>
    <t>1526480880</t>
  </si>
  <si>
    <t>966070821</t>
  </si>
  <si>
    <t>Zemní vruty pro plotové brány</t>
  </si>
  <si>
    <t>-1260642614</t>
  </si>
  <si>
    <t>178</t>
  </si>
  <si>
    <t>914111111</t>
  </si>
  <si>
    <t>Montáž svislé dopravní značky do velikosti 1 m2 objímkami na sloupek nebo konzolu</t>
  </si>
  <si>
    <t>495480642</t>
  </si>
  <si>
    <t>179</t>
  </si>
  <si>
    <t>40445619</t>
  </si>
  <si>
    <t>zákazové, příkazové dopravní značky B1-B34, C1-15 500mm</t>
  </si>
  <si>
    <t>1508193079</t>
  </si>
  <si>
    <t>180</t>
  </si>
  <si>
    <t>40445625</t>
  </si>
  <si>
    <t>informativní značky provozní IP8, IP9, IP11-IP13 500x700mm</t>
  </si>
  <si>
    <t>-33035637</t>
  </si>
  <si>
    <t>181</t>
  </si>
  <si>
    <t>40445649</t>
  </si>
  <si>
    <t>dodatkové tabulky E3-E5, E8, E14-E16 500x150mm</t>
  </si>
  <si>
    <t>1472014210</t>
  </si>
  <si>
    <t>182</t>
  </si>
  <si>
    <t>40445650</t>
  </si>
  <si>
    <t>dodatkové tabulky E7, E12, E13 500x300mm</t>
  </si>
  <si>
    <t>-1101913729</t>
  </si>
  <si>
    <t>183</t>
  </si>
  <si>
    <t>40445225</t>
  </si>
  <si>
    <t>sloupek pro dopravní značku Zn D 60mm v 3,5m</t>
  </si>
  <si>
    <t>1299656585</t>
  </si>
  <si>
    <t>184</t>
  </si>
  <si>
    <t>40445240</t>
  </si>
  <si>
    <t>patka pro sloupek Al D 60mm</t>
  </si>
  <si>
    <t>1964457755</t>
  </si>
  <si>
    <t>185</t>
  </si>
  <si>
    <t>40445253</t>
  </si>
  <si>
    <t>víčko plastové na sloupek D 60mm</t>
  </si>
  <si>
    <t>-1936800593</t>
  </si>
  <si>
    <t>186</t>
  </si>
  <si>
    <t>915611111</t>
  </si>
  <si>
    <t>Předznačení vodorovného liniového značení</t>
  </si>
  <si>
    <t>-1881550822</t>
  </si>
  <si>
    <t>187</t>
  </si>
  <si>
    <t>915621111</t>
  </si>
  <si>
    <t>Předznačení vodorovného plošného značení</t>
  </si>
  <si>
    <t>-564597063</t>
  </si>
  <si>
    <t>188</t>
  </si>
  <si>
    <t>916131213</t>
  </si>
  <si>
    <t>Osazení silničního obrubníku betonového stojatého s boční opěrou do lože z betonu prostého</t>
  </si>
  <si>
    <t>725999464</t>
  </si>
  <si>
    <t>32+4,5+6+5+3+3+4,5+3,5+14+2</t>
  </si>
  <si>
    <t>45-bop-bo1515</t>
  </si>
  <si>
    <t>189</t>
  </si>
  <si>
    <t>59217031</t>
  </si>
  <si>
    <t>obrubník betonový silniční 100 x 15 x 25 cm</t>
  </si>
  <si>
    <t>-1371813609</t>
  </si>
  <si>
    <t>1,05*bo1525</t>
  </si>
  <si>
    <t>190</t>
  </si>
  <si>
    <t>59217034</t>
  </si>
  <si>
    <t>obrubník betonový silniční 1000x150x300mm</t>
  </si>
  <si>
    <t>1571817621</t>
  </si>
  <si>
    <t>1,05*bo1530</t>
  </si>
  <si>
    <t>191</t>
  </si>
  <si>
    <t>59217029</t>
  </si>
  <si>
    <t>obrubník betonový silniční nájezdový 1000x150x150mm</t>
  </si>
  <si>
    <t>2066284936</t>
  </si>
  <si>
    <t>1,05*bo1515</t>
  </si>
  <si>
    <t>192</t>
  </si>
  <si>
    <t>59217030</t>
  </si>
  <si>
    <t>obrubník betonový silniční přechodový 1000x150x150-250mm</t>
  </si>
  <si>
    <t>487346089</t>
  </si>
  <si>
    <t>1,05*bop</t>
  </si>
  <si>
    <t>193</t>
  </si>
  <si>
    <t>916231213</t>
  </si>
  <si>
    <t>Osazení chodníkového obrubníku betonového stojatého s boční opěrou do lože z betonu prostého</t>
  </si>
  <si>
    <t>-641314345</t>
  </si>
  <si>
    <t>4+57+4+18+4+43+3+42+14+9+48+3+19+17+21+28+41+11+8+3+8+5+2+13+2-2*(5+3,5+1,7+3,5)</t>
  </si>
  <si>
    <t>194</t>
  </si>
  <si>
    <t>59217017</t>
  </si>
  <si>
    <t>obrubník betonový chodníkový 100x10x25 cm</t>
  </si>
  <si>
    <t>1631469926</t>
  </si>
  <si>
    <t>1,05*bo1025</t>
  </si>
  <si>
    <t>195</t>
  </si>
  <si>
    <t>919731123R</t>
  </si>
  <si>
    <t>Zarovnání styčné plochy podkladu nebo krytu živičného tl do 200 mm modifikovanou zálivkou</t>
  </si>
  <si>
    <t>70944132</t>
  </si>
  <si>
    <t>196</t>
  </si>
  <si>
    <t>919735113</t>
  </si>
  <si>
    <t>Řezání stávajícího živičného krytu hl do 150 mm</t>
  </si>
  <si>
    <t>-1490638118</t>
  </si>
  <si>
    <t>43+56+4+5</t>
  </si>
  <si>
    <t>197</t>
  </si>
  <si>
    <t>R912S</t>
  </si>
  <si>
    <t>dodání a osazení bet.schodišťového stupně 1000/350/150mm vč. lože z drti tl.40mm (barva šedá, hladký)</t>
  </si>
  <si>
    <t>1891462506</t>
  </si>
  <si>
    <t>10+5+10</t>
  </si>
  <si>
    <t>198</t>
  </si>
  <si>
    <t>R912SS</t>
  </si>
  <si>
    <t>dodání a osazení bet.schodišťového stupně 500/350/150mm vč. lože z drti tl.40mm (barva šedá, hladký)</t>
  </si>
  <si>
    <t>-1700673662</t>
  </si>
  <si>
    <t>199</t>
  </si>
  <si>
    <t>938908411</t>
  </si>
  <si>
    <t>Čištění vozovek splachováním vodou</t>
  </si>
  <si>
    <t>-671887941</t>
  </si>
  <si>
    <t>200</t>
  </si>
  <si>
    <t>966071711</t>
  </si>
  <si>
    <t>Bourání sloupků a vzpěr plotových ocelových do 2,5 m zabetonovaných</t>
  </si>
  <si>
    <t>1950227245</t>
  </si>
  <si>
    <t>201</t>
  </si>
  <si>
    <t>966071822</t>
  </si>
  <si>
    <t>Rozebrání oplocení z drátěného pletiva se čtvercovými oky v přes 1,6 do 2,0 m</t>
  </si>
  <si>
    <t>-1902879731</t>
  </si>
  <si>
    <t>202</t>
  </si>
  <si>
    <t>966073812</t>
  </si>
  <si>
    <t>Rozebrání vrat a vrátek k oplocení pl přes 8 do 10 m2</t>
  </si>
  <si>
    <t>1716685664</t>
  </si>
  <si>
    <t>203</t>
  </si>
  <si>
    <t>R981</t>
  </si>
  <si>
    <t>vybourání uliční betonové vpusti vč.likvidace, utěsnění potrubí a odvozu</t>
  </si>
  <si>
    <t>-1876473742</t>
  </si>
  <si>
    <t>204</t>
  </si>
  <si>
    <t>R767001</t>
  </si>
  <si>
    <t>zábradlí z oceli s třítyčovou výplní (spodní zarážka pro hůl), madlo a sloupky ∅40/2mm, výplň ∅20/2mm, žárové zinkování dle DIN EN ISO 1461,  tryskání - sweping, základní nátěr epoxidový + vrchní nátěr polyuretanový vč.kotvení</t>
  </si>
  <si>
    <t>758862233</t>
  </si>
  <si>
    <t>4*2+2</t>
  </si>
  <si>
    <t>205</t>
  </si>
  <si>
    <t>R982</t>
  </si>
  <si>
    <t>demontáž dopravní značky vč. sloupku a likvidace</t>
  </si>
  <si>
    <t>651207962</t>
  </si>
  <si>
    <t>206</t>
  </si>
  <si>
    <t>R001zbr</t>
  </si>
  <si>
    <t>ocelová zábrana proti najetí vč. přírub a kotevního materiálu vč. montáže</t>
  </si>
  <si>
    <t>935836434</t>
  </si>
  <si>
    <t>997</t>
  </si>
  <si>
    <t>Přesun sutě</t>
  </si>
  <si>
    <t>207</t>
  </si>
  <si>
    <t>997006512</t>
  </si>
  <si>
    <t>Vodorovné doprava suti s naložením a složením na skládku do 1 km</t>
  </si>
  <si>
    <t>1761722149</t>
  </si>
  <si>
    <t>208</t>
  </si>
  <si>
    <t>997006519</t>
  </si>
  <si>
    <t>Příplatek k vodorovnému přemístění suti na skládku ZKD 1 km přes 1 km</t>
  </si>
  <si>
    <t>477333538</t>
  </si>
  <si>
    <t>1038,783*9 'Přepočtené koeficientem množství</t>
  </si>
  <si>
    <t>209</t>
  </si>
  <si>
    <t>997221645RR</t>
  </si>
  <si>
    <t>Poplatek za uložení na skládce odpadu asfaltového s vysokým obsahem dehtu - nebezpečný odpad</t>
  </si>
  <si>
    <t>-1091183400</t>
  </si>
  <si>
    <t>12,42+222,87+22,442</t>
  </si>
  <si>
    <t>210</t>
  </si>
  <si>
    <t>997221861E</t>
  </si>
  <si>
    <t>Poplatek za uložení stavebního odpadu na recyklační skládce (skládkovné) z prostého betonu a cihel</t>
  </si>
  <si>
    <t>2035004145</t>
  </si>
  <si>
    <t>95,53+10,956+143,125+22,25+89,28</t>
  </si>
  <si>
    <t>211</t>
  </si>
  <si>
    <t>997221873</t>
  </si>
  <si>
    <t>Poplatek za uložení stavebního odpadu na recyklační skládce (skládkovné) zeminy a kamení zatříděného do Katalogu odpadů pod kódem 17 05 04</t>
  </si>
  <si>
    <t>598112908</t>
  </si>
  <si>
    <t>377,91</t>
  </si>
  <si>
    <t>998</t>
  </si>
  <si>
    <t>Přesun hmot</t>
  </si>
  <si>
    <t>212</t>
  </si>
  <si>
    <t>998225111</t>
  </si>
  <si>
    <t>Přesun hmot pro pozemní komunikace s krytem z kamene, monolitickým betonovým nebo živičným</t>
  </si>
  <si>
    <t>-2015621347</t>
  </si>
  <si>
    <t>Práce a dodávky M</t>
  </si>
  <si>
    <t>46-M</t>
  </si>
  <si>
    <t>Zemní práce při extr.mont.pracích</t>
  </si>
  <si>
    <t>213</t>
  </si>
  <si>
    <t>460070753</t>
  </si>
  <si>
    <t>Hloubení nezapažených jam pro ostatní konstrukce ručně v hornině tř 3</t>
  </si>
  <si>
    <t>1716343569</t>
  </si>
  <si>
    <t>dle C3 ruční sondy</t>
  </si>
  <si>
    <t>8*1*1*1,5</t>
  </si>
  <si>
    <t>drenáž</t>
  </si>
  <si>
    <t>67,5</t>
  </si>
  <si>
    <t>fr032</t>
  </si>
  <si>
    <t>64,5</t>
  </si>
  <si>
    <t>fr1632</t>
  </si>
  <si>
    <t>61,275</t>
  </si>
  <si>
    <t>fr3263</t>
  </si>
  <si>
    <t>122,55</t>
  </si>
  <si>
    <t>382,189</t>
  </si>
  <si>
    <t>jáma</t>
  </si>
  <si>
    <t>319,725</t>
  </si>
  <si>
    <t>10,464</t>
  </si>
  <si>
    <t>002 - SO 301 ODVODNĚNÍ KOMUNIKACE</t>
  </si>
  <si>
    <t>obsyp</t>
  </si>
  <si>
    <t>47,089</t>
  </si>
  <si>
    <t>potrubí</t>
  </si>
  <si>
    <t>99,66</t>
  </si>
  <si>
    <t>rýhy</t>
  </si>
  <si>
    <t>194,78</t>
  </si>
  <si>
    <t>zásyp</t>
  </si>
  <si>
    <t>456,952</t>
  </si>
  <si>
    <t>pažení</t>
  </si>
  <si>
    <t>618,874</t>
  </si>
  <si>
    <t>490,505</t>
  </si>
  <si>
    <t>131251202</t>
  </si>
  <si>
    <t>Hloubení jam zapažených v hornině třídy těžitelnosti I, skupiny 3 objem do 50 m3 strojně</t>
  </si>
  <si>
    <t>1120303314</t>
  </si>
  <si>
    <t>dle D1.3.3.f; D1.3.3.d</t>
  </si>
  <si>
    <t>4,2*10,5*5+4,2*6*2+3,26*3,87*3,87</t>
  </si>
  <si>
    <t>132254202</t>
  </si>
  <si>
    <t>Hloubení zapažených rýh š do 2000 mm v hornině třídy těžitelnosti I, skupiny 3 objem do 50 m3</t>
  </si>
  <si>
    <t>469827560</t>
  </si>
  <si>
    <t>dle D1.3.3.c</t>
  </si>
  <si>
    <t>(24,77*1,8+48,89*2,1)*1,05+1,05*(7,5+3+3+4+8)*1,5</t>
  </si>
  <si>
    <t>151101102</t>
  </si>
  <si>
    <t>Zřízení příložného pažení a rozepření stěn rýh hl přes 2 do 4 m</t>
  </si>
  <si>
    <t>-1075900782</t>
  </si>
  <si>
    <t>(rýhy/1,05)*2+2*4,2*(10,5+5+6+2)+3,26*3,87*4</t>
  </si>
  <si>
    <t>151101112</t>
  </si>
  <si>
    <t>Odstranění příložného pažení a rozepření stěn rýh hl přes 2 do 4 m</t>
  </si>
  <si>
    <t>-2122635914</t>
  </si>
  <si>
    <t>1248311924</t>
  </si>
  <si>
    <t>rýhy+jáma-6*2*2</t>
  </si>
  <si>
    <t>995040054</t>
  </si>
  <si>
    <t>1944176457</t>
  </si>
  <si>
    <t>583441720</t>
  </si>
  <si>
    <t>štěrkodrť frakce 0-32 třída C</t>
  </si>
  <si>
    <t>1336310395</t>
  </si>
  <si>
    <t>dle D1.3.3.f</t>
  </si>
  <si>
    <t>(10,5*5+6*2)*0,5*2</t>
  </si>
  <si>
    <t>584015963</t>
  </si>
  <si>
    <t>(10,5*5+6*2)*0,5*1,9</t>
  </si>
  <si>
    <t>583439630R</t>
  </si>
  <si>
    <t>kamenivo drcené hrubé prané frakce 32-63 praná</t>
  </si>
  <si>
    <t>-1044717888</t>
  </si>
  <si>
    <t>(10,5*5+6*2)*1*1,9</t>
  </si>
  <si>
    <t>1693670794</t>
  </si>
  <si>
    <t>-100794677</t>
  </si>
  <si>
    <t>jáma+rýhy-lože-obsyp</t>
  </si>
  <si>
    <t>839748947</t>
  </si>
  <si>
    <t>potrubí*1,05*0,45</t>
  </si>
  <si>
    <t>583442000</t>
  </si>
  <si>
    <t>štěrkodrť frakce 0-63 třída C</t>
  </si>
  <si>
    <t>988414930</t>
  </si>
  <si>
    <t>(1,9*zásyp)-(fr032/2)-(fr1632/1,9)-(fr3263/1,9)</t>
  </si>
  <si>
    <t>583373310R</t>
  </si>
  <si>
    <t>štěrkopísek frakce 0-22</t>
  </si>
  <si>
    <t>294664577</t>
  </si>
  <si>
    <t>obsyp*2</t>
  </si>
  <si>
    <t>212755216R</t>
  </si>
  <si>
    <t>Drenážní flexibilní potrubí D160 bez lože - D+M vč. tvarovek</t>
  </si>
  <si>
    <t>-303203157</t>
  </si>
  <si>
    <t>5*9,5+2*4+5*2+1*2</t>
  </si>
  <si>
    <t>213141132</t>
  </si>
  <si>
    <t>Zřízení vrstvy z geotextilie ve sklonu do 1:1 š do 6 m</t>
  </si>
  <si>
    <t>-1398434505</t>
  </si>
  <si>
    <t>drenáž*3,14*0,15*1,5</t>
  </si>
  <si>
    <t>1,5*(2*2*(10,5+5)+10,5*5*2)</t>
  </si>
  <si>
    <t>1,5*(2*2*(6+2)+6*2*2)</t>
  </si>
  <si>
    <t>693110620R</t>
  </si>
  <si>
    <t>geotextilie netkaná 300 g/m2, šíře 200 cm</t>
  </si>
  <si>
    <t>-942644275</t>
  </si>
  <si>
    <t>Přepočteno koeficientem 1,2 (pro prořez 20%)</t>
  </si>
  <si>
    <t>382,189*1,2 'Přepočtené koeficientem množství</t>
  </si>
  <si>
    <t>698225118</t>
  </si>
  <si>
    <t>dle D1.3.3.d</t>
  </si>
  <si>
    <t>potrubí*1,05*0,1</t>
  </si>
  <si>
    <t>452311141</t>
  </si>
  <si>
    <t>Podkladní desky z betonu prostého tř. C 16/20 otevřený výkop</t>
  </si>
  <si>
    <t>-2077671465</t>
  </si>
  <si>
    <t>lože pod odlučovač</t>
  </si>
  <si>
    <t>3,8*3,8*0,1</t>
  </si>
  <si>
    <t>871313121</t>
  </si>
  <si>
    <t>Montáž kanalizačního potrubí z PVC těsněné gumovým kroužkem otevřený výkop sklon do 20 % DN 160</t>
  </si>
  <si>
    <t>1892997688</t>
  </si>
  <si>
    <t>286114600</t>
  </si>
  <si>
    <t>trubka kanalizace plastová KGEM-160x1000 mm SN8</t>
  </si>
  <si>
    <t>-1365545857</t>
  </si>
  <si>
    <t>Přepočteno koeficientem 1,1 (pro prořez 10%)</t>
  </si>
  <si>
    <t>24,77+48,89+7,5+4+3+3+8+0,5</t>
  </si>
  <si>
    <t>99,66*1,1 'Přepočtené koeficientem množství</t>
  </si>
  <si>
    <t>R801</t>
  </si>
  <si>
    <t>dodání a osazení kompletní sorpční vpusti vč.obetonování 1m3 C30/37</t>
  </si>
  <si>
    <t>-1417090695</t>
  </si>
  <si>
    <t>892312121</t>
  </si>
  <si>
    <t>Tlaková zkouška vzduchem potrubí DN 150 těsnícím vakem ucpávkovým</t>
  </si>
  <si>
    <t>úsek</t>
  </si>
  <si>
    <t>903219766</t>
  </si>
  <si>
    <t>894201261</t>
  </si>
  <si>
    <t>Stěny šachet tl nad 200 mm z prostého se zvýšenými nároky na prostředí tř. C 30/37</t>
  </si>
  <si>
    <t>-1628859712</t>
  </si>
  <si>
    <t>výplň mezikruží nádrže odlučovače, dno a strop</t>
  </si>
  <si>
    <t>pi*2,32*0,15*1,4</t>
  </si>
  <si>
    <t>pi*1,07*1,07*0,15</t>
  </si>
  <si>
    <t>pi*1,24*1,24*0,2</t>
  </si>
  <si>
    <t>894812003</t>
  </si>
  <si>
    <t>Revizní a čistící šachta z PP šachtové dno DN 400/150 pravý a levý přítok</t>
  </si>
  <si>
    <t>1708616347</t>
  </si>
  <si>
    <t>894812033</t>
  </si>
  <si>
    <t>Revizní a čistící šachta z PP DN 400 šachtová roura korugovaná bez hrdla světlé hloubky 2000 mm</t>
  </si>
  <si>
    <t>-1660398936</t>
  </si>
  <si>
    <t>894812041</t>
  </si>
  <si>
    <t>Příplatek k rourám revizní a čistící šachty z PP DN 400 za uříznutí šachtové roury</t>
  </si>
  <si>
    <t>1439077351</t>
  </si>
  <si>
    <t>894812051</t>
  </si>
  <si>
    <t>Revizní a čistící šachta z PP DN 400 poklop plastový pochůzí pro třídu zatížení A15</t>
  </si>
  <si>
    <t>1320095538</t>
  </si>
  <si>
    <t>R801S</t>
  </si>
  <si>
    <t>sanace potrubí krátkým rukávcem DN150-200 - montáž vč. materiálu</t>
  </si>
  <si>
    <t>2067830880</t>
  </si>
  <si>
    <t>R001CP</t>
  </si>
  <si>
    <t>vyplnění rušených úseků CPS směsí</t>
  </si>
  <si>
    <t>-1876439912</t>
  </si>
  <si>
    <t>pi*0,1*0,1*15</t>
  </si>
  <si>
    <t>R001OLK.1</t>
  </si>
  <si>
    <t>odlučovač lehkých kapalin - C10-C40 na výstupu do 0,5 mg/l. Kapacitní průtok odlučovače činí 15 l/s. DODÁVKA</t>
  </si>
  <si>
    <t>702902480</t>
  </si>
  <si>
    <t>R001OLKM</t>
  </si>
  <si>
    <t>osazení a  propojení odlučovače vč. osazení skruží</t>
  </si>
  <si>
    <t>1275964110</t>
  </si>
  <si>
    <t>R89900011</t>
  </si>
  <si>
    <t>tlaková zkouška nádrže odlučovače</t>
  </si>
  <si>
    <t>-332610708</t>
  </si>
  <si>
    <t>R156415</t>
  </si>
  <si>
    <t>poklop s rámem E600 - větraný vč. tlumící vložky</t>
  </si>
  <si>
    <t>-1174176321</t>
  </si>
  <si>
    <t>R112256</t>
  </si>
  <si>
    <t>betonová skruž 1000/500/120mm</t>
  </si>
  <si>
    <t>-1391221688</t>
  </si>
  <si>
    <t>R131214</t>
  </si>
  <si>
    <t>betonový konus 1000/625mm s kapsovým stupadlem</t>
  </si>
  <si>
    <t>1948649740</t>
  </si>
  <si>
    <t>59224187</t>
  </si>
  <si>
    <t>prstenec šachtový vyrovnávací betonový 625x120x100mm</t>
  </si>
  <si>
    <t>613034305</t>
  </si>
  <si>
    <t>938906143R</t>
  </si>
  <si>
    <t>Pročištění potrubí DN 130-160</t>
  </si>
  <si>
    <t>501204981</t>
  </si>
  <si>
    <t>998276201R</t>
  </si>
  <si>
    <t>Přesun hmot, trub.vedení plast. obsypaná kamenivem</t>
  </si>
  <si>
    <t>-367816564</t>
  </si>
  <si>
    <t>cyky315</t>
  </si>
  <si>
    <t>cyky410</t>
  </si>
  <si>
    <t>244</t>
  </si>
  <si>
    <t>dvr75</t>
  </si>
  <si>
    <t>151,8</t>
  </si>
  <si>
    <t>zemnič</t>
  </si>
  <si>
    <t>dvk110</t>
  </si>
  <si>
    <t>184,4</t>
  </si>
  <si>
    <t>rýha2</t>
  </si>
  <si>
    <t>92,2</t>
  </si>
  <si>
    <t>rýha1</t>
  </si>
  <si>
    <t>142,8</t>
  </si>
  <si>
    <t>003 - SO 401 VEŘEJNÉ OSVĚTLENÍ</t>
  </si>
  <si>
    <t>PSV - Práce a dodávky PSV</t>
  </si>
  <si>
    <t xml:space="preserve">    741 - Elektroinstalace - silnoproud</t>
  </si>
  <si>
    <t xml:space="preserve">    21-M - Elektromontáže</t>
  </si>
  <si>
    <t>899623161R</t>
  </si>
  <si>
    <t>Obetonování chrániček betonem prostým tř. C 20/25 v otevřeném výkopu</t>
  </si>
  <si>
    <t>-941196824</t>
  </si>
  <si>
    <t>dle D1.4.2.b</t>
  </si>
  <si>
    <t>0,5*0,25*0,5*dvk110</t>
  </si>
  <si>
    <t>PSV</t>
  </si>
  <si>
    <t>Práce a dodávky PSV</t>
  </si>
  <si>
    <t>741</t>
  </si>
  <si>
    <t>Elektroinstalace - silnoproud</t>
  </si>
  <si>
    <t>741128021</t>
  </si>
  <si>
    <t>Příplatek k montáži kabelů za zatažení vodiče a kabelu do 0,75 kg</t>
  </si>
  <si>
    <t>337363955</t>
  </si>
  <si>
    <t>dvk110*0,5+dvr75+cyky315</t>
  </si>
  <si>
    <t>741130025</t>
  </si>
  <si>
    <t>Ukončení vodič izolovaný do 16 mm2 na svorkovnici</t>
  </si>
  <si>
    <t>357879707</t>
  </si>
  <si>
    <t>4*22</t>
  </si>
  <si>
    <t>741420021</t>
  </si>
  <si>
    <t>Montáž svorka hromosvodná se 2 šrouby</t>
  </si>
  <si>
    <t>-709420263</t>
  </si>
  <si>
    <t>12+10</t>
  </si>
  <si>
    <t>354420130</t>
  </si>
  <si>
    <t>svorka uzemnění  SS Cu spojovací</t>
  </si>
  <si>
    <t>420554170</t>
  </si>
  <si>
    <t>354420160</t>
  </si>
  <si>
    <t>svorka uzemnění  SP Cu  připojovací</t>
  </si>
  <si>
    <t>-1908621087</t>
  </si>
  <si>
    <t>741810003</t>
  </si>
  <si>
    <t>Celková prohlídka elektrického rozvodu a zařízení do 1 milionu Kč</t>
  </si>
  <si>
    <t>-434550834</t>
  </si>
  <si>
    <t>741810011</t>
  </si>
  <si>
    <t>Příplatek k celkové prohlídce za každých dalších 500 000,- Kč</t>
  </si>
  <si>
    <t>-1840190237</t>
  </si>
  <si>
    <t>741820102</t>
  </si>
  <si>
    <t>Měření intenzity osvětlení</t>
  </si>
  <si>
    <t>soubor</t>
  </si>
  <si>
    <t>-624395063</t>
  </si>
  <si>
    <t>21-M</t>
  </si>
  <si>
    <t>Elektromontáže</t>
  </si>
  <si>
    <t>210021063</t>
  </si>
  <si>
    <t>Osazení výstražné fólie z PVC</t>
  </si>
  <si>
    <t>1627768822</t>
  </si>
  <si>
    <t>rýha1+rýha2</t>
  </si>
  <si>
    <t>693113110R</t>
  </si>
  <si>
    <t>výstražná fólie z polyethylenu šíře 33 cm s potiskem</t>
  </si>
  <si>
    <t>1149091406</t>
  </si>
  <si>
    <t>Přepočteno koeficientem 1,05 (pro prořez 5%)</t>
  </si>
  <si>
    <t>1,05*(rýha2+rýha1)</t>
  </si>
  <si>
    <t>210202013RR</t>
  </si>
  <si>
    <t>Montáž svítidla na stožár</t>
  </si>
  <si>
    <t>-1484704115</t>
  </si>
  <si>
    <t>M0058</t>
  </si>
  <si>
    <t>dodání LED svítidla AX</t>
  </si>
  <si>
    <t>256</t>
  </si>
  <si>
    <t>-546168484</t>
  </si>
  <si>
    <t>M0057</t>
  </si>
  <si>
    <t>dodání LED svítidla B</t>
  </si>
  <si>
    <t>613457805</t>
  </si>
  <si>
    <t>M0056</t>
  </si>
  <si>
    <t>dodání LED svítidla C</t>
  </si>
  <si>
    <t>1749622549</t>
  </si>
  <si>
    <t>M006</t>
  </si>
  <si>
    <t>demontáž stáv.rozvodu vč.odvozu a likvidace</t>
  </si>
  <si>
    <t>818468964</t>
  </si>
  <si>
    <t>39+30</t>
  </si>
  <si>
    <t>M00766</t>
  </si>
  <si>
    <t>demontáž stáv. svítidel a výložníků</t>
  </si>
  <si>
    <t>222640574</t>
  </si>
  <si>
    <t>M00769</t>
  </si>
  <si>
    <t>demontáž samostatných rozvodnic</t>
  </si>
  <si>
    <t>1980134679</t>
  </si>
  <si>
    <t>210204011</t>
  </si>
  <si>
    <t>Montáž stožárů osvětlení ocelových samostatně stojících délky do 12 m</t>
  </si>
  <si>
    <t>-908363514</t>
  </si>
  <si>
    <t>M21st3</t>
  </si>
  <si>
    <t>dodání kónického stožáru jm. délky 6m, pozink.+RAL</t>
  </si>
  <si>
    <t>-1026236415</t>
  </si>
  <si>
    <t>210204103</t>
  </si>
  <si>
    <t>Montáž výložníků osvětlení jednoramenných sloupových hmotnosti do 35 kg</t>
  </si>
  <si>
    <t>-238842710</t>
  </si>
  <si>
    <t>M00771</t>
  </si>
  <si>
    <t>dodání jednoramenného výložníku, pro vyložení 0,8m, pozink.+RAL</t>
  </si>
  <si>
    <t>-1710131320</t>
  </si>
  <si>
    <t>210204105</t>
  </si>
  <si>
    <t>Montáž výložníků osvětlení dvouramenných sloupových hmotnosti do 70 kg</t>
  </si>
  <si>
    <t>-1266207362</t>
  </si>
  <si>
    <t>M00772</t>
  </si>
  <si>
    <t>dodání dvouramenného výložníku, pro vyložení 0,8m, pozink.+RAL</t>
  </si>
  <si>
    <t>1346640995</t>
  </si>
  <si>
    <t>210204203</t>
  </si>
  <si>
    <t>Montáž elektrovýzbroje stožárů osvětlení 3 okruhy</t>
  </si>
  <si>
    <t>-1574396964</t>
  </si>
  <si>
    <t>M004</t>
  </si>
  <si>
    <t>Dodávka výzbroje stožáru osvětlení se třemi obvody, chráněné pojistkami</t>
  </si>
  <si>
    <t>sada</t>
  </si>
  <si>
    <t>-1373493204</t>
  </si>
  <si>
    <t>210220002</t>
  </si>
  <si>
    <t>Montáž uzemňovacích vedení vodičů FeZn pomocí svorek na povrchu drátem nebo lanem do 10 mm</t>
  </si>
  <si>
    <t>-112080362</t>
  </si>
  <si>
    <t>354410730</t>
  </si>
  <si>
    <t>drát průměr 10 mm FeZn</t>
  </si>
  <si>
    <t>2104085913</t>
  </si>
  <si>
    <t>0,62*zemnič</t>
  </si>
  <si>
    <t>151,28*1,05 'Přepočtené koeficientem množství</t>
  </si>
  <si>
    <t>210280211</t>
  </si>
  <si>
    <t>Měření zemních odporů zemniče prvního nebo samostatného</t>
  </si>
  <si>
    <t>-1600304147</t>
  </si>
  <si>
    <t>210280215</t>
  </si>
  <si>
    <t>Připlatek k měření zemních odporů prvního zemniče za každý další zemnič v síti</t>
  </si>
  <si>
    <t>1897384262</t>
  </si>
  <si>
    <t>210280351</t>
  </si>
  <si>
    <t>Zkoušky kabelů silových do 1 kV, počtu a průřezu žil do 4x25 mm2</t>
  </si>
  <si>
    <t>-214612096</t>
  </si>
  <si>
    <t>210290891</t>
  </si>
  <si>
    <t>Doplnění orientačních štítků na kabel (při revizi)</t>
  </si>
  <si>
    <t>1134741832</t>
  </si>
  <si>
    <t>M005</t>
  </si>
  <si>
    <t>kabelový štítek</t>
  </si>
  <si>
    <t>602030539</t>
  </si>
  <si>
    <t>210810005</t>
  </si>
  <si>
    <t>Montáž měděných kabelů CYKY, CYKYD, CYKYDY, NYM, NYY, YSLY 750 V 3x1,5 mm2 uložených volně</t>
  </si>
  <si>
    <t>-657810794</t>
  </si>
  <si>
    <t>6*(6+2)+5*(6+2*2)</t>
  </si>
  <si>
    <t>341110300</t>
  </si>
  <si>
    <t>kabel silový s Cu jádrem CYKY 3x1,5 mm2</t>
  </si>
  <si>
    <t>-2027812099</t>
  </si>
  <si>
    <t>cyky315*1,05</t>
  </si>
  <si>
    <t>210812033</t>
  </si>
  <si>
    <t>Montáž kabel Cu plný kulatý do 1 kV 4x6 až 10 mm2 uložený volně nebo v liště (CYKY)</t>
  </si>
  <si>
    <t>887278434</t>
  </si>
  <si>
    <t>9+19,5+12,5+9+20+9+29+34+22,6+33+46,4</t>
  </si>
  <si>
    <t>34111076</t>
  </si>
  <si>
    <t>kabel silový s Cu jádrem 1 kV 4x10mm2</t>
  </si>
  <si>
    <t>-1862678477</t>
  </si>
  <si>
    <t>cyky410*1,05+2*11</t>
  </si>
  <si>
    <t>460010024</t>
  </si>
  <si>
    <t>Vytyčení trasy vedení kabelového podzemního v zastavěném prostoru</t>
  </si>
  <si>
    <t>km</t>
  </si>
  <si>
    <t>-741981687</t>
  </si>
  <si>
    <t>0,001*(rýha1+rýha2)</t>
  </si>
  <si>
    <t>460050303</t>
  </si>
  <si>
    <t>Hloubení nezapažených jam pro stožáry jednoduché s patkou na rovině ručně v hornině tř 3</t>
  </si>
  <si>
    <t>-1441902571</t>
  </si>
  <si>
    <t>460080035</t>
  </si>
  <si>
    <t>Základové konstrukce ze ŽB tř. C 25/30</t>
  </si>
  <si>
    <t>-815046232</t>
  </si>
  <si>
    <t>dle D1.4.2.c</t>
  </si>
  <si>
    <t>11*3,14*0,25*0,25*0,3</t>
  </si>
  <si>
    <t>11*0,65*0,65*0,3</t>
  </si>
  <si>
    <t>1439366579</t>
  </si>
  <si>
    <t>11*0,9*3,14*0,4</t>
  </si>
  <si>
    <t>286111230</t>
  </si>
  <si>
    <t>trubka kanalizační hladká hrdlovaná D 400 x 9,8 x 5000 mm</t>
  </si>
  <si>
    <t>-1178621072</t>
  </si>
  <si>
    <t>460150163</t>
  </si>
  <si>
    <t>Hloubení kabelových zapažených i nezapažených rýh ručně š 35 cm, hl 80 cm, v hornině tř 3</t>
  </si>
  <si>
    <t>1471757903</t>
  </si>
  <si>
    <t>cyky410-0,5*dvk110-9</t>
  </si>
  <si>
    <t>460150303</t>
  </si>
  <si>
    <t>Hloubení kabelových zapažených i nezapažených rýh ručně š 50 cm, hl 120 cm, v hornině tř 3</t>
  </si>
  <si>
    <t>-1631125920</t>
  </si>
  <si>
    <t>dvk110*0,5</t>
  </si>
  <si>
    <t>460421101</t>
  </si>
  <si>
    <t>Lože kabelů z písku nebo štěrkopísku tl 10 cm nad kabel, bez zakrytí, šířky lože do 65 cm</t>
  </si>
  <si>
    <t>-735372156</t>
  </si>
  <si>
    <t>460470011</t>
  </si>
  <si>
    <t>Provizorní zajištění kabelů ve výkopech při jejich křížení</t>
  </si>
  <si>
    <t>-79295090</t>
  </si>
  <si>
    <t>460520173</t>
  </si>
  <si>
    <t>Montáž trubek ochranných plastových ohebných do 90 mm uložených do rýhy</t>
  </si>
  <si>
    <t>158581958</t>
  </si>
  <si>
    <t>345713530R</t>
  </si>
  <si>
    <t>trubka elektroinstalační ohebná d75mm</t>
  </si>
  <si>
    <t>1774260743</t>
  </si>
  <si>
    <t>cyky410-dvk110*0,5</t>
  </si>
  <si>
    <t>151,8*1,05 'Přepočtené koeficientem množství</t>
  </si>
  <si>
    <t>460560163</t>
  </si>
  <si>
    <t>Zásyp rýh ručně šířky 35 cm, hloubky 80 cm, z horniny třídy 3</t>
  </si>
  <si>
    <t>-755181400</t>
  </si>
  <si>
    <t>460560303</t>
  </si>
  <si>
    <t>Zásyp rýh ručně šířky 50 cm, hloubky 120 cm, z horniny třídy 3</t>
  </si>
  <si>
    <t>-2003290637</t>
  </si>
  <si>
    <t>460620013</t>
  </si>
  <si>
    <t>Provizorní úprava terénu se zhutněním, v hornině tř 3</t>
  </si>
  <si>
    <t>-909949712</t>
  </si>
  <si>
    <t>2*(rýha1+rýha2)</t>
  </si>
  <si>
    <t>460791114</t>
  </si>
  <si>
    <t>Montáž trubek ochranných plastových uložených volně do rýhy tuhých D přes 90 do 110 mm uložených do rýhy</t>
  </si>
  <si>
    <t>-2068482943</t>
  </si>
  <si>
    <t>dle D1.4.2.a</t>
  </si>
  <si>
    <t>2*(7,2+23+2*9+12+15+8+3*3)</t>
  </si>
  <si>
    <t>345713550R</t>
  </si>
  <si>
    <t>trubka elektroinstalační d110mm</t>
  </si>
  <si>
    <t>2073282481</t>
  </si>
  <si>
    <t>184,4*1,05 'Přepočtené koeficientem množství</t>
  </si>
  <si>
    <t>004 - SO 402 PŘELOŽKA SDĚLOVACÍHO VEDENÍ</t>
  </si>
  <si>
    <t xml:space="preserve">    22-M - Montáže technologických zařízení pro dopravní stavby</t>
  </si>
  <si>
    <t>22-M</t>
  </si>
  <si>
    <t>Montáže technologických zařízení pro dopravní stavby</t>
  </si>
  <si>
    <t>220010102</t>
  </si>
  <si>
    <t>Montáž stožárů typ J jednoduchých s patkou EZP 11-290 délky od 8,5 do 9,5 m v rovině</t>
  </si>
  <si>
    <t>-1408562563</t>
  </si>
  <si>
    <t>60838136</t>
  </si>
  <si>
    <t>sloup SM/JD pro elektrické vedení impregnovaný olejem dl 8m</t>
  </si>
  <si>
    <t>1802462650</t>
  </si>
  <si>
    <t>pi*0,08*0,08*8</t>
  </si>
  <si>
    <t>patka betonová pro sloup EZP11-290</t>
  </si>
  <si>
    <t>1813247803</t>
  </si>
  <si>
    <t>-1027518040</t>
  </si>
  <si>
    <t>26,5</t>
  </si>
  <si>
    <t>88,5</t>
  </si>
  <si>
    <t>cyky46</t>
  </si>
  <si>
    <t>8,5</t>
  </si>
  <si>
    <t>005 - SO 403 ROZVOD EL. NN</t>
  </si>
  <si>
    <t>ayky312070</t>
  </si>
  <si>
    <t>-1808961486</t>
  </si>
  <si>
    <t>dle D1.9.2.2.b</t>
  </si>
  <si>
    <t>výsuvný podzemní sloupek ELVS1</t>
  </si>
  <si>
    <t>-911991170</t>
  </si>
  <si>
    <t>výsuvný podzemní sloupek ELVS2</t>
  </si>
  <si>
    <t>-2145921469</t>
  </si>
  <si>
    <t>741110301</t>
  </si>
  <si>
    <t>Montáž trubka ochranná do krabic plastová tuhá D do 40 mm uložená pevně</t>
  </si>
  <si>
    <t>1221789003</t>
  </si>
  <si>
    <t>34571097R</t>
  </si>
  <si>
    <t>trubka elektroinstalační PVC tuhá UV stabilní D40mm</t>
  </si>
  <si>
    <t>1334663691</t>
  </si>
  <si>
    <t>2*1,05 'Přepočtené koeficientem množství</t>
  </si>
  <si>
    <t>1008502366</t>
  </si>
  <si>
    <t>cyky410+cyky46+ayky312070</t>
  </si>
  <si>
    <t>1714620661</t>
  </si>
  <si>
    <t>dle D1.9.1.2.a</t>
  </si>
  <si>
    <t>8*4+2*5</t>
  </si>
  <si>
    <t>1085515320</t>
  </si>
  <si>
    <t>1766545670</t>
  </si>
  <si>
    <t>317170188</t>
  </si>
  <si>
    <t>1,05*(rýha1+rýha2)</t>
  </si>
  <si>
    <t>-174817672</t>
  </si>
  <si>
    <t>cyky410+cyky46</t>
  </si>
  <si>
    <t>570262016</t>
  </si>
  <si>
    <t>16,43*1,05 'Přepočtené koeficientem množství</t>
  </si>
  <si>
    <t>-1136671978</t>
  </si>
  <si>
    <t>-1501394403</t>
  </si>
  <si>
    <t>16972359</t>
  </si>
  <si>
    <t>-1900610009</t>
  </si>
  <si>
    <t>732433088</t>
  </si>
  <si>
    <t>-372178519</t>
  </si>
  <si>
    <t>14+2+2</t>
  </si>
  <si>
    <t>427573615</t>
  </si>
  <si>
    <t>cyky410*1,05+6</t>
  </si>
  <si>
    <t>34111072</t>
  </si>
  <si>
    <t>kabel instalační jádro Cu plné izolace PVC plášť PVC 450/750V (CYKY) 4x6mm2</t>
  </si>
  <si>
    <t>432445746</t>
  </si>
  <si>
    <t>1,1*cyky46+4</t>
  </si>
  <si>
    <t>210812061</t>
  </si>
  <si>
    <t>Montáž kabelu Cu plného nebo laněného do 1 kV žíly 5x1,5 až 2,5 mm2 (např. CYKY) bez ukončení uloženého volně nebo v liště</t>
  </si>
  <si>
    <t>-444893829</t>
  </si>
  <si>
    <t>34111090</t>
  </si>
  <si>
    <t>kabel instalační jádro Cu plné izolace PVC plášť PVC 450/750V (CYKY) 5x1,5mm2</t>
  </si>
  <si>
    <t>-1850415310</t>
  </si>
  <si>
    <t>2*1,15 'Přepočtené koeficientem množství</t>
  </si>
  <si>
    <t>R001R</t>
  </si>
  <si>
    <t>rozváděče RE+RH na společném plastovém pilíři - dodání a montáž</t>
  </si>
  <si>
    <t>-1771408902</t>
  </si>
  <si>
    <t>210902141</t>
  </si>
  <si>
    <t>Montáž kabelu Al do 1 kV plného nebo laněného kulatého žíly 3x120+70 mm2 (např. AYKY) bez ukončení uloženého pevně</t>
  </si>
  <si>
    <t>-158106863</t>
  </si>
  <si>
    <t>34113223</t>
  </si>
  <si>
    <t>kabel silový jádro Al izolace PVC plášť PVC 0,6/1kV (1-AYKY) 3x120+70mm2</t>
  </si>
  <si>
    <t>946773726</t>
  </si>
  <si>
    <t>127*1,05 'Přepočtené koeficientem množství</t>
  </si>
  <si>
    <t>732153873</t>
  </si>
  <si>
    <t>-1420816408</t>
  </si>
  <si>
    <t>20643447</t>
  </si>
  <si>
    <t>cyky410+cyky46-0,5*dvk110+ayky312070-56</t>
  </si>
  <si>
    <t>31649964</t>
  </si>
  <si>
    <t>dvk110*0,5+ayky312070-57</t>
  </si>
  <si>
    <t>1803072275</t>
  </si>
  <si>
    <t>rýha1+ayky312070</t>
  </si>
  <si>
    <t>1817609288</t>
  </si>
  <si>
    <t>2010604058</t>
  </si>
  <si>
    <t>1279113827</t>
  </si>
  <si>
    <t>cyky410+cyky46-dvk110*0,5</t>
  </si>
  <si>
    <t>8*1,05 'Přepočtené koeficientem množství</t>
  </si>
  <si>
    <t>-1101933913</t>
  </si>
  <si>
    <t>-2063329035</t>
  </si>
  <si>
    <t>-1875041739</t>
  </si>
  <si>
    <t>460641113</t>
  </si>
  <si>
    <t>Základové konstrukce při elektromontážích z monolitického betonu tř. C 16/20</t>
  </si>
  <si>
    <t>1086922260</t>
  </si>
  <si>
    <t>obetonování plastového pilíře v zemi + základ v zemi</t>
  </si>
  <si>
    <t>RE+RH</t>
  </si>
  <si>
    <t>1*1*0,5</t>
  </si>
  <si>
    <t>1487875062</t>
  </si>
  <si>
    <t>2*(7,8+5,7+5)</t>
  </si>
  <si>
    <t>91059004</t>
  </si>
  <si>
    <t>37*1,05 'Přepočtené koeficientem množství</t>
  </si>
  <si>
    <t>460791216</t>
  </si>
  <si>
    <t>Montáž trubek ochranných plastových uložených volně do rýhy ohebných přes 133 do 172 mm uložených do rýhy</t>
  </si>
  <si>
    <t>-2052917492</t>
  </si>
  <si>
    <t>34571358</t>
  </si>
  <si>
    <t>trubka elektroinstalační ohebná dvouplášťová korugovaná (chránička) D 136/160mm, HDPE+LDPE</t>
  </si>
  <si>
    <t>-1268142589</t>
  </si>
  <si>
    <t>770</t>
  </si>
  <si>
    <t>006 - 5 LETÁ UDRŽOVACÍ PÉČE</t>
  </si>
  <si>
    <t xml:space="preserve">    RP1 - 1 rok</t>
  </si>
  <si>
    <t xml:space="preserve">    RP2 - 2 rok</t>
  </si>
  <si>
    <t xml:space="preserve">    RP3 - 3 rok</t>
  </si>
  <si>
    <t xml:space="preserve">    RP4 - 4 rok</t>
  </si>
  <si>
    <t xml:space="preserve">    RP5 - 5 rok</t>
  </si>
  <si>
    <t>RP1</t>
  </si>
  <si>
    <t>1 rok</t>
  </si>
  <si>
    <t>111151121</t>
  </si>
  <si>
    <t>Pokosení trávníku parkového pl do 1000 m2 s odvozem do 20 km v rovině a svahu do 1:5</t>
  </si>
  <si>
    <t>1373575556</t>
  </si>
  <si>
    <t>77*10</t>
  </si>
  <si>
    <t>185804252</t>
  </si>
  <si>
    <t>Odstranění odkvetlých a odumřelých částí trvalek s odklizením odpadu do 20 km</t>
  </si>
  <si>
    <t>-828360129</t>
  </si>
  <si>
    <t>6*103</t>
  </si>
  <si>
    <t>-1613772864</t>
  </si>
  <si>
    <t>tráva/10</t>
  </si>
  <si>
    <t>-1817841675</t>
  </si>
  <si>
    <t>0,0001*(tráva/5)</t>
  </si>
  <si>
    <t>0,0001*103*2</t>
  </si>
  <si>
    <t>0,0001*41,6</t>
  </si>
  <si>
    <t>hnojivo univerzální</t>
  </si>
  <si>
    <t>739797506</t>
  </si>
  <si>
    <t>2*(tráva/5)*0,03</t>
  </si>
  <si>
    <t>0,03*103*2</t>
  </si>
  <si>
    <t>0,03*41,6</t>
  </si>
  <si>
    <t>-1125495435</t>
  </si>
  <si>
    <t>184801121</t>
  </si>
  <si>
    <t>Ošetřování vysazených dřevin soliterních v rovině a svahu do 1:5</t>
  </si>
  <si>
    <t>428042237</t>
  </si>
  <si>
    <t>184802611</t>
  </si>
  <si>
    <t>Chemické odplevelení po založení kultury postřikem na široko v rovině a svahu do 1:5</t>
  </si>
  <si>
    <t>96411632</t>
  </si>
  <si>
    <t>R8001sh</t>
  </si>
  <si>
    <t>selektivní herbicid proti dvouděložným rostlinám</t>
  </si>
  <si>
    <t>l</t>
  </si>
  <si>
    <t>1947361372</t>
  </si>
  <si>
    <t>0,0008*77</t>
  </si>
  <si>
    <t>184807103</t>
  </si>
  <si>
    <t>Okopání sazenic zemina 3</t>
  </si>
  <si>
    <t>100066840</t>
  </si>
  <si>
    <t>6*412+4*177</t>
  </si>
  <si>
    <t>184817114</t>
  </si>
  <si>
    <t>Řez trvalek ve vegetačním období v rovině nebo ve svahu do 1:5 odstranění odkvetlých květenství plošně</t>
  </si>
  <si>
    <t>1875841121</t>
  </si>
  <si>
    <t>184911111</t>
  </si>
  <si>
    <t>Znovuuvázání dřeviny ke kůlům</t>
  </si>
  <si>
    <t>-1718704550</t>
  </si>
  <si>
    <t>184911421</t>
  </si>
  <si>
    <t>Mulčování rostlin kůrou tl do 0,1 m v rovině a svahu do 1:5</t>
  </si>
  <si>
    <t>1208592294</t>
  </si>
  <si>
    <t>0,1*(41,6+103)+pi*0,75*0,75*0,1*16</t>
  </si>
  <si>
    <t>517691416</t>
  </si>
  <si>
    <t>0,1*103*0,1+0,1*41,6*0,1+0,1*pi*0,75*0,75*0,1*16</t>
  </si>
  <si>
    <t>1336870988</t>
  </si>
  <si>
    <t>77*15*0,01</t>
  </si>
  <si>
    <t>7*103*0,01</t>
  </si>
  <si>
    <t>4*41,6*0,02</t>
  </si>
  <si>
    <t>7*0,03*16</t>
  </si>
  <si>
    <t>185804513</t>
  </si>
  <si>
    <t>Odplevelení dřevin soliterních v rovině a svahu do 1:5</t>
  </si>
  <si>
    <t>900111423</t>
  </si>
  <si>
    <t>16*pi*0,75*0,75</t>
  </si>
  <si>
    <t>185804514</t>
  </si>
  <si>
    <t>Odplevelení souvislých keřových skupin v rovině a svahu do 1:5</t>
  </si>
  <si>
    <t>-1238377938</t>
  </si>
  <si>
    <t>4*41,6</t>
  </si>
  <si>
    <t>185804511</t>
  </si>
  <si>
    <t>Odplevelení záhonu květin v rovině a svahu do 1:5</t>
  </si>
  <si>
    <t>-1255195216</t>
  </si>
  <si>
    <t>185811112</t>
  </si>
  <si>
    <t>Shrabání listí bez pokryvných rostlin vrstvy přes 50 do 100 mm pl do 1000 m2 v rovině a svahu do 1:5</t>
  </si>
  <si>
    <t>-964969622</t>
  </si>
  <si>
    <t>tráva/5</t>
  </si>
  <si>
    <t>-32996445</t>
  </si>
  <si>
    <t>R801obkm</t>
  </si>
  <si>
    <t>odstranění obrostu kmene</t>
  </si>
  <si>
    <t>-474724089</t>
  </si>
  <si>
    <t>R801odpp</t>
  </si>
  <si>
    <t>odpíchnutí okrajů keřů a trvalek</t>
  </si>
  <si>
    <t>1970191906</t>
  </si>
  <si>
    <t>2*(2*25+3+2)</t>
  </si>
  <si>
    <t>185804411</t>
  </si>
  <si>
    <t>Zřízení ochrany rostlin před mrazem - přikrytím květinových záhonů</t>
  </si>
  <si>
    <t>220127112</t>
  </si>
  <si>
    <t>185804421</t>
  </si>
  <si>
    <t>Odstranění ochrany rostlin před mrazem - přikrytím květinových záhonů</t>
  </si>
  <si>
    <t>-1920896244</t>
  </si>
  <si>
    <t>RP2</t>
  </si>
  <si>
    <t>2 rok</t>
  </si>
  <si>
    <t>239308831</t>
  </si>
  <si>
    <t>208683954</t>
  </si>
  <si>
    <t>1060840966</t>
  </si>
  <si>
    <t>2054695278</t>
  </si>
  <si>
    <t>-1515570659</t>
  </si>
  <si>
    <t>-1717648343</t>
  </si>
  <si>
    <t>1545656182</t>
  </si>
  <si>
    <t>802219213</t>
  </si>
  <si>
    <t>-1085982171</t>
  </si>
  <si>
    <t>1880594339</t>
  </si>
  <si>
    <t>274482641</t>
  </si>
  <si>
    <t>184852322</t>
  </si>
  <si>
    <t>Řez stromu výchovný alejových stromů výšky přes 4 do 6 m</t>
  </si>
  <si>
    <t>-296778159</t>
  </si>
  <si>
    <t>-514423490</t>
  </si>
  <si>
    <t>-1015979611</t>
  </si>
  <si>
    <t>-743234464</t>
  </si>
  <si>
    <t>1383412694</t>
  </si>
  <si>
    <t>-1462855589</t>
  </si>
  <si>
    <t>889551054</t>
  </si>
  <si>
    <t>-1186895600</t>
  </si>
  <si>
    <t>-760783655</t>
  </si>
  <si>
    <t>833343760</t>
  </si>
  <si>
    <t>704142123</t>
  </si>
  <si>
    <t>-1513946082</t>
  </si>
  <si>
    <t>2013076048</t>
  </si>
  <si>
    <t>99080091</t>
  </si>
  <si>
    <t>RP3</t>
  </si>
  <si>
    <t>3 rok</t>
  </si>
  <si>
    <t>-996908895</t>
  </si>
  <si>
    <t>1334852467</t>
  </si>
  <si>
    <t>-994446687</t>
  </si>
  <si>
    <t>-241278730</t>
  </si>
  <si>
    <t>-992015644</t>
  </si>
  <si>
    <t>197836356</t>
  </si>
  <si>
    <t>-1296287955</t>
  </si>
  <si>
    <t>-1168483139</t>
  </si>
  <si>
    <t>507354028</t>
  </si>
  <si>
    <t>1987882757</t>
  </si>
  <si>
    <t>1219312387</t>
  </si>
  <si>
    <t>-652402142</t>
  </si>
  <si>
    <t>1753601624</t>
  </si>
  <si>
    <t>-926784581</t>
  </si>
  <si>
    <t>-1280937852</t>
  </si>
  <si>
    <t>5*0,03*16</t>
  </si>
  <si>
    <t>-1892723567</t>
  </si>
  <si>
    <t>1814290431</t>
  </si>
  <si>
    <t>-496890449</t>
  </si>
  <si>
    <t>-482218752</t>
  </si>
  <si>
    <t>1252396336</t>
  </si>
  <si>
    <t>429595615</t>
  </si>
  <si>
    <t>1395595219</t>
  </si>
  <si>
    <t>R801odstjt</t>
  </si>
  <si>
    <t>odstranění jutového obalu</t>
  </si>
  <si>
    <t>-447174358</t>
  </si>
  <si>
    <t>1888915927</t>
  </si>
  <si>
    <t>-172270416</t>
  </si>
  <si>
    <t>RP4</t>
  </si>
  <si>
    <t>4 rok</t>
  </si>
  <si>
    <t>-948547137</t>
  </si>
  <si>
    <t>-216554417</t>
  </si>
  <si>
    <t>-3127956</t>
  </si>
  <si>
    <t>907763441</t>
  </si>
  <si>
    <t>294941294</t>
  </si>
  <si>
    <t>213552044</t>
  </si>
  <si>
    <t>56131991</t>
  </si>
  <si>
    <t>1995507571</t>
  </si>
  <si>
    <t>1354670042</t>
  </si>
  <si>
    <t>-162218849</t>
  </si>
  <si>
    <t>-311937618</t>
  </si>
  <si>
    <t>561535637</t>
  </si>
  <si>
    <t>-1275133237</t>
  </si>
  <si>
    <t>-1671752861</t>
  </si>
  <si>
    <t>1792920955</t>
  </si>
  <si>
    <t>-1712243769</t>
  </si>
  <si>
    <t>2003432462</t>
  </si>
  <si>
    <t>-186894619</t>
  </si>
  <si>
    <t>1384827147</t>
  </si>
  <si>
    <t>630047588</t>
  </si>
  <si>
    <t>-905891705</t>
  </si>
  <si>
    <t>-1080364145</t>
  </si>
  <si>
    <t>-1504561388</t>
  </si>
  <si>
    <t>1458062374</t>
  </si>
  <si>
    <t>1032043019</t>
  </si>
  <si>
    <t>RP5</t>
  </si>
  <si>
    <t>5 rok</t>
  </si>
  <si>
    <t>-1447266136</t>
  </si>
  <si>
    <t>1449855271</t>
  </si>
  <si>
    <t>1575694272</t>
  </si>
  <si>
    <t>113154472</t>
  </si>
  <si>
    <t>1888849091</t>
  </si>
  <si>
    <t>1590946873</t>
  </si>
  <si>
    <t>-541026864</t>
  </si>
  <si>
    <t>-1054513106</t>
  </si>
  <si>
    <t>1235208383</t>
  </si>
  <si>
    <t>259703763</t>
  </si>
  <si>
    <t>-181646003</t>
  </si>
  <si>
    <t>514660265</t>
  </si>
  <si>
    <t>1390329820</t>
  </si>
  <si>
    <t>-2115066115</t>
  </si>
  <si>
    <t>1644985619</t>
  </si>
  <si>
    <t>-1898740879</t>
  </si>
  <si>
    <t>1333266199</t>
  </si>
  <si>
    <t>-893214242</t>
  </si>
  <si>
    <t>580272354</t>
  </si>
  <si>
    <t>352077388</t>
  </si>
  <si>
    <t>-1533474577</t>
  </si>
  <si>
    <t>1481852581</t>
  </si>
  <si>
    <t>R801odstk</t>
  </si>
  <si>
    <t xml:space="preserve">odstranění kotvení </t>
  </si>
  <si>
    <t>-2036884513</t>
  </si>
  <si>
    <t>183451311</t>
  </si>
  <si>
    <t>Provzdušnění trávníku bez přísevu travního osiva pl do 1000 m2 v rovině nebo na svahu do 1:5</t>
  </si>
  <si>
    <t>-2063259931</t>
  </si>
  <si>
    <t>183451411</t>
  </si>
  <si>
    <t>Prořezání trávníku bez přísevu pl do 1000 m2 v rovině nebo na svahu do 1:5</t>
  </si>
  <si>
    <t>1038184709</t>
  </si>
  <si>
    <t>-469060909</t>
  </si>
  <si>
    <t>1012737106</t>
  </si>
  <si>
    <t>SEZNAM FIGUR</t>
  </si>
  <si>
    <t>Výměra</t>
  </si>
  <si>
    <t xml:space="preserve"> 000</t>
  </si>
  <si>
    <t>Použití figury:</t>
  </si>
  <si>
    <t xml:space="preserve"> 001</t>
  </si>
  <si>
    <t xml:space="preserve"> 002</t>
  </si>
  <si>
    <t xml:space="preserve"> 003</t>
  </si>
  <si>
    <t>cyky54</t>
  </si>
  <si>
    <t>(225-0,5*40)*0,8*0,35+0,5*40*1,2*0,5</t>
  </si>
  <si>
    <t>výkop</t>
  </si>
  <si>
    <t xml:space="preserve"> 005</t>
  </si>
  <si>
    <t xml:space="preserve"> 006</t>
  </si>
  <si>
    <t>dvk110_1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</si>
</sst>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 wrapText="1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3"/>
  <sheetViews>
    <sheetView showGridLines="0" tabSelected="1" topLeftCell="A9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93" t="s">
        <v>14</v>
      </c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2"/>
      <c r="AQ5" s="22"/>
      <c r="AR5" s="20"/>
      <c r="BE5" s="290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95" t="s">
        <v>17</v>
      </c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2"/>
      <c r="AQ6" s="22"/>
      <c r="AR6" s="20"/>
      <c r="BE6" s="291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91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91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91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91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291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91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91"/>
      <c r="BS13" s="17" t="s">
        <v>6</v>
      </c>
    </row>
    <row r="14" spans="1:74" ht="12.75">
      <c r="B14" s="21"/>
      <c r="C14" s="22"/>
      <c r="D14" s="22"/>
      <c r="E14" s="296" t="s">
        <v>29</v>
      </c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91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91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91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291"/>
      <c r="BS17" s="17" t="s">
        <v>32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91"/>
      <c r="BS18" s="17" t="s">
        <v>6</v>
      </c>
    </row>
    <row r="19" spans="1:71" s="1" customFormat="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91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291"/>
      <c r="BS20" s="17" t="s">
        <v>32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91"/>
    </row>
    <row r="22" spans="1:71" s="1" customFormat="1" ht="12" customHeight="1">
      <c r="B22" s="21"/>
      <c r="C22" s="22"/>
      <c r="D22" s="29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91"/>
    </row>
    <row r="23" spans="1:71" s="1" customFormat="1" ht="16.5" customHeight="1">
      <c r="B23" s="21"/>
      <c r="C23" s="22"/>
      <c r="D23" s="22"/>
      <c r="E23" s="298" t="s">
        <v>1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O23" s="22"/>
      <c r="AP23" s="22"/>
      <c r="AQ23" s="22"/>
      <c r="AR23" s="20"/>
      <c r="BE23" s="291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91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91"/>
    </row>
    <row r="26" spans="1:71" s="2" customFormat="1" ht="25.9" customHeight="1">
      <c r="A26" s="34"/>
      <c r="B26" s="35"/>
      <c r="C26" s="36"/>
      <c r="D26" s="37" t="s">
        <v>35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99">
        <f>ROUND(AG94,2)</f>
        <v>0</v>
      </c>
      <c r="AL26" s="300"/>
      <c r="AM26" s="300"/>
      <c r="AN26" s="300"/>
      <c r="AO26" s="300"/>
      <c r="AP26" s="36"/>
      <c r="AQ26" s="36"/>
      <c r="AR26" s="39"/>
      <c r="BE26" s="291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91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01" t="s">
        <v>36</v>
      </c>
      <c r="M28" s="301"/>
      <c r="N28" s="301"/>
      <c r="O28" s="301"/>
      <c r="P28" s="301"/>
      <c r="Q28" s="36"/>
      <c r="R28" s="36"/>
      <c r="S28" s="36"/>
      <c r="T28" s="36"/>
      <c r="U28" s="36"/>
      <c r="V28" s="36"/>
      <c r="W28" s="301" t="s">
        <v>37</v>
      </c>
      <c r="X28" s="301"/>
      <c r="Y28" s="301"/>
      <c r="Z28" s="301"/>
      <c r="AA28" s="301"/>
      <c r="AB28" s="301"/>
      <c r="AC28" s="301"/>
      <c r="AD28" s="301"/>
      <c r="AE28" s="301"/>
      <c r="AF28" s="36"/>
      <c r="AG28" s="36"/>
      <c r="AH28" s="36"/>
      <c r="AI28" s="36"/>
      <c r="AJ28" s="36"/>
      <c r="AK28" s="301" t="s">
        <v>38</v>
      </c>
      <c r="AL28" s="301"/>
      <c r="AM28" s="301"/>
      <c r="AN28" s="301"/>
      <c r="AO28" s="301"/>
      <c r="AP28" s="36"/>
      <c r="AQ28" s="36"/>
      <c r="AR28" s="39"/>
      <c r="BE28" s="291"/>
    </row>
    <row r="29" spans="1:71" s="3" customFormat="1" ht="14.45" customHeight="1">
      <c r="B29" s="40"/>
      <c r="C29" s="41"/>
      <c r="D29" s="29" t="s">
        <v>39</v>
      </c>
      <c r="E29" s="41"/>
      <c r="F29" s="29" t="s">
        <v>40</v>
      </c>
      <c r="G29" s="41"/>
      <c r="H29" s="41"/>
      <c r="I29" s="41"/>
      <c r="J29" s="41"/>
      <c r="K29" s="41"/>
      <c r="L29" s="304">
        <v>0.21</v>
      </c>
      <c r="M29" s="303"/>
      <c r="N29" s="303"/>
      <c r="O29" s="303"/>
      <c r="P29" s="303"/>
      <c r="Q29" s="41"/>
      <c r="R29" s="41"/>
      <c r="S29" s="41"/>
      <c r="T29" s="41"/>
      <c r="U29" s="41"/>
      <c r="V29" s="41"/>
      <c r="W29" s="302">
        <f>ROUND(AZ94, 2)</f>
        <v>0</v>
      </c>
      <c r="X29" s="303"/>
      <c r="Y29" s="303"/>
      <c r="Z29" s="303"/>
      <c r="AA29" s="303"/>
      <c r="AB29" s="303"/>
      <c r="AC29" s="303"/>
      <c r="AD29" s="303"/>
      <c r="AE29" s="303"/>
      <c r="AF29" s="41"/>
      <c r="AG29" s="41"/>
      <c r="AH29" s="41"/>
      <c r="AI29" s="41"/>
      <c r="AJ29" s="41"/>
      <c r="AK29" s="302">
        <f>ROUND(AV94, 2)</f>
        <v>0</v>
      </c>
      <c r="AL29" s="303"/>
      <c r="AM29" s="303"/>
      <c r="AN29" s="303"/>
      <c r="AO29" s="303"/>
      <c r="AP29" s="41"/>
      <c r="AQ29" s="41"/>
      <c r="AR29" s="42"/>
      <c r="BE29" s="292"/>
    </row>
    <row r="30" spans="1:71" s="3" customFormat="1" ht="14.45" customHeight="1">
      <c r="B30" s="40"/>
      <c r="C30" s="41"/>
      <c r="D30" s="41"/>
      <c r="E30" s="41"/>
      <c r="F30" s="29" t="s">
        <v>41</v>
      </c>
      <c r="G30" s="41"/>
      <c r="H30" s="41"/>
      <c r="I30" s="41"/>
      <c r="J30" s="41"/>
      <c r="K30" s="41"/>
      <c r="L30" s="304">
        <v>0.15</v>
      </c>
      <c r="M30" s="303"/>
      <c r="N30" s="303"/>
      <c r="O30" s="303"/>
      <c r="P30" s="303"/>
      <c r="Q30" s="41"/>
      <c r="R30" s="41"/>
      <c r="S30" s="41"/>
      <c r="T30" s="41"/>
      <c r="U30" s="41"/>
      <c r="V30" s="41"/>
      <c r="W30" s="302">
        <f>ROUND(BA94, 2)</f>
        <v>0</v>
      </c>
      <c r="X30" s="303"/>
      <c r="Y30" s="303"/>
      <c r="Z30" s="303"/>
      <c r="AA30" s="303"/>
      <c r="AB30" s="303"/>
      <c r="AC30" s="303"/>
      <c r="AD30" s="303"/>
      <c r="AE30" s="303"/>
      <c r="AF30" s="41"/>
      <c r="AG30" s="41"/>
      <c r="AH30" s="41"/>
      <c r="AI30" s="41"/>
      <c r="AJ30" s="41"/>
      <c r="AK30" s="302">
        <f>ROUND(AW94, 2)</f>
        <v>0</v>
      </c>
      <c r="AL30" s="303"/>
      <c r="AM30" s="303"/>
      <c r="AN30" s="303"/>
      <c r="AO30" s="303"/>
      <c r="AP30" s="41"/>
      <c r="AQ30" s="41"/>
      <c r="AR30" s="42"/>
      <c r="BE30" s="292"/>
    </row>
    <row r="31" spans="1:71" s="3" customFormat="1" ht="14.45" hidden="1" customHeight="1">
      <c r="B31" s="40"/>
      <c r="C31" s="41"/>
      <c r="D31" s="41"/>
      <c r="E31" s="41"/>
      <c r="F31" s="29" t="s">
        <v>42</v>
      </c>
      <c r="G31" s="41"/>
      <c r="H31" s="41"/>
      <c r="I31" s="41"/>
      <c r="J31" s="41"/>
      <c r="K31" s="41"/>
      <c r="L31" s="304">
        <v>0.21</v>
      </c>
      <c r="M31" s="303"/>
      <c r="N31" s="303"/>
      <c r="O31" s="303"/>
      <c r="P31" s="303"/>
      <c r="Q31" s="41"/>
      <c r="R31" s="41"/>
      <c r="S31" s="41"/>
      <c r="T31" s="41"/>
      <c r="U31" s="41"/>
      <c r="V31" s="41"/>
      <c r="W31" s="302">
        <f>ROUND(BB94, 2)</f>
        <v>0</v>
      </c>
      <c r="X31" s="303"/>
      <c r="Y31" s="303"/>
      <c r="Z31" s="303"/>
      <c r="AA31" s="303"/>
      <c r="AB31" s="303"/>
      <c r="AC31" s="303"/>
      <c r="AD31" s="303"/>
      <c r="AE31" s="303"/>
      <c r="AF31" s="41"/>
      <c r="AG31" s="41"/>
      <c r="AH31" s="41"/>
      <c r="AI31" s="41"/>
      <c r="AJ31" s="41"/>
      <c r="AK31" s="302">
        <v>0</v>
      </c>
      <c r="AL31" s="303"/>
      <c r="AM31" s="303"/>
      <c r="AN31" s="303"/>
      <c r="AO31" s="303"/>
      <c r="AP31" s="41"/>
      <c r="AQ31" s="41"/>
      <c r="AR31" s="42"/>
      <c r="BE31" s="292"/>
    </row>
    <row r="32" spans="1:71" s="3" customFormat="1" ht="14.45" hidden="1" customHeight="1">
      <c r="B32" s="40"/>
      <c r="C32" s="41"/>
      <c r="D32" s="41"/>
      <c r="E32" s="41"/>
      <c r="F32" s="29" t="s">
        <v>43</v>
      </c>
      <c r="G32" s="41"/>
      <c r="H32" s="41"/>
      <c r="I32" s="41"/>
      <c r="J32" s="41"/>
      <c r="K32" s="41"/>
      <c r="L32" s="304">
        <v>0.15</v>
      </c>
      <c r="M32" s="303"/>
      <c r="N32" s="303"/>
      <c r="O32" s="303"/>
      <c r="P32" s="303"/>
      <c r="Q32" s="41"/>
      <c r="R32" s="41"/>
      <c r="S32" s="41"/>
      <c r="T32" s="41"/>
      <c r="U32" s="41"/>
      <c r="V32" s="41"/>
      <c r="W32" s="302">
        <f>ROUND(BC94, 2)</f>
        <v>0</v>
      </c>
      <c r="X32" s="303"/>
      <c r="Y32" s="303"/>
      <c r="Z32" s="303"/>
      <c r="AA32" s="303"/>
      <c r="AB32" s="303"/>
      <c r="AC32" s="303"/>
      <c r="AD32" s="303"/>
      <c r="AE32" s="303"/>
      <c r="AF32" s="41"/>
      <c r="AG32" s="41"/>
      <c r="AH32" s="41"/>
      <c r="AI32" s="41"/>
      <c r="AJ32" s="41"/>
      <c r="AK32" s="302">
        <v>0</v>
      </c>
      <c r="AL32" s="303"/>
      <c r="AM32" s="303"/>
      <c r="AN32" s="303"/>
      <c r="AO32" s="303"/>
      <c r="AP32" s="41"/>
      <c r="AQ32" s="41"/>
      <c r="AR32" s="42"/>
      <c r="BE32" s="292"/>
    </row>
    <row r="33" spans="1:57" s="3" customFormat="1" ht="14.45" hidden="1" customHeight="1">
      <c r="B33" s="40"/>
      <c r="C33" s="41"/>
      <c r="D33" s="41"/>
      <c r="E33" s="41"/>
      <c r="F33" s="29" t="s">
        <v>44</v>
      </c>
      <c r="G33" s="41"/>
      <c r="H33" s="41"/>
      <c r="I33" s="41"/>
      <c r="J33" s="41"/>
      <c r="K33" s="41"/>
      <c r="L33" s="304">
        <v>0</v>
      </c>
      <c r="M33" s="303"/>
      <c r="N33" s="303"/>
      <c r="O33" s="303"/>
      <c r="P33" s="303"/>
      <c r="Q33" s="41"/>
      <c r="R33" s="41"/>
      <c r="S33" s="41"/>
      <c r="T33" s="41"/>
      <c r="U33" s="41"/>
      <c r="V33" s="41"/>
      <c r="W33" s="302">
        <f>ROUND(BD94, 2)</f>
        <v>0</v>
      </c>
      <c r="X33" s="303"/>
      <c r="Y33" s="303"/>
      <c r="Z33" s="303"/>
      <c r="AA33" s="303"/>
      <c r="AB33" s="303"/>
      <c r="AC33" s="303"/>
      <c r="AD33" s="303"/>
      <c r="AE33" s="303"/>
      <c r="AF33" s="41"/>
      <c r="AG33" s="41"/>
      <c r="AH33" s="41"/>
      <c r="AI33" s="41"/>
      <c r="AJ33" s="41"/>
      <c r="AK33" s="302">
        <v>0</v>
      </c>
      <c r="AL33" s="303"/>
      <c r="AM33" s="303"/>
      <c r="AN33" s="303"/>
      <c r="AO33" s="303"/>
      <c r="AP33" s="41"/>
      <c r="AQ33" s="41"/>
      <c r="AR33" s="42"/>
      <c r="BE33" s="29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91"/>
    </row>
    <row r="35" spans="1:57" s="2" customFormat="1" ht="25.9" customHeight="1">
      <c r="A35" s="34"/>
      <c r="B35" s="35"/>
      <c r="C35" s="43"/>
      <c r="D35" s="44" t="s">
        <v>45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46</v>
      </c>
      <c r="U35" s="45"/>
      <c r="V35" s="45"/>
      <c r="W35" s="45"/>
      <c r="X35" s="308" t="s">
        <v>47</v>
      </c>
      <c r="Y35" s="306"/>
      <c r="Z35" s="306"/>
      <c r="AA35" s="306"/>
      <c r="AB35" s="306"/>
      <c r="AC35" s="45"/>
      <c r="AD35" s="45"/>
      <c r="AE35" s="45"/>
      <c r="AF35" s="45"/>
      <c r="AG35" s="45"/>
      <c r="AH35" s="45"/>
      <c r="AI35" s="45"/>
      <c r="AJ35" s="45"/>
      <c r="AK35" s="305">
        <f>SUM(AK26:AK33)</f>
        <v>0</v>
      </c>
      <c r="AL35" s="306"/>
      <c r="AM35" s="306"/>
      <c r="AN35" s="306"/>
      <c r="AO35" s="307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48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49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50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51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50</v>
      </c>
      <c r="AI60" s="38"/>
      <c r="AJ60" s="38"/>
      <c r="AK60" s="38"/>
      <c r="AL60" s="38"/>
      <c r="AM60" s="52" t="s">
        <v>51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52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53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50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51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50</v>
      </c>
      <c r="AI75" s="38"/>
      <c r="AJ75" s="38"/>
      <c r="AK75" s="38"/>
      <c r="AL75" s="38"/>
      <c r="AM75" s="52" t="s">
        <v>51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54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20210707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9" t="str">
        <f>K6</f>
        <v>Náves Heřmanice, ul. K Návsi</v>
      </c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270"/>
      <c r="AL85" s="270"/>
      <c r="AM85" s="270"/>
      <c r="AN85" s="270"/>
      <c r="AO85" s="270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ul. K Návsi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71" t="str">
        <f>IF(AN8= "","",AN8)</f>
        <v>7. 7. 2021</v>
      </c>
      <c r="AN87" s="271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Městský obvod Slezská Ostrava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30</v>
      </c>
      <c r="AJ89" s="36"/>
      <c r="AK89" s="36"/>
      <c r="AL89" s="36"/>
      <c r="AM89" s="272" t="str">
        <f>IF(E17="","",E17)</f>
        <v>Ing. Bc. Roman Fildán</v>
      </c>
      <c r="AN89" s="273"/>
      <c r="AO89" s="273"/>
      <c r="AP89" s="273"/>
      <c r="AQ89" s="36"/>
      <c r="AR89" s="39"/>
      <c r="AS89" s="274" t="s">
        <v>55</v>
      </c>
      <c r="AT89" s="275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28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33</v>
      </c>
      <c r="AJ90" s="36"/>
      <c r="AK90" s="36"/>
      <c r="AL90" s="36"/>
      <c r="AM90" s="272" t="str">
        <f>IF(E20="","",E20)</f>
        <v>Ing. Bc. Roman Fildán</v>
      </c>
      <c r="AN90" s="273"/>
      <c r="AO90" s="273"/>
      <c r="AP90" s="273"/>
      <c r="AQ90" s="36"/>
      <c r="AR90" s="39"/>
      <c r="AS90" s="276"/>
      <c r="AT90" s="277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8"/>
      <c r="AT91" s="279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80" t="s">
        <v>56</v>
      </c>
      <c r="D92" s="281"/>
      <c r="E92" s="281"/>
      <c r="F92" s="281"/>
      <c r="G92" s="281"/>
      <c r="H92" s="73"/>
      <c r="I92" s="283" t="s">
        <v>57</v>
      </c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2" t="s">
        <v>58</v>
      </c>
      <c r="AH92" s="281"/>
      <c r="AI92" s="281"/>
      <c r="AJ92" s="281"/>
      <c r="AK92" s="281"/>
      <c r="AL92" s="281"/>
      <c r="AM92" s="281"/>
      <c r="AN92" s="283" t="s">
        <v>59</v>
      </c>
      <c r="AO92" s="281"/>
      <c r="AP92" s="284"/>
      <c r="AQ92" s="74" t="s">
        <v>60</v>
      </c>
      <c r="AR92" s="39"/>
      <c r="AS92" s="75" t="s">
        <v>61</v>
      </c>
      <c r="AT92" s="76" t="s">
        <v>62</v>
      </c>
      <c r="AU92" s="76" t="s">
        <v>63</v>
      </c>
      <c r="AV92" s="76" t="s">
        <v>64</v>
      </c>
      <c r="AW92" s="76" t="s">
        <v>65</v>
      </c>
      <c r="AX92" s="76" t="s">
        <v>66</v>
      </c>
      <c r="AY92" s="76" t="s">
        <v>67</v>
      </c>
      <c r="AZ92" s="76" t="s">
        <v>68</v>
      </c>
      <c r="BA92" s="76" t="s">
        <v>69</v>
      </c>
      <c r="BB92" s="76" t="s">
        <v>70</v>
      </c>
      <c r="BC92" s="76" t="s">
        <v>71</v>
      </c>
      <c r="BD92" s="77" t="s">
        <v>72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73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8">
        <f>ROUND(SUM(AG95:AG101),2)</f>
        <v>0</v>
      </c>
      <c r="AH94" s="288"/>
      <c r="AI94" s="288"/>
      <c r="AJ94" s="288"/>
      <c r="AK94" s="288"/>
      <c r="AL94" s="288"/>
      <c r="AM94" s="288"/>
      <c r="AN94" s="289">
        <f t="shared" ref="AN94:AN101" si="0">SUM(AG94,AT94)</f>
        <v>0</v>
      </c>
      <c r="AO94" s="289"/>
      <c r="AP94" s="289"/>
      <c r="AQ94" s="85" t="s">
        <v>1</v>
      </c>
      <c r="AR94" s="86"/>
      <c r="AS94" s="87">
        <f>ROUND(SUM(AS95:AS101),2)</f>
        <v>0</v>
      </c>
      <c r="AT94" s="88">
        <f t="shared" ref="AT94:AT101" si="1">ROUND(SUM(AV94:AW94),2)</f>
        <v>0</v>
      </c>
      <c r="AU94" s="89">
        <f>ROUND(SUM(AU95:AU101),5)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ROUND(SUM(AZ95:AZ101),2)</f>
        <v>0</v>
      </c>
      <c r="BA94" s="88">
        <f>ROUND(SUM(BA95:BA101),2)</f>
        <v>0</v>
      </c>
      <c r="BB94" s="88">
        <f>ROUND(SUM(BB95:BB101),2)</f>
        <v>0</v>
      </c>
      <c r="BC94" s="88">
        <f>ROUND(SUM(BC95:BC101),2)</f>
        <v>0</v>
      </c>
      <c r="BD94" s="90">
        <f>ROUND(SUM(BD95:BD101),2)</f>
        <v>0</v>
      </c>
      <c r="BS94" s="91" t="s">
        <v>74</v>
      </c>
      <c r="BT94" s="91" t="s">
        <v>75</v>
      </c>
      <c r="BU94" s="92" t="s">
        <v>76</v>
      </c>
      <c r="BV94" s="91" t="s">
        <v>77</v>
      </c>
      <c r="BW94" s="91" t="s">
        <v>5</v>
      </c>
      <c r="BX94" s="91" t="s">
        <v>78</v>
      </c>
      <c r="CL94" s="91" t="s">
        <v>1</v>
      </c>
    </row>
    <row r="95" spans="1:91" s="7" customFormat="1" ht="16.5" customHeight="1">
      <c r="A95" s="93" t="s">
        <v>79</v>
      </c>
      <c r="B95" s="94"/>
      <c r="C95" s="95"/>
      <c r="D95" s="285" t="s">
        <v>80</v>
      </c>
      <c r="E95" s="285"/>
      <c r="F95" s="285"/>
      <c r="G95" s="285"/>
      <c r="H95" s="285"/>
      <c r="I95" s="96"/>
      <c r="J95" s="285" t="s">
        <v>81</v>
      </c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6">
        <f>'000 - vedlejší rozpočtové...'!J30</f>
        <v>0</v>
      </c>
      <c r="AH95" s="287"/>
      <c r="AI95" s="287"/>
      <c r="AJ95" s="287"/>
      <c r="AK95" s="287"/>
      <c r="AL95" s="287"/>
      <c r="AM95" s="287"/>
      <c r="AN95" s="286">
        <f t="shared" si="0"/>
        <v>0</v>
      </c>
      <c r="AO95" s="287"/>
      <c r="AP95" s="287"/>
      <c r="AQ95" s="97" t="s">
        <v>82</v>
      </c>
      <c r="AR95" s="98"/>
      <c r="AS95" s="99">
        <v>0</v>
      </c>
      <c r="AT95" s="100">
        <f t="shared" si="1"/>
        <v>0</v>
      </c>
      <c r="AU95" s="101">
        <f>'000 - vedlejší rozpočtové...'!P118</f>
        <v>0</v>
      </c>
      <c r="AV95" s="100">
        <f>'000 - vedlejší rozpočtové...'!J33</f>
        <v>0</v>
      </c>
      <c r="AW95" s="100">
        <f>'000 - vedlejší rozpočtové...'!J34</f>
        <v>0</v>
      </c>
      <c r="AX95" s="100">
        <f>'000 - vedlejší rozpočtové...'!J35</f>
        <v>0</v>
      </c>
      <c r="AY95" s="100">
        <f>'000 - vedlejší rozpočtové...'!J36</f>
        <v>0</v>
      </c>
      <c r="AZ95" s="100">
        <f>'000 - vedlejší rozpočtové...'!F33</f>
        <v>0</v>
      </c>
      <c r="BA95" s="100">
        <f>'000 - vedlejší rozpočtové...'!F34</f>
        <v>0</v>
      </c>
      <c r="BB95" s="100">
        <f>'000 - vedlejší rozpočtové...'!F35</f>
        <v>0</v>
      </c>
      <c r="BC95" s="100">
        <f>'000 - vedlejší rozpočtové...'!F36</f>
        <v>0</v>
      </c>
      <c r="BD95" s="102">
        <f>'000 - vedlejší rozpočtové...'!F37</f>
        <v>0</v>
      </c>
      <c r="BT95" s="103" t="s">
        <v>83</v>
      </c>
      <c r="BV95" s="103" t="s">
        <v>77</v>
      </c>
      <c r="BW95" s="103" t="s">
        <v>84</v>
      </c>
      <c r="BX95" s="103" t="s">
        <v>5</v>
      </c>
      <c r="CL95" s="103" t="s">
        <v>1</v>
      </c>
      <c r="CM95" s="103" t="s">
        <v>85</v>
      </c>
    </row>
    <row r="96" spans="1:91" s="7" customFormat="1" ht="16.5" customHeight="1">
      <c r="A96" s="93" t="s">
        <v>79</v>
      </c>
      <c r="B96" s="94"/>
      <c r="C96" s="95"/>
      <c r="D96" s="285" t="s">
        <v>86</v>
      </c>
      <c r="E96" s="285"/>
      <c r="F96" s="285"/>
      <c r="G96" s="285"/>
      <c r="H96" s="285"/>
      <c r="I96" s="96"/>
      <c r="J96" s="285" t="s">
        <v>87</v>
      </c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6">
        <f>'001 - SO 101 KOMUNIKACE'!J30</f>
        <v>0</v>
      </c>
      <c r="AH96" s="287"/>
      <c r="AI96" s="287"/>
      <c r="AJ96" s="287"/>
      <c r="AK96" s="287"/>
      <c r="AL96" s="287"/>
      <c r="AM96" s="287"/>
      <c r="AN96" s="286">
        <f t="shared" si="0"/>
        <v>0</v>
      </c>
      <c r="AO96" s="287"/>
      <c r="AP96" s="287"/>
      <c r="AQ96" s="97" t="s">
        <v>82</v>
      </c>
      <c r="AR96" s="98"/>
      <c r="AS96" s="99">
        <v>0</v>
      </c>
      <c r="AT96" s="100">
        <f t="shared" si="1"/>
        <v>0</v>
      </c>
      <c r="AU96" s="101">
        <f>'001 - SO 101 KOMUNIKACE'!P128</f>
        <v>0</v>
      </c>
      <c r="AV96" s="100">
        <f>'001 - SO 101 KOMUNIKACE'!J33</f>
        <v>0</v>
      </c>
      <c r="AW96" s="100">
        <f>'001 - SO 101 KOMUNIKACE'!J34</f>
        <v>0</v>
      </c>
      <c r="AX96" s="100">
        <f>'001 - SO 101 KOMUNIKACE'!J35</f>
        <v>0</v>
      </c>
      <c r="AY96" s="100">
        <f>'001 - SO 101 KOMUNIKACE'!J36</f>
        <v>0</v>
      </c>
      <c r="AZ96" s="100">
        <f>'001 - SO 101 KOMUNIKACE'!F33</f>
        <v>0</v>
      </c>
      <c r="BA96" s="100">
        <f>'001 - SO 101 KOMUNIKACE'!F34</f>
        <v>0</v>
      </c>
      <c r="BB96" s="100">
        <f>'001 - SO 101 KOMUNIKACE'!F35</f>
        <v>0</v>
      </c>
      <c r="BC96" s="100">
        <f>'001 - SO 101 KOMUNIKACE'!F36</f>
        <v>0</v>
      </c>
      <c r="BD96" s="102">
        <f>'001 - SO 101 KOMUNIKACE'!F37</f>
        <v>0</v>
      </c>
      <c r="BT96" s="103" t="s">
        <v>83</v>
      </c>
      <c r="BV96" s="103" t="s">
        <v>77</v>
      </c>
      <c r="BW96" s="103" t="s">
        <v>88</v>
      </c>
      <c r="BX96" s="103" t="s">
        <v>5</v>
      </c>
      <c r="CL96" s="103" t="s">
        <v>1</v>
      </c>
      <c r="CM96" s="103" t="s">
        <v>85</v>
      </c>
    </row>
    <row r="97" spans="1:91" s="7" customFormat="1" ht="16.5" customHeight="1">
      <c r="A97" s="93" t="s">
        <v>79</v>
      </c>
      <c r="B97" s="94"/>
      <c r="C97" s="95"/>
      <c r="D97" s="285" t="s">
        <v>89</v>
      </c>
      <c r="E97" s="285"/>
      <c r="F97" s="285"/>
      <c r="G97" s="285"/>
      <c r="H97" s="285"/>
      <c r="I97" s="96"/>
      <c r="J97" s="285" t="s">
        <v>90</v>
      </c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6">
        <f>'002 - SO 301 ODVODNĚNÍ KO...'!J30</f>
        <v>0</v>
      </c>
      <c r="AH97" s="287"/>
      <c r="AI97" s="287"/>
      <c r="AJ97" s="287"/>
      <c r="AK97" s="287"/>
      <c r="AL97" s="287"/>
      <c r="AM97" s="287"/>
      <c r="AN97" s="286">
        <f t="shared" si="0"/>
        <v>0</v>
      </c>
      <c r="AO97" s="287"/>
      <c r="AP97" s="287"/>
      <c r="AQ97" s="97" t="s">
        <v>82</v>
      </c>
      <c r="AR97" s="98"/>
      <c r="AS97" s="99">
        <v>0</v>
      </c>
      <c r="AT97" s="100">
        <f t="shared" si="1"/>
        <v>0</v>
      </c>
      <c r="AU97" s="101">
        <f>'002 - SO 301 ODVODNĚNÍ KO...'!P123</f>
        <v>0</v>
      </c>
      <c r="AV97" s="100">
        <f>'002 - SO 301 ODVODNĚNÍ KO...'!J33</f>
        <v>0</v>
      </c>
      <c r="AW97" s="100">
        <f>'002 - SO 301 ODVODNĚNÍ KO...'!J34</f>
        <v>0</v>
      </c>
      <c r="AX97" s="100">
        <f>'002 - SO 301 ODVODNĚNÍ KO...'!J35</f>
        <v>0</v>
      </c>
      <c r="AY97" s="100">
        <f>'002 - SO 301 ODVODNĚNÍ KO...'!J36</f>
        <v>0</v>
      </c>
      <c r="AZ97" s="100">
        <f>'002 - SO 301 ODVODNĚNÍ KO...'!F33</f>
        <v>0</v>
      </c>
      <c r="BA97" s="100">
        <f>'002 - SO 301 ODVODNĚNÍ KO...'!F34</f>
        <v>0</v>
      </c>
      <c r="BB97" s="100">
        <f>'002 - SO 301 ODVODNĚNÍ KO...'!F35</f>
        <v>0</v>
      </c>
      <c r="BC97" s="100">
        <f>'002 - SO 301 ODVODNĚNÍ KO...'!F36</f>
        <v>0</v>
      </c>
      <c r="BD97" s="102">
        <f>'002 - SO 301 ODVODNĚNÍ KO...'!F37</f>
        <v>0</v>
      </c>
      <c r="BT97" s="103" t="s">
        <v>83</v>
      </c>
      <c r="BV97" s="103" t="s">
        <v>77</v>
      </c>
      <c r="BW97" s="103" t="s">
        <v>91</v>
      </c>
      <c r="BX97" s="103" t="s">
        <v>5</v>
      </c>
      <c r="CL97" s="103" t="s">
        <v>1</v>
      </c>
      <c r="CM97" s="103" t="s">
        <v>85</v>
      </c>
    </row>
    <row r="98" spans="1:91" s="7" customFormat="1" ht="16.5" customHeight="1">
      <c r="A98" s="93" t="s">
        <v>79</v>
      </c>
      <c r="B98" s="94"/>
      <c r="C98" s="95"/>
      <c r="D98" s="285" t="s">
        <v>92</v>
      </c>
      <c r="E98" s="285"/>
      <c r="F98" s="285"/>
      <c r="G98" s="285"/>
      <c r="H98" s="285"/>
      <c r="I98" s="96"/>
      <c r="J98" s="285" t="s">
        <v>93</v>
      </c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  <c r="AB98" s="285"/>
      <c r="AC98" s="285"/>
      <c r="AD98" s="285"/>
      <c r="AE98" s="285"/>
      <c r="AF98" s="285"/>
      <c r="AG98" s="286">
        <f>'003 - SO 401 VEŘEJNÉ OSVĚ...'!J30</f>
        <v>0</v>
      </c>
      <c r="AH98" s="287"/>
      <c r="AI98" s="287"/>
      <c r="AJ98" s="287"/>
      <c r="AK98" s="287"/>
      <c r="AL98" s="287"/>
      <c r="AM98" s="287"/>
      <c r="AN98" s="286">
        <f t="shared" si="0"/>
        <v>0</v>
      </c>
      <c r="AO98" s="287"/>
      <c r="AP98" s="287"/>
      <c r="AQ98" s="97" t="s">
        <v>82</v>
      </c>
      <c r="AR98" s="98"/>
      <c r="AS98" s="99">
        <v>0</v>
      </c>
      <c r="AT98" s="100">
        <f t="shared" si="1"/>
        <v>0</v>
      </c>
      <c r="AU98" s="101">
        <f>'003 - SO 401 VEŘEJNÉ OSVĚ...'!P123</f>
        <v>0</v>
      </c>
      <c r="AV98" s="100">
        <f>'003 - SO 401 VEŘEJNÉ OSVĚ...'!J33</f>
        <v>0</v>
      </c>
      <c r="AW98" s="100">
        <f>'003 - SO 401 VEŘEJNÉ OSVĚ...'!J34</f>
        <v>0</v>
      </c>
      <c r="AX98" s="100">
        <f>'003 - SO 401 VEŘEJNÉ OSVĚ...'!J35</f>
        <v>0</v>
      </c>
      <c r="AY98" s="100">
        <f>'003 - SO 401 VEŘEJNÉ OSVĚ...'!J36</f>
        <v>0</v>
      </c>
      <c r="AZ98" s="100">
        <f>'003 - SO 401 VEŘEJNÉ OSVĚ...'!F33</f>
        <v>0</v>
      </c>
      <c r="BA98" s="100">
        <f>'003 - SO 401 VEŘEJNÉ OSVĚ...'!F34</f>
        <v>0</v>
      </c>
      <c r="BB98" s="100">
        <f>'003 - SO 401 VEŘEJNÉ OSVĚ...'!F35</f>
        <v>0</v>
      </c>
      <c r="BC98" s="100">
        <f>'003 - SO 401 VEŘEJNÉ OSVĚ...'!F36</f>
        <v>0</v>
      </c>
      <c r="BD98" s="102">
        <f>'003 - SO 401 VEŘEJNÉ OSVĚ...'!F37</f>
        <v>0</v>
      </c>
      <c r="BT98" s="103" t="s">
        <v>83</v>
      </c>
      <c r="BV98" s="103" t="s">
        <v>77</v>
      </c>
      <c r="BW98" s="103" t="s">
        <v>94</v>
      </c>
      <c r="BX98" s="103" t="s">
        <v>5</v>
      </c>
      <c r="CL98" s="103" t="s">
        <v>1</v>
      </c>
      <c r="CM98" s="103" t="s">
        <v>85</v>
      </c>
    </row>
    <row r="99" spans="1:91" s="7" customFormat="1" ht="24.75" customHeight="1">
      <c r="A99" s="93" t="s">
        <v>79</v>
      </c>
      <c r="B99" s="94"/>
      <c r="C99" s="95"/>
      <c r="D99" s="285" t="s">
        <v>95</v>
      </c>
      <c r="E99" s="285"/>
      <c r="F99" s="285"/>
      <c r="G99" s="285"/>
      <c r="H99" s="285"/>
      <c r="I99" s="96"/>
      <c r="J99" s="285" t="s">
        <v>96</v>
      </c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  <c r="AB99" s="285"/>
      <c r="AC99" s="285"/>
      <c r="AD99" s="285"/>
      <c r="AE99" s="285"/>
      <c r="AF99" s="285"/>
      <c r="AG99" s="286">
        <f>'004 - SO 402 PŘELOŽKA SDĚ...'!J30</f>
        <v>0</v>
      </c>
      <c r="AH99" s="287"/>
      <c r="AI99" s="287"/>
      <c r="AJ99" s="287"/>
      <c r="AK99" s="287"/>
      <c r="AL99" s="287"/>
      <c r="AM99" s="287"/>
      <c r="AN99" s="286">
        <f t="shared" si="0"/>
        <v>0</v>
      </c>
      <c r="AO99" s="287"/>
      <c r="AP99" s="287"/>
      <c r="AQ99" s="97" t="s">
        <v>82</v>
      </c>
      <c r="AR99" s="98"/>
      <c r="AS99" s="99">
        <v>0</v>
      </c>
      <c r="AT99" s="100">
        <f t="shared" si="1"/>
        <v>0</v>
      </c>
      <c r="AU99" s="101">
        <f>'004 - SO 402 PŘELOŽKA SDĚ...'!P119</f>
        <v>0</v>
      </c>
      <c r="AV99" s="100">
        <f>'004 - SO 402 PŘELOŽKA SDĚ...'!J33</f>
        <v>0</v>
      </c>
      <c r="AW99" s="100">
        <f>'004 - SO 402 PŘELOŽKA SDĚ...'!J34</f>
        <v>0</v>
      </c>
      <c r="AX99" s="100">
        <f>'004 - SO 402 PŘELOŽKA SDĚ...'!J35</f>
        <v>0</v>
      </c>
      <c r="AY99" s="100">
        <f>'004 - SO 402 PŘELOŽKA SDĚ...'!J36</f>
        <v>0</v>
      </c>
      <c r="AZ99" s="100">
        <f>'004 - SO 402 PŘELOŽKA SDĚ...'!F33</f>
        <v>0</v>
      </c>
      <c r="BA99" s="100">
        <f>'004 - SO 402 PŘELOŽKA SDĚ...'!F34</f>
        <v>0</v>
      </c>
      <c r="BB99" s="100">
        <f>'004 - SO 402 PŘELOŽKA SDĚ...'!F35</f>
        <v>0</v>
      </c>
      <c r="BC99" s="100">
        <f>'004 - SO 402 PŘELOŽKA SDĚ...'!F36</f>
        <v>0</v>
      </c>
      <c r="BD99" s="102">
        <f>'004 - SO 402 PŘELOŽKA SDĚ...'!F37</f>
        <v>0</v>
      </c>
      <c r="BT99" s="103" t="s">
        <v>83</v>
      </c>
      <c r="BV99" s="103" t="s">
        <v>77</v>
      </c>
      <c r="BW99" s="103" t="s">
        <v>97</v>
      </c>
      <c r="BX99" s="103" t="s">
        <v>5</v>
      </c>
      <c r="CL99" s="103" t="s">
        <v>1</v>
      </c>
      <c r="CM99" s="103" t="s">
        <v>85</v>
      </c>
    </row>
    <row r="100" spans="1:91" s="7" customFormat="1" ht="16.5" customHeight="1">
      <c r="A100" s="93" t="s">
        <v>79</v>
      </c>
      <c r="B100" s="94"/>
      <c r="C100" s="95"/>
      <c r="D100" s="285" t="s">
        <v>98</v>
      </c>
      <c r="E100" s="285"/>
      <c r="F100" s="285"/>
      <c r="G100" s="285"/>
      <c r="H100" s="285"/>
      <c r="I100" s="96"/>
      <c r="J100" s="285" t="s">
        <v>99</v>
      </c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  <c r="AB100" s="285"/>
      <c r="AC100" s="285"/>
      <c r="AD100" s="285"/>
      <c r="AE100" s="285"/>
      <c r="AF100" s="285"/>
      <c r="AG100" s="286">
        <f>'005 - SO 403 ROZVOD EL. NN'!J30</f>
        <v>0</v>
      </c>
      <c r="AH100" s="287"/>
      <c r="AI100" s="287"/>
      <c r="AJ100" s="287"/>
      <c r="AK100" s="287"/>
      <c r="AL100" s="287"/>
      <c r="AM100" s="287"/>
      <c r="AN100" s="286">
        <f t="shared" si="0"/>
        <v>0</v>
      </c>
      <c r="AO100" s="287"/>
      <c r="AP100" s="287"/>
      <c r="AQ100" s="97" t="s">
        <v>82</v>
      </c>
      <c r="AR100" s="98"/>
      <c r="AS100" s="99">
        <v>0</v>
      </c>
      <c r="AT100" s="100">
        <f t="shared" si="1"/>
        <v>0</v>
      </c>
      <c r="AU100" s="101">
        <f>'005 - SO 403 ROZVOD EL. NN'!P123</f>
        <v>0</v>
      </c>
      <c r="AV100" s="100">
        <f>'005 - SO 403 ROZVOD EL. NN'!J33</f>
        <v>0</v>
      </c>
      <c r="AW100" s="100">
        <f>'005 - SO 403 ROZVOD EL. NN'!J34</f>
        <v>0</v>
      </c>
      <c r="AX100" s="100">
        <f>'005 - SO 403 ROZVOD EL. NN'!J35</f>
        <v>0</v>
      </c>
      <c r="AY100" s="100">
        <f>'005 - SO 403 ROZVOD EL. NN'!J36</f>
        <v>0</v>
      </c>
      <c r="AZ100" s="100">
        <f>'005 - SO 403 ROZVOD EL. NN'!F33</f>
        <v>0</v>
      </c>
      <c r="BA100" s="100">
        <f>'005 - SO 403 ROZVOD EL. NN'!F34</f>
        <v>0</v>
      </c>
      <c r="BB100" s="100">
        <f>'005 - SO 403 ROZVOD EL. NN'!F35</f>
        <v>0</v>
      </c>
      <c r="BC100" s="100">
        <f>'005 - SO 403 ROZVOD EL. NN'!F36</f>
        <v>0</v>
      </c>
      <c r="BD100" s="102">
        <f>'005 - SO 403 ROZVOD EL. NN'!F37</f>
        <v>0</v>
      </c>
      <c r="BT100" s="103" t="s">
        <v>83</v>
      </c>
      <c r="BV100" s="103" t="s">
        <v>77</v>
      </c>
      <c r="BW100" s="103" t="s">
        <v>100</v>
      </c>
      <c r="BX100" s="103" t="s">
        <v>5</v>
      </c>
      <c r="CL100" s="103" t="s">
        <v>1</v>
      </c>
      <c r="CM100" s="103" t="s">
        <v>85</v>
      </c>
    </row>
    <row r="101" spans="1:91" s="7" customFormat="1" ht="16.5" customHeight="1">
      <c r="A101" s="93" t="s">
        <v>79</v>
      </c>
      <c r="B101" s="94"/>
      <c r="C101" s="95"/>
      <c r="D101" s="285" t="s">
        <v>101</v>
      </c>
      <c r="E101" s="285"/>
      <c r="F101" s="285"/>
      <c r="G101" s="285"/>
      <c r="H101" s="285"/>
      <c r="I101" s="96"/>
      <c r="J101" s="285" t="s">
        <v>102</v>
      </c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  <c r="AB101" s="285"/>
      <c r="AC101" s="285"/>
      <c r="AD101" s="285"/>
      <c r="AE101" s="285"/>
      <c r="AF101" s="285"/>
      <c r="AG101" s="286">
        <f>'006 - 5 LETÁ UDRŽOVACÍ PÉČE'!J30</f>
        <v>0</v>
      </c>
      <c r="AH101" s="287"/>
      <c r="AI101" s="287"/>
      <c r="AJ101" s="287"/>
      <c r="AK101" s="287"/>
      <c r="AL101" s="287"/>
      <c r="AM101" s="287"/>
      <c r="AN101" s="286">
        <f t="shared" si="0"/>
        <v>0</v>
      </c>
      <c r="AO101" s="287"/>
      <c r="AP101" s="287"/>
      <c r="AQ101" s="97" t="s">
        <v>82</v>
      </c>
      <c r="AR101" s="98"/>
      <c r="AS101" s="104">
        <v>0</v>
      </c>
      <c r="AT101" s="105">
        <f t="shared" si="1"/>
        <v>0</v>
      </c>
      <c r="AU101" s="106">
        <f>'006 - 5 LETÁ UDRŽOVACÍ PÉČE'!P122</f>
        <v>0</v>
      </c>
      <c r="AV101" s="105">
        <f>'006 - 5 LETÁ UDRŽOVACÍ PÉČE'!J33</f>
        <v>0</v>
      </c>
      <c r="AW101" s="105">
        <f>'006 - 5 LETÁ UDRŽOVACÍ PÉČE'!J34</f>
        <v>0</v>
      </c>
      <c r="AX101" s="105">
        <f>'006 - 5 LETÁ UDRŽOVACÍ PÉČE'!J35</f>
        <v>0</v>
      </c>
      <c r="AY101" s="105">
        <f>'006 - 5 LETÁ UDRŽOVACÍ PÉČE'!J36</f>
        <v>0</v>
      </c>
      <c r="AZ101" s="105">
        <f>'006 - 5 LETÁ UDRŽOVACÍ PÉČE'!F33</f>
        <v>0</v>
      </c>
      <c r="BA101" s="105">
        <f>'006 - 5 LETÁ UDRŽOVACÍ PÉČE'!F34</f>
        <v>0</v>
      </c>
      <c r="BB101" s="105">
        <f>'006 - 5 LETÁ UDRŽOVACÍ PÉČE'!F35</f>
        <v>0</v>
      </c>
      <c r="BC101" s="105">
        <f>'006 - 5 LETÁ UDRŽOVACÍ PÉČE'!F36</f>
        <v>0</v>
      </c>
      <c r="BD101" s="107">
        <f>'006 - 5 LETÁ UDRŽOVACÍ PÉČE'!F37</f>
        <v>0</v>
      </c>
      <c r="BT101" s="103" t="s">
        <v>83</v>
      </c>
      <c r="BV101" s="103" t="s">
        <v>77</v>
      </c>
      <c r="BW101" s="103" t="s">
        <v>103</v>
      </c>
      <c r="BX101" s="103" t="s">
        <v>5</v>
      </c>
      <c r="CL101" s="103" t="s">
        <v>1</v>
      </c>
      <c r="CM101" s="103" t="s">
        <v>85</v>
      </c>
    </row>
    <row r="102" spans="1:91" s="2" customFormat="1" ht="30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9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91" s="2" customFormat="1" ht="6.95" customHeight="1">
      <c r="A103" s="3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39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</sheetData>
  <sheetProtection algorithmName="SHA-512" hashValue="fHPl+c/IYcUc2V/SQbQTrrdreb5QJYsVlGLpXHvbVLm0rM140ypQ2ZTZYNptc+9s1w7XeC3DnA2kyhHVWHgyhw==" saltValue="+7dgyMVn7o+JdmcBGnnJahbC2juW57I2DtturDFJfZH54oUrHCpjoSpOV9CCf1Njf2G7TYa/8UARTQlSmmHYOQ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00 - vedlejší rozpočtové...'!C2" display="/"/>
    <hyperlink ref="A96" location="'001 - SO 101 KOMUNIKACE'!C2" display="/"/>
    <hyperlink ref="A97" location="'002 - SO 301 ODVODNĚNÍ KO...'!C2" display="/"/>
    <hyperlink ref="A98" location="'003 - SO 401 VEŘEJNÉ OSVĚ...'!C2" display="/"/>
    <hyperlink ref="A99" location="'004 - SO 402 PŘELOŽKA SDĚ...'!C2" display="/"/>
    <hyperlink ref="A100" location="'005 - SO 403 ROZVOD EL. NN'!C2" display="/"/>
    <hyperlink ref="A101" location="'006 - 5 LETÁ UDRŽOVACÍ PÉČE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5"/>
  <sheetViews>
    <sheetView showGridLines="0" topLeftCell="A25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7" t="s">
        <v>84</v>
      </c>
      <c r="AZ2" s="108" t="s">
        <v>104</v>
      </c>
      <c r="BA2" s="108" t="s">
        <v>104</v>
      </c>
      <c r="BB2" s="108" t="s">
        <v>105</v>
      </c>
      <c r="BC2" s="108" t="s">
        <v>106</v>
      </c>
      <c r="BD2" s="108" t="s">
        <v>85</v>
      </c>
    </row>
    <row r="3" spans="1:5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0"/>
      <c r="AT3" s="17" t="s">
        <v>85</v>
      </c>
    </row>
    <row r="4" spans="1:56" s="1" customFormat="1" ht="24.95" customHeight="1">
      <c r="B4" s="20"/>
      <c r="D4" s="111" t="s">
        <v>107</v>
      </c>
      <c r="L4" s="20"/>
      <c r="M4" s="112" t="s">
        <v>10</v>
      </c>
      <c r="AT4" s="17" t="s">
        <v>4</v>
      </c>
    </row>
    <row r="5" spans="1:56" s="1" customFormat="1" ht="6.95" customHeight="1">
      <c r="B5" s="20"/>
      <c r="L5" s="20"/>
    </row>
    <row r="6" spans="1:56" s="1" customFormat="1" ht="12" customHeight="1">
      <c r="B6" s="20"/>
      <c r="D6" s="113" t="s">
        <v>16</v>
      </c>
      <c r="L6" s="20"/>
    </row>
    <row r="7" spans="1:56" s="1" customFormat="1" ht="16.5" customHeight="1">
      <c r="B7" s="20"/>
      <c r="E7" s="310" t="str">
        <f>'Rekapitulace stavby'!K6</f>
        <v>Náves Heřmanice, ul. K Návsi</v>
      </c>
      <c r="F7" s="311"/>
      <c r="G7" s="311"/>
      <c r="H7" s="311"/>
      <c r="L7" s="20"/>
    </row>
    <row r="8" spans="1:56" s="2" customFormat="1" ht="12" customHeight="1">
      <c r="A8" s="34"/>
      <c r="B8" s="39"/>
      <c r="C8" s="34"/>
      <c r="D8" s="113" t="s">
        <v>108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56" s="2" customFormat="1" ht="16.5" customHeight="1">
      <c r="A9" s="34"/>
      <c r="B9" s="39"/>
      <c r="C9" s="34"/>
      <c r="D9" s="34"/>
      <c r="E9" s="312" t="s">
        <v>109</v>
      </c>
      <c r="F9" s="313"/>
      <c r="G9" s="313"/>
      <c r="H9" s="31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5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56" s="2" customFormat="1" ht="12" customHeight="1">
      <c r="A11" s="34"/>
      <c r="B11" s="39"/>
      <c r="C11" s="34"/>
      <c r="D11" s="113" t="s">
        <v>18</v>
      </c>
      <c r="E11" s="34"/>
      <c r="F11" s="114" t="s">
        <v>1</v>
      </c>
      <c r="G11" s="34"/>
      <c r="H11" s="34"/>
      <c r="I11" s="113" t="s">
        <v>19</v>
      </c>
      <c r="J11" s="114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56" s="2" customFormat="1" ht="12" customHeight="1">
      <c r="A12" s="34"/>
      <c r="B12" s="39"/>
      <c r="C12" s="34"/>
      <c r="D12" s="113" t="s">
        <v>20</v>
      </c>
      <c r="E12" s="34"/>
      <c r="F12" s="114" t="s">
        <v>21</v>
      </c>
      <c r="G12" s="34"/>
      <c r="H12" s="34"/>
      <c r="I12" s="113" t="s">
        <v>22</v>
      </c>
      <c r="J12" s="115" t="str">
        <f>'Rekapitulace stavby'!AN8</f>
        <v>7. 7. 2021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5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56" s="2" customFormat="1" ht="12" customHeight="1">
      <c r="A14" s="34"/>
      <c r="B14" s="39"/>
      <c r="C14" s="34"/>
      <c r="D14" s="113" t="s">
        <v>24</v>
      </c>
      <c r="E14" s="34"/>
      <c r="F14" s="34"/>
      <c r="G14" s="34"/>
      <c r="H14" s="34"/>
      <c r="I14" s="113" t="s">
        <v>25</v>
      </c>
      <c r="J14" s="114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56" s="2" customFormat="1" ht="18" customHeight="1">
      <c r="A15" s="34"/>
      <c r="B15" s="39"/>
      <c r="C15" s="34"/>
      <c r="D15" s="34"/>
      <c r="E15" s="114" t="s">
        <v>26</v>
      </c>
      <c r="F15" s="34"/>
      <c r="G15" s="34"/>
      <c r="H15" s="34"/>
      <c r="I15" s="113" t="s">
        <v>27</v>
      </c>
      <c r="J15" s="114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5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3" t="s">
        <v>28</v>
      </c>
      <c r="E17" s="34"/>
      <c r="F17" s="34"/>
      <c r="G17" s="34"/>
      <c r="H17" s="34"/>
      <c r="I17" s="113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14" t="str">
        <f>'Rekapitulace stavby'!E14</f>
        <v>Vyplň údaj</v>
      </c>
      <c r="F18" s="315"/>
      <c r="G18" s="315"/>
      <c r="H18" s="315"/>
      <c r="I18" s="113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3" t="s">
        <v>30</v>
      </c>
      <c r="E20" s="34"/>
      <c r="F20" s="34"/>
      <c r="G20" s="34"/>
      <c r="H20" s="34"/>
      <c r="I20" s="113" t="s">
        <v>25</v>
      </c>
      <c r="J20" s="114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4" t="s">
        <v>31</v>
      </c>
      <c r="F21" s="34"/>
      <c r="G21" s="34"/>
      <c r="H21" s="34"/>
      <c r="I21" s="113" t="s">
        <v>27</v>
      </c>
      <c r="J21" s="114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3" t="s">
        <v>33</v>
      </c>
      <c r="E23" s="34"/>
      <c r="F23" s="34"/>
      <c r="G23" s="34"/>
      <c r="H23" s="34"/>
      <c r="I23" s="113" t="s">
        <v>25</v>
      </c>
      <c r="J23" s="114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4" t="s">
        <v>31</v>
      </c>
      <c r="F24" s="34"/>
      <c r="G24" s="34"/>
      <c r="H24" s="34"/>
      <c r="I24" s="113" t="s">
        <v>27</v>
      </c>
      <c r="J24" s="114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3" t="s">
        <v>34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6"/>
      <c r="B27" s="117"/>
      <c r="C27" s="116"/>
      <c r="D27" s="116"/>
      <c r="E27" s="316" t="s">
        <v>1</v>
      </c>
      <c r="F27" s="316"/>
      <c r="G27" s="316"/>
      <c r="H27" s="316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9"/>
      <c r="E29" s="119"/>
      <c r="F29" s="119"/>
      <c r="G29" s="119"/>
      <c r="H29" s="119"/>
      <c r="I29" s="119"/>
      <c r="J29" s="119"/>
      <c r="K29" s="119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0" t="s">
        <v>35</v>
      </c>
      <c r="E30" s="34"/>
      <c r="F30" s="34"/>
      <c r="G30" s="34"/>
      <c r="H30" s="34"/>
      <c r="I30" s="34"/>
      <c r="J30" s="121">
        <f>ROUND(J118,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9"/>
      <c r="E31" s="119"/>
      <c r="F31" s="119"/>
      <c r="G31" s="119"/>
      <c r="H31" s="119"/>
      <c r="I31" s="119"/>
      <c r="J31" s="119"/>
      <c r="K31" s="119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2" t="s">
        <v>37</v>
      </c>
      <c r="G32" s="34"/>
      <c r="H32" s="34"/>
      <c r="I32" s="122" t="s">
        <v>36</v>
      </c>
      <c r="J32" s="122" t="s">
        <v>38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3" t="s">
        <v>39</v>
      </c>
      <c r="E33" s="113" t="s">
        <v>40</v>
      </c>
      <c r="F33" s="124">
        <f>ROUND((SUM(BE118:BE154)),  2)</f>
        <v>0</v>
      </c>
      <c r="G33" s="34"/>
      <c r="H33" s="34"/>
      <c r="I33" s="125">
        <v>0.21</v>
      </c>
      <c r="J33" s="124">
        <f>ROUND(((SUM(BE118:BE154))*I33),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3" t="s">
        <v>41</v>
      </c>
      <c r="F34" s="124">
        <f>ROUND((SUM(BF118:BF154)),  2)</f>
        <v>0</v>
      </c>
      <c r="G34" s="34"/>
      <c r="H34" s="34"/>
      <c r="I34" s="125">
        <v>0.15</v>
      </c>
      <c r="J34" s="124">
        <f>ROUND(((SUM(BF118:BF154))*I34),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3" t="s">
        <v>42</v>
      </c>
      <c r="F35" s="124">
        <f>ROUND((SUM(BG118:BG154)),  2)</f>
        <v>0</v>
      </c>
      <c r="G35" s="34"/>
      <c r="H35" s="34"/>
      <c r="I35" s="125">
        <v>0.21</v>
      </c>
      <c r="J35" s="124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3" t="s">
        <v>43</v>
      </c>
      <c r="F36" s="124">
        <f>ROUND((SUM(BH118:BH154)),  2)</f>
        <v>0</v>
      </c>
      <c r="G36" s="34"/>
      <c r="H36" s="34"/>
      <c r="I36" s="125">
        <v>0.15</v>
      </c>
      <c r="J36" s="124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3" t="s">
        <v>44</v>
      </c>
      <c r="F37" s="124">
        <f>ROUND((SUM(BI118:BI154)),  2)</f>
        <v>0</v>
      </c>
      <c r="G37" s="34"/>
      <c r="H37" s="34"/>
      <c r="I37" s="125">
        <v>0</v>
      </c>
      <c r="J37" s="124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6"/>
      <c r="D39" s="127" t="s">
        <v>45</v>
      </c>
      <c r="E39" s="128"/>
      <c r="F39" s="128"/>
      <c r="G39" s="129" t="s">
        <v>46</v>
      </c>
      <c r="H39" s="130" t="s">
        <v>47</v>
      </c>
      <c r="I39" s="128"/>
      <c r="J39" s="131">
        <f>SUM(J30:J37)</f>
        <v>0</v>
      </c>
      <c r="K39" s="132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3" t="s">
        <v>48</v>
      </c>
      <c r="E50" s="134"/>
      <c r="F50" s="134"/>
      <c r="G50" s="133" t="s">
        <v>49</v>
      </c>
      <c r="H50" s="134"/>
      <c r="I50" s="134"/>
      <c r="J50" s="134"/>
      <c r="K50" s="134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5" t="s">
        <v>50</v>
      </c>
      <c r="E61" s="136"/>
      <c r="F61" s="137" t="s">
        <v>51</v>
      </c>
      <c r="G61" s="135" t="s">
        <v>50</v>
      </c>
      <c r="H61" s="136"/>
      <c r="I61" s="136"/>
      <c r="J61" s="138" t="s">
        <v>51</v>
      </c>
      <c r="K61" s="136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3" t="s">
        <v>52</v>
      </c>
      <c r="E65" s="139"/>
      <c r="F65" s="139"/>
      <c r="G65" s="133" t="s">
        <v>53</v>
      </c>
      <c r="H65" s="139"/>
      <c r="I65" s="139"/>
      <c r="J65" s="139"/>
      <c r="K65" s="139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5" t="s">
        <v>50</v>
      </c>
      <c r="E76" s="136"/>
      <c r="F76" s="137" t="s">
        <v>51</v>
      </c>
      <c r="G76" s="135" t="s">
        <v>50</v>
      </c>
      <c r="H76" s="136"/>
      <c r="I76" s="136"/>
      <c r="J76" s="138" t="s">
        <v>51</v>
      </c>
      <c r="K76" s="136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17" t="str">
        <f>E7</f>
        <v>Náves Heřmanice, ul. K Návsi</v>
      </c>
      <c r="F85" s="318"/>
      <c r="G85" s="318"/>
      <c r="H85" s="318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108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9" t="str">
        <f>E9</f>
        <v>000 - vedlejší rozpočtové náklady</v>
      </c>
      <c r="F87" s="319"/>
      <c r="G87" s="319"/>
      <c r="H87" s="319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ul. K Návsi</v>
      </c>
      <c r="G89" s="36"/>
      <c r="H89" s="36"/>
      <c r="I89" s="29" t="s">
        <v>22</v>
      </c>
      <c r="J89" s="66" t="str">
        <f>IF(J12="","",J12)</f>
        <v>7. 7. 2021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Městský obvod Slezská Ostrava</v>
      </c>
      <c r="G91" s="36"/>
      <c r="H91" s="36"/>
      <c r="I91" s="29" t="s">
        <v>30</v>
      </c>
      <c r="J91" s="32" t="str">
        <f>E21</f>
        <v>Ing. Bc. Roman Fildán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5.7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>Ing. Bc. Roman Fildán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4" t="s">
        <v>111</v>
      </c>
      <c r="D94" s="145"/>
      <c r="E94" s="145"/>
      <c r="F94" s="145"/>
      <c r="G94" s="145"/>
      <c r="H94" s="145"/>
      <c r="I94" s="145"/>
      <c r="J94" s="146" t="s">
        <v>112</v>
      </c>
      <c r="K94" s="14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7" t="s">
        <v>113</v>
      </c>
      <c r="D96" s="36"/>
      <c r="E96" s="36"/>
      <c r="F96" s="36"/>
      <c r="G96" s="36"/>
      <c r="H96" s="36"/>
      <c r="I96" s="36"/>
      <c r="J96" s="84">
        <f>J118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114</v>
      </c>
    </row>
    <row r="97" spans="1:31" s="9" customFormat="1" ht="24.95" customHeight="1">
      <c r="B97" s="148"/>
      <c r="C97" s="149"/>
      <c r="D97" s="150" t="s">
        <v>115</v>
      </c>
      <c r="E97" s="151"/>
      <c r="F97" s="151"/>
      <c r="G97" s="151"/>
      <c r="H97" s="151"/>
      <c r="I97" s="151"/>
      <c r="J97" s="152">
        <f>J119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116</v>
      </c>
      <c r="E98" s="157"/>
      <c r="F98" s="157"/>
      <c r="G98" s="157"/>
      <c r="H98" s="157"/>
      <c r="I98" s="157"/>
      <c r="J98" s="158">
        <f>J120</f>
        <v>0</v>
      </c>
      <c r="K98" s="155"/>
      <c r="L98" s="159"/>
    </row>
    <row r="99" spans="1:31" s="2" customFormat="1" ht="21.75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pans="1:31" s="2" customFormat="1" ht="6.95" customHeight="1">
      <c r="A100" s="34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pans="1:31" s="2" customFormat="1" ht="6.95" customHeight="1">
      <c r="A104" s="34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24.95" customHeight="1">
      <c r="A105" s="34"/>
      <c r="B105" s="35"/>
      <c r="C105" s="23" t="s">
        <v>117</v>
      </c>
      <c r="D105" s="36"/>
      <c r="E105" s="36"/>
      <c r="F105" s="36"/>
      <c r="G105" s="36"/>
      <c r="H105" s="36"/>
      <c r="I105" s="36"/>
      <c r="J105" s="36"/>
      <c r="K105" s="36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6.9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12" customHeight="1">
      <c r="A107" s="34"/>
      <c r="B107" s="35"/>
      <c r="C107" s="29" t="s">
        <v>16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16.5" customHeight="1">
      <c r="A108" s="34"/>
      <c r="B108" s="35"/>
      <c r="C108" s="36"/>
      <c r="D108" s="36"/>
      <c r="E108" s="317" t="str">
        <f>E7</f>
        <v>Náves Heřmanice, ul. K Návsi</v>
      </c>
      <c r="F108" s="318"/>
      <c r="G108" s="318"/>
      <c r="H108" s="318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29" t="s">
        <v>108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6.5" customHeight="1">
      <c r="A110" s="34"/>
      <c r="B110" s="35"/>
      <c r="C110" s="36"/>
      <c r="D110" s="36"/>
      <c r="E110" s="269" t="str">
        <f>E9</f>
        <v>000 - vedlejší rozpočtové náklady</v>
      </c>
      <c r="F110" s="319"/>
      <c r="G110" s="319"/>
      <c r="H110" s="319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20</v>
      </c>
      <c r="D112" s="36"/>
      <c r="E112" s="36"/>
      <c r="F112" s="27" t="str">
        <f>F12</f>
        <v>ul. K Návsi</v>
      </c>
      <c r="G112" s="36"/>
      <c r="H112" s="36"/>
      <c r="I112" s="29" t="s">
        <v>22</v>
      </c>
      <c r="J112" s="66" t="str">
        <f>IF(J12="","",J12)</f>
        <v>7. 7. 2021</v>
      </c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25.7" customHeight="1">
      <c r="A114" s="34"/>
      <c r="B114" s="35"/>
      <c r="C114" s="29" t="s">
        <v>24</v>
      </c>
      <c r="D114" s="36"/>
      <c r="E114" s="36"/>
      <c r="F114" s="27" t="str">
        <f>E15</f>
        <v>Městský obvod Slezská Ostrava</v>
      </c>
      <c r="G114" s="36"/>
      <c r="H114" s="36"/>
      <c r="I114" s="29" t="s">
        <v>30</v>
      </c>
      <c r="J114" s="32" t="str">
        <f>E21</f>
        <v>Ing. Bc. Roman Fildán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25.7" customHeight="1">
      <c r="A115" s="34"/>
      <c r="B115" s="35"/>
      <c r="C115" s="29" t="s">
        <v>28</v>
      </c>
      <c r="D115" s="36"/>
      <c r="E115" s="36"/>
      <c r="F115" s="27" t="str">
        <f>IF(E18="","",E18)</f>
        <v>Vyplň údaj</v>
      </c>
      <c r="G115" s="36"/>
      <c r="H115" s="36"/>
      <c r="I115" s="29" t="s">
        <v>33</v>
      </c>
      <c r="J115" s="32" t="str">
        <f>E24</f>
        <v>Ing. Bc. Roman Fildán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0.3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11" customFormat="1" ht="29.25" customHeight="1">
      <c r="A117" s="160"/>
      <c r="B117" s="161"/>
      <c r="C117" s="162" t="s">
        <v>118</v>
      </c>
      <c r="D117" s="163" t="s">
        <v>60</v>
      </c>
      <c r="E117" s="163" t="s">
        <v>56</v>
      </c>
      <c r="F117" s="163" t="s">
        <v>57</v>
      </c>
      <c r="G117" s="163" t="s">
        <v>119</v>
      </c>
      <c r="H117" s="163" t="s">
        <v>120</v>
      </c>
      <c r="I117" s="163" t="s">
        <v>121</v>
      </c>
      <c r="J117" s="164" t="s">
        <v>112</v>
      </c>
      <c r="K117" s="165" t="s">
        <v>122</v>
      </c>
      <c r="L117" s="166"/>
      <c r="M117" s="75" t="s">
        <v>1</v>
      </c>
      <c r="N117" s="76" t="s">
        <v>39</v>
      </c>
      <c r="O117" s="76" t="s">
        <v>123</v>
      </c>
      <c r="P117" s="76" t="s">
        <v>124</v>
      </c>
      <c r="Q117" s="76" t="s">
        <v>125</v>
      </c>
      <c r="R117" s="76" t="s">
        <v>126</v>
      </c>
      <c r="S117" s="76" t="s">
        <v>127</v>
      </c>
      <c r="T117" s="77" t="s">
        <v>128</v>
      </c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</row>
    <row r="118" spans="1:65" s="2" customFormat="1" ht="22.9" customHeight="1">
      <c r="A118" s="34"/>
      <c r="B118" s="35"/>
      <c r="C118" s="82" t="s">
        <v>129</v>
      </c>
      <c r="D118" s="36"/>
      <c r="E118" s="36"/>
      <c r="F118" s="36"/>
      <c r="G118" s="36"/>
      <c r="H118" s="36"/>
      <c r="I118" s="36"/>
      <c r="J118" s="167">
        <f>BK118</f>
        <v>0</v>
      </c>
      <c r="K118" s="36"/>
      <c r="L118" s="39"/>
      <c r="M118" s="78"/>
      <c r="N118" s="168"/>
      <c r="O118" s="79"/>
      <c r="P118" s="169">
        <f>P119</f>
        <v>0</v>
      </c>
      <c r="Q118" s="79"/>
      <c r="R118" s="169">
        <f>R119</f>
        <v>2.6549999999999997E-2</v>
      </c>
      <c r="S118" s="79"/>
      <c r="T118" s="170">
        <f>T119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74</v>
      </c>
      <c r="AU118" s="17" t="s">
        <v>114</v>
      </c>
      <c r="BK118" s="171">
        <f>BK119</f>
        <v>0</v>
      </c>
    </row>
    <row r="119" spans="1:65" s="12" customFormat="1" ht="25.9" customHeight="1">
      <c r="B119" s="172"/>
      <c r="C119" s="173"/>
      <c r="D119" s="174" t="s">
        <v>74</v>
      </c>
      <c r="E119" s="175" t="s">
        <v>130</v>
      </c>
      <c r="F119" s="175" t="s">
        <v>131</v>
      </c>
      <c r="G119" s="173"/>
      <c r="H119" s="173"/>
      <c r="I119" s="176"/>
      <c r="J119" s="177">
        <f>BK119</f>
        <v>0</v>
      </c>
      <c r="K119" s="173"/>
      <c r="L119" s="178"/>
      <c r="M119" s="179"/>
      <c r="N119" s="180"/>
      <c r="O119" s="180"/>
      <c r="P119" s="181">
        <f>P120</f>
        <v>0</v>
      </c>
      <c r="Q119" s="180"/>
      <c r="R119" s="181">
        <f>R120</f>
        <v>2.6549999999999997E-2</v>
      </c>
      <c r="S119" s="180"/>
      <c r="T119" s="182">
        <f>T120</f>
        <v>0</v>
      </c>
      <c r="AR119" s="183" t="s">
        <v>132</v>
      </c>
      <c r="AT119" s="184" t="s">
        <v>74</v>
      </c>
      <c r="AU119" s="184" t="s">
        <v>75</v>
      </c>
      <c r="AY119" s="183" t="s">
        <v>133</v>
      </c>
      <c r="BK119" s="185">
        <f>BK120</f>
        <v>0</v>
      </c>
    </row>
    <row r="120" spans="1:65" s="12" customFormat="1" ht="22.9" customHeight="1">
      <c r="B120" s="172"/>
      <c r="C120" s="173"/>
      <c r="D120" s="174" t="s">
        <v>74</v>
      </c>
      <c r="E120" s="186" t="s">
        <v>83</v>
      </c>
      <c r="F120" s="186" t="s">
        <v>134</v>
      </c>
      <c r="G120" s="173"/>
      <c r="H120" s="173"/>
      <c r="I120" s="176"/>
      <c r="J120" s="187">
        <f>BK120</f>
        <v>0</v>
      </c>
      <c r="K120" s="173"/>
      <c r="L120" s="178"/>
      <c r="M120" s="179"/>
      <c r="N120" s="180"/>
      <c r="O120" s="180"/>
      <c r="P120" s="181">
        <f>SUM(P121:P154)</f>
        <v>0</v>
      </c>
      <c r="Q120" s="180"/>
      <c r="R120" s="181">
        <f>SUM(R121:R154)</f>
        <v>2.6549999999999997E-2</v>
      </c>
      <c r="S120" s="180"/>
      <c r="T120" s="182">
        <f>SUM(T121:T154)</f>
        <v>0</v>
      </c>
      <c r="AR120" s="183" t="s">
        <v>132</v>
      </c>
      <c r="AT120" s="184" t="s">
        <v>74</v>
      </c>
      <c r="AU120" s="184" t="s">
        <v>83</v>
      </c>
      <c r="AY120" s="183" t="s">
        <v>133</v>
      </c>
      <c r="BK120" s="185">
        <f>SUM(BK121:BK154)</f>
        <v>0</v>
      </c>
    </row>
    <row r="121" spans="1:65" s="2" customFormat="1" ht="16.5" customHeight="1">
      <c r="A121" s="34"/>
      <c r="B121" s="35"/>
      <c r="C121" s="188" t="s">
        <v>83</v>
      </c>
      <c r="D121" s="188" t="s">
        <v>135</v>
      </c>
      <c r="E121" s="189" t="s">
        <v>86</v>
      </c>
      <c r="F121" s="190" t="s">
        <v>136</v>
      </c>
      <c r="G121" s="191" t="s">
        <v>137</v>
      </c>
      <c r="H121" s="192">
        <v>1</v>
      </c>
      <c r="I121" s="193"/>
      <c r="J121" s="194">
        <f t="shared" ref="J121:J130" si="0">ROUND(I121*H121,2)</f>
        <v>0</v>
      </c>
      <c r="K121" s="195"/>
      <c r="L121" s="196"/>
      <c r="M121" s="197" t="s">
        <v>1</v>
      </c>
      <c r="N121" s="198" t="s">
        <v>40</v>
      </c>
      <c r="O121" s="71"/>
      <c r="P121" s="199">
        <f t="shared" ref="P121:P130" si="1">O121*H121</f>
        <v>0</v>
      </c>
      <c r="Q121" s="199">
        <v>0</v>
      </c>
      <c r="R121" s="199">
        <f t="shared" ref="R121:R130" si="2">Q121*H121</f>
        <v>0</v>
      </c>
      <c r="S121" s="199">
        <v>0</v>
      </c>
      <c r="T121" s="200">
        <f t="shared" ref="T121:T130" si="3"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201" t="s">
        <v>138</v>
      </c>
      <c r="AT121" s="201" t="s">
        <v>135</v>
      </c>
      <c r="AU121" s="201" t="s">
        <v>85</v>
      </c>
      <c r="AY121" s="17" t="s">
        <v>133</v>
      </c>
      <c r="BE121" s="202">
        <f t="shared" ref="BE121:BE130" si="4">IF(N121="základní",J121,0)</f>
        <v>0</v>
      </c>
      <c r="BF121" s="202">
        <f t="shared" ref="BF121:BF130" si="5">IF(N121="snížená",J121,0)</f>
        <v>0</v>
      </c>
      <c r="BG121" s="202">
        <f t="shared" ref="BG121:BG130" si="6">IF(N121="zákl. přenesená",J121,0)</f>
        <v>0</v>
      </c>
      <c r="BH121" s="202">
        <f t="shared" ref="BH121:BH130" si="7">IF(N121="sníž. přenesená",J121,0)</f>
        <v>0</v>
      </c>
      <c r="BI121" s="202">
        <f t="shared" ref="BI121:BI130" si="8">IF(N121="nulová",J121,0)</f>
        <v>0</v>
      </c>
      <c r="BJ121" s="17" t="s">
        <v>83</v>
      </c>
      <c r="BK121" s="202">
        <f t="shared" ref="BK121:BK130" si="9">ROUND(I121*H121,2)</f>
        <v>0</v>
      </c>
      <c r="BL121" s="17" t="s">
        <v>139</v>
      </c>
      <c r="BM121" s="201" t="s">
        <v>140</v>
      </c>
    </row>
    <row r="122" spans="1:65" s="2" customFormat="1" ht="33" customHeight="1">
      <c r="A122" s="34"/>
      <c r="B122" s="35"/>
      <c r="C122" s="188" t="s">
        <v>85</v>
      </c>
      <c r="D122" s="188" t="s">
        <v>135</v>
      </c>
      <c r="E122" s="189" t="s">
        <v>89</v>
      </c>
      <c r="F122" s="190" t="s">
        <v>141</v>
      </c>
      <c r="G122" s="191" t="s">
        <v>137</v>
      </c>
      <c r="H122" s="192">
        <v>1</v>
      </c>
      <c r="I122" s="193"/>
      <c r="J122" s="194">
        <f t="shared" si="0"/>
        <v>0</v>
      </c>
      <c r="K122" s="195"/>
      <c r="L122" s="196"/>
      <c r="M122" s="197" t="s">
        <v>1</v>
      </c>
      <c r="N122" s="198" t="s">
        <v>40</v>
      </c>
      <c r="O122" s="71"/>
      <c r="P122" s="199">
        <f t="shared" si="1"/>
        <v>0</v>
      </c>
      <c r="Q122" s="199">
        <v>0</v>
      </c>
      <c r="R122" s="199">
        <f t="shared" si="2"/>
        <v>0</v>
      </c>
      <c r="S122" s="199">
        <v>0</v>
      </c>
      <c r="T122" s="200">
        <f t="shared" si="3"/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201" t="s">
        <v>138</v>
      </c>
      <c r="AT122" s="201" t="s">
        <v>135</v>
      </c>
      <c r="AU122" s="201" t="s">
        <v>85</v>
      </c>
      <c r="AY122" s="17" t="s">
        <v>133</v>
      </c>
      <c r="BE122" s="202">
        <f t="shared" si="4"/>
        <v>0</v>
      </c>
      <c r="BF122" s="202">
        <f t="shared" si="5"/>
        <v>0</v>
      </c>
      <c r="BG122" s="202">
        <f t="shared" si="6"/>
        <v>0</v>
      </c>
      <c r="BH122" s="202">
        <f t="shared" si="7"/>
        <v>0</v>
      </c>
      <c r="BI122" s="202">
        <f t="shared" si="8"/>
        <v>0</v>
      </c>
      <c r="BJ122" s="17" t="s">
        <v>83</v>
      </c>
      <c r="BK122" s="202">
        <f t="shared" si="9"/>
        <v>0</v>
      </c>
      <c r="BL122" s="17" t="s">
        <v>139</v>
      </c>
      <c r="BM122" s="201" t="s">
        <v>142</v>
      </c>
    </row>
    <row r="123" spans="1:65" s="2" customFormat="1" ht="24.2" customHeight="1">
      <c r="A123" s="34"/>
      <c r="B123" s="35"/>
      <c r="C123" s="188" t="s">
        <v>143</v>
      </c>
      <c r="D123" s="188" t="s">
        <v>135</v>
      </c>
      <c r="E123" s="189" t="s">
        <v>144</v>
      </c>
      <c r="F123" s="190" t="s">
        <v>145</v>
      </c>
      <c r="G123" s="191" t="s">
        <v>137</v>
      </c>
      <c r="H123" s="192">
        <v>1</v>
      </c>
      <c r="I123" s="193"/>
      <c r="J123" s="194">
        <f t="shared" si="0"/>
        <v>0</v>
      </c>
      <c r="K123" s="195"/>
      <c r="L123" s="196"/>
      <c r="M123" s="197" t="s">
        <v>1</v>
      </c>
      <c r="N123" s="198" t="s">
        <v>40</v>
      </c>
      <c r="O123" s="71"/>
      <c r="P123" s="199">
        <f t="shared" si="1"/>
        <v>0</v>
      </c>
      <c r="Q123" s="199">
        <v>0</v>
      </c>
      <c r="R123" s="199">
        <f t="shared" si="2"/>
        <v>0</v>
      </c>
      <c r="S123" s="199">
        <v>0</v>
      </c>
      <c r="T123" s="200">
        <f t="shared" si="3"/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201" t="s">
        <v>138</v>
      </c>
      <c r="AT123" s="201" t="s">
        <v>135</v>
      </c>
      <c r="AU123" s="201" t="s">
        <v>85</v>
      </c>
      <c r="AY123" s="17" t="s">
        <v>133</v>
      </c>
      <c r="BE123" s="202">
        <f t="shared" si="4"/>
        <v>0</v>
      </c>
      <c r="BF123" s="202">
        <f t="shared" si="5"/>
        <v>0</v>
      </c>
      <c r="BG123" s="202">
        <f t="shared" si="6"/>
        <v>0</v>
      </c>
      <c r="BH123" s="202">
        <f t="shared" si="7"/>
        <v>0</v>
      </c>
      <c r="BI123" s="202">
        <f t="shared" si="8"/>
        <v>0</v>
      </c>
      <c r="BJ123" s="17" t="s">
        <v>83</v>
      </c>
      <c r="BK123" s="202">
        <f t="shared" si="9"/>
        <v>0</v>
      </c>
      <c r="BL123" s="17" t="s">
        <v>139</v>
      </c>
      <c r="BM123" s="201" t="s">
        <v>146</v>
      </c>
    </row>
    <row r="124" spans="1:65" s="2" customFormat="1" ht="24.2" customHeight="1">
      <c r="A124" s="34"/>
      <c r="B124" s="35"/>
      <c r="C124" s="188" t="s">
        <v>139</v>
      </c>
      <c r="D124" s="188" t="s">
        <v>135</v>
      </c>
      <c r="E124" s="189" t="s">
        <v>92</v>
      </c>
      <c r="F124" s="190" t="s">
        <v>147</v>
      </c>
      <c r="G124" s="191" t="s">
        <v>137</v>
      </c>
      <c r="H124" s="192">
        <v>1</v>
      </c>
      <c r="I124" s="193"/>
      <c r="J124" s="194">
        <f t="shared" si="0"/>
        <v>0</v>
      </c>
      <c r="K124" s="195"/>
      <c r="L124" s="196"/>
      <c r="M124" s="197" t="s">
        <v>1</v>
      </c>
      <c r="N124" s="198" t="s">
        <v>40</v>
      </c>
      <c r="O124" s="71"/>
      <c r="P124" s="199">
        <f t="shared" si="1"/>
        <v>0</v>
      </c>
      <c r="Q124" s="199">
        <v>0</v>
      </c>
      <c r="R124" s="199">
        <f t="shared" si="2"/>
        <v>0</v>
      </c>
      <c r="S124" s="199">
        <v>0</v>
      </c>
      <c r="T124" s="200">
        <f t="shared" si="3"/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201" t="s">
        <v>138</v>
      </c>
      <c r="AT124" s="201" t="s">
        <v>135</v>
      </c>
      <c r="AU124" s="201" t="s">
        <v>85</v>
      </c>
      <c r="AY124" s="17" t="s">
        <v>133</v>
      </c>
      <c r="BE124" s="202">
        <f t="shared" si="4"/>
        <v>0</v>
      </c>
      <c r="BF124" s="202">
        <f t="shared" si="5"/>
        <v>0</v>
      </c>
      <c r="BG124" s="202">
        <f t="shared" si="6"/>
        <v>0</v>
      </c>
      <c r="BH124" s="202">
        <f t="shared" si="7"/>
        <v>0</v>
      </c>
      <c r="BI124" s="202">
        <f t="shared" si="8"/>
        <v>0</v>
      </c>
      <c r="BJ124" s="17" t="s">
        <v>83</v>
      </c>
      <c r="BK124" s="202">
        <f t="shared" si="9"/>
        <v>0</v>
      </c>
      <c r="BL124" s="17" t="s">
        <v>139</v>
      </c>
      <c r="BM124" s="201" t="s">
        <v>148</v>
      </c>
    </row>
    <row r="125" spans="1:65" s="2" customFormat="1" ht="21.75" customHeight="1">
      <c r="A125" s="34"/>
      <c r="B125" s="35"/>
      <c r="C125" s="188" t="s">
        <v>132</v>
      </c>
      <c r="D125" s="188" t="s">
        <v>135</v>
      </c>
      <c r="E125" s="189" t="s">
        <v>95</v>
      </c>
      <c r="F125" s="190" t="s">
        <v>149</v>
      </c>
      <c r="G125" s="191" t="s">
        <v>137</v>
      </c>
      <c r="H125" s="192">
        <v>1</v>
      </c>
      <c r="I125" s="193"/>
      <c r="J125" s="194">
        <f t="shared" si="0"/>
        <v>0</v>
      </c>
      <c r="K125" s="195"/>
      <c r="L125" s="196"/>
      <c r="M125" s="197" t="s">
        <v>1</v>
      </c>
      <c r="N125" s="198" t="s">
        <v>40</v>
      </c>
      <c r="O125" s="71"/>
      <c r="P125" s="199">
        <f t="shared" si="1"/>
        <v>0</v>
      </c>
      <c r="Q125" s="199">
        <v>0</v>
      </c>
      <c r="R125" s="199">
        <f t="shared" si="2"/>
        <v>0</v>
      </c>
      <c r="S125" s="199">
        <v>0</v>
      </c>
      <c r="T125" s="200">
        <f t="shared" si="3"/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01" t="s">
        <v>138</v>
      </c>
      <c r="AT125" s="201" t="s">
        <v>135</v>
      </c>
      <c r="AU125" s="201" t="s">
        <v>85</v>
      </c>
      <c r="AY125" s="17" t="s">
        <v>133</v>
      </c>
      <c r="BE125" s="202">
        <f t="shared" si="4"/>
        <v>0</v>
      </c>
      <c r="BF125" s="202">
        <f t="shared" si="5"/>
        <v>0</v>
      </c>
      <c r="BG125" s="202">
        <f t="shared" si="6"/>
        <v>0</v>
      </c>
      <c r="BH125" s="202">
        <f t="shared" si="7"/>
        <v>0</v>
      </c>
      <c r="BI125" s="202">
        <f t="shared" si="8"/>
        <v>0</v>
      </c>
      <c r="BJ125" s="17" t="s">
        <v>83</v>
      </c>
      <c r="BK125" s="202">
        <f t="shared" si="9"/>
        <v>0</v>
      </c>
      <c r="BL125" s="17" t="s">
        <v>139</v>
      </c>
      <c r="BM125" s="201" t="s">
        <v>150</v>
      </c>
    </row>
    <row r="126" spans="1:65" s="2" customFormat="1" ht="16.5" customHeight="1">
      <c r="A126" s="34"/>
      <c r="B126" s="35"/>
      <c r="C126" s="188" t="s">
        <v>151</v>
      </c>
      <c r="D126" s="188" t="s">
        <v>135</v>
      </c>
      <c r="E126" s="189" t="s">
        <v>98</v>
      </c>
      <c r="F126" s="190" t="s">
        <v>152</v>
      </c>
      <c r="G126" s="191" t="s">
        <v>137</v>
      </c>
      <c r="H126" s="192">
        <v>1</v>
      </c>
      <c r="I126" s="193"/>
      <c r="J126" s="194">
        <f t="shared" si="0"/>
        <v>0</v>
      </c>
      <c r="K126" s="195"/>
      <c r="L126" s="196"/>
      <c r="M126" s="197" t="s">
        <v>1</v>
      </c>
      <c r="N126" s="198" t="s">
        <v>40</v>
      </c>
      <c r="O126" s="71"/>
      <c r="P126" s="199">
        <f t="shared" si="1"/>
        <v>0</v>
      </c>
      <c r="Q126" s="199">
        <v>0</v>
      </c>
      <c r="R126" s="199">
        <f t="shared" si="2"/>
        <v>0</v>
      </c>
      <c r="S126" s="199">
        <v>0</v>
      </c>
      <c r="T126" s="200">
        <f t="shared" si="3"/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01" t="s">
        <v>138</v>
      </c>
      <c r="AT126" s="201" t="s">
        <v>135</v>
      </c>
      <c r="AU126" s="201" t="s">
        <v>85</v>
      </c>
      <c r="AY126" s="17" t="s">
        <v>133</v>
      </c>
      <c r="BE126" s="202">
        <f t="shared" si="4"/>
        <v>0</v>
      </c>
      <c r="BF126" s="202">
        <f t="shared" si="5"/>
        <v>0</v>
      </c>
      <c r="BG126" s="202">
        <f t="shared" si="6"/>
        <v>0</v>
      </c>
      <c r="BH126" s="202">
        <f t="shared" si="7"/>
        <v>0</v>
      </c>
      <c r="BI126" s="202">
        <f t="shared" si="8"/>
        <v>0</v>
      </c>
      <c r="BJ126" s="17" t="s">
        <v>83</v>
      </c>
      <c r="BK126" s="202">
        <f t="shared" si="9"/>
        <v>0</v>
      </c>
      <c r="BL126" s="17" t="s">
        <v>139</v>
      </c>
      <c r="BM126" s="201" t="s">
        <v>153</v>
      </c>
    </row>
    <row r="127" spans="1:65" s="2" customFormat="1" ht="16.5" customHeight="1">
      <c r="A127" s="34"/>
      <c r="B127" s="35"/>
      <c r="C127" s="188" t="s">
        <v>154</v>
      </c>
      <c r="D127" s="188" t="s">
        <v>135</v>
      </c>
      <c r="E127" s="189" t="s">
        <v>101</v>
      </c>
      <c r="F127" s="190" t="s">
        <v>155</v>
      </c>
      <c r="G127" s="191" t="s">
        <v>137</v>
      </c>
      <c r="H127" s="192">
        <v>1</v>
      </c>
      <c r="I127" s="193"/>
      <c r="J127" s="194">
        <f t="shared" si="0"/>
        <v>0</v>
      </c>
      <c r="K127" s="195"/>
      <c r="L127" s="196"/>
      <c r="M127" s="197" t="s">
        <v>1</v>
      </c>
      <c r="N127" s="198" t="s">
        <v>40</v>
      </c>
      <c r="O127" s="71"/>
      <c r="P127" s="199">
        <f t="shared" si="1"/>
        <v>0</v>
      </c>
      <c r="Q127" s="199">
        <v>0</v>
      </c>
      <c r="R127" s="199">
        <f t="shared" si="2"/>
        <v>0</v>
      </c>
      <c r="S127" s="199">
        <v>0</v>
      </c>
      <c r="T127" s="200">
        <f t="shared" si="3"/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01" t="s">
        <v>138</v>
      </c>
      <c r="AT127" s="201" t="s">
        <v>135</v>
      </c>
      <c r="AU127" s="201" t="s">
        <v>85</v>
      </c>
      <c r="AY127" s="17" t="s">
        <v>133</v>
      </c>
      <c r="BE127" s="202">
        <f t="shared" si="4"/>
        <v>0</v>
      </c>
      <c r="BF127" s="202">
        <f t="shared" si="5"/>
        <v>0</v>
      </c>
      <c r="BG127" s="202">
        <f t="shared" si="6"/>
        <v>0</v>
      </c>
      <c r="BH127" s="202">
        <f t="shared" si="7"/>
        <v>0</v>
      </c>
      <c r="BI127" s="202">
        <f t="shared" si="8"/>
        <v>0</v>
      </c>
      <c r="BJ127" s="17" t="s">
        <v>83</v>
      </c>
      <c r="BK127" s="202">
        <f t="shared" si="9"/>
        <v>0</v>
      </c>
      <c r="BL127" s="17" t="s">
        <v>139</v>
      </c>
      <c r="BM127" s="201" t="s">
        <v>156</v>
      </c>
    </row>
    <row r="128" spans="1:65" s="2" customFormat="1" ht="21.75" customHeight="1">
      <c r="A128" s="34"/>
      <c r="B128" s="35"/>
      <c r="C128" s="188" t="s">
        <v>138</v>
      </c>
      <c r="D128" s="188" t="s">
        <v>135</v>
      </c>
      <c r="E128" s="189" t="s">
        <v>157</v>
      </c>
      <c r="F128" s="190" t="s">
        <v>158</v>
      </c>
      <c r="G128" s="191" t="s">
        <v>137</v>
      </c>
      <c r="H128" s="192">
        <v>1</v>
      </c>
      <c r="I128" s="193"/>
      <c r="J128" s="194">
        <f t="shared" si="0"/>
        <v>0</v>
      </c>
      <c r="K128" s="195"/>
      <c r="L128" s="196"/>
      <c r="M128" s="197" t="s">
        <v>1</v>
      </c>
      <c r="N128" s="198" t="s">
        <v>40</v>
      </c>
      <c r="O128" s="71"/>
      <c r="P128" s="199">
        <f t="shared" si="1"/>
        <v>0</v>
      </c>
      <c r="Q128" s="199">
        <v>0</v>
      </c>
      <c r="R128" s="199">
        <f t="shared" si="2"/>
        <v>0</v>
      </c>
      <c r="S128" s="199">
        <v>0</v>
      </c>
      <c r="T128" s="200">
        <f t="shared" si="3"/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01" t="s">
        <v>138</v>
      </c>
      <c r="AT128" s="201" t="s">
        <v>135</v>
      </c>
      <c r="AU128" s="201" t="s">
        <v>85</v>
      </c>
      <c r="AY128" s="17" t="s">
        <v>133</v>
      </c>
      <c r="BE128" s="202">
        <f t="shared" si="4"/>
        <v>0</v>
      </c>
      <c r="BF128" s="202">
        <f t="shared" si="5"/>
        <v>0</v>
      </c>
      <c r="BG128" s="202">
        <f t="shared" si="6"/>
        <v>0</v>
      </c>
      <c r="BH128" s="202">
        <f t="shared" si="7"/>
        <v>0</v>
      </c>
      <c r="BI128" s="202">
        <f t="shared" si="8"/>
        <v>0</v>
      </c>
      <c r="BJ128" s="17" t="s">
        <v>83</v>
      </c>
      <c r="BK128" s="202">
        <f t="shared" si="9"/>
        <v>0</v>
      </c>
      <c r="BL128" s="17" t="s">
        <v>139</v>
      </c>
      <c r="BM128" s="201" t="s">
        <v>159</v>
      </c>
    </row>
    <row r="129" spans="1:65" s="2" customFormat="1" ht="16.5" customHeight="1">
      <c r="A129" s="34"/>
      <c r="B129" s="35"/>
      <c r="C129" s="188" t="s">
        <v>160</v>
      </c>
      <c r="D129" s="188" t="s">
        <v>135</v>
      </c>
      <c r="E129" s="189" t="s">
        <v>161</v>
      </c>
      <c r="F129" s="190" t="s">
        <v>162</v>
      </c>
      <c r="G129" s="191" t="s">
        <v>137</v>
      </c>
      <c r="H129" s="192">
        <v>2</v>
      </c>
      <c r="I129" s="193"/>
      <c r="J129" s="194">
        <f t="shared" si="0"/>
        <v>0</v>
      </c>
      <c r="K129" s="195"/>
      <c r="L129" s="196"/>
      <c r="M129" s="197" t="s">
        <v>1</v>
      </c>
      <c r="N129" s="198" t="s">
        <v>40</v>
      </c>
      <c r="O129" s="71"/>
      <c r="P129" s="199">
        <f t="shared" si="1"/>
        <v>0</v>
      </c>
      <c r="Q129" s="199">
        <v>0</v>
      </c>
      <c r="R129" s="199">
        <f t="shared" si="2"/>
        <v>0</v>
      </c>
      <c r="S129" s="199">
        <v>0</v>
      </c>
      <c r="T129" s="200">
        <f t="shared" si="3"/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01" t="s">
        <v>138</v>
      </c>
      <c r="AT129" s="201" t="s">
        <v>135</v>
      </c>
      <c r="AU129" s="201" t="s">
        <v>85</v>
      </c>
      <c r="AY129" s="17" t="s">
        <v>133</v>
      </c>
      <c r="BE129" s="202">
        <f t="shared" si="4"/>
        <v>0</v>
      </c>
      <c r="BF129" s="202">
        <f t="shared" si="5"/>
        <v>0</v>
      </c>
      <c r="BG129" s="202">
        <f t="shared" si="6"/>
        <v>0</v>
      </c>
      <c r="BH129" s="202">
        <f t="shared" si="7"/>
        <v>0</v>
      </c>
      <c r="BI129" s="202">
        <f t="shared" si="8"/>
        <v>0</v>
      </c>
      <c r="BJ129" s="17" t="s">
        <v>83</v>
      </c>
      <c r="BK129" s="202">
        <f t="shared" si="9"/>
        <v>0</v>
      </c>
      <c r="BL129" s="17" t="s">
        <v>139</v>
      </c>
      <c r="BM129" s="201" t="s">
        <v>163</v>
      </c>
    </row>
    <row r="130" spans="1:65" s="2" customFormat="1" ht="16.5" customHeight="1">
      <c r="A130" s="34"/>
      <c r="B130" s="35"/>
      <c r="C130" s="188" t="s">
        <v>164</v>
      </c>
      <c r="D130" s="188" t="s">
        <v>135</v>
      </c>
      <c r="E130" s="189" t="s">
        <v>165</v>
      </c>
      <c r="F130" s="190" t="s">
        <v>166</v>
      </c>
      <c r="G130" s="191" t="s">
        <v>167</v>
      </c>
      <c r="H130" s="192">
        <v>10</v>
      </c>
      <c r="I130" s="193"/>
      <c r="J130" s="194">
        <f t="shared" si="0"/>
        <v>0</v>
      </c>
      <c r="K130" s="195"/>
      <c r="L130" s="196"/>
      <c r="M130" s="197" t="s">
        <v>1</v>
      </c>
      <c r="N130" s="198" t="s">
        <v>40</v>
      </c>
      <c r="O130" s="71"/>
      <c r="P130" s="199">
        <f t="shared" si="1"/>
        <v>0</v>
      </c>
      <c r="Q130" s="199">
        <v>0</v>
      </c>
      <c r="R130" s="199">
        <f t="shared" si="2"/>
        <v>0</v>
      </c>
      <c r="S130" s="199">
        <v>0</v>
      </c>
      <c r="T130" s="200">
        <f t="shared" si="3"/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01" t="s">
        <v>138</v>
      </c>
      <c r="AT130" s="201" t="s">
        <v>135</v>
      </c>
      <c r="AU130" s="201" t="s">
        <v>85</v>
      </c>
      <c r="AY130" s="17" t="s">
        <v>133</v>
      </c>
      <c r="BE130" s="202">
        <f t="shared" si="4"/>
        <v>0</v>
      </c>
      <c r="BF130" s="202">
        <f t="shared" si="5"/>
        <v>0</v>
      </c>
      <c r="BG130" s="202">
        <f t="shared" si="6"/>
        <v>0</v>
      </c>
      <c r="BH130" s="202">
        <f t="shared" si="7"/>
        <v>0</v>
      </c>
      <c r="BI130" s="202">
        <f t="shared" si="8"/>
        <v>0</v>
      </c>
      <c r="BJ130" s="17" t="s">
        <v>83</v>
      </c>
      <c r="BK130" s="202">
        <f t="shared" si="9"/>
        <v>0</v>
      </c>
      <c r="BL130" s="17" t="s">
        <v>139</v>
      </c>
      <c r="BM130" s="201" t="s">
        <v>168</v>
      </c>
    </row>
    <row r="131" spans="1:65" s="13" customFormat="1" ht="11.25">
      <c r="B131" s="203"/>
      <c r="C131" s="204"/>
      <c r="D131" s="205" t="s">
        <v>169</v>
      </c>
      <c r="E131" s="206" t="s">
        <v>1</v>
      </c>
      <c r="F131" s="207" t="s">
        <v>170</v>
      </c>
      <c r="G131" s="204"/>
      <c r="H131" s="206" t="s">
        <v>1</v>
      </c>
      <c r="I131" s="208"/>
      <c r="J131" s="204"/>
      <c r="K131" s="204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169</v>
      </c>
      <c r="AU131" s="213" t="s">
        <v>85</v>
      </c>
      <c r="AV131" s="13" t="s">
        <v>83</v>
      </c>
      <c r="AW131" s="13" t="s">
        <v>32</v>
      </c>
      <c r="AX131" s="13" t="s">
        <v>75</v>
      </c>
      <c r="AY131" s="213" t="s">
        <v>133</v>
      </c>
    </row>
    <row r="132" spans="1:65" s="13" customFormat="1" ht="11.25">
      <c r="B132" s="203"/>
      <c r="C132" s="204"/>
      <c r="D132" s="205" t="s">
        <v>169</v>
      </c>
      <c r="E132" s="206" t="s">
        <v>1</v>
      </c>
      <c r="F132" s="207" t="s">
        <v>171</v>
      </c>
      <c r="G132" s="204"/>
      <c r="H132" s="206" t="s">
        <v>1</v>
      </c>
      <c r="I132" s="208"/>
      <c r="J132" s="204"/>
      <c r="K132" s="204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169</v>
      </c>
      <c r="AU132" s="213" t="s">
        <v>85</v>
      </c>
      <c r="AV132" s="13" t="s">
        <v>83</v>
      </c>
      <c r="AW132" s="13" t="s">
        <v>32</v>
      </c>
      <c r="AX132" s="13" t="s">
        <v>75</v>
      </c>
      <c r="AY132" s="213" t="s">
        <v>133</v>
      </c>
    </row>
    <row r="133" spans="1:65" s="14" customFormat="1" ht="11.25">
      <c r="B133" s="214"/>
      <c r="C133" s="215"/>
      <c r="D133" s="205" t="s">
        <v>169</v>
      </c>
      <c r="E133" s="216" t="s">
        <v>1</v>
      </c>
      <c r="F133" s="217" t="s">
        <v>132</v>
      </c>
      <c r="G133" s="215"/>
      <c r="H133" s="218">
        <v>5</v>
      </c>
      <c r="I133" s="219"/>
      <c r="J133" s="215"/>
      <c r="K133" s="215"/>
      <c r="L133" s="220"/>
      <c r="M133" s="221"/>
      <c r="N133" s="222"/>
      <c r="O133" s="222"/>
      <c r="P133" s="222"/>
      <c r="Q133" s="222"/>
      <c r="R133" s="222"/>
      <c r="S133" s="222"/>
      <c r="T133" s="223"/>
      <c r="AT133" s="224" t="s">
        <v>169</v>
      </c>
      <c r="AU133" s="224" t="s">
        <v>85</v>
      </c>
      <c r="AV133" s="14" t="s">
        <v>85</v>
      </c>
      <c r="AW133" s="14" t="s">
        <v>32</v>
      </c>
      <c r="AX133" s="14" t="s">
        <v>75</v>
      </c>
      <c r="AY133" s="224" t="s">
        <v>133</v>
      </c>
    </row>
    <row r="134" spans="1:65" s="13" customFormat="1" ht="11.25">
      <c r="B134" s="203"/>
      <c r="C134" s="204"/>
      <c r="D134" s="205" t="s">
        <v>169</v>
      </c>
      <c r="E134" s="206" t="s">
        <v>1</v>
      </c>
      <c r="F134" s="207" t="s">
        <v>172</v>
      </c>
      <c r="G134" s="204"/>
      <c r="H134" s="206" t="s">
        <v>1</v>
      </c>
      <c r="I134" s="208"/>
      <c r="J134" s="204"/>
      <c r="K134" s="204"/>
      <c r="L134" s="209"/>
      <c r="M134" s="210"/>
      <c r="N134" s="211"/>
      <c r="O134" s="211"/>
      <c r="P134" s="211"/>
      <c r="Q134" s="211"/>
      <c r="R134" s="211"/>
      <c r="S134" s="211"/>
      <c r="T134" s="212"/>
      <c r="AT134" s="213" t="s">
        <v>169</v>
      </c>
      <c r="AU134" s="213" t="s">
        <v>85</v>
      </c>
      <c r="AV134" s="13" t="s">
        <v>83</v>
      </c>
      <c r="AW134" s="13" t="s">
        <v>32</v>
      </c>
      <c r="AX134" s="13" t="s">
        <v>75</v>
      </c>
      <c r="AY134" s="213" t="s">
        <v>133</v>
      </c>
    </row>
    <row r="135" spans="1:65" s="14" customFormat="1" ht="11.25">
      <c r="B135" s="214"/>
      <c r="C135" s="215"/>
      <c r="D135" s="205" t="s">
        <v>169</v>
      </c>
      <c r="E135" s="216" t="s">
        <v>1</v>
      </c>
      <c r="F135" s="217" t="s">
        <v>132</v>
      </c>
      <c r="G135" s="215"/>
      <c r="H135" s="218">
        <v>5</v>
      </c>
      <c r="I135" s="219"/>
      <c r="J135" s="215"/>
      <c r="K135" s="215"/>
      <c r="L135" s="220"/>
      <c r="M135" s="221"/>
      <c r="N135" s="222"/>
      <c r="O135" s="222"/>
      <c r="P135" s="222"/>
      <c r="Q135" s="222"/>
      <c r="R135" s="222"/>
      <c r="S135" s="222"/>
      <c r="T135" s="223"/>
      <c r="AT135" s="224" t="s">
        <v>169</v>
      </c>
      <c r="AU135" s="224" t="s">
        <v>85</v>
      </c>
      <c r="AV135" s="14" t="s">
        <v>85</v>
      </c>
      <c r="AW135" s="14" t="s">
        <v>32</v>
      </c>
      <c r="AX135" s="14" t="s">
        <v>75</v>
      </c>
      <c r="AY135" s="224" t="s">
        <v>133</v>
      </c>
    </row>
    <row r="136" spans="1:65" s="15" customFormat="1" ht="11.25">
      <c r="B136" s="225"/>
      <c r="C136" s="226"/>
      <c r="D136" s="205" t="s">
        <v>169</v>
      </c>
      <c r="E136" s="227" t="s">
        <v>1</v>
      </c>
      <c r="F136" s="228" t="s">
        <v>173</v>
      </c>
      <c r="G136" s="226"/>
      <c r="H136" s="229">
        <v>10</v>
      </c>
      <c r="I136" s="230"/>
      <c r="J136" s="226"/>
      <c r="K136" s="226"/>
      <c r="L136" s="231"/>
      <c r="M136" s="232"/>
      <c r="N136" s="233"/>
      <c r="O136" s="233"/>
      <c r="P136" s="233"/>
      <c r="Q136" s="233"/>
      <c r="R136" s="233"/>
      <c r="S136" s="233"/>
      <c r="T136" s="234"/>
      <c r="AT136" s="235" t="s">
        <v>169</v>
      </c>
      <c r="AU136" s="235" t="s">
        <v>85</v>
      </c>
      <c r="AV136" s="15" t="s">
        <v>139</v>
      </c>
      <c r="AW136" s="15" t="s">
        <v>32</v>
      </c>
      <c r="AX136" s="15" t="s">
        <v>83</v>
      </c>
      <c r="AY136" s="235" t="s">
        <v>133</v>
      </c>
    </row>
    <row r="137" spans="1:65" s="2" customFormat="1" ht="16.5" customHeight="1">
      <c r="A137" s="34"/>
      <c r="B137" s="35"/>
      <c r="C137" s="188" t="s">
        <v>174</v>
      </c>
      <c r="D137" s="188" t="s">
        <v>135</v>
      </c>
      <c r="E137" s="189" t="s">
        <v>175</v>
      </c>
      <c r="F137" s="190" t="s">
        <v>176</v>
      </c>
      <c r="G137" s="191" t="s">
        <v>167</v>
      </c>
      <c r="H137" s="192">
        <v>20</v>
      </c>
      <c r="I137" s="193"/>
      <c r="J137" s="194">
        <f t="shared" ref="J137:J149" si="10">ROUND(I137*H137,2)</f>
        <v>0</v>
      </c>
      <c r="K137" s="195"/>
      <c r="L137" s="196"/>
      <c r="M137" s="197" t="s">
        <v>1</v>
      </c>
      <c r="N137" s="198" t="s">
        <v>40</v>
      </c>
      <c r="O137" s="71"/>
      <c r="P137" s="199">
        <f t="shared" ref="P137:P149" si="11">O137*H137</f>
        <v>0</v>
      </c>
      <c r="Q137" s="199">
        <v>0</v>
      </c>
      <c r="R137" s="199">
        <f t="shared" ref="R137:R149" si="12">Q137*H137</f>
        <v>0</v>
      </c>
      <c r="S137" s="199">
        <v>0</v>
      </c>
      <c r="T137" s="200">
        <f t="shared" ref="T137:T149" si="13"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1" t="s">
        <v>138</v>
      </c>
      <c r="AT137" s="201" t="s">
        <v>135</v>
      </c>
      <c r="AU137" s="201" t="s">
        <v>85</v>
      </c>
      <c r="AY137" s="17" t="s">
        <v>133</v>
      </c>
      <c r="BE137" s="202">
        <f t="shared" ref="BE137:BE149" si="14">IF(N137="základní",J137,0)</f>
        <v>0</v>
      </c>
      <c r="BF137" s="202">
        <f t="shared" ref="BF137:BF149" si="15">IF(N137="snížená",J137,0)</f>
        <v>0</v>
      </c>
      <c r="BG137" s="202">
        <f t="shared" ref="BG137:BG149" si="16">IF(N137="zákl. přenesená",J137,0)</f>
        <v>0</v>
      </c>
      <c r="BH137" s="202">
        <f t="shared" ref="BH137:BH149" si="17">IF(N137="sníž. přenesená",J137,0)</f>
        <v>0</v>
      </c>
      <c r="BI137" s="202">
        <f t="shared" ref="BI137:BI149" si="18">IF(N137="nulová",J137,0)</f>
        <v>0</v>
      </c>
      <c r="BJ137" s="17" t="s">
        <v>83</v>
      </c>
      <c r="BK137" s="202">
        <f t="shared" ref="BK137:BK149" si="19">ROUND(I137*H137,2)</f>
        <v>0</v>
      </c>
      <c r="BL137" s="17" t="s">
        <v>139</v>
      </c>
      <c r="BM137" s="201" t="s">
        <v>177</v>
      </c>
    </row>
    <row r="138" spans="1:65" s="2" customFormat="1" ht="24.2" customHeight="1">
      <c r="A138" s="34"/>
      <c r="B138" s="35"/>
      <c r="C138" s="188" t="s">
        <v>178</v>
      </c>
      <c r="D138" s="188" t="s">
        <v>135</v>
      </c>
      <c r="E138" s="189" t="s">
        <v>179</v>
      </c>
      <c r="F138" s="190" t="s">
        <v>180</v>
      </c>
      <c r="G138" s="191" t="s">
        <v>137</v>
      </c>
      <c r="H138" s="192">
        <v>1</v>
      </c>
      <c r="I138" s="193"/>
      <c r="J138" s="194">
        <f t="shared" si="10"/>
        <v>0</v>
      </c>
      <c r="K138" s="195"/>
      <c r="L138" s="196"/>
      <c r="M138" s="197" t="s">
        <v>1</v>
      </c>
      <c r="N138" s="198" t="s">
        <v>40</v>
      </c>
      <c r="O138" s="71"/>
      <c r="P138" s="199">
        <f t="shared" si="11"/>
        <v>0</v>
      </c>
      <c r="Q138" s="199">
        <v>0</v>
      </c>
      <c r="R138" s="199">
        <f t="shared" si="12"/>
        <v>0</v>
      </c>
      <c r="S138" s="199">
        <v>0</v>
      </c>
      <c r="T138" s="200">
        <f t="shared" si="13"/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1" t="s">
        <v>138</v>
      </c>
      <c r="AT138" s="201" t="s">
        <v>135</v>
      </c>
      <c r="AU138" s="201" t="s">
        <v>85</v>
      </c>
      <c r="AY138" s="17" t="s">
        <v>133</v>
      </c>
      <c r="BE138" s="202">
        <f t="shared" si="14"/>
        <v>0</v>
      </c>
      <c r="BF138" s="202">
        <f t="shared" si="15"/>
        <v>0</v>
      </c>
      <c r="BG138" s="202">
        <f t="shared" si="16"/>
        <v>0</v>
      </c>
      <c r="BH138" s="202">
        <f t="shared" si="17"/>
        <v>0</v>
      </c>
      <c r="BI138" s="202">
        <f t="shared" si="18"/>
        <v>0</v>
      </c>
      <c r="BJ138" s="17" t="s">
        <v>83</v>
      </c>
      <c r="BK138" s="202">
        <f t="shared" si="19"/>
        <v>0</v>
      </c>
      <c r="BL138" s="17" t="s">
        <v>139</v>
      </c>
      <c r="BM138" s="201" t="s">
        <v>181</v>
      </c>
    </row>
    <row r="139" spans="1:65" s="2" customFormat="1" ht="37.9" customHeight="1">
      <c r="A139" s="34"/>
      <c r="B139" s="35"/>
      <c r="C139" s="188" t="s">
        <v>182</v>
      </c>
      <c r="D139" s="188" t="s">
        <v>135</v>
      </c>
      <c r="E139" s="189" t="s">
        <v>183</v>
      </c>
      <c r="F139" s="190" t="s">
        <v>184</v>
      </c>
      <c r="G139" s="191" t="s">
        <v>137</v>
      </c>
      <c r="H139" s="192">
        <v>1</v>
      </c>
      <c r="I139" s="193"/>
      <c r="J139" s="194">
        <f t="shared" si="10"/>
        <v>0</v>
      </c>
      <c r="K139" s="195"/>
      <c r="L139" s="196"/>
      <c r="M139" s="197" t="s">
        <v>1</v>
      </c>
      <c r="N139" s="198" t="s">
        <v>40</v>
      </c>
      <c r="O139" s="71"/>
      <c r="P139" s="199">
        <f t="shared" si="11"/>
        <v>0</v>
      </c>
      <c r="Q139" s="199">
        <v>0</v>
      </c>
      <c r="R139" s="199">
        <f t="shared" si="12"/>
        <v>0</v>
      </c>
      <c r="S139" s="199">
        <v>0</v>
      </c>
      <c r="T139" s="200">
        <f t="shared" si="13"/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1" t="s">
        <v>138</v>
      </c>
      <c r="AT139" s="201" t="s">
        <v>135</v>
      </c>
      <c r="AU139" s="201" t="s">
        <v>85</v>
      </c>
      <c r="AY139" s="17" t="s">
        <v>133</v>
      </c>
      <c r="BE139" s="202">
        <f t="shared" si="14"/>
        <v>0</v>
      </c>
      <c r="BF139" s="202">
        <f t="shared" si="15"/>
        <v>0</v>
      </c>
      <c r="BG139" s="202">
        <f t="shared" si="16"/>
        <v>0</v>
      </c>
      <c r="BH139" s="202">
        <f t="shared" si="17"/>
        <v>0</v>
      </c>
      <c r="BI139" s="202">
        <f t="shared" si="18"/>
        <v>0</v>
      </c>
      <c r="BJ139" s="17" t="s">
        <v>83</v>
      </c>
      <c r="BK139" s="202">
        <f t="shared" si="19"/>
        <v>0</v>
      </c>
      <c r="BL139" s="17" t="s">
        <v>139</v>
      </c>
      <c r="BM139" s="201" t="s">
        <v>185</v>
      </c>
    </row>
    <row r="140" spans="1:65" s="2" customFormat="1" ht="21.75" customHeight="1">
      <c r="A140" s="34"/>
      <c r="B140" s="35"/>
      <c r="C140" s="188" t="s">
        <v>186</v>
      </c>
      <c r="D140" s="188" t="s">
        <v>135</v>
      </c>
      <c r="E140" s="189" t="s">
        <v>187</v>
      </c>
      <c r="F140" s="190" t="s">
        <v>188</v>
      </c>
      <c r="G140" s="191" t="s">
        <v>167</v>
      </c>
      <c r="H140" s="192">
        <v>1</v>
      </c>
      <c r="I140" s="193"/>
      <c r="J140" s="194">
        <f t="shared" si="10"/>
        <v>0</v>
      </c>
      <c r="K140" s="195"/>
      <c r="L140" s="196"/>
      <c r="M140" s="197" t="s">
        <v>1</v>
      </c>
      <c r="N140" s="198" t="s">
        <v>40</v>
      </c>
      <c r="O140" s="71"/>
      <c r="P140" s="199">
        <f t="shared" si="11"/>
        <v>0</v>
      </c>
      <c r="Q140" s="199">
        <v>0</v>
      </c>
      <c r="R140" s="199">
        <f t="shared" si="12"/>
        <v>0</v>
      </c>
      <c r="S140" s="199">
        <v>0</v>
      </c>
      <c r="T140" s="200">
        <f t="shared" si="13"/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1" t="s">
        <v>138</v>
      </c>
      <c r="AT140" s="201" t="s">
        <v>135</v>
      </c>
      <c r="AU140" s="201" t="s">
        <v>85</v>
      </c>
      <c r="AY140" s="17" t="s">
        <v>133</v>
      </c>
      <c r="BE140" s="202">
        <f t="shared" si="14"/>
        <v>0</v>
      </c>
      <c r="BF140" s="202">
        <f t="shared" si="15"/>
        <v>0</v>
      </c>
      <c r="BG140" s="202">
        <f t="shared" si="16"/>
        <v>0</v>
      </c>
      <c r="BH140" s="202">
        <f t="shared" si="17"/>
        <v>0</v>
      </c>
      <c r="BI140" s="202">
        <f t="shared" si="18"/>
        <v>0</v>
      </c>
      <c r="BJ140" s="17" t="s">
        <v>83</v>
      </c>
      <c r="BK140" s="202">
        <f t="shared" si="19"/>
        <v>0</v>
      </c>
      <c r="BL140" s="17" t="s">
        <v>139</v>
      </c>
      <c r="BM140" s="201" t="s">
        <v>189</v>
      </c>
    </row>
    <row r="141" spans="1:65" s="2" customFormat="1" ht="24.2" customHeight="1">
      <c r="A141" s="34"/>
      <c r="B141" s="35"/>
      <c r="C141" s="188" t="s">
        <v>8</v>
      </c>
      <c r="D141" s="188" t="s">
        <v>135</v>
      </c>
      <c r="E141" s="189" t="s">
        <v>190</v>
      </c>
      <c r="F141" s="190" t="s">
        <v>191</v>
      </c>
      <c r="G141" s="191" t="s">
        <v>137</v>
      </c>
      <c r="H141" s="192">
        <v>1</v>
      </c>
      <c r="I141" s="193"/>
      <c r="J141" s="194">
        <f t="shared" si="10"/>
        <v>0</v>
      </c>
      <c r="K141" s="195"/>
      <c r="L141" s="196"/>
      <c r="M141" s="197" t="s">
        <v>1</v>
      </c>
      <c r="N141" s="198" t="s">
        <v>40</v>
      </c>
      <c r="O141" s="71"/>
      <c r="P141" s="199">
        <f t="shared" si="11"/>
        <v>0</v>
      </c>
      <c r="Q141" s="199">
        <v>0</v>
      </c>
      <c r="R141" s="199">
        <f t="shared" si="12"/>
        <v>0</v>
      </c>
      <c r="S141" s="199">
        <v>0</v>
      </c>
      <c r="T141" s="200">
        <f t="shared" si="13"/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1" t="s">
        <v>138</v>
      </c>
      <c r="AT141" s="201" t="s">
        <v>135</v>
      </c>
      <c r="AU141" s="201" t="s">
        <v>85</v>
      </c>
      <c r="AY141" s="17" t="s">
        <v>133</v>
      </c>
      <c r="BE141" s="202">
        <f t="shared" si="14"/>
        <v>0</v>
      </c>
      <c r="BF141" s="202">
        <f t="shared" si="15"/>
        <v>0</v>
      </c>
      <c r="BG141" s="202">
        <f t="shared" si="16"/>
        <v>0</v>
      </c>
      <c r="BH141" s="202">
        <f t="shared" si="17"/>
        <v>0</v>
      </c>
      <c r="BI141" s="202">
        <f t="shared" si="18"/>
        <v>0</v>
      </c>
      <c r="BJ141" s="17" t="s">
        <v>83</v>
      </c>
      <c r="BK141" s="202">
        <f t="shared" si="19"/>
        <v>0</v>
      </c>
      <c r="BL141" s="17" t="s">
        <v>139</v>
      </c>
      <c r="BM141" s="201" t="s">
        <v>192</v>
      </c>
    </row>
    <row r="142" spans="1:65" s="2" customFormat="1" ht="24.2" customHeight="1">
      <c r="A142" s="34"/>
      <c r="B142" s="35"/>
      <c r="C142" s="188" t="s">
        <v>193</v>
      </c>
      <c r="D142" s="188" t="s">
        <v>135</v>
      </c>
      <c r="E142" s="189" t="s">
        <v>194</v>
      </c>
      <c r="F142" s="190" t="s">
        <v>195</v>
      </c>
      <c r="G142" s="191" t="s">
        <v>137</v>
      </c>
      <c r="H142" s="192">
        <v>1</v>
      </c>
      <c r="I142" s="193"/>
      <c r="J142" s="194">
        <f t="shared" si="10"/>
        <v>0</v>
      </c>
      <c r="K142" s="195"/>
      <c r="L142" s="196"/>
      <c r="M142" s="197" t="s">
        <v>1</v>
      </c>
      <c r="N142" s="198" t="s">
        <v>40</v>
      </c>
      <c r="O142" s="71"/>
      <c r="P142" s="199">
        <f t="shared" si="11"/>
        <v>0</v>
      </c>
      <c r="Q142" s="199">
        <v>0</v>
      </c>
      <c r="R142" s="199">
        <f t="shared" si="12"/>
        <v>0</v>
      </c>
      <c r="S142" s="199">
        <v>0</v>
      </c>
      <c r="T142" s="200">
        <f t="shared" si="13"/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1" t="s">
        <v>138</v>
      </c>
      <c r="AT142" s="201" t="s">
        <v>135</v>
      </c>
      <c r="AU142" s="201" t="s">
        <v>85</v>
      </c>
      <c r="AY142" s="17" t="s">
        <v>133</v>
      </c>
      <c r="BE142" s="202">
        <f t="shared" si="14"/>
        <v>0</v>
      </c>
      <c r="BF142" s="202">
        <f t="shared" si="15"/>
        <v>0</v>
      </c>
      <c r="BG142" s="202">
        <f t="shared" si="16"/>
        <v>0</v>
      </c>
      <c r="BH142" s="202">
        <f t="shared" si="17"/>
        <v>0</v>
      </c>
      <c r="BI142" s="202">
        <f t="shared" si="18"/>
        <v>0</v>
      </c>
      <c r="BJ142" s="17" t="s">
        <v>83</v>
      </c>
      <c r="BK142" s="202">
        <f t="shared" si="19"/>
        <v>0</v>
      </c>
      <c r="BL142" s="17" t="s">
        <v>139</v>
      </c>
      <c r="BM142" s="201" t="s">
        <v>196</v>
      </c>
    </row>
    <row r="143" spans="1:65" s="2" customFormat="1" ht="21.75" customHeight="1">
      <c r="A143" s="34"/>
      <c r="B143" s="35"/>
      <c r="C143" s="188" t="s">
        <v>197</v>
      </c>
      <c r="D143" s="188" t="s">
        <v>135</v>
      </c>
      <c r="E143" s="189" t="s">
        <v>198</v>
      </c>
      <c r="F143" s="190" t="s">
        <v>199</v>
      </c>
      <c r="G143" s="191" t="s">
        <v>137</v>
      </c>
      <c r="H143" s="192">
        <v>1</v>
      </c>
      <c r="I143" s="193"/>
      <c r="J143" s="194">
        <f t="shared" si="10"/>
        <v>0</v>
      </c>
      <c r="K143" s="195"/>
      <c r="L143" s="196"/>
      <c r="M143" s="197" t="s">
        <v>1</v>
      </c>
      <c r="N143" s="198" t="s">
        <v>40</v>
      </c>
      <c r="O143" s="71"/>
      <c r="P143" s="199">
        <f t="shared" si="11"/>
        <v>0</v>
      </c>
      <c r="Q143" s="199">
        <v>0</v>
      </c>
      <c r="R143" s="199">
        <f t="shared" si="12"/>
        <v>0</v>
      </c>
      <c r="S143" s="199">
        <v>0</v>
      </c>
      <c r="T143" s="200">
        <f t="shared" si="13"/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1" t="s">
        <v>138</v>
      </c>
      <c r="AT143" s="201" t="s">
        <v>135</v>
      </c>
      <c r="AU143" s="201" t="s">
        <v>85</v>
      </c>
      <c r="AY143" s="17" t="s">
        <v>133</v>
      </c>
      <c r="BE143" s="202">
        <f t="shared" si="14"/>
        <v>0</v>
      </c>
      <c r="BF143" s="202">
        <f t="shared" si="15"/>
        <v>0</v>
      </c>
      <c r="BG143" s="202">
        <f t="shared" si="16"/>
        <v>0</v>
      </c>
      <c r="BH143" s="202">
        <f t="shared" si="17"/>
        <v>0</v>
      </c>
      <c r="BI143" s="202">
        <f t="shared" si="18"/>
        <v>0</v>
      </c>
      <c r="BJ143" s="17" t="s">
        <v>83</v>
      </c>
      <c r="BK143" s="202">
        <f t="shared" si="19"/>
        <v>0</v>
      </c>
      <c r="BL143" s="17" t="s">
        <v>139</v>
      </c>
      <c r="BM143" s="201" t="s">
        <v>200</v>
      </c>
    </row>
    <row r="144" spans="1:65" s="2" customFormat="1" ht="16.5" customHeight="1">
      <c r="A144" s="34"/>
      <c r="B144" s="35"/>
      <c r="C144" s="188" t="s">
        <v>201</v>
      </c>
      <c r="D144" s="188" t="s">
        <v>135</v>
      </c>
      <c r="E144" s="189" t="s">
        <v>202</v>
      </c>
      <c r="F144" s="190" t="s">
        <v>203</v>
      </c>
      <c r="G144" s="191" t="s">
        <v>137</v>
      </c>
      <c r="H144" s="192">
        <v>1</v>
      </c>
      <c r="I144" s="193"/>
      <c r="J144" s="194">
        <f t="shared" si="10"/>
        <v>0</v>
      </c>
      <c r="K144" s="195"/>
      <c r="L144" s="196"/>
      <c r="M144" s="197" t="s">
        <v>1</v>
      </c>
      <c r="N144" s="198" t="s">
        <v>40</v>
      </c>
      <c r="O144" s="71"/>
      <c r="P144" s="199">
        <f t="shared" si="11"/>
        <v>0</v>
      </c>
      <c r="Q144" s="199">
        <v>0</v>
      </c>
      <c r="R144" s="199">
        <f t="shared" si="12"/>
        <v>0</v>
      </c>
      <c r="S144" s="199">
        <v>0</v>
      </c>
      <c r="T144" s="200">
        <f t="shared" si="13"/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1" t="s">
        <v>138</v>
      </c>
      <c r="AT144" s="201" t="s">
        <v>135</v>
      </c>
      <c r="AU144" s="201" t="s">
        <v>85</v>
      </c>
      <c r="AY144" s="17" t="s">
        <v>133</v>
      </c>
      <c r="BE144" s="202">
        <f t="shared" si="14"/>
        <v>0</v>
      </c>
      <c r="BF144" s="202">
        <f t="shared" si="15"/>
        <v>0</v>
      </c>
      <c r="BG144" s="202">
        <f t="shared" si="16"/>
        <v>0</v>
      </c>
      <c r="BH144" s="202">
        <f t="shared" si="17"/>
        <v>0</v>
      </c>
      <c r="BI144" s="202">
        <f t="shared" si="18"/>
        <v>0</v>
      </c>
      <c r="BJ144" s="17" t="s">
        <v>83</v>
      </c>
      <c r="BK144" s="202">
        <f t="shared" si="19"/>
        <v>0</v>
      </c>
      <c r="BL144" s="17" t="s">
        <v>139</v>
      </c>
      <c r="BM144" s="201" t="s">
        <v>204</v>
      </c>
    </row>
    <row r="145" spans="1:65" s="2" customFormat="1" ht="16.5" customHeight="1">
      <c r="A145" s="34"/>
      <c r="B145" s="35"/>
      <c r="C145" s="188" t="s">
        <v>205</v>
      </c>
      <c r="D145" s="188" t="s">
        <v>135</v>
      </c>
      <c r="E145" s="189" t="s">
        <v>206</v>
      </c>
      <c r="F145" s="190" t="s">
        <v>207</v>
      </c>
      <c r="G145" s="191" t="s">
        <v>137</v>
      </c>
      <c r="H145" s="192">
        <v>1</v>
      </c>
      <c r="I145" s="193"/>
      <c r="J145" s="194">
        <f t="shared" si="10"/>
        <v>0</v>
      </c>
      <c r="K145" s="195"/>
      <c r="L145" s="196"/>
      <c r="M145" s="197" t="s">
        <v>1</v>
      </c>
      <c r="N145" s="198" t="s">
        <v>40</v>
      </c>
      <c r="O145" s="71"/>
      <c r="P145" s="199">
        <f t="shared" si="11"/>
        <v>0</v>
      </c>
      <c r="Q145" s="199">
        <v>0</v>
      </c>
      <c r="R145" s="199">
        <f t="shared" si="12"/>
        <v>0</v>
      </c>
      <c r="S145" s="199">
        <v>0</v>
      </c>
      <c r="T145" s="200">
        <f t="shared" si="13"/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1" t="s">
        <v>138</v>
      </c>
      <c r="AT145" s="201" t="s">
        <v>135</v>
      </c>
      <c r="AU145" s="201" t="s">
        <v>85</v>
      </c>
      <c r="AY145" s="17" t="s">
        <v>133</v>
      </c>
      <c r="BE145" s="202">
        <f t="shared" si="14"/>
        <v>0</v>
      </c>
      <c r="BF145" s="202">
        <f t="shared" si="15"/>
        <v>0</v>
      </c>
      <c r="BG145" s="202">
        <f t="shared" si="16"/>
        <v>0</v>
      </c>
      <c r="BH145" s="202">
        <f t="shared" si="17"/>
        <v>0</v>
      </c>
      <c r="BI145" s="202">
        <f t="shared" si="18"/>
        <v>0</v>
      </c>
      <c r="BJ145" s="17" t="s">
        <v>83</v>
      </c>
      <c r="BK145" s="202">
        <f t="shared" si="19"/>
        <v>0</v>
      </c>
      <c r="BL145" s="17" t="s">
        <v>139</v>
      </c>
      <c r="BM145" s="201" t="s">
        <v>208</v>
      </c>
    </row>
    <row r="146" spans="1:65" s="2" customFormat="1" ht="24.2" customHeight="1">
      <c r="A146" s="34"/>
      <c r="B146" s="35"/>
      <c r="C146" s="188" t="s">
        <v>209</v>
      </c>
      <c r="D146" s="188" t="s">
        <v>135</v>
      </c>
      <c r="E146" s="189" t="s">
        <v>210</v>
      </c>
      <c r="F146" s="190" t="s">
        <v>211</v>
      </c>
      <c r="G146" s="191" t="s">
        <v>137</v>
      </c>
      <c r="H146" s="192">
        <v>1</v>
      </c>
      <c r="I146" s="193"/>
      <c r="J146" s="194">
        <f t="shared" si="10"/>
        <v>0</v>
      </c>
      <c r="K146" s="195"/>
      <c r="L146" s="196"/>
      <c r="M146" s="197" t="s">
        <v>1</v>
      </c>
      <c r="N146" s="198" t="s">
        <v>40</v>
      </c>
      <c r="O146" s="71"/>
      <c r="P146" s="199">
        <f t="shared" si="11"/>
        <v>0</v>
      </c>
      <c r="Q146" s="199">
        <v>0</v>
      </c>
      <c r="R146" s="199">
        <f t="shared" si="12"/>
        <v>0</v>
      </c>
      <c r="S146" s="199">
        <v>0</v>
      </c>
      <c r="T146" s="200">
        <f t="shared" si="13"/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1" t="s">
        <v>138</v>
      </c>
      <c r="AT146" s="201" t="s">
        <v>135</v>
      </c>
      <c r="AU146" s="201" t="s">
        <v>85</v>
      </c>
      <c r="AY146" s="17" t="s">
        <v>133</v>
      </c>
      <c r="BE146" s="202">
        <f t="shared" si="14"/>
        <v>0</v>
      </c>
      <c r="BF146" s="202">
        <f t="shared" si="15"/>
        <v>0</v>
      </c>
      <c r="BG146" s="202">
        <f t="shared" si="16"/>
        <v>0</v>
      </c>
      <c r="BH146" s="202">
        <f t="shared" si="17"/>
        <v>0</v>
      </c>
      <c r="BI146" s="202">
        <f t="shared" si="18"/>
        <v>0</v>
      </c>
      <c r="BJ146" s="17" t="s">
        <v>83</v>
      </c>
      <c r="BK146" s="202">
        <f t="shared" si="19"/>
        <v>0</v>
      </c>
      <c r="BL146" s="17" t="s">
        <v>139</v>
      </c>
      <c r="BM146" s="201" t="s">
        <v>212</v>
      </c>
    </row>
    <row r="147" spans="1:65" s="2" customFormat="1" ht="16.5" customHeight="1">
      <c r="A147" s="34"/>
      <c r="B147" s="35"/>
      <c r="C147" s="188" t="s">
        <v>7</v>
      </c>
      <c r="D147" s="188" t="s">
        <v>135</v>
      </c>
      <c r="E147" s="189" t="s">
        <v>213</v>
      </c>
      <c r="F147" s="190" t="s">
        <v>214</v>
      </c>
      <c r="G147" s="191" t="s">
        <v>137</v>
      </c>
      <c r="H147" s="192">
        <v>1</v>
      </c>
      <c r="I147" s="193"/>
      <c r="J147" s="194">
        <f t="shared" si="10"/>
        <v>0</v>
      </c>
      <c r="K147" s="195"/>
      <c r="L147" s="196"/>
      <c r="M147" s="197" t="s">
        <v>1</v>
      </c>
      <c r="N147" s="198" t="s">
        <v>40</v>
      </c>
      <c r="O147" s="71"/>
      <c r="P147" s="199">
        <f t="shared" si="11"/>
        <v>0</v>
      </c>
      <c r="Q147" s="199">
        <v>0</v>
      </c>
      <c r="R147" s="199">
        <f t="shared" si="12"/>
        <v>0</v>
      </c>
      <c r="S147" s="199">
        <v>0</v>
      </c>
      <c r="T147" s="200">
        <f t="shared" si="13"/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1" t="s">
        <v>138</v>
      </c>
      <c r="AT147" s="201" t="s">
        <v>135</v>
      </c>
      <c r="AU147" s="201" t="s">
        <v>85</v>
      </c>
      <c r="AY147" s="17" t="s">
        <v>133</v>
      </c>
      <c r="BE147" s="202">
        <f t="shared" si="14"/>
        <v>0</v>
      </c>
      <c r="BF147" s="202">
        <f t="shared" si="15"/>
        <v>0</v>
      </c>
      <c r="BG147" s="202">
        <f t="shared" si="16"/>
        <v>0</v>
      </c>
      <c r="BH147" s="202">
        <f t="shared" si="17"/>
        <v>0</v>
      </c>
      <c r="BI147" s="202">
        <f t="shared" si="18"/>
        <v>0</v>
      </c>
      <c r="BJ147" s="17" t="s">
        <v>83</v>
      </c>
      <c r="BK147" s="202">
        <f t="shared" si="19"/>
        <v>0</v>
      </c>
      <c r="BL147" s="17" t="s">
        <v>139</v>
      </c>
      <c r="BM147" s="201" t="s">
        <v>215</v>
      </c>
    </row>
    <row r="148" spans="1:65" s="2" customFormat="1" ht="24.2" customHeight="1">
      <c r="A148" s="34"/>
      <c r="B148" s="35"/>
      <c r="C148" s="188" t="s">
        <v>216</v>
      </c>
      <c r="D148" s="188" t="s">
        <v>135</v>
      </c>
      <c r="E148" s="189" t="s">
        <v>217</v>
      </c>
      <c r="F148" s="190" t="s">
        <v>218</v>
      </c>
      <c r="G148" s="191" t="s">
        <v>167</v>
      </c>
      <c r="H148" s="192">
        <v>1</v>
      </c>
      <c r="I148" s="193"/>
      <c r="J148" s="194">
        <f t="shared" si="10"/>
        <v>0</v>
      </c>
      <c r="K148" s="195"/>
      <c r="L148" s="196"/>
      <c r="M148" s="197" t="s">
        <v>1</v>
      </c>
      <c r="N148" s="198" t="s">
        <v>40</v>
      </c>
      <c r="O148" s="71"/>
      <c r="P148" s="199">
        <f t="shared" si="11"/>
        <v>0</v>
      </c>
      <c r="Q148" s="199">
        <v>0</v>
      </c>
      <c r="R148" s="199">
        <f t="shared" si="12"/>
        <v>0</v>
      </c>
      <c r="S148" s="199">
        <v>0</v>
      </c>
      <c r="T148" s="200">
        <f t="shared" si="13"/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1" t="s">
        <v>138</v>
      </c>
      <c r="AT148" s="201" t="s">
        <v>135</v>
      </c>
      <c r="AU148" s="201" t="s">
        <v>85</v>
      </c>
      <c r="AY148" s="17" t="s">
        <v>133</v>
      </c>
      <c r="BE148" s="202">
        <f t="shared" si="14"/>
        <v>0</v>
      </c>
      <c r="BF148" s="202">
        <f t="shared" si="15"/>
        <v>0</v>
      </c>
      <c r="BG148" s="202">
        <f t="shared" si="16"/>
        <v>0</v>
      </c>
      <c r="BH148" s="202">
        <f t="shared" si="17"/>
        <v>0</v>
      </c>
      <c r="BI148" s="202">
        <f t="shared" si="18"/>
        <v>0</v>
      </c>
      <c r="BJ148" s="17" t="s">
        <v>83</v>
      </c>
      <c r="BK148" s="202">
        <f t="shared" si="19"/>
        <v>0</v>
      </c>
      <c r="BL148" s="17" t="s">
        <v>139</v>
      </c>
      <c r="BM148" s="201" t="s">
        <v>219</v>
      </c>
    </row>
    <row r="149" spans="1:65" s="2" customFormat="1" ht="24.2" customHeight="1">
      <c r="A149" s="34"/>
      <c r="B149" s="35"/>
      <c r="C149" s="236" t="s">
        <v>220</v>
      </c>
      <c r="D149" s="236" t="s">
        <v>221</v>
      </c>
      <c r="E149" s="237" t="s">
        <v>222</v>
      </c>
      <c r="F149" s="238" t="s">
        <v>223</v>
      </c>
      <c r="G149" s="239" t="s">
        <v>105</v>
      </c>
      <c r="H149" s="240">
        <v>177</v>
      </c>
      <c r="I149" s="241"/>
      <c r="J149" s="242">
        <f t="shared" si="10"/>
        <v>0</v>
      </c>
      <c r="K149" s="243"/>
      <c r="L149" s="39"/>
      <c r="M149" s="244" t="s">
        <v>1</v>
      </c>
      <c r="N149" s="245" t="s">
        <v>40</v>
      </c>
      <c r="O149" s="71"/>
      <c r="P149" s="199">
        <f t="shared" si="11"/>
        <v>0</v>
      </c>
      <c r="Q149" s="199">
        <v>1.4999999999999999E-4</v>
      </c>
      <c r="R149" s="199">
        <f t="shared" si="12"/>
        <v>2.6549999999999997E-2</v>
      </c>
      <c r="S149" s="199">
        <v>0</v>
      </c>
      <c r="T149" s="200">
        <f t="shared" si="13"/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1" t="s">
        <v>139</v>
      </c>
      <c r="AT149" s="201" t="s">
        <v>221</v>
      </c>
      <c r="AU149" s="201" t="s">
        <v>85</v>
      </c>
      <c r="AY149" s="17" t="s">
        <v>133</v>
      </c>
      <c r="BE149" s="202">
        <f t="shared" si="14"/>
        <v>0</v>
      </c>
      <c r="BF149" s="202">
        <f t="shared" si="15"/>
        <v>0</v>
      </c>
      <c r="BG149" s="202">
        <f t="shared" si="16"/>
        <v>0</v>
      </c>
      <c r="BH149" s="202">
        <f t="shared" si="17"/>
        <v>0</v>
      </c>
      <c r="BI149" s="202">
        <f t="shared" si="18"/>
        <v>0</v>
      </c>
      <c r="BJ149" s="17" t="s">
        <v>83</v>
      </c>
      <c r="BK149" s="202">
        <f t="shared" si="19"/>
        <v>0</v>
      </c>
      <c r="BL149" s="17" t="s">
        <v>139</v>
      </c>
      <c r="BM149" s="201" t="s">
        <v>224</v>
      </c>
    </row>
    <row r="150" spans="1:65" s="13" customFormat="1" ht="11.25">
      <c r="B150" s="203"/>
      <c r="C150" s="204"/>
      <c r="D150" s="205" t="s">
        <v>169</v>
      </c>
      <c r="E150" s="206" t="s">
        <v>1</v>
      </c>
      <c r="F150" s="207" t="s">
        <v>225</v>
      </c>
      <c r="G150" s="204"/>
      <c r="H150" s="206" t="s">
        <v>1</v>
      </c>
      <c r="I150" s="208"/>
      <c r="J150" s="204"/>
      <c r="K150" s="204"/>
      <c r="L150" s="209"/>
      <c r="M150" s="210"/>
      <c r="N150" s="211"/>
      <c r="O150" s="211"/>
      <c r="P150" s="211"/>
      <c r="Q150" s="211"/>
      <c r="R150" s="211"/>
      <c r="S150" s="211"/>
      <c r="T150" s="212"/>
      <c r="AT150" s="213" t="s">
        <v>169</v>
      </c>
      <c r="AU150" s="213" t="s">
        <v>85</v>
      </c>
      <c r="AV150" s="13" t="s">
        <v>83</v>
      </c>
      <c r="AW150" s="13" t="s">
        <v>32</v>
      </c>
      <c r="AX150" s="13" t="s">
        <v>75</v>
      </c>
      <c r="AY150" s="213" t="s">
        <v>133</v>
      </c>
    </row>
    <row r="151" spans="1:65" s="14" customFormat="1" ht="11.25">
      <c r="B151" s="214"/>
      <c r="C151" s="215"/>
      <c r="D151" s="205" t="s">
        <v>169</v>
      </c>
      <c r="E151" s="216" t="s">
        <v>104</v>
      </c>
      <c r="F151" s="217" t="s">
        <v>226</v>
      </c>
      <c r="G151" s="215"/>
      <c r="H151" s="218">
        <v>177</v>
      </c>
      <c r="I151" s="219"/>
      <c r="J151" s="215"/>
      <c r="K151" s="215"/>
      <c r="L151" s="220"/>
      <c r="M151" s="221"/>
      <c r="N151" s="222"/>
      <c r="O151" s="222"/>
      <c r="P151" s="222"/>
      <c r="Q151" s="222"/>
      <c r="R151" s="222"/>
      <c r="S151" s="222"/>
      <c r="T151" s="223"/>
      <c r="AT151" s="224" t="s">
        <v>169</v>
      </c>
      <c r="AU151" s="224" t="s">
        <v>85</v>
      </c>
      <c r="AV151" s="14" t="s">
        <v>85</v>
      </c>
      <c r="AW151" s="14" t="s">
        <v>32</v>
      </c>
      <c r="AX151" s="14" t="s">
        <v>83</v>
      </c>
      <c r="AY151" s="224" t="s">
        <v>133</v>
      </c>
    </row>
    <row r="152" spans="1:65" s="2" customFormat="1" ht="24.2" customHeight="1">
      <c r="A152" s="34"/>
      <c r="B152" s="35"/>
      <c r="C152" s="236" t="s">
        <v>227</v>
      </c>
      <c r="D152" s="236" t="s">
        <v>221</v>
      </c>
      <c r="E152" s="237" t="s">
        <v>228</v>
      </c>
      <c r="F152" s="238" t="s">
        <v>229</v>
      </c>
      <c r="G152" s="239" t="s">
        <v>105</v>
      </c>
      <c r="H152" s="240">
        <v>177</v>
      </c>
      <c r="I152" s="241"/>
      <c r="J152" s="242">
        <f>ROUND(I152*H152,2)</f>
        <v>0</v>
      </c>
      <c r="K152" s="243"/>
      <c r="L152" s="39"/>
      <c r="M152" s="244" t="s">
        <v>1</v>
      </c>
      <c r="N152" s="245" t="s">
        <v>40</v>
      </c>
      <c r="O152" s="71"/>
      <c r="P152" s="199">
        <f>O152*H152</f>
        <v>0</v>
      </c>
      <c r="Q152" s="199">
        <v>0</v>
      </c>
      <c r="R152" s="199">
        <f>Q152*H152</f>
        <v>0</v>
      </c>
      <c r="S152" s="199">
        <v>0</v>
      </c>
      <c r="T152" s="200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1" t="s">
        <v>139</v>
      </c>
      <c r="AT152" s="201" t="s">
        <v>221</v>
      </c>
      <c r="AU152" s="201" t="s">
        <v>85</v>
      </c>
      <c r="AY152" s="17" t="s">
        <v>133</v>
      </c>
      <c r="BE152" s="202">
        <f>IF(N152="základní",J152,0)</f>
        <v>0</v>
      </c>
      <c r="BF152" s="202">
        <f>IF(N152="snížená",J152,0)</f>
        <v>0</v>
      </c>
      <c r="BG152" s="202">
        <f>IF(N152="zákl. přenesená",J152,0)</f>
        <v>0</v>
      </c>
      <c r="BH152" s="202">
        <f>IF(N152="sníž. přenesená",J152,0)</f>
        <v>0</v>
      </c>
      <c r="BI152" s="202">
        <f>IF(N152="nulová",J152,0)</f>
        <v>0</v>
      </c>
      <c r="BJ152" s="17" t="s">
        <v>83</v>
      </c>
      <c r="BK152" s="202">
        <f>ROUND(I152*H152,2)</f>
        <v>0</v>
      </c>
      <c r="BL152" s="17" t="s">
        <v>139</v>
      </c>
      <c r="BM152" s="201" t="s">
        <v>230</v>
      </c>
    </row>
    <row r="153" spans="1:65" s="14" customFormat="1" ht="11.25">
      <c r="B153" s="214"/>
      <c r="C153" s="215"/>
      <c r="D153" s="205" t="s">
        <v>169</v>
      </c>
      <c r="E153" s="216" t="s">
        <v>1</v>
      </c>
      <c r="F153" s="217" t="s">
        <v>104</v>
      </c>
      <c r="G153" s="215"/>
      <c r="H153" s="218">
        <v>177</v>
      </c>
      <c r="I153" s="219"/>
      <c r="J153" s="215"/>
      <c r="K153" s="215"/>
      <c r="L153" s="220"/>
      <c r="M153" s="221"/>
      <c r="N153" s="222"/>
      <c r="O153" s="222"/>
      <c r="P153" s="222"/>
      <c r="Q153" s="222"/>
      <c r="R153" s="222"/>
      <c r="S153" s="222"/>
      <c r="T153" s="223"/>
      <c r="AT153" s="224" t="s">
        <v>169</v>
      </c>
      <c r="AU153" s="224" t="s">
        <v>85</v>
      </c>
      <c r="AV153" s="14" t="s">
        <v>85</v>
      </c>
      <c r="AW153" s="14" t="s">
        <v>32</v>
      </c>
      <c r="AX153" s="14" t="s">
        <v>83</v>
      </c>
      <c r="AY153" s="224" t="s">
        <v>133</v>
      </c>
    </row>
    <row r="154" spans="1:65" s="2" customFormat="1" ht="24.2" customHeight="1">
      <c r="A154" s="34"/>
      <c r="B154" s="35"/>
      <c r="C154" s="236" t="s">
        <v>231</v>
      </c>
      <c r="D154" s="236" t="s">
        <v>221</v>
      </c>
      <c r="E154" s="237" t="s">
        <v>232</v>
      </c>
      <c r="F154" s="238" t="s">
        <v>233</v>
      </c>
      <c r="G154" s="239" t="s">
        <v>137</v>
      </c>
      <c r="H154" s="240">
        <v>1</v>
      </c>
      <c r="I154" s="241"/>
      <c r="J154" s="242">
        <f>ROUND(I154*H154,2)</f>
        <v>0</v>
      </c>
      <c r="K154" s="243"/>
      <c r="L154" s="39"/>
      <c r="M154" s="246" t="s">
        <v>1</v>
      </c>
      <c r="N154" s="247" t="s">
        <v>40</v>
      </c>
      <c r="O154" s="248"/>
      <c r="P154" s="249">
        <f>O154*H154</f>
        <v>0</v>
      </c>
      <c r="Q154" s="249">
        <v>0</v>
      </c>
      <c r="R154" s="249">
        <f>Q154*H154</f>
        <v>0</v>
      </c>
      <c r="S154" s="249">
        <v>0</v>
      </c>
      <c r="T154" s="250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1" t="s">
        <v>139</v>
      </c>
      <c r="AT154" s="201" t="s">
        <v>221</v>
      </c>
      <c r="AU154" s="201" t="s">
        <v>85</v>
      </c>
      <c r="AY154" s="17" t="s">
        <v>133</v>
      </c>
      <c r="BE154" s="202">
        <f>IF(N154="základní",J154,0)</f>
        <v>0</v>
      </c>
      <c r="BF154" s="202">
        <f>IF(N154="snížená",J154,0)</f>
        <v>0</v>
      </c>
      <c r="BG154" s="202">
        <f>IF(N154="zákl. přenesená",J154,0)</f>
        <v>0</v>
      </c>
      <c r="BH154" s="202">
        <f>IF(N154="sníž. přenesená",J154,0)</f>
        <v>0</v>
      </c>
      <c r="BI154" s="202">
        <f>IF(N154="nulová",J154,0)</f>
        <v>0</v>
      </c>
      <c r="BJ154" s="17" t="s">
        <v>83</v>
      </c>
      <c r="BK154" s="202">
        <f>ROUND(I154*H154,2)</f>
        <v>0</v>
      </c>
      <c r="BL154" s="17" t="s">
        <v>139</v>
      </c>
      <c r="BM154" s="201" t="s">
        <v>234</v>
      </c>
    </row>
    <row r="155" spans="1:65" s="2" customFormat="1" ht="6.95" customHeight="1">
      <c r="A155" s="34"/>
      <c r="B155" s="54"/>
      <c r="C155" s="55"/>
      <c r="D155" s="55"/>
      <c r="E155" s="55"/>
      <c r="F155" s="55"/>
      <c r="G155" s="55"/>
      <c r="H155" s="55"/>
      <c r="I155" s="55"/>
      <c r="J155" s="55"/>
      <c r="K155" s="55"/>
      <c r="L155" s="39"/>
      <c r="M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</row>
  </sheetData>
  <sheetProtection algorithmName="SHA-512" hashValue="2gO3vUMxM+Q+9oV3tgdJE52YNAcbPLlTdLS7/zy6upbjwE/A7ZFg8O5MEDeoP8/rbte1IZZcuTuujaD8Y/eYUg==" saltValue="Q6amvgfSKDuGJ0lK7BSWR6JIwdH9OyRYykKhyJiyN08WsiLw83RTXSz7gunCJ/25WotSVn1cA5l8Wz9D59Mxyw==" spinCount="100000" sheet="1" objects="1" scenarios="1" formatColumns="0" formatRows="0" autoFilter="0"/>
  <autoFilter ref="C117:K154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612"/>
  <sheetViews>
    <sheetView showGridLines="0" topLeftCell="A128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7" t="s">
        <v>88</v>
      </c>
      <c r="AZ2" s="108" t="s">
        <v>235</v>
      </c>
      <c r="BA2" s="108" t="s">
        <v>235</v>
      </c>
      <c r="BB2" s="108" t="s">
        <v>236</v>
      </c>
      <c r="BC2" s="108" t="s">
        <v>237</v>
      </c>
      <c r="BD2" s="108" t="s">
        <v>85</v>
      </c>
    </row>
    <row r="3" spans="1:5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0"/>
      <c r="AT3" s="17" t="s">
        <v>85</v>
      </c>
      <c r="AZ3" s="108" t="s">
        <v>238</v>
      </c>
      <c r="BA3" s="108" t="s">
        <v>238</v>
      </c>
      <c r="BB3" s="108" t="s">
        <v>236</v>
      </c>
      <c r="BC3" s="108" t="s">
        <v>239</v>
      </c>
      <c r="BD3" s="108" t="s">
        <v>85</v>
      </c>
    </row>
    <row r="4" spans="1:56" s="1" customFormat="1" ht="24.95" customHeight="1">
      <c r="B4" s="20"/>
      <c r="D4" s="111" t="s">
        <v>107</v>
      </c>
      <c r="L4" s="20"/>
      <c r="M4" s="112" t="s">
        <v>10</v>
      </c>
      <c r="AT4" s="17" t="s">
        <v>4</v>
      </c>
      <c r="AZ4" s="108" t="s">
        <v>240</v>
      </c>
      <c r="BA4" s="108" t="s">
        <v>240</v>
      </c>
      <c r="BB4" s="108" t="s">
        <v>236</v>
      </c>
      <c r="BC4" s="108" t="s">
        <v>241</v>
      </c>
      <c r="BD4" s="108" t="s">
        <v>85</v>
      </c>
    </row>
    <row r="5" spans="1:56" s="1" customFormat="1" ht="6.95" customHeight="1">
      <c r="B5" s="20"/>
      <c r="L5" s="20"/>
      <c r="AZ5" s="108" t="s">
        <v>242</v>
      </c>
      <c r="BA5" s="108" t="s">
        <v>242</v>
      </c>
      <c r="BB5" s="108" t="s">
        <v>236</v>
      </c>
      <c r="BC5" s="108" t="s">
        <v>243</v>
      </c>
      <c r="BD5" s="108" t="s">
        <v>85</v>
      </c>
    </row>
    <row r="6" spans="1:56" s="1" customFormat="1" ht="12" customHeight="1">
      <c r="B6" s="20"/>
      <c r="D6" s="113" t="s">
        <v>16</v>
      </c>
      <c r="L6" s="20"/>
      <c r="AZ6" s="108" t="s">
        <v>244</v>
      </c>
      <c r="BA6" s="108" t="s">
        <v>244</v>
      </c>
      <c r="BB6" s="108" t="s">
        <v>236</v>
      </c>
      <c r="BC6" s="108" t="s">
        <v>245</v>
      </c>
      <c r="BD6" s="108" t="s">
        <v>85</v>
      </c>
    </row>
    <row r="7" spans="1:56" s="1" customFormat="1" ht="16.5" customHeight="1">
      <c r="B7" s="20"/>
      <c r="E7" s="310" t="str">
        <f>'Rekapitulace stavby'!K6</f>
        <v>Náves Heřmanice, ul. K Návsi</v>
      </c>
      <c r="F7" s="311"/>
      <c r="G7" s="311"/>
      <c r="H7" s="311"/>
      <c r="L7" s="20"/>
      <c r="AZ7" s="108" t="s">
        <v>246</v>
      </c>
      <c r="BA7" s="108" t="s">
        <v>246</v>
      </c>
      <c r="BB7" s="108" t="s">
        <v>105</v>
      </c>
      <c r="BC7" s="108" t="s">
        <v>247</v>
      </c>
      <c r="BD7" s="108" t="s">
        <v>85</v>
      </c>
    </row>
    <row r="8" spans="1:56" s="2" customFormat="1" ht="12" customHeight="1">
      <c r="A8" s="34"/>
      <c r="B8" s="39"/>
      <c r="C8" s="34"/>
      <c r="D8" s="113" t="s">
        <v>108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Z8" s="108" t="s">
        <v>248</v>
      </c>
      <c r="BA8" s="108" t="s">
        <v>248</v>
      </c>
      <c r="BB8" s="108" t="s">
        <v>249</v>
      </c>
      <c r="BC8" s="108" t="s">
        <v>250</v>
      </c>
      <c r="BD8" s="108" t="s">
        <v>85</v>
      </c>
    </row>
    <row r="9" spans="1:56" s="2" customFormat="1" ht="16.5" customHeight="1">
      <c r="A9" s="34"/>
      <c r="B9" s="39"/>
      <c r="C9" s="34"/>
      <c r="D9" s="34"/>
      <c r="E9" s="312" t="s">
        <v>251</v>
      </c>
      <c r="F9" s="313"/>
      <c r="G9" s="313"/>
      <c r="H9" s="31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Z9" s="108" t="s">
        <v>252</v>
      </c>
      <c r="BA9" s="108" t="s">
        <v>252</v>
      </c>
      <c r="BB9" s="108" t="s">
        <v>236</v>
      </c>
      <c r="BC9" s="108" t="s">
        <v>253</v>
      </c>
      <c r="BD9" s="108" t="s">
        <v>85</v>
      </c>
    </row>
    <row r="10" spans="1:5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Z10" s="108" t="s">
        <v>254</v>
      </c>
      <c r="BA10" s="108" t="s">
        <v>254</v>
      </c>
      <c r="BB10" s="108" t="s">
        <v>236</v>
      </c>
      <c r="BC10" s="108" t="s">
        <v>255</v>
      </c>
      <c r="BD10" s="108" t="s">
        <v>85</v>
      </c>
    </row>
    <row r="11" spans="1:56" s="2" customFormat="1" ht="12" customHeight="1">
      <c r="A11" s="34"/>
      <c r="B11" s="39"/>
      <c r="C11" s="34"/>
      <c r="D11" s="113" t="s">
        <v>18</v>
      </c>
      <c r="E11" s="34"/>
      <c r="F11" s="114" t="s">
        <v>1</v>
      </c>
      <c r="G11" s="34"/>
      <c r="H11" s="34"/>
      <c r="I11" s="113" t="s">
        <v>19</v>
      </c>
      <c r="J11" s="114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Z11" s="108" t="s">
        <v>256</v>
      </c>
      <c r="BA11" s="108" t="s">
        <v>256</v>
      </c>
      <c r="BB11" s="108" t="s">
        <v>105</v>
      </c>
      <c r="BC11" s="108" t="s">
        <v>257</v>
      </c>
      <c r="BD11" s="108" t="s">
        <v>85</v>
      </c>
    </row>
    <row r="12" spans="1:56" s="2" customFormat="1" ht="12" customHeight="1">
      <c r="A12" s="34"/>
      <c r="B12" s="39"/>
      <c r="C12" s="34"/>
      <c r="D12" s="113" t="s">
        <v>20</v>
      </c>
      <c r="E12" s="34"/>
      <c r="F12" s="114" t="s">
        <v>21</v>
      </c>
      <c r="G12" s="34"/>
      <c r="H12" s="34"/>
      <c r="I12" s="113" t="s">
        <v>22</v>
      </c>
      <c r="J12" s="115" t="str">
        <f>'Rekapitulace stavby'!AN8</f>
        <v>7. 7. 2021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Z12" s="108" t="s">
        <v>258</v>
      </c>
      <c r="BA12" s="108" t="s">
        <v>258</v>
      </c>
      <c r="BB12" s="108" t="s">
        <v>236</v>
      </c>
      <c r="BC12" s="108" t="s">
        <v>259</v>
      </c>
      <c r="BD12" s="108" t="s">
        <v>85</v>
      </c>
    </row>
    <row r="13" spans="1:5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Z13" s="108" t="s">
        <v>260</v>
      </c>
      <c r="BA13" s="108" t="s">
        <v>260</v>
      </c>
      <c r="BB13" s="108" t="s">
        <v>236</v>
      </c>
      <c r="BC13" s="108" t="s">
        <v>261</v>
      </c>
      <c r="BD13" s="108" t="s">
        <v>85</v>
      </c>
    </row>
    <row r="14" spans="1:56" s="2" customFormat="1" ht="12" customHeight="1">
      <c r="A14" s="34"/>
      <c r="B14" s="39"/>
      <c r="C14" s="34"/>
      <c r="D14" s="113" t="s">
        <v>24</v>
      </c>
      <c r="E14" s="34"/>
      <c r="F14" s="34"/>
      <c r="G14" s="34"/>
      <c r="H14" s="34"/>
      <c r="I14" s="113" t="s">
        <v>25</v>
      </c>
      <c r="J14" s="114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Z14" s="108" t="s">
        <v>262</v>
      </c>
      <c r="BA14" s="108" t="s">
        <v>262</v>
      </c>
      <c r="BB14" s="108" t="s">
        <v>249</v>
      </c>
      <c r="BC14" s="108" t="s">
        <v>263</v>
      </c>
      <c r="BD14" s="108" t="s">
        <v>85</v>
      </c>
    </row>
    <row r="15" spans="1:56" s="2" customFormat="1" ht="18" customHeight="1">
      <c r="A15" s="34"/>
      <c r="B15" s="39"/>
      <c r="C15" s="34"/>
      <c r="D15" s="34"/>
      <c r="E15" s="114" t="s">
        <v>26</v>
      </c>
      <c r="F15" s="34"/>
      <c r="G15" s="34"/>
      <c r="H15" s="34"/>
      <c r="I15" s="113" t="s">
        <v>27</v>
      </c>
      <c r="J15" s="114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Z15" s="108" t="s">
        <v>264</v>
      </c>
      <c r="BA15" s="108" t="s">
        <v>264</v>
      </c>
      <c r="BB15" s="108" t="s">
        <v>105</v>
      </c>
      <c r="BC15" s="108" t="s">
        <v>265</v>
      </c>
      <c r="BD15" s="108" t="s">
        <v>85</v>
      </c>
    </row>
    <row r="16" spans="1:5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Z16" s="108" t="s">
        <v>266</v>
      </c>
      <c r="BA16" s="108" t="s">
        <v>266</v>
      </c>
      <c r="BB16" s="108" t="s">
        <v>249</v>
      </c>
      <c r="BC16" s="108" t="s">
        <v>267</v>
      </c>
      <c r="BD16" s="108" t="s">
        <v>85</v>
      </c>
    </row>
    <row r="17" spans="1:56" s="2" customFormat="1" ht="12" customHeight="1">
      <c r="A17" s="34"/>
      <c r="B17" s="39"/>
      <c r="C17" s="34"/>
      <c r="D17" s="113" t="s">
        <v>28</v>
      </c>
      <c r="E17" s="34"/>
      <c r="F17" s="34"/>
      <c r="G17" s="34"/>
      <c r="H17" s="34"/>
      <c r="I17" s="113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Z17" s="108" t="s">
        <v>268</v>
      </c>
      <c r="BA17" s="108" t="s">
        <v>268</v>
      </c>
      <c r="BB17" s="108" t="s">
        <v>236</v>
      </c>
      <c r="BC17" s="108" t="s">
        <v>269</v>
      </c>
      <c r="BD17" s="108" t="s">
        <v>85</v>
      </c>
    </row>
    <row r="18" spans="1:56" s="2" customFormat="1" ht="18" customHeight="1">
      <c r="A18" s="34"/>
      <c r="B18" s="39"/>
      <c r="C18" s="34"/>
      <c r="D18" s="34"/>
      <c r="E18" s="314" t="str">
        <f>'Rekapitulace stavby'!E14</f>
        <v>Vyplň údaj</v>
      </c>
      <c r="F18" s="315"/>
      <c r="G18" s="315"/>
      <c r="H18" s="315"/>
      <c r="I18" s="113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Z18" s="108" t="s">
        <v>270</v>
      </c>
      <c r="BA18" s="108" t="s">
        <v>270</v>
      </c>
      <c r="BB18" s="108" t="s">
        <v>236</v>
      </c>
      <c r="BC18" s="108" t="s">
        <v>271</v>
      </c>
      <c r="BD18" s="108" t="s">
        <v>85</v>
      </c>
    </row>
    <row r="19" spans="1:56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Z19" s="108" t="s">
        <v>272</v>
      </c>
      <c r="BA19" s="108" t="s">
        <v>272</v>
      </c>
      <c r="BB19" s="108" t="s">
        <v>249</v>
      </c>
      <c r="BC19" s="108" t="s">
        <v>273</v>
      </c>
      <c r="BD19" s="108" t="s">
        <v>85</v>
      </c>
    </row>
    <row r="20" spans="1:56" s="2" customFormat="1" ht="12" customHeight="1">
      <c r="A20" s="34"/>
      <c r="B20" s="39"/>
      <c r="C20" s="34"/>
      <c r="D20" s="113" t="s">
        <v>30</v>
      </c>
      <c r="E20" s="34"/>
      <c r="F20" s="34"/>
      <c r="G20" s="34"/>
      <c r="H20" s="34"/>
      <c r="I20" s="113" t="s">
        <v>25</v>
      </c>
      <c r="J20" s="114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Z20" s="108" t="s">
        <v>274</v>
      </c>
      <c r="BA20" s="108" t="s">
        <v>274</v>
      </c>
      <c r="BB20" s="108" t="s">
        <v>236</v>
      </c>
      <c r="BC20" s="108" t="s">
        <v>275</v>
      </c>
      <c r="BD20" s="108" t="s">
        <v>85</v>
      </c>
    </row>
    <row r="21" spans="1:56" s="2" customFormat="1" ht="18" customHeight="1">
      <c r="A21" s="34"/>
      <c r="B21" s="39"/>
      <c r="C21" s="34"/>
      <c r="D21" s="34"/>
      <c r="E21" s="114" t="s">
        <v>31</v>
      </c>
      <c r="F21" s="34"/>
      <c r="G21" s="34"/>
      <c r="H21" s="34"/>
      <c r="I21" s="113" t="s">
        <v>27</v>
      </c>
      <c r="J21" s="114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Z21" s="108" t="s">
        <v>276</v>
      </c>
      <c r="BA21" s="108" t="s">
        <v>276</v>
      </c>
      <c r="BB21" s="108" t="s">
        <v>236</v>
      </c>
      <c r="BC21" s="108" t="s">
        <v>277</v>
      </c>
      <c r="BD21" s="108" t="s">
        <v>85</v>
      </c>
    </row>
    <row r="22" spans="1:56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Z22" s="108" t="s">
        <v>278</v>
      </c>
      <c r="BA22" s="108" t="s">
        <v>278</v>
      </c>
      <c r="BB22" s="108" t="s">
        <v>236</v>
      </c>
      <c r="BC22" s="108" t="s">
        <v>154</v>
      </c>
      <c r="BD22" s="108" t="s">
        <v>85</v>
      </c>
    </row>
    <row r="23" spans="1:56" s="2" customFormat="1" ht="12" customHeight="1">
      <c r="A23" s="34"/>
      <c r="B23" s="39"/>
      <c r="C23" s="34"/>
      <c r="D23" s="113" t="s">
        <v>33</v>
      </c>
      <c r="E23" s="34"/>
      <c r="F23" s="34"/>
      <c r="G23" s="34"/>
      <c r="H23" s="34"/>
      <c r="I23" s="113" t="s">
        <v>25</v>
      </c>
      <c r="J23" s="114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Z23" s="108" t="s">
        <v>279</v>
      </c>
      <c r="BA23" s="108" t="s">
        <v>279</v>
      </c>
      <c r="BB23" s="108" t="s">
        <v>105</v>
      </c>
      <c r="BC23" s="108" t="s">
        <v>280</v>
      </c>
      <c r="BD23" s="108" t="s">
        <v>85</v>
      </c>
    </row>
    <row r="24" spans="1:56" s="2" customFormat="1" ht="18" customHeight="1">
      <c r="A24" s="34"/>
      <c r="B24" s="39"/>
      <c r="C24" s="34"/>
      <c r="D24" s="34"/>
      <c r="E24" s="114" t="s">
        <v>31</v>
      </c>
      <c r="F24" s="34"/>
      <c r="G24" s="34"/>
      <c r="H24" s="34"/>
      <c r="I24" s="113" t="s">
        <v>27</v>
      </c>
      <c r="J24" s="114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Z24" s="108" t="s">
        <v>281</v>
      </c>
      <c r="BA24" s="108" t="s">
        <v>281</v>
      </c>
      <c r="BB24" s="108" t="s">
        <v>105</v>
      </c>
      <c r="BC24" s="108" t="s">
        <v>282</v>
      </c>
      <c r="BD24" s="108" t="s">
        <v>85</v>
      </c>
    </row>
    <row r="25" spans="1:56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Z25" s="108" t="s">
        <v>283</v>
      </c>
      <c r="BA25" s="108" t="s">
        <v>283</v>
      </c>
      <c r="BB25" s="108" t="s">
        <v>236</v>
      </c>
      <c r="BC25" s="108" t="s">
        <v>132</v>
      </c>
      <c r="BD25" s="108" t="s">
        <v>85</v>
      </c>
    </row>
    <row r="26" spans="1:56" s="2" customFormat="1" ht="12" customHeight="1">
      <c r="A26" s="34"/>
      <c r="B26" s="39"/>
      <c r="C26" s="34"/>
      <c r="D26" s="113" t="s">
        <v>34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Z26" s="108" t="s">
        <v>284</v>
      </c>
      <c r="BA26" s="108" t="s">
        <v>284</v>
      </c>
      <c r="BB26" s="108" t="s">
        <v>236</v>
      </c>
      <c r="BC26" s="108" t="s">
        <v>285</v>
      </c>
      <c r="BD26" s="108" t="s">
        <v>85</v>
      </c>
    </row>
    <row r="27" spans="1:56" s="8" customFormat="1" ht="16.5" customHeight="1">
      <c r="A27" s="116"/>
      <c r="B27" s="117"/>
      <c r="C27" s="116"/>
      <c r="D27" s="116"/>
      <c r="E27" s="316" t="s">
        <v>1</v>
      </c>
      <c r="F27" s="316"/>
      <c r="G27" s="316"/>
      <c r="H27" s="316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Z27" s="251" t="s">
        <v>286</v>
      </c>
      <c r="BA27" s="251" t="s">
        <v>286</v>
      </c>
      <c r="BB27" s="251" t="s">
        <v>236</v>
      </c>
      <c r="BC27" s="251" t="s">
        <v>287</v>
      </c>
      <c r="BD27" s="251" t="s">
        <v>85</v>
      </c>
    </row>
    <row r="28" spans="1:56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Z28" s="108" t="s">
        <v>288</v>
      </c>
      <c r="BA28" s="108" t="s">
        <v>288</v>
      </c>
      <c r="BB28" s="108" t="s">
        <v>236</v>
      </c>
      <c r="BC28" s="108" t="s">
        <v>289</v>
      </c>
      <c r="BD28" s="108" t="s">
        <v>85</v>
      </c>
    </row>
    <row r="29" spans="1:56" s="2" customFormat="1" ht="6.95" customHeight="1">
      <c r="A29" s="34"/>
      <c r="B29" s="39"/>
      <c r="C29" s="34"/>
      <c r="D29" s="119"/>
      <c r="E29" s="119"/>
      <c r="F29" s="119"/>
      <c r="G29" s="119"/>
      <c r="H29" s="119"/>
      <c r="I29" s="119"/>
      <c r="J29" s="119"/>
      <c r="K29" s="119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Z29" s="108" t="s">
        <v>290</v>
      </c>
      <c r="BA29" s="108" t="s">
        <v>290</v>
      </c>
      <c r="BB29" s="108" t="s">
        <v>236</v>
      </c>
      <c r="BC29" s="108" t="s">
        <v>291</v>
      </c>
      <c r="BD29" s="108" t="s">
        <v>85</v>
      </c>
    </row>
    <row r="30" spans="1:56" s="2" customFormat="1" ht="25.35" customHeight="1">
      <c r="A30" s="34"/>
      <c r="B30" s="39"/>
      <c r="C30" s="34"/>
      <c r="D30" s="120" t="s">
        <v>35</v>
      </c>
      <c r="E30" s="34"/>
      <c r="F30" s="34"/>
      <c r="G30" s="34"/>
      <c r="H30" s="34"/>
      <c r="I30" s="34"/>
      <c r="J30" s="121">
        <f>ROUND(J128,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Z30" s="108" t="s">
        <v>292</v>
      </c>
      <c r="BA30" s="108" t="s">
        <v>292</v>
      </c>
      <c r="BB30" s="108" t="s">
        <v>105</v>
      </c>
      <c r="BC30" s="108" t="s">
        <v>293</v>
      </c>
      <c r="BD30" s="108" t="s">
        <v>85</v>
      </c>
    </row>
    <row r="31" spans="1:56" s="2" customFormat="1" ht="6.95" customHeight="1">
      <c r="A31" s="34"/>
      <c r="B31" s="39"/>
      <c r="C31" s="34"/>
      <c r="D31" s="119"/>
      <c r="E31" s="119"/>
      <c r="F31" s="119"/>
      <c r="G31" s="119"/>
      <c r="H31" s="119"/>
      <c r="I31" s="119"/>
      <c r="J31" s="119"/>
      <c r="K31" s="119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Z31" s="108" t="s">
        <v>294</v>
      </c>
      <c r="BA31" s="108" t="s">
        <v>294</v>
      </c>
      <c r="BB31" s="108" t="s">
        <v>105</v>
      </c>
      <c r="BC31" s="108" t="s">
        <v>182</v>
      </c>
      <c r="BD31" s="108" t="s">
        <v>85</v>
      </c>
    </row>
    <row r="32" spans="1:56" s="2" customFormat="1" ht="14.45" customHeight="1">
      <c r="A32" s="34"/>
      <c r="B32" s="39"/>
      <c r="C32" s="34"/>
      <c r="D32" s="34"/>
      <c r="E32" s="34"/>
      <c r="F32" s="122" t="s">
        <v>37</v>
      </c>
      <c r="G32" s="34"/>
      <c r="H32" s="34"/>
      <c r="I32" s="122" t="s">
        <v>36</v>
      </c>
      <c r="J32" s="122" t="s">
        <v>38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Z32" s="108" t="s">
        <v>295</v>
      </c>
      <c r="BA32" s="108" t="s">
        <v>295</v>
      </c>
      <c r="BB32" s="108" t="s">
        <v>105</v>
      </c>
      <c r="BC32" s="108" t="s">
        <v>85</v>
      </c>
      <c r="BD32" s="108" t="s">
        <v>85</v>
      </c>
    </row>
    <row r="33" spans="1:56" s="2" customFormat="1" ht="14.45" customHeight="1">
      <c r="A33" s="34"/>
      <c r="B33" s="39"/>
      <c r="C33" s="34"/>
      <c r="D33" s="123" t="s">
        <v>39</v>
      </c>
      <c r="E33" s="113" t="s">
        <v>40</v>
      </c>
      <c r="F33" s="124">
        <f>ROUND((SUM(BE128:BE611)),  2)</f>
        <v>0</v>
      </c>
      <c r="G33" s="34"/>
      <c r="H33" s="34"/>
      <c r="I33" s="125">
        <v>0.21</v>
      </c>
      <c r="J33" s="124">
        <f>ROUND(((SUM(BE128:BE611))*I33),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Z33" s="108" t="s">
        <v>296</v>
      </c>
      <c r="BA33" s="108" t="s">
        <v>296</v>
      </c>
      <c r="BB33" s="108" t="s">
        <v>236</v>
      </c>
      <c r="BC33" s="108" t="s">
        <v>297</v>
      </c>
      <c r="BD33" s="108" t="s">
        <v>85</v>
      </c>
    </row>
    <row r="34" spans="1:56" s="2" customFormat="1" ht="14.45" customHeight="1">
      <c r="A34" s="34"/>
      <c r="B34" s="39"/>
      <c r="C34" s="34"/>
      <c r="D34" s="34"/>
      <c r="E34" s="113" t="s">
        <v>41</v>
      </c>
      <c r="F34" s="124">
        <f>ROUND((SUM(BF128:BF611)),  2)</f>
        <v>0</v>
      </c>
      <c r="G34" s="34"/>
      <c r="H34" s="34"/>
      <c r="I34" s="125">
        <v>0.15</v>
      </c>
      <c r="J34" s="124">
        <f>ROUND(((SUM(BF128:BF611))*I34),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Z34" s="108" t="s">
        <v>298</v>
      </c>
      <c r="BA34" s="108" t="s">
        <v>298</v>
      </c>
      <c r="BB34" s="108" t="s">
        <v>249</v>
      </c>
      <c r="BC34" s="108" t="s">
        <v>299</v>
      </c>
      <c r="BD34" s="108" t="s">
        <v>85</v>
      </c>
    </row>
    <row r="35" spans="1:56" s="2" customFormat="1" ht="14.45" hidden="1" customHeight="1">
      <c r="A35" s="34"/>
      <c r="B35" s="39"/>
      <c r="C35" s="34"/>
      <c r="D35" s="34"/>
      <c r="E35" s="113" t="s">
        <v>42</v>
      </c>
      <c r="F35" s="124">
        <f>ROUND((SUM(BG128:BG611)),  2)</f>
        <v>0</v>
      </c>
      <c r="G35" s="34"/>
      <c r="H35" s="34"/>
      <c r="I35" s="125">
        <v>0.21</v>
      </c>
      <c r="J35" s="124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56" s="2" customFormat="1" ht="14.45" hidden="1" customHeight="1">
      <c r="A36" s="34"/>
      <c r="B36" s="39"/>
      <c r="C36" s="34"/>
      <c r="D36" s="34"/>
      <c r="E36" s="113" t="s">
        <v>43</v>
      </c>
      <c r="F36" s="124">
        <f>ROUND((SUM(BH128:BH611)),  2)</f>
        <v>0</v>
      </c>
      <c r="G36" s="34"/>
      <c r="H36" s="34"/>
      <c r="I36" s="125">
        <v>0.15</v>
      </c>
      <c r="J36" s="124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56" s="2" customFormat="1" ht="14.45" hidden="1" customHeight="1">
      <c r="A37" s="34"/>
      <c r="B37" s="39"/>
      <c r="C37" s="34"/>
      <c r="D37" s="34"/>
      <c r="E37" s="113" t="s">
        <v>44</v>
      </c>
      <c r="F37" s="124">
        <f>ROUND((SUM(BI128:BI611)),  2)</f>
        <v>0</v>
      </c>
      <c r="G37" s="34"/>
      <c r="H37" s="34"/>
      <c r="I37" s="125">
        <v>0</v>
      </c>
      <c r="J37" s="124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56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56" s="2" customFormat="1" ht="25.35" customHeight="1">
      <c r="A39" s="34"/>
      <c r="B39" s="39"/>
      <c r="C39" s="126"/>
      <c r="D39" s="127" t="s">
        <v>45</v>
      </c>
      <c r="E39" s="128"/>
      <c r="F39" s="128"/>
      <c r="G39" s="129" t="s">
        <v>46</v>
      </c>
      <c r="H39" s="130" t="s">
        <v>47</v>
      </c>
      <c r="I39" s="128"/>
      <c r="J39" s="131">
        <f>SUM(J30:J37)</f>
        <v>0</v>
      </c>
      <c r="K39" s="132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56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56" s="1" customFormat="1" ht="14.45" customHeight="1">
      <c r="B41" s="20"/>
      <c r="L41" s="20"/>
    </row>
    <row r="42" spans="1:56" s="1" customFormat="1" ht="14.45" customHeight="1">
      <c r="B42" s="20"/>
      <c r="L42" s="20"/>
    </row>
    <row r="43" spans="1:56" s="1" customFormat="1" ht="14.45" customHeight="1">
      <c r="B43" s="20"/>
      <c r="L43" s="20"/>
    </row>
    <row r="44" spans="1:56" s="1" customFormat="1" ht="14.45" customHeight="1">
      <c r="B44" s="20"/>
      <c r="L44" s="20"/>
    </row>
    <row r="45" spans="1:56" s="1" customFormat="1" ht="14.45" customHeight="1">
      <c r="B45" s="20"/>
      <c r="L45" s="20"/>
    </row>
    <row r="46" spans="1:56" s="1" customFormat="1" ht="14.45" customHeight="1">
      <c r="B46" s="20"/>
      <c r="L46" s="20"/>
    </row>
    <row r="47" spans="1:56" s="1" customFormat="1" ht="14.45" customHeight="1">
      <c r="B47" s="20"/>
      <c r="L47" s="20"/>
    </row>
    <row r="48" spans="1:56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3" t="s">
        <v>48</v>
      </c>
      <c r="E50" s="134"/>
      <c r="F50" s="134"/>
      <c r="G50" s="133" t="s">
        <v>49</v>
      </c>
      <c r="H50" s="134"/>
      <c r="I50" s="134"/>
      <c r="J50" s="134"/>
      <c r="K50" s="134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5" t="s">
        <v>50</v>
      </c>
      <c r="E61" s="136"/>
      <c r="F61" s="137" t="s">
        <v>51</v>
      </c>
      <c r="G61" s="135" t="s">
        <v>50</v>
      </c>
      <c r="H61" s="136"/>
      <c r="I61" s="136"/>
      <c r="J61" s="138" t="s">
        <v>51</v>
      </c>
      <c r="K61" s="136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3" t="s">
        <v>52</v>
      </c>
      <c r="E65" s="139"/>
      <c r="F65" s="139"/>
      <c r="G65" s="133" t="s">
        <v>53</v>
      </c>
      <c r="H65" s="139"/>
      <c r="I65" s="139"/>
      <c r="J65" s="139"/>
      <c r="K65" s="139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5" t="s">
        <v>50</v>
      </c>
      <c r="E76" s="136"/>
      <c r="F76" s="137" t="s">
        <v>51</v>
      </c>
      <c r="G76" s="135" t="s">
        <v>50</v>
      </c>
      <c r="H76" s="136"/>
      <c r="I76" s="136"/>
      <c r="J76" s="138" t="s">
        <v>51</v>
      </c>
      <c r="K76" s="136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17" t="str">
        <f>E7</f>
        <v>Náves Heřmanice, ul. K Návsi</v>
      </c>
      <c r="F85" s="318"/>
      <c r="G85" s="318"/>
      <c r="H85" s="318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108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9" t="str">
        <f>E9</f>
        <v>001 - SO 101 KOMUNIKACE</v>
      </c>
      <c r="F87" s="319"/>
      <c r="G87" s="319"/>
      <c r="H87" s="319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ul. K Návsi</v>
      </c>
      <c r="G89" s="36"/>
      <c r="H89" s="36"/>
      <c r="I89" s="29" t="s">
        <v>22</v>
      </c>
      <c r="J89" s="66" t="str">
        <f>IF(J12="","",J12)</f>
        <v>7. 7. 2021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Městský obvod Slezská Ostrava</v>
      </c>
      <c r="G91" s="36"/>
      <c r="H91" s="36"/>
      <c r="I91" s="29" t="s">
        <v>30</v>
      </c>
      <c r="J91" s="32" t="str">
        <f>E21</f>
        <v>Ing. Bc. Roman Fildán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5.7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>Ing. Bc. Roman Fildán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4" t="s">
        <v>111</v>
      </c>
      <c r="D94" s="145"/>
      <c r="E94" s="145"/>
      <c r="F94" s="145"/>
      <c r="G94" s="145"/>
      <c r="H94" s="145"/>
      <c r="I94" s="145"/>
      <c r="J94" s="146" t="s">
        <v>112</v>
      </c>
      <c r="K94" s="14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7" t="s">
        <v>113</v>
      </c>
      <c r="D96" s="36"/>
      <c r="E96" s="36"/>
      <c r="F96" s="36"/>
      <c r="G96" s="36"/>
      <c r="H96" s="36"/>
      <c r="I96" s="36"/>
      <c r="J96" s="84">
        <f>J128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114</v>
      </c>
    </row>
    <row r="97" spans="1:31" s="9" customFormat="1" ht="24.95" customHeight="1">
      <c r="B97" s="148"/>
      <c r="C97" s="149"/>
      <c r="D97" s="150" t="s">
        <v>115</v>
      </c>
      <c r="E97" s="151"/>
      <c r="F97" s="151"/>
      <c r="G97" s="151"/>
      <c r="H97" s="151"/>
      <c r="I97" s="151"/>
      <c r="J97" s="152">
        <f>J129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300</v>
      </c>
      <c r="E98" s="157"/>
      <c r="F98" s="157"/>
      <c r="G98" s="157"/>
      <c r="H98" s="157"/>
      <c r="I98" s="157"/>
      <c r="J98" s="158">
        <f>J130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301</v>
      </c>
      <c r="E99" s="157"/>
      <c r="F99" s="157"/>
      <c r="G99" s="157"/>
      <c r="H99" s="157"/>
      <c r="I99" s="157"/>
      <c r="J99" s="158">
        <f>J307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302</v>
      </c>
      <c r="E100" s="157"/>
      <c r="F100" s="157"/>
      <c r="G100" s="157"/>
      <c r="H100" s="157"/>
      <c r="I100" s="157"/>
      <c r="J100" s="158">
        <f>J345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303</v>
      </c>
      <c r="E101" s="157"/>
      <c r="F101" s="157"/>
      <c r="G101" s="157"/>
      <c r="H101" s="157"/>
      <c r="I101" s="157"/>
      <c r="J101" s="158">
        <f>J389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304</v>
      </c>
      <c r="E102" s="157"/>
      <c r="F102" s="157"/>
      <c r="G102" s="157"/>
      <c r="H102" s="157"/>
      <c r="I102" s="157"/>
      <c r="J102" s="158">
        <f>J398</f>
        <v>0</v>
      </c>
      <c r="K102" s="155"/>
      <c r="L102" s="159"/>
    </row>
    <row r="103" spans="1:31" s="10" customFormat="1" ht="19.899999999999999" customHeight="1">
      <c r="B103" s="154"/>
      <c r="C103" s="155"/>
      <c r="D103" s="156" t="s">
        <v>305</v>
      </c>
      <c r="E103" s="157"/>
      <c r="F103" s="157"/>
      <c r="G103" s="157"/>
      <c r="H103" s="157"/>
      <c r="I103" s="157"/>
      <c r="J103" s="158">
        <f>J476</f>
        <v>0</v>
      </c>
      <c r="K103" s="155"/>
      <c r="L103" s="159"/>
    </row>
    <row r="104" spans="1:31" s="10" customFormat="1" ht="19.899999999999999" customHeight="1">
      <c r="B104" s="154"/>
      <c r="C104" s="155"/>
      <c r="D104" s="156" t="s">
        <v>306</v>
      </c>
      <c r="E104" s="157"/>
      <c r="F104" s="157"/>
      <c r="G104" s="157"/>
      <c r="H104" s="157"/>
      <c r="I104" s="157"/>
      <c r="J104" s="158">
        <f>J518</f>
        <v>0</v>
      </c>
      <c r="K104" s="155"/>
      <c r="L104" s="159"/>
    </row>
    <row r="105" spans="1:31" s="10" customFormat="1" ht="19.899999999999999" customHeight="1">
      <c r="B105" s="154"/>
      <c r="C105" s="155"/>
      <c r="D105" s="156" t="s">
        <v>307</v>
      </c>
      <c r="E105" s="157"/>
      <c r="F105" s="157"/>
      <c r="G105" s="157"/>
      <c r="H105" s="157"/>
      <c r="I105" s="157"/>
      <c r="J105" s="158">
        <f>J595</f>
        <v>0</v>
      </c>
      <c r="K105" s="155"/>
      <c r="L105" s="159"/>
    </row>
    <row r="106" spans="1:31" s="10" customFormat="1" ht="19.899999999999999" customHeight="1">
      <c r="B106" s="154"/>
      <c r="C106" s="155"/>
      <c r="D106" s="156" t="s">
        <v>308</v>
      </c>
      <c r="E106" s="157"/>
      <c r="F106" s="157"/>
      <c r="G106" s="157"/>
      <c r="H106" s="157"/>
      <c r="I106" s="157"/>
      <c r="J106" s="158">
        <f>J605</f>
        <v>0</v>
      </c>
      <c r="K106" s="155"/>
      <c r="L106" s="159"/>
    </row>
    <row r="107" spans="1:31" s="9" customFormat="1" ht="24.95" customHeight="1">
      <c r="B107" s="148"/>
      <c r="C107" s="149"/>
      <c r="D107" s="150" t="s">
        <v>309</v>
      </c>
      <c r="E107" s="151"/>
      <c r="F107" s="151"/>
      <c r="G107" s="151"/>
      <c r="H107" s="151"/>
      <c r="I107" s="151"/>
      <c r="J107" s="152">
        <f>J607</f>
        <v>0</v>
      </c>
      <c r="K107" s="149"/>
      <c r="L107" s="153"/>
    </row>
    <row r="108" spans="1:31" s="10" customFormat="1" ht="19.899999999999999" customHeight="1">
      <c r="B108" s="154"/>
      <c r="C108" s="155"/>
      <c r="D108" s="156" t="s">
        <v>310</v>
      </c>
      <c r="E108" s="157"/>
      <c r="F108" s="157"/>
      <c r="G108" s="157"/>
      <c r="H108" s="157"/>
      <c r="I108" s="157"/>
      <c r="J108" s="158">
        <f>J608</f>
        <v>0</v>
      </c>
      <c r="K108" s="155"/>
      <c r="L108" s="159"/>
    </row>
    <row r="109" spans="1:31" s="2" customFormat="1" ht="21.75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5" customHeight="1">
      <c r="A110" s="34"/>
      <c r="B110" s="54"/>
      <c r="C110" s="55"/>
      <c r="D110" s="55"/>
      <c r="E110" s="55"/>
      <c r="F110" s="55"/>
      <c r="G110" s="55"/>
      <c r="H110" s="55"/>
      <c r="I110" s="55"/>
      <c r="J110" s="55"/>
      <c r="K110" s="55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pans="1:63" s="2" customFormat="1" ht="6.95" customHeight="1">
      <c r="A114" s="34"/>
      <c r="B114" s="56"/>
      <c r="C114" s="57"/>
      <c r="D114" s="57"/>
      <c r="E114" s="57"/>
      <c r="F114" s="57"/>
      <c r="G114" s="57"/>
      <c r="H114" s="57"/>
      <c r="I114" s="57"/>
      <c r="J114" s="57"/>
      <c r="K114" s="57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24.95" customHeight="1">
      <c r="A115" s="34"/>
      <c r="B115" s="35"/>
      <c r="C115" s="23" t="s">
        <v>117</v>
      </c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2" customHeight="1">
      <c r="A117" s="34"/>
      <c r="B117" s="35"/>
      <c r="C117" s="29" t="s">
        <v>16</v>
      </c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6.5" customHeight="1">
      <c r="A118" s="34"/>
      <c r="B118" s="35"/>
      <c r="C118" s="36"/>
      <c r="D118" s="36"/>
      <c r="E118" s="317" t="str">
        <f>E7</f>
        <v>Náves Heřmanice, ul. K Návsi</v>
      </c>
      <c r="F118" s="318"/>
      <c r="G118" s="318"/>
      <c r="H118" s="318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2" customHeight="1">
      <c r="A119" s="34"/>
      <c r="B119" s="35"/>
      <c r="C119" s="29" t="s">
        <v>108</v>
      </c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16.5" customHeight="1">
      <c r="A120" s="34"/>
      <c r="B120" s="35"/>
      <c r="C120" s="36"/>
      <c r="D120" s="36"/>
      <c r="E120" s="269" t="str">
        <f>E9</f>
        <v>001 - SO 101 KOMUNIKACE</v>
      </c>
      <c r="F120" s="319"/>
      <c r="G120" s="319"/>
      <c r="H120" s="319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6.9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12" customHeight="1">
      <c r="A122" s="34"/>
      <c r="B122" s="35"/>
      <c r="C122" s="29" t="s">
        <v>20</v>
      </c>
      <c r="D122" s="36"/>
      <c r="E122" s="36"/>
      <c r="F122" s="27" t="str">
        <f>F12</f>
        <v>ul. K Návsi</v>
      </c>
      <c r="G122" s="36"/>
      <c r="H122" s="36"/>
      <c r="I122" s="29" t="s">
        <v>22</v>
      </c>
      <c r="J122" s="66" t="str">
        <f>IF(J12="","",J12)</f>
        <v>7. 7. 2021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6.9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25.7" customHeight="1">
      <c r="A124" s="34"/>
      <c r="B124" s="35"/>
      <c r="C124" s="29" t="s">
        <v>24</v>
      </c>
      <c r="D124" s="36"/>
      <c r="E124" s="36"/>
      <c r="F124" s="27" t="str">
        <f>E15</f>
        <v>Městský obvod Slezská Ostrava</v>
      </c>
      <c r="G124" s="36"/>
      <c r="H124" s="36"/>
      <c r="I124" s="29" t="s">
        <v>30</v>
      </c>
      <c r="J124" s="32" t="str">
        <f>E21</f>
        <v>Ing. Bc. Roman Fildán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25.7" customHeight="1">
      <c r="A125" s="34"/>
      <c r="B125" s="35"/>
      <c r="C125" s="29" t="s">
        <v>28</v>
      </c>
      <c r="D125" s="36"/>
      <c r="E125" s="36"/>
      <c r="F125" s="27" t="str">
        <f>IF(E18="","",E18)</f>
        <v>Vyplň údaj</v>
      </c>
      <c r="G125" s="36"/>
      <c r="H125" s="36"/>
      <c r="I125" s="29" t="s">
        <v>33</v>
      </c>
      <c r="J125" s="32" t="str">
        <f>E24</f>
        <v>Ing. Bc. Roman Fildán</v>
      </c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2" customFormat="1" ht="10.35" customHeight="1">
      <c r="A126" s="34"/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63" s="11" customFormat="1" ht="29.25" customHeight="1">
      <c r="A127" s="160"/>
      <c r="B127" s="161"/>
      <c r="C127" s="162" t="s">
        <v>118</v>
      </c>
      <c r="D127" s="163" t="s">
        <v>60</v>
      </c>
      <c r="E127" s="163" t="s">
        <v>56</v>
      </c>
      <c r="F127" s="163" t="s">
        <v>57</v>
      </c>
      <c r="G127" s="163" t="s">
        <v>119</v>
      </c>
      <c r="H127" s="163" t="s">
        <v>120</v>
      </c>
      <c r="I127" s="163" t="s">
        <v>121</v>
      </c>
      <c r="J127" s="164" t="s">
        <v>112</v>
      </c>
      <c r="K127" s="165" t="s">
        <v>122</v>
      </c>
      <c r="L127" s="166"/>
      <c r="M127" s="75" t="s">
        <v>1</v>
      </c>
      <c r="N127" s="76" t="s">
        <v>39</v>
      </c>
      <c r="O127" s="76" t="s">
        <v>123</v>
      </c>
      <c r="P127" s="76" t="s">
        <v>124</v>
      </c>
      <c r="Q127" s="76" t="s">
        <v>125</v>
      </c>
      <c r="R127" s="76" t="s">
        <v>126</v>
      </c>
      <c r="S127" s="76" t="s">
        <v>127</v>
      </c>
      <c r="T127" s="77" t="s">
        <v>128</v>
      </c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</row>
    <row r="128" spans="1:63" s="2" customFormat="1" ht="22.9" customHeight="1">
      <c r="A128" s="34"/>
      <c r="B128" s="35"/>
      <c r="C128" s="82" t="s">
        <v>129</v>
      </c>
      <c r="D128" s="36"/>
      <c r="E128" s="36"/>
      <c r="F128" s="36"/>
      <c r="G128" s="36"/>
      <c r="H128" s="36"/>
      <c r="I128" s="36"/>
      <c r="J128" s="167">
        <f>BK128</f>
        <v>0</v>
      </c>
      <c r="K128" s="36"/>
      <c r="L128" s="39"/>
      <c r="M128" s="78"/>
      <c r="N128" s="168"/>
      <c r="O128" s="79"/>
      <c r="P128" s="169">
        <f>P129+P607</f>
        <v>0</v>
      </c>
      <c r="Q128" s="79"/>
      <c r="R128" s="169">
        <f>R129+R607</f>
        <v>3788.6882558200004</v>
      </c>
      <c r="S128" s="79"/>
      <c r="T128" s="170">
        <f>T129+T607</f>
        <v>1038.7825599999999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74</v>
      </c>
      <c r="AU128" s="17" t="s">
        <v>114</v>
      </c>
      <c r="BK128" s="171">
        <f>BK129+BK607</f>
        <v>0</v>
      </c>
    </row>
    <row r="129" spans="1:65" s="12" customFormat="1" ht="25.9" customHeight="1">
      <c r="B129" s="172"/>
      <c r="C129" s="173"/>
      <c r="D129" s="174" t="s">
        <v>74</v>
      </c>
      <c r="E129" s="175" t="s">
        <v>130</v>
      </c>
      <c r="F129" s="175" t="s">
        <v>131</v>
      </c>
      <c r="G129" s="173"/>
      <c r="H129" s="173"/>
      <c r="I129" s="176"/>
      <c r="J129" s="177">
        <f>BK129</f>
        <v>0</v>
      </c>
      <c r="K129" s="173"/>
      <c r="L129" s="178"/>
      <c r="M129" s="179"/>
      <c r="N129" s="180"/>
      <c r="O129" s="180"/>
      <c r="P129" s="181">
        <f>P130+P307+P345+P389+P398+P476+P518+P595+P605</f>
        <v>0</v>
      </c>
      <c r="Q129" s="180"/>
      <c r="R129" s="181">
        <f>R130+R307+R345+R389+R398+R476+R518+R595+R605</f>
        <v>3788.6882558200004</v>
      </c>
      <c r="S129" s="180"/>
      <c r="T129" s="182">
        <f>T130+T307+T345+T389+T398+T476+T518+T595+T605</f>
        <v>1038.7825599999999</v>
      </c>
      <c r="AR129" s="183" t="s">
        <v>83</v>
      </c>
      <c r="AT129" s="184" t="s">
        <v>74</v>
      </c>
      <c r="AU129" s="184" t="s">
        <v>75</v>
      </c>
      <c r="AY129" s="183" t="s">
        <v>133</v>
      </c>
      <c r="BK129" s="185">
        <f>BK130+BK307+BK345+BK389+BK398+BK476+BK518+BK595+BK605</f>
        <v>0</v>
      </c>
    </row>
    <row r="130" spans="1:65" s="12" customFormat="1" ht="22.9" customHeight="1">
      <c r="B130" s="172"/>
      <c r="C130" s="173"/>
      <c r="D130" s="174" t="s">
        <v>74</v>
      </c>
      <c r="E130" s="186" t="s">
        <v>83</v>
      </c>
      <c r="F130" s="186" t="s">
        <v>311</v>
      </c>
      <c r="G130" s="173"/>
      <c r="H130" s="173"/>
      <c r="I130" s="176"/>
      <c r="J130" s="187">
        <f>BK130</f>
        <v>0</v>
      </c>
      <c r="K130" s="173"/>
      <c r="L130" s="178"/>
      <c r="M130" s="179"/>
      <c r="N130" s="180"/>
      <c r="O130" s="180"/>
      <c r="P130" s="181">
        <f>SUM(P131:P306)</f>
        <v>0</v>
      </c>
      <c r="Q130" s="180"/>
      <c r="R130" s="181">
        <f>SUM(R131:R306)</f>
        <v>433.02435500000007</v>
      </c>
      <c r="S130" s="180"/>
      <c r="T130" s="182">
        <f>SUM(T131:T306)</f>
        <v>885.00699999999995</v>
      </c>
      <c r="AR130" s="183" t="s">
        <v>83</v>
      </c>
      <c r="AT130" s="184" t="s">
        <v>74</v>
      </c>
      <c r="AU130" s="184" t="s">
        <v>83</v>
      </c>
      <c r="AY130" s="183" t="s">
        <v>133</v>
      </c>
      <c r="BK130" s="185">
        <f>SUM(BK131:BK306)</f>
        <v>0</v>
      </c>
    </row>
    <row r="131" spans="1:65" s="2" customFormat="1" ht="21.75" customHeight="1">
      <c r="A131" s="34"/>
      <c r="B131" s="35"/>
      <c r="C131" s="236" t="s">
        <v>83</v>
      </c>
      <c r="D131" s="236" t="s">
        <v>221</v>
      </c>
      <c r="E131" s="237" t="s">
        <v>312</v>
      </c>
      <c r="F131" s="238" t="s">
        <v>313</v>
      </c>
      <c r="G131" s="239" t="s">
        <v>236</v>
      </c>
      <c r="H131" s="240">
        <v>1394</v>
      </c>
      <c r="I131" s="241"/>
      <c r="J131" s="242">
        <f>ROUND(I131*H131,2)</f>
        <v>0</v>
      </c>
      <c r="K131" s="243"/>
      <c r="L131" s="39"/>
      <c r="M131" s="244" t="s">
        <v>1</v>
      </c>
      <c r="N131" s="245" t="s">
        <v>40</v>
      </c>
      <c r="O131" s="71"/>
      <c r="P131" s="199">
        <f>O131*H131</f>
        <v>0</v>
      </c>
      <c r="Q131" s="199">
        <v>0</v>
      </c>
      <c r="R131" s="199">
        <f>Q131*H131</f>
        <v>0</v>
      </c>
      <c r="S131" s="199">
        <v>0</v>
      </c>
      <c r="T131" s="200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1" t="s">
        <v>139</v>
      </c>
      <c r="AT131" s="201" t="s">
        <v>221</v>
      </c>
      <c r="AU131" s="201" t="s">
        <v>85</v>
      </c>
      <c r="AY131" s="17" t="s">
        <v>133</v>
      </c>
      <c r="BE131" s="202">
        <f>IF(N131="základní",J131,0)</f>
        <v>0</v>
      </c>
      <c r="BF131" s="202">
        <f>IF(N131="snížená",J131,0)</f>
        <v>0</v>
      </c>
      <c r="BG131" s="202">
        <f>IF(N131="zákl. přenesená",J131,0)</f>
        <v>0</v>
      </c>
      <c r="BH131" s="202">
        <f>IF(N131="sníž. přenesená",J131,0)</f>
        <v>0</v>
      </c>
      <c r="BI131" s="202">
        <f>IF(N131="nulová",J131,0)</f>
        <v>0</v>
      </c>
      <c r="BJ131" s="17" t="s">
        <v>83</v>
      </c>
      <c r="BK131" s="202">
        <f>ROUND(I131*H131,2)</f>
        <v>0</v>
      </c>
      <c r="BL131" s="17" t="s">
        <v>139</v>
      </c>
      <c r="BM131" s="201" t="s">
        <v>314</v>
      </c>
    </row>
    <row r="132" spans="1:65" s="13" customFormat="1" ht="11.25">
      <c r="B132" s="203"/>
      <c r="C132" s="204"/>
      <c r="D132" s="205" t="s">
        <v>169</v>
      </c>
      <c r="E132" s="206" t="s">
        <v>1</v>
      </c>
      <c r="F132" s="207" t="s">
        <v>315</v>
      </c>
      <c r="G132" s="204"/>
      <c r="H132" s="206" t="s">
        <v>1</v>
      </c>
      <c r="I132" s="208"/>
      <c r="J132" s="204"/>
      <c r="K132" s="204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169</v>
      </c>
      <c r="AU132" s="213" t="s">
        <v>85</v>
      </c>
      <c r="AV132" s="13" t="s">
        <v>83</v>
      </c>
      <c r="AW132" s="13" t="s">
        <v>32</v>
      </c>
      <c r="AX132" s="13" t="s">
        <v>75</v>
      </c>
      <c r="AY132" s="213" t="s">
        <v>133</v>
      </c>
    </row>
    <row r="133" spans="1:65" s="14" customFormat="1" ht="11.25">
      <c r="B133" s="214"/>
      <c r="C133" s="215"/>
      <c r="D133" s="205" t="s">
        <v>169</v>
      </c>
      <c r="E133" s="216" t="s">
        <v>235</v>
      </c>
      <c r="F133" s="217" t="s">
        <v>316</v>
      </c>
      <c r="G133" s="215"/>
      <c r="H133" s="218">
        <v>1394</v>
      </c>
      <c r="I133" s="219"/>
      <c r="J133" s="215"/>
      <c r="K133" s="215"/>
      <c r="L133" s="220"/>
      <c r="M133" s="221"/>
      <c r="N133" s="222"/>
      <c r="O133" s="222"/>
      <c r="P133" s="222"/>
      <c r="Q133" s="222"/>
      <c r="R133" s="222"/>
      <c r="S133" s="222"/>
      <c r="T133" s="223"/>
      <c r="AT133" s="224" t="s">
        <v>169</v>
      </c>
      <c r="AU133" s="224" t="s">
        <v>85</v>
      </c>
      <c r="AV133" s="14" t="s">
        <v>85</v>
      </c>
      <c r="AW133" s="14" t="s">
        <v>32</v>
      </c>
      <c r="AX133" s="14" t="s">
        <v>83</v>
      </c>
      <c r="AY133" s="224" t="s">
        <v>133</v>
      </c>
    </row>
    <row r="134" spans="1:65" s="2" customFormat="1" ht="24.2" customHeight="1">
      <c r="A134" s="34"/>
      <c r="B134" s="35"/>
      <c r="C134" s="236" t="s">
        <v>85</v>
      </c>
      <c r="D134" s="236" t="s">
        <v>221</v>
      </c>
      <c r="E134" s="237" t="s">
        <v>317</v>
      </c>
      <c r="F134" s="238" t="s">
        <v>318</v>
      </c>
      <c r="G134" s="239" t="s">
        <v>167</v>
      </c>
      <c r="H134" s="240">
        <v>5</v>
      </c>
      <c r="I134" s="241"/>
      <c r="J134" s="242">
        <f>ROUND(I134*H134,2)</f>
        <v>0</v>
      </c>
      <c r="K134" s="243"/>
      <c r="L134" s="39"/>
      <c r="M134" s="244" t="s">
        <v>1</v>
      </c>
      <c r="N134" s="245" t="s">
        <v>40</v>
      </c>
      <c r="O134" s="71"/>
      <c r="P134" s="199">
        <f>O134*H134</f>
        <v>0</v>
      </c>
      <c r="Q134" s="199">
        <v>0</v>
      </c>
      <c r="R134" s="199">
        <f>Q134*H134</f>
        <v>0</v>
      </c>
      <c r="S134" s="199">
        <v>0</v>
      </c>
      <c r="T134" s="200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1" t="s">
        <v>139</v>
      </c>
      <c r="AT134" s="201" t="s">
        <v>221</v>
      </c>
      <c r="AU134" s="201" t="s">
        <v>85</v>
      </c>
      <c r="AY134" s="17" t="s">
        <v>133</v>
      </c>
      <c r="BE134" s="202">
        <f>IF(N134="základní",J134,0)</f>
        <v>0</v>
      </c>
      <c r="BF134" s="202">
        <f>IF(N134="snížená",J134,0)</f>
        <v>0</v>
      </c>
      <c r="BG134" s="202">
        <f>IF(N134="zákl. přenesená",J134,0)</f>
        <v>0</v>
      </c>
      <c r="BH134" s="202">
        <f>IF(N134="sníž. přenesená",J134,0)</f>
        <v>0</v>
      </c>
      <c r="BI134" s="202">
        <f>IF(N134="nulová",J134,0)</f>
        <v>0</v>
      </c>
      <c r="BJ134" s="17" t="s">
        <v>83</v>
      </c>
      <c r="BK134" s="202">
        <f>ROUND(I134*H134,2)</f>
        <v>0</v>
      </c>
      <c r="BL134" s="17" t="s">
        <v>139</v>
      </c>
      <c r="BM134" s="201" t="s">
        <v>319</v>
      </c>
    </row>
    <row r="135" spans="1:65" s="2" customFormat="1" ht="24.2" customHeight="1">
      <c r="A135" s="34"/>
      <c r="B135" s="35"/>
      <c r="C135" s="236" t="s">
        <v>143</v>
      </c>
      <c r="D135" s="236" t="s">
        <v>221</v>
      </c>
      <c r="E135" s="237" t="s">
        <v>320</v>
      </c>
      <c r="F135" s="238" t="s">
        <v>321</v>
      </c>
      <c r="G135" s="239" t="s">
        <v>167</v>
      </c>
      <c r="H135" s="240">
        <v>2</v>
      </c>
      <c r="I135" s="241"/>
      <c r="J135" s="242">
        <f>ROUND(I135*H135,2)</f>
        <v>0</v>
      </c>
      <c r="K135" s="243"/>
      <c r="L135" s="39"/>
      <c r="M135" s="244" t="s">
        <v>1</v>
      </c>
      <c r="N135" s="245" t="s">
        <v>40</v>
      </c>
      <c r="O135" s="71"/>
      <c r="P135" s="199">
        <f>O135*H135</f>
        <v>0</v>
      </c>
      <c r="Q135" s="199">
        <v>0</v>
      </c>
      <c r="R135" s="199">
        <f>Q135*H135</f>
        <v>0</v>
      </c>
      <c r="S135" s="199">
        <v>0</v>
      </c>
      <c r="T135" s="200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1" t="s">
        <v>139</v>
      </c>
      <c r="AT135" s="201" t="s">
        <v>221</v>
      </c>
      <c r="AU135" s="201" t="s">
        <v>85</v>
      </c>
      <c r="AY135" s="17" t="s">
        <v>133</v>
      </c>
      <c r="BE135" s="202">
        <f>IF(N135="základní",J135,0)</f>
        <v>0</v>
      </c>
      <c r="BF135" s="202">
        <f>IF(N135="snížená",J135,0)</f>
        <v>0</v>
      </c>
      <c r="BG135" s="202">
        <f>IF(N135="zákl. přenesená",J135,0)</f>
        <v>0</v>
      </c>
      <c r="BH135" s="202">
        <f>IF(N135="sníž. přenesená",J135,0)</f>
        <v>0</v>
      </c>
      <c r="BI135" s="202">
        <f>IF(N135="nulová",J135,0)</f>
        <v>0</v>
      </c>
      <c r="BJ135" s="17" t="s">
        <v>83</v>
      </c>
      <c r="BK135" s="202">
        <f>ROUND(I135*H135,2)</f>
        <v>0</v>
      </c>
      <c r="BL135" s="17" t="s">
        <v>139</v>
      </c>
      <c r="BM135" s="201" t="s">
        <v>322</v>
      </c>
    </row>
    <row r="136" spans="1:65" s="2" customFormat="1" ht="33" customHeight="1">
      <c r="A136" s="34"/>
      <c r="B136" s="35"/>
      <c r="C136" s="236" t="s">
        <v>139</v>
      </c>
      <c r="D136" s="236" t="s">
        <v>221</v>
      </c>
      <c r="E136" s="237" t="s">
        <v>323</v>
      </c>
      <c r="F136" s="238" t="s">
        <v>324</v>
      </c>
      <c r="G136" s="239" t="s">
        <v>167</v>
      </c>
      <c r="H136" s="240">
        <v>5</v>
      </c>
      <c r="I136" s="241"/>
      <c r="J136" s="242">
        <f>ROUND(I136*H136,2)</f>
        <v>0</v>
      </c>
      <c r="K136" s="243"/>
      <c r="L136" s="39"/>
      <c r="M136" s="244" t="s">
        <v>1</v>
      </c>
      <c r="N136" s="245" t="s">
        <v>40</v>
      </c>
      <c r="O136" s="71"/>
      <c r="P136" s="199">
        <f>O136*H136</f>
        <v>0</v>
      </c>
      <c r="Q136" s="199">
        <v>0</v>
      </c>
      <c r="R136" s="199">
        <f>Q136*H136</f>
        <v>0</v>
      </c>
      <c r="S136" s="199">
        <v>0</v>
      </c>
      <c r="T136" s="200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1" t="s">
        <v>139</v>
      </c>
      <c r="AT136" s="201" t="s">
        <v>221</v>
      </c>
      <c r="AU136" s="201" t="s">
        <v>85</v>
      </c>
      <c r="AY136" s="17" t="s">
        <v>133</v>
      </c>
      <c r="BE136" s="202">
        <f>IF(N136="základní",J136,0)</f>
        <v>0</v>
      </c>
      <c r="BF136" s="202">
        <f>IF(N136="snížená",J136,0)</f>
        <v>0</v>
      </c>
      <c r="BG136" s="202">
        <f>IF(N136="zákl. přenesená",J136,0)</f>
        <v>0</v>
      </c>
      <c r="BH136" s="202">
        <f>IF(N136="sníž. přenesená",J136,0)</f>
        <v>0</v>
      </c>
      <c r="BI136" s="202">
        <f>IF(N136="nulová",J136,0)</f>
        <v>0</v>
      </c>
      <c r="BJ136" s="17" t="s">
        <v>83</v>
      </c>
      <c r="BK136" s="202">
        <f>ROUND(I136*H136,2)</f>
        <v>0</v>
      </c>
      <c r="BL136" s="17" t="s">
        <v>139</v>
      </c>
      <c r="BM136" s="201" t="s">
        <v>325</v>
      </c>
    </row>
    <row r="137" spans="1:65" s="2" customFormat="1" ht="33" customHeight="1">
      <c r="A137" s="34"/>
      <c r="B137" s="35"/>
      <c r="C137" s="236" t="s">
        <v>132</v>
      </c>
      <c r="D137" s="236" t="s">
        <v>221</v>
      </c>
      <c r="E137" s="237" t="s">
        <v>326</v>
      </c>
      <c r="F137" s="238" t="s">
        <v>327</v>
      </c>
      <c r="G137" s="239" t="s">
        <v>167</v>
      </c>
      <c r="H137" s="240">
        <v>2</v>
      </c>
      <c r="I137" s="241"/>
      <c r="J137" s="242">
        <f>ROUND(I137*H137,2)</f>
        <v>0</v>
      </c>
      <c r="K137" s="243"/>
      <c r="L137" s="39"/>
      <c r="M137" s="244" t="s">
        <v>1</v>
      </c>
      <c r="N137" s="245" t="s">
        <v>40</v>
      </c>
      <c r="O137" s="71"/>
      <c r="P137" s="199">
        <f>O137*H137</f>
        <v>0</v>
      </c>
      <c r="Q137" s="199">
        <v>0</v>
      </c>
      <c r="R137" s="199">
        <f>Q137*H137</f>
        <v>0</v>
      </c>
      <c r="S137" s="199">
        <v>0</v>
      </c>
      <c r="T137" s="200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1" t="s">
        <v>139</v>
      </c>
      <c r="AT137" s="201" t="s">
        <v>221</v>
      </c>
      <c r="AU137" s="201" t="s">
        <v>85</v>
      </c>
      <c r="AY137" s="17" t="s">
        <v>133</v>
      </c>
      <c r="BE137" s="202">
        <f>IF(N137="základní",J137,0)</f>
        <v>0</v>
      </c>
      <c r="BF137" s="202">
        <f>IF(N137="snížená",J137,0)</f>
        <v>0</v>
      </c>
      <c r="BG137" s="202">
        <f>IF(N137="zákl. přenesená",J137,0)</f>
        <v>0</v>
      </c>
      <c r="BH137" s="202">
        <f>IF(N137="sníž. přenesená",J137,0)</f>
        <v>0</v>
      </c>
      <c r="BI137" s="202">
        <f>IF(N137="nulová",J137,0)</f>
        <v>0</v>
      </c>
      <c r="BJ137" s="17" t="s">
        <v>83</v>
      </c>
      <c r="BK137" s="202">
        <f>ROUND(I137*H137,2)</f>
        <v>0</v>
      </c>
      <c r="BL137" s="17" t="s">
        <v>139</v>
      </c>
      <c r="BM137" s="201" t="s">
        <v>328</v>
      </c>
    </row>
    <row r="138" spans="1:65" s="2" customFormat="1" ht="33" customHeight="1">
      <c r="A138" s="34"/>
      <c r="B138" s="35"/>
      <c r="C138" s="236" t="s">
        <v>151</v>
      </c>
      <c r="D138" s="236" t="s">
        <v>221</v>
      </c>
      <c r="E138" s="237" t="s">
        <v>329</v>
      </c>
      <c r="F138" s="238" t="s">
        <v>330</v>
      </c>
      <c r="G138" s="239" t="s">
        <v>236</v>
      </c>
      <c r="H138" s="240">
        <v>42</v>
      </c>
      <c r="I138" s="241"/>
      <c r="J138" s="242">
        <f>ROUND(I138*H138,2)</f>
        <v>0</v>
      </c>
      <c r="K138" s="243"/>
      <c r="L138" s="39"/>
      <c r="M138" s="244" t="s">
        <v>1</v>
      </c>
      <c r="N138" s="245" t="s">
        <v>40</v>
      </c>
      <c r="O138" s="71"/>
      <c r="P138" s="199">
        <f>O138*H138</f>
        <v>0</v>
      </c>
      <c r="Q138" s="199">
        <v>0</v>
      </c>
      <c r="R138" s="199">
        <f>Q138*H138</f>
        <v>0</v>
      </c>
      <c r="S138" s="199">
        <v>0.255</v>
      </c>
      <c r="T138" s="200">
        <f>S138*H138</f>
        <v>10.71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1" t="s">
        <v>139</v>
      </c>
      <c r="AT138" s="201" t="s">
        <v>221</v>
      </c>
      <c r="AU138" s="201" t="s">
        <v>85</v>
      </c>
      <c r="AY138" s="17" t="s">
        <v>133</v>
      </c>
      <c r="BE138" s="202">
        <f>IF(N138="základní",J138,0)</f>
        <v>0</v>
      </c>
      <c r="BF138" s="202">
        <f>IF(N138="snížená",J138,0)</f>
        <v>0</v>
      </c>
      <c r="BG138" s="202">
        <f>IF(N138="zákl. přenesená",J138,0)</f>
        <v>0</v>
      </c>
      <c r="BH138" s="202">
        <f>IF(N138="sníž. přenesená",J138,0)</f>
        <v>0</v>
      </c>
      <c r="BI138" s="202">
        <f>IF(N138="nulová",J138,0)</f>
        <v>0</v>
      </c>
      <c r="BJ138" s="17" t="s">
        <v>83</v>
      </c>
      <c r="BK138" s="202">
        <f>ROUND(I138*H138,2)</f>
        <v>0</v>
      </c>
      <c r="BL138" s="17" t="s">
        <v>139</v>
      </c>
      <c r="BM138" s="201" t="s">
        <v>331</v>
      </c>
    </row>
    <row r="139" spans="1:65" s="13" customFormat="1" ht="11.25">
      <c r="B139" s="203"/>
      <c r="C139" s="204"/>
      <c r="D139" s="205" t="s">
        <v>169</v>
      </c>
      <c r="E139" s="206" t="s">
        <v>1</v>
      </c>
      <c r="F139" s="207" t="s">
        <v>332</v>
      </c>
      <c r="G139" s="204"/>
      <c r="H139" s="206" t="s">
        <v>1</v>
      </c>
      <c r="I139" s="208"/>
      <c r="J139" s="204"/>
      <c r="K139" s="204"/>
      <c r="L139" s="209"/>
      <c r="M139" s="210"/>
      <c r="N139" s="211"/>
      <c r="O139" s="211"/>
      <c r="P139" s="211"/>
      <c r="Q139" s="211"/>
      <c r="R139" s="211"/>
      <c r="S139" s="211"/>
      <c r="T139" s="212"/>
      <c r="AT139" s="213" t="s">
        <v>169</v>
      </c>
      <c r="AU139" s="213" t="s">
        <v>85</v>
      </c>
      <c r="AV139" s="13" t="s">
        <v>83</v>
      </c>
      <c r="AW139" s="13" t="s">
        <v>32</v>
      </c>
      <c r="AX139" s="13" t="s">
        <v>75</v>
      </c>
      <c r="AY139" s="213" t="s">
        <v>133</v>
      </c>
    </row>
    <row r="140" spans="1:65" s="14" customFormat="1" ht="11.25">
      <c r="B140" s="214"/>
      <c r="C140" s="215"/>
      <c r="D140" s="205" t="s">
        <v>169</v>
      </c>
      <c r="E140" s="216" t="s">
        <v>1</v>
      </c>
      <c r="F140" s="217" t="s">
        <v>247</v>
      </c>
      <c r="G140" s="215"/>
      <c r="H140" s="218">
        <v>30</v>
      </c>
      <c r="I140" s="219"/>
      <c r="J140" s="215"/>
      <c r="K140" s="215"/>
      <c r="L140" s="220"/>
      <c r="M140" s="221"/>
      <c r="N140" s="222"/>
      <c r="O140" s="222"/>
      <c r="P140" s="222"/>
      <c r="Q140" s="222"/>
      <c r="R140" s="222"/>
      <c r="S140" s="222"/>
      <c r="T140" s="223"/>
      <c r="AT140" s="224" t="s">
        <v>169</v>
      </c>
      <c r="AU140" s="224" t="s">
        <v>85</v>
      </c>
      <c r="AV140" s="14" t="s">
        <v>85</v>
      </c>
      <c r="AW140" s="14" t="s">
        <v>32</v>
      </c>
      <c r="AX140" s="14" t="s">
        <v>75</v>
      </c>
      <c r="AY140" s="224" t="s">
        <v>133</v>
      </c>
    </row>
    <row r="141" spans="1:65" s="13" customFormat="1" ht="11.25">
      <c r="B141" s="203"/>
      <c r="C141" s="204"/>
      <c r="D141" s="205" t="s">
        <v>169</v>
      </c>
      <c r="E141" s="206" t="s">
        <v>1</v>
      </c>
      <c r="F141" s="207" t="s">
        <v>333</v>
      </c>
      <c r="G141" s="204"/>
      <c r="H141" s="206" t="s">
        <v>1</v>
      </c>
      <c r="I141" s="208"/>
      <c r="J141" s="204"/>
      <c r="K141" s="204"/>
      <c r="L141" s="209"/>
      <c r="M141" s="210"/>
      <c r="N141" s="211"/>
      <c r="O141" s="211"/>
      <c r="P141" s="211"/>
      <c r="Q141" s="211"/>
      <c r="R141" s="211"/>
      <c r="S141" s="211"/>
      <c r="T141" s="212"/>
      <c r="AT141" s="213" t="s">
        <v>169</v>
      </c>
      <c r="AU141" s="213" t="s">
        <v>85</v>
      </c>
      <c r="AV141" s="13" t="s">
        <v>83</v>
      </c>
      <c r="AW141" s="13" t="s">
        <v>32</v>
      </c>
      <c r="AX141" s="13" t="s">
        <v>75</v>
      </c>
      <c r="AY141" s="213" t="s">
        <v>133</v>
      </c>
    </row>
    <row r="142" spans="1:65" s="14" customFormat="1" ht="11.25">
      <c r="B142" s="214"/>
      <c r="C142" s="215"/>
      <c r="D142" s="205" t="s">
        <v>169</v>
      </c>
      <c r="E142" s="216" t="s">
        <v>1</v>
      </c>
      <c r="F142" s="217" t="s">
        <v>178</v>
      </c>
      <c r="G142" s="215"/>
      <c r="H142" s="218">
        <v>12</v>
      </c>
      <c r="I142" s="219"/>
      <c r="J142" s="215"/>
      <c r="K142" s="215"/>
      <c r="L142" s="220"/>
      <c r="M142" s="221"/>
      <c r="N142" s="222"/>
      <c r="O142" s="222"/>
      <c r="P142" s="222"/>
      <c r="Q142" s="222"/>
      <c r="R142" s="222"/>
      <c r="S142" s="222"/>
      <c r="T142" s="223"/>
      <c r="AT142" s="224" t="s">
        <v>169</v>
      </c>
      <c r="AU142" s="224" t="s">
        <v>85</v>
      </c>
      <c r="AV142" s="14" t="s">
        <v>85</v>
      </c>
      <c r="AW142" s="14" t="s">
        <v>32</v>
      </c>
      <c r="AX142" s="14" t="s">
        <v>75</v>
      </c>
      <c r="AY142" s="224" t="s">
        <v>133</v>
      </c>
    </row>
    <row r="143" spans="1:65" s="15" customFormat="1" ht="11.25">
      <c r="B143" s="225"/>
      <c r="C143" s="226"/>
      <c r="D143" s="205" t="s">
        <v>169</v>
      </c>
      <c r="E143" s="227" t="s">
        <v>1</v>
      </c>
      <c r="F143" s="228" t="s">
        <v>173</v>
      </c>
      <c r="G143" s="226"/>
      <c r="H143" s="229">
        <v>42</v>
      </c>
      <c r="I143" s="230"/>
      <c r="J143" s="226"/>
      <c r="K143" s="226"/>
      <c r="L143" s="231"/>
      <c r="M143" s="232"/>
      <c r="N143" s="233"/>
      <c r="O143" s="233"/>
      <c r="P143" s="233"/>
      <c r="Q143" s="233"/>
      <c r="R143" s="233"/>
      <c r="S143" s="233"/>
      <c r="T143" s="234"/>
      <c r="AT143" s="235" t="s">
        <v>169</v>
      </c>
      <c r="AU143" s="235" t="s">
        <v>85</v>
      </c>
      <c r="AV143" s="15" t="s">
        <v>139</v>
      </c>
      <c r="AW143" s="15" t="s">
        <v>32</v>
      </c>
      <c r="AX143" s="15" t="s">
        <v>83</v>
      </c>
      <c r="AY143" s="235" t="s">
        <v>133</v>
      </c>
    </row>
    <row r="144" spans="1:65" s="2" customFormat="1" ht="24.2" customHeight="1">
      <c r="A144" s="34"/>
      <c r="B144" s="35"/>
      <c r="C144" s="236" t="s">
        <v>154</v>
      </c>
      <c r="D144" s="236" t="s">
        <v>221</v>
      </c>
      <c r="E144" s="237" t="s">
        <v>334</v>
      </c>
      <c r="F144" s="238" t="s">
        <v>335</v>
      </c>
      <c r="G144" s="239" t="s">
        <v>236</v>
      </c>
      <c r="H144" s="240">
        <v>229</v>
      </c>
      <c r="I144" s="241"/>
      <c r="J144" s="242">
        <f>ROUND(I144*H144,2)</f>
        <v>0</v>
      </c>
      <c r="K144" s="243"/>
      <c r="L144" s="39"/>
      <c r="M144" s="244" t="s">
        <v>1</v>
      </c>
      <c r="N144" s="245" t="s">
        <v>40</v>
      </c>
      <c r="O144" s="71"/>
      <c r="P144" s="199">
        <f>O144*H144</f>
        <v>0</v>
      </c>
      <c r="Q144" s="199">
        <v>0</v>
      </c>
      <c r="R144" s="199">
        <f>Q144*H144</f>
        <v>0</v>
      </c>
      <c r="S144" s="199">
        <v>0.625</v>
      </c>
      <c r="T144" s="200">
        <f>S144*H144</f>
        <v>143.125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1" t="s">
        <v>139</v>
      </c>
      <c r="AT144" s="201" t="s">
        <v>221</v>
      </c>
      <c r="AU144" s="201" t="s">
        <v>85</v>
      </c>
      <c r="AY144" s="17" t="s">
        <v>133</v>
      </c>
      <c r="BE144" s="202">
        <f>IF(N144="základní",J144,0)</f>
        <v>0</v>
      </c>
      <c r="BF144" s="202">
        <f>IF(N144="snížená",J144,0)</f>
        <v>0</v>
      </c>
      <c r="BG144" s="202">
        <f>IF(N144="zákl. přenesená",J144,0)</f>
        <v>0</v>
      </c>
      <c r="BH144" s="202">
        <f>IF(N144="sníž. přenesená",J144,0)</f>
        <v>0</v>
      </c>
      <c r="BI144" s="202">
        <f>IF(N144="nulová",J144,0)</f>
        <v>0</v>
      </c>
      <c r="BJ144" s="17" t="s">
        <v>83</v>
      </c>
      <c r="BK144" s="202">
        <f>ROUND(I144*H144,2)</f>
        <v>0</v>
      </c>
      <c r="BL144" s="17" t="s">
        <v>139</v>
      </c>
      <c r="BM144" s="201" t="s">
        <v>336</v>
      </c>
    </row>
    <row r="145" spans="1:65" s="14" customFormat="1" ht="11.25">
      <c r="B145" s="214"/>
      <c r="C145" s="215"/>
      <c r="D145" s="205" t="s">
        <v>169</v>
      </c>
      <c r="E145" s="216" t="s">
        <v>1</v>
      </c>
      <c r="F145" s="217" t="s">
        <v>238</v>
      </c>
      <c r="G145" s="215"/>
      <c r="H145" s="218">
        <v>229</v>
      </c>
      <c r="I145" s="219"/>
      <c r="J145" s="215"/>
      <c r="K145" s="215"/>
      <c r="L145" s="220"/>
      <c r="M145" s="221"/>
      <c r="N145" s="222"/>
      <c r="O145" s="222"/>
      <c r="P145" s="222"/>
      <c r="Q145" s="222"/>
      <c r="R145" s="222"/>
      <c r="S145" s="222"/>
      <c r="T145" s="223"/>
      <c r="AT145" s="224" t="s">
        <v>169</v>
      </c>
      <c r="AU145" s="224" t="s">
        <v>85</v>
      </c>
      <c r="AV145" s="14" t="s">
        <v>85</v>
      </c>
      <c r="AW145" s="14" t="s">
        <v>32</v>
      </c>
      <c r="AX145" s="14" t="s">
        <v>83</v>
      </c>
      <c r="AY145" s="224" t="s">
        <v>133</v>
      </c>
    </row>
    <row r="146" spans="1:65" s="2" customFormat="1" ht="24.2" customHeight="1">
      <c r="A146" s="34"/>
      <c r="B146" s="35"/>
      <c r="C146" s="236" t="s">
        <v>138</v>
      </c>
      <c r="D146" s="236" t="s">
        <v>221</v>
      </c>
      <c r="E146" s="237" t="s">
        <v>337</v>
      </c>
      <c r="F146" s="238" t="s">
        <v>338</v>
      </c>
      <c r="G146" s="239" t="s">
        <v>236</v>
      </c>
      <c r="H146" s="240">
        <v>229</v>
      </c>
      <c r="I146" s="241"/>
      <c r="J146" s="242">
        <f>ROUND(I146*H146,2)</f>
        <v>0</v>
      </c>
      <c r="K146" s="243"/>
      <c r="L146" s="39"/>
      <c r="M146" s="244" t="s">
        <v>1</v>
      </c>
      <c r="N146" s="245" t="s">
        <v>40</v>
      </c>
      <c r="O146" s="71"/>
      <c r="P146" s="199">
        <f>O146*H146</f>
        <v>0</v>
      </c>
      <c r="Q146" s="199">
        <v>0</v>
      </c>
      <c r="R146" s="199">
        <f>Q146*H146</f>
        <v>0</v>
      </c>
      <c r="S146" s="199">
        <v>9.8000000000000004E-2</v>
      </c>
      <c r="T146" s="200">
        <f>S146*H146</f>
        <v>22.442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1" t="s">
        <v>139</v>
      </c>
      <c r="AT146" s="201" t="s">
        <v>221</v>
      </c>
      <c r="AU146" s="201" t="s">
        <v>85</v>
      </c>
      <c r="AY146" s="17" t="s">
        <v>133</v>
      </c>
      <c r="BE146" s="202">
        <f>IF(N146="základní",J146,0)</f>
        <v>0</v>
      </c>
      <c r="BF146" s="202">
        <f>IF(N146="snížená",J146,0)</f>
        <v>0</v>
      </c>
      <c r="BG146" s="202">
        <f>IF(N146="zákl. přenesená",J146,0)</f>
        <v>0</v>
      </c>
      <c r="BH146" s="202">
        <f>IF(N146="sníž. přenesená",J146,0)</f>
        <v>0</v>
      </c>
      <c r="BI146" s="202">
        <f>IF(N146="nulová",J146,0)</f>
        <v>0</v>
      </c>
      <c r="BJ146" s="17" t="s">
        <v>83</v>
      </c>
      <c r="BK146" s="202">
        <f>ROUND(I146*H146,2)</f>
        <v>0</v>
      </c>
      <c r="BL146" s="17" t="s">
        <v>139</v>
      </c>
      <c r="BM146" s="201" t="s">
        <v>339</v>
      </c>
    </row>
    <row r="147" spans="1:65" s="13" customFormat="1" ht="11.25">
      <c r="B147" s="203"/>
      <c r="C147" s="204"/>
      <c r="D147" s="205" t="s">
        <v>169</v>
      </c>
      <c r="E147" s="206" t="s">
        <v>1</v>
      </c>
      <c r="F147" s="207" t="s">
        <v>340</v>
      </c>
      <c r="G147" s="204"/>
      <c r="H147" s="206" t="s">
        <v>1</v>
      </c>
      <c r="I147" s="208"/>
      <c r="J147" s="204"/>
      <c r="K147" s="204"/>
      <c r="L147" s="209"/>
      <c r="M147" s="210"/>
      <c r="N147" s="211"/>
      <c r="O147" s="211"/>
      <c r="P147" s="211"/>
      <c r="Q147" s="211"/>
      <c r="R147" s="211"/>
      <c r="S147" s="211"/>
      <c r="T147" s="212"/>
      <c r="AT147" s="213" t="s">
        <v>169</v>
      </c>
      <c r="AU147" s="213" t="s">
        <v>85</v>
      </c>
      <c r="AV147" s="13" t="s">
        <v>83</v>
      </c>
      <c r="AW147" s="13" t="s">
        <v>32</v>
      </c>
      <c r="AX147" s="13" t="s">
        <v>75</v>
      </c>
      <c r="AY147" s="213" t="s">
        <v>133</v>
      </c>
    </row>
    <row r="148" spans="1:65" s="13" customFormat="1" ht="11.25">
      <c r="B148" s="203"/>
      <c r="C148" s="204"/>
      <c r="D148" s="205" t="s">
        <v>169</v>
      </c>
      <c r="E148" s="206" t="s">
        <v>1</v>
      </c>
      <c r="F148" s="207" t="s">
        <v>341</v>
      </c>
      <c r="G148" s="204"/>
      <c r="H148" s="206" t="s">
        <v>1</v>
      </c>
      <c r="I148" s="208"/>
      <c r="J148" s="204"/>
      <c r="K148" s="204"/>
      <c r="L148" s="209"/>
      <c r="M148" s="210"/>
      <c r="N148" s="211"/>
      <c r="O148" s="211"/>
      <c r="P148" s="211"/>
      <c r="Q148" s="211"/>
      <c r="R148" s="211"/>
      <c r="S148" s="211"/>
      <c r="T148" s="212"/>
      <c r="AT148" s="213" t="s">
        <v>169</v>
      </c>
      <c r="AU148" s="213" t="s">
        <v>85</v>
      </c>
      <c r="AV148" s="13" t="s">
        <v>83</v>
      </c>
      <c r="AW148" s="13" t="s">
        <v>32</v>
      </c>
      <c r="AX148" s="13" t="s">
        <v>75</v>
      </c>
      <c r="AY148" s="213" t="s">
        <v>133</v>
      </c>
    </row>
    <row r="149" spans="1:65" s="14" customFormat="1" ht="11.25">
      <c r="B149" s="214"/>
      <c r="C149" s="215"/>
      <c r="D149" s="205" t="s">
        <v>169</v>
      </c>
      <c r="E149" s="216" t="s">
        <v>238</v>
      </c>
      <c r="F149" s="217" t="s">
        <v>239</v>
      </c>
      <c r="G149" s="215"/>
      <c r="H149" s="218">
        <v>229</v>
      </c>
      <c r="I149" s="219"/>
      <c r="J149" s="215"/>
      <c r="K149" s="215"/>
      <c r="L149" s="220"/>
      <c r="M149" s="221"/>
      <c r="N149" s="222"/>
      <c r="O149" s="222"/>
      <c r="P149" s="222"/>
      <c r="Q149" s="222"/>
      <c r="R149" s="222"/>
      <c r="S149" s="222"/>
      <c r="T149" s="223"/>
      <c r="AT149" s="224" t="s">
        <v>169</v>
      </c>
      <c r="AU149" s="224" t="s">
        <v>85</v>
      </c>
      <c r="AV149" s="14" t="s">
        <v>85</v>
      </c>
      <c r="AW149" s="14" t="s">
        <v>32</v>
      </c>
      <c r="AX149" s="14" t="s">
        <v>83</v>
      </c>
      <c r="AY149" s="224" t="s">
        <v>133</v>
      </c>
    </row>
    <row r="150" spans="1:65" s="2" customFormat="1" ht="24.2" customHeight="1">
      <c r="A150" s="34"/>
      <c r="B150" s="35"/>
      <c r="C150" s="236" t="s">
        <v>160</v>
      </c>
      <c r="D150" s="236" t="s">
        <v>221</v>
      </c>
      <c r="E150" s="237" t="s">
        <v>342</v>
      </c>
      <c r="F150" s="238" t="s">
        <v>343</v>
      </c>
      <c r="G150" s="239" t="s">
        <v>249</v>
      </c>
      <c r="H150" s="240">
        <v>290.7</v>
      </c>
      <c r="I150" s="241"/>
      <c r="J150" s="242">
        <f>ROUND(I150*H150,2)</f>
        <v>0</v>
      </c>
      <c r="K150" s="243"/>
      <c r="L150" s="39"/>
      <c r="M150" s="244" t="s">
        <v>1</v>
      </c>
      <c r="N150" s="245" t="s">
        <v>40</v>
      </c>
      <c r="O150" s="71"/>
      <c r="P150" s="199">
        <f>O150*H150</f>
        <v>0</v>
      </c>
      <c r="Q150" s="199">
        <v>0</v>
      </c>
      <c r="R150" s="199">
        <f>Q150*H150</f>
        <v>0</v>
      </c>
      <c r="S150" s="199">
        <v>1.3</v>
      </c>
      <c r="T150" s="200">
        <f>S150*H150</f>
        <v>377.91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1" t="s">
        <v>139</v>
      </c>
      <c r="AT150" s="201" t="s">
        <v>221</v>
      </c>
      <c r="AU150" s="201" t="s">
        <v>85</v>
      </c>
      <c r="AY150" s="17" t="s">
        <v>133</v>
      </c>
      <c r="BE150" s="202">
        <f>IF(N150="základní",J150,0)</f>
        <v>0</v>
      </c>
      <c r="BF150" s="202">
        <f>IF(N150="snížená",J150,0)</f>
        <v>0</v>
      </c>
      <c r="BG150" s="202">
        <f>IF(N150="zákl. přenesená",J150,0)</f>
        <v>0</v>
      </c>
      <c r="BH150" s="202">
        <f>IF(N150="sníž. přenesená",J150,0)</f>
        <v>0</v>
      </c>
      <c r="BI150" s="202">
        <f>IF(N150="nulová",J150,0)</f>
        <v>0</v>
      </c>
      <c r="BJ150" s="17" t="s">
        <v>83</v>
      </c>
      <c r="BK150" s="202">
        <f>ROUND(I150*H150,2)</f>
        <v>0</v>
      </c>
      <c r="BL150" s="17" t="s">
        <v>139</v>
      </c>
      <c r="BM150" s="201" t="s">
        <v>344</v>
      </c>
    </row>
    <row r="151" spans="1:65" s="14" customFormat="1" ht="11.25">
      <c r="B151" s="214"/>
      <c r="C151" s="215"/>
      <c r="D151" s="205" t="s">
        <v>169</v>
      </c>
      <c r="E151" s="216" t="s">
        <v>1</v>
      </c>
      <c r="F151" s="217" t="s">
        <v>345</v>
      </c>
      <c r="G151" s="215"/>
      <c r="H151" s="218">
        <v>290.7</v>
      </c>
      <c r="I151" s="219"/>
      <c r="J151" s="215"/>
      <c r="K151" s="215"/>
      <c r="L151" s="220"/>
      <c r="M151" s="221"/>
      <c r="N151" s="222"/>
      <c r="O151" s="222"/>
      <c r="P151" s="222"/>
      <c r="Q151" s="222"/>
      <c r="R151" s="222"/>
      <c r="S151" s="222"/>
      <c r="T151" s="223"/>
      <c r="AT151" s="224" t="s">
        <v>169</v>
      </c>
      <c r="AU151" s="224" t="s">
        <v>85</v>
      </c>
      <c r="AV151" s="14" t="s">
        <v>85</v>
      </c>
      <c r="AW151" s="14" t="s">
        <v>32</v>
      </c>
      <c r="AX151" s="14" t="s">
        <v>83</v>
      </c>
      <c r="AY151" s="224" t="s">
        <v>133</v>
      </c>
    </row>
    <row r="152" spans="1:65" s="2" customFormat="1" ht="33" customHeight="1">
      <c r="A152" s="34"/>
      <c r="B152" s="35"/>
      <c r="C152" s="236" t="s">
        <v>164</v>
      </c>
      <c r="D152" s="236" t="s">
        <v>221</v>
      </c>
      <c r="E152" s="237" t="s">
        <v>346</v>
      </c>
      <c r="F152" s="238" t="s">
        <v>347</v>
      </c>
      <c r="G152" s="239" t="s">
        <v>236</v>
      </c>
      <c r="H152" s="240">
        <v>108</v>
      </c>
      <c r="I152" s="241"/>
      <c r="J152" s="242">
        <f>ROUND(I152*H152,2)</f>
        <v>0</v>
      </c>
      <c r="K152" s="243"/>
      <c r="L152" s="39"/>
      <c r="M152" s="244" t="s">
        <v>1</v>
      </c>
      <c r="N152" s="245" t="s">
        <v>40</v>
      </c>
      <c r="O152" s="71"/>
      <c r="P152" s="199">
        <f>O152*H152</f>
        <v>0</v>
      </c>
      <c r="Q152" s="199">
        <v>5.0000000000000002E-5</v>
      </c>
      <c r="R152" s="199">
        <f>Q152*H152</f>
        <v>5.4000000000000003E-3</v>
      </c>
      <c r="S152" s="199">
        <v>0.115</v>
      </c>
      <c r="T152" s="200">
        <f>S152*H152</f>
        <v>12.42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1" t="s">
        <v>139</v>
      </c>
      <c r="AT152" s="201" t="s">
        <v>221</v>
      </c>
      <c r="AU152" s="201" t="s">
        <v>85</v>
      </c>
      <c r="AY152" s="17" t="s">
        <v>133</v>
      </c>
      <c r="BE152" s="202">
        <f>IF(N152="základní",J152,0)</f>
        <v>0</v>
      </c>
      <c r="BF152" s="202">
        <f>IF(N152="snížená",J152,0)</f>
        <v>0</v>
      </c>
      <c r="BG152" s="202">
        <f>IF(N152="zákl. přenesená",J152,0)</f>
        <v>0</v>
      </c>
      <c r="BH152" s="202">
        <f>IF(N152="sníž. přenesená",J152,0)</f>
        <v>0</v>
      </c>
      <c r="BI152" s="202">
        <f>IF(N152="nulová",J152,0)</f>
        <v>0</v>
      </c>
      <c r="BJ152" s="17" t="s">
        <v>83</v>
      </c>
      <c r="BK152" s="202">
        <f>ROUND(I152*H152,2)</f>
        <v>0</v>
      </c>
      <c r="BL152" s="17" t="s">
        <v>139</v>
      </c>
      <c r="BM152" s="201" t="s">
        <v>348</v>
      </c>
    </row>
    <row r="153" spans="1:65" s="13" customFormat="1" ht="11.25">
      <c r="B153" s="203"/>
      <c r="C153" s="204"/>
      <c r="D153" s="205" t="s">
        <v>169</v>
      </c>
      <c r="E153" s="206" t="s">
        <v>1</v>
      </c>
      <c r="F153" s="207" t="s">
        <v>315</v>
      </c>
      <c r="G153" s="204"/>
      <c r="H153" s="206" t="s">
        <v>1</v>
      </c>
      <c r="I153" s="208"/>
      <c r="J153" s="204"/>
      <c r="K153" s="204"/>
      <c r="L153" s="209"/>
      <c r="M153" s="210"/>
      <c r="N153" s="211"/>
      <c r="O153" s="211"/>
      <c r="P153" s="211"/>
      <c r="Q153" s="211"/>
      <c r="R153" s="211"/>
      <c r="S153" s="211"/>
      <c r="T153" s="212"/>
      <c r="AT153" s="213" t="s">
        <v>169</v>
      </c>
      <c r="AU153" s="213" t="s">
        <v>85</v>
      </c>
      <c r="AV153" s="13" t="s">
        <v>83</v>
      </c>
      <c r="AW153" s="13" t="s">
        <v>32</v>
      </c>
      <c r="AX153" s="13" t="s">
        <v>75</v>
      </c>
      <c r="AY153" s="213" t="s">
        <v>133</v>
      </c>
    </row>
    <row r="154" spans="1:65" s="13" customFormat="1" ht="11.25">
      <c r="B154" s="203"/>
      <c r="C154" s="204"/>
      <c r="D154" s="205" t="s">
        <v>169</v>
      </c>
      <c r="E154" s="206" t="s">
        <v>1</v>
      </c>
      <c r="F154" s="207" t="s">
        <v>349</v>
      </c>
      <c r="G154" s="204"/>
      <c r="H154" s="206" t="s">
        <v>1</v>
      </c>
      <c r="I154" s="208"/>
      <c r="J154" s="204"/>
      <c r="K154" s="204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169</v>
      </c>
      <c r="AU154" s="213" t="s">
        <v>85</v>
      </c>
      <c r="AV154" s="13" t="s">
        <v>83</v>
      </c>
      <c r="AW154" s="13" t="s">
        <v>32</v>
      </c>
      <c r="AX154" s="13" t="s">
        <v>75</v>
      </c>
      <c r="AY154" s="213" t="s">
        <v>133</v>
      </c>
    </row>
    <row r="155" spans="1:65" s="14" customFormat="1" ht="11.25">
      <c r="B155" s="214"/>
      <c r="C155" s="215"/>
      <c r="D155" s="205" t="s">
        <v>169</v>
      </c>
      <c r="E155" s="216" t="s">
        <v>1</v>
      </c>
      <c r="F155" s="217" t="s">
        <v>350</v>
      </c>
      <c r="G155" s="215"/>
      <c r="H155" s="218">
        <v>72</v>
      </c>
      <c r="I155" s="219"/>
      <c r="J155" s="215"/>
      <c r="K155" s="215"/>
      <c r="L155" s="220"/>
      <c r="M155" s="221"/>
      <c r="N155" s="222"/>
      <c r="O155" s="222"/>
      <c r="P155" s="222"/>
      <c r="Q155" s="222"/>
      <c r="R155" s="222"/>
      <c r="S155" s="222"/>
      <c r="T155" s="223"/>
      <c r="AT155" s="224" t="s">
        <v>169</v>
      </c>
      <c r="AU155" s="224" t="s">
        <v>85</v>
      </c>
      <c r="AV155" s="14" t="s">
        <v>85</v>
      </c>
      <c r="AW155" s="14" t="s">
        <v>32</v>
      </c>
      <c r="AX155" s="14" t="s">
        <v>75</v>
      </c>
      <c r="AY155" s="224" t="s">
        <v>133</v>
      </c>
    </row>
    <row r="156" spans="1:65" s="14" customFormat="1" ht="11.25">
      <c r="B156" s="214"/>
      <c r="C156" s="215"/>
      <c r="D156" s="205" t="s">
        <v>169</v>
      </c>
      <c r="E156" s="216" t="s">
        <v>1</v>
      </c>
      <c r="F156" s="217" t="s">
        <v>351</v>
      </c>
      <c r="G156" s="215"/>
      <c r="H156" s="218">
        <v>36</v>
      </c>
      <c r="I156" s="219"/>
      <c r="J156" s="215"/>
      <c r="K156" s="215"/>
      <c r="L156" s="220"/>
      <c r="M156" s="221"/>
      <c r="N156" s="222"/>
      <c r="O156" s="222"/>
      <c r="P156" s="222"/>
      <c r="Q156" s="222"/>
      <c r="R156" s="222"/>
      <c r="S156" s="222"/>
      <c r="T156" s="223"/>
      <c r="AT156" s="224" t="s">
        <v>169</v>
      </c>
      <c r="AU156" s="224" t="s">
        <v>85</v>
      </c>
      <c r="AV156" s="14" t="s">
        <v>85</v>
      </c>
      <c r="AW156" s="14" t="s">
        <v>32</v>
      </c>
      <c r="AX156" s="14" t="s">
        <v>75</v>
      </c>
      <c r="AY156" s="224" t="s">
        <v>133</v>
      </c>
    </row>
    <row r="157" spans="1:65" s="15" customFormat="1" ht="11.25">
      <c r="B157" s="225"/>
      <c r="C157" s="226"/>
      <c r="D157" s="205" t="s">
        <v>169</v>
      </c>
      <c r="E157" s="227" t="s">
        <v>1</v>
      </c>
      <c r="F157" s="228" t="s">
        <v>173</v>
      </c>
      <c r="G157" s="226"/>
      <c r="H157" s="229">
        <v>108</v>
      </c>
      <c r="I157" s="230"/>
      <c r="J157" s="226"/>
      <c r="K157" s="226"/>
      <c r="L157" s="231"/>
      <c r="M157" s="232"/>
      <c r="N157" s="233"/>
      <c r="O157" s="233"/>
      <c r="P157" s="233"/>
      <c r="Q157" s="233"/>
      <c r="R157" s="233"/>
      <c r="S157" s="233"/>
      <c r="T157" s="234"/>
      <c r="AT157" s="235" t="s">
        <v>169</v>
      </c>
      <c r="AU157" s="235" t="s">
        <v>85</v>
      </c>
      <c r="AV157" s="15" t="s">
        <v>139</v>
      </c>
      <c r="AW157" s="15" t="s">
        <v>32</v>
      </c>
      <c r="AX157" s="15" t="s">
        <v>83</v>
      </c>
      <c r="AY157" s="235" t="s">
        <v>133</v>
      </c>
    </row>
    <row r="158" spans="1:65" s="2" customFormat="1" ht="24.2" customHeight="1">
      <c r="A158" s="34"/>
      <c r="B158" s="35"/>
      <c r="C158" s="236" t="s">
        <v>174</v>
      </c>
      <c r="D158" s="236" t="s">
        <v>221</v>
      </c>
      <c r="E158" s="237" t="s">
        <v>352</v>
      </c>
      <c r="F158" s="238" t="s">
        <v>353</v>
      </c>
      <c r="G158" s="239" t="s">
        <v>236</v>
      </c>
      <c r="H158" s="240">
        <v>969</v>
      </c>
      <c r="I158" s="241"/>
      <c r="J158" s="242">
        <f>ROUND(I158*H158,2)</f>
        <v>0</v>
      </c>
      <c r="K158" s="243"/>
      <c r="L158" s="39"/>
      <c r="M158" s="244" t="s">
        <v>1</v>
      </c>
      <c r="N158" s="245" t="s">
        <v>40</v>
      </c>
      <c r="O158" s="71"/>
      <c r="P158" s="199">
        <f>O158*H158</f>
        <v>0</v>
      </c>
      <c r="Q158" s="199">
        <v>1.2999999999999999E-4</v>
      </c>
      <c r="R158" s="199">
        <f>Q158*H158</f>
        <v>0.12597</v>
      </c>
      <c r="S158" s="199">
        <v>0.23</v>
      </c>
      <c r="T158" s="200">
        <f>S158*H158</f>
        <v>222.87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1" t="s">
        <v>139</v>
      </c>
      <c r="AT158" s="201" t="s">
        <v>221</v>
      </c>
      <c r="AU158" s="201" t="s">
        <v>85</v>
      </c>
      <c r="AY158" s="17" t="s">
        <v>133</v>
      </c>
      <c r="BE158" s="202">
        <f>IF(N158="základní",J158,0)</f>
        <v>0</v>
      </c>
      <c r="BF158" s="202">
        <f>IF(N158="snížená",J158,0)</f>
        <v>0</v>
      </c>
      <c r="BG158" s="202">
        <f>IF(N158="zákl. přenesená",J158,0)</f>
        <v>0</v>
      </c>
      <c r="BH158" s="202">
        <f>IF(N158="sníž. přenesená",J158,0)</f>
        <v>0</v>
      </c>
      <c r="BI158" s="202">
        <f>IF(N158="nulová",J158,0)</f>
        <v>0</v>
      </c>
      <c r="BJ158" s="17" t="s">
        <v>83</v>
      </c>
      <c r="BK158" s="202">
        <f>ROUND(I158*H158,2)</f>
        <v>0</v>
      </c>
      <c r="BL158" s="17" t="s">
        <v>139</v>
      </c>
      <c r="BM158" s="201" t="s">
        <v>354</v>
      </c>
    </row>
    <row r="159" spans="1:65" s="13" customFormat="1" ht="11.25">
      <c r="B159" s="203"/>
      <c r="C159" s="204"/>
      <c r="D159" s="205" t="s">
        <v>169</v>
      </c>
      <c r="E159" s="206" t="s">
        <v>1</v>
      </c>
      <c r="F159" s="207" t="s">
        <v>225</v>
      </c>
      <c r="G159" s="204"/>
      <c r="H159" s="206" t="s">
        <v>1</v>
      </c>
      <c r="I159" s="208"/>
      <c r="J159" s="204"/>
      <c r="K159" s="204"/>
      <c r="L159" s="209"/>
      <c r="M159" s="210"/>
      <c r="N159" s="211"/>
      <c r="O159" s="211"/>
      <c r="P159" s="211"/>
      <c r="Q159" s="211"/>
      <c r="R159" s="211"/>
      <c r="S159" s="211"/>
      <c r="T159" s="212"/>
      <c r="AT159" s="213" t="s">
        <v>169</v>
      </c>
      <c r="AU159" s="213" t="s">
        <v>85</v>
      </c>
      <c r="AV159" s="13" t="s">
        <v>83</v>
      </c>
      <c r="AW159" s="13" t="s">
        <v>32</v>
      </c>
      <c r="AX159" s="13" t="s">
        <v>75</v>
      </c>
      <c r="AY159" s="213" t="s">
        <v>133</v>
      </c>
    </row>
    <row r="160" spans="1:65" s="14" customFormat="1" ht="11.25">
      <c r="B160" s="214"/>
      <c r="C160" s="215"/>
      <c r="D160" s="205" t="s">
        <v>169</v>
      </c>
      <c r="E160" s="216" t="s">
        <v>240</v>
      </c>
      <c r="F160" s="217" t="s">
        <v>241</v>
      </c>
      <c r="G160" s="215"/>
      <c r="H160" s="218">
        <v>969</v>
      </c>
      <c r="I160" s="219"/>
      <c r="J160" s="215"/>
      <c r="K160" s="215"/>
      <c r="L160" s="220"/>
      <c r="M160" s="221"/>
      <c r="N160" s="222"/>
      <c r="O160" s="222"/>
      <c r="P160" s="222"/>
      <c r="Q160" s="222"/>
      <c r="R160" s="222"/>
      <c r="S160" s="222"/>
      <c r="T160" s="223"/>
      <c r="AT160" s="224" t="s">
        <v>169</v>
      </c>
      <c r="AU160" s="224" t="s">
        <v>85</v>
      </c>
      <c r="AV160" s="14" t="s">
        <v>85</v>
      </c>
      <c r="AW160" s="14" t="s">
        <v>32</v>
      </c>
      <c r="AX160" s="14" t="s">
        <v>83</v>
      </c>
      <c r="AY160" s="224" t="s">
        <v>133</v>
      </c>
    </row>
    <row r="161" spans="1:65" s="2" customFormat="1" ht="16.5" customHeight="1">
      <c r="A161" s="34"/>
      <c r="B161" s="35"/>
      <c r="C161" s="236" t="s">
        <v>178</v>
      </c>
      <c r="D161" s="236" t="s">
        <v>221</v>
      </c>
      <c r="E161" s="237" t="s">
        <v>355</v>
      </c>
      <c r="F161" s="238" t="s">
        <v>356</v>
      </c>
      <c r="G161" s="239" t="s">
        <v>105</v>
      </c>
      <c r="H161" s="240">
        <v>466</v>
      </c>
      <c r="I161" s="241"/>
      <c r="J161" s="242">
        <f>ROUND(I161*H161,2)</f>
        <v>0</v>
      </c>
      <c r="K161" s="243"/>
      <c r="L161" s="39"/>
      <c r="M161" s="244" t="s">
        <v>1</v>
      </c>
      <c r="N161" s="245" t="s">
        <v>40</v>
      </c>
      <c r="O161" s="71"/>
      <c r="P161" s="199">
        <f>O161*H161</f>
        <v>0</v>
      </c>
      <c r="Q161" s="199">
        <v>0</v>
      </c>
      <c r="R161" s="199">
        <f>Q161*H161</f>
        <v>0</v>
      </c>
      <c r="S161" s="199">
        <v>0.20499999999999999</v>
      </c>
      <c r="T161" s="200">
        <f>S161*H161</f>
        <v>95.53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1" t="s">
        <v>139</v>
      </c>
      <c r="AT161" s="201" t="s">
        <v>221</v>
      </c>
      <c r="AU161" s="201" t="s">
        <v>85</v>
      </c>
      <c r="AY161" s="17" t="s">
        <v>133</v>
      </c>
      <c r="BE161" s="202">
        <f>IF(N161="základní",J161,0)</f>
        <v>0</v>
      </c>
      <c r="BF161" s="202">
        <f>IF(N161="snížená",J161,0)</f>
        <v>0</v>
      </c>
      <c r="BG161" s="202">
        <f>IF(N161="zákl. přenesená",J161,0)</f>
        <v>0</v>
      </c>
      <c r="BH161" s="202">
        <f>IF(N161="sníž. přenesená",J161,0)</f>
        <v>0</v>
      </c>
      <c r="BI161" s="202">
        <f>IF(N161="nulová",J161,0)</f>
        <v>0</v>
      </c>
      <c r="BJ161" s="17" t="s">
        <v>83</v>
      </c>
      <c r="BK161" s="202">
        <f>ROUND(I161*H161,2)</f>
        <v>0</v>
      </c>
      <c r="BL161" s="17" t="s">
        <v>139</v>
      </c>
      <c r="BM161" s="201" t="s">
        <v>357</v>
      </c>
    </row>
    <row r="162" spans="1:65" s="13" customFormat="1" ht="11.25">
      <c r="B162" s="203"/>
      <c r="C162" s="204"/>
      <c r="D162" s="205" t="s">
        <v>169</v>
      </c>
      <c r="E162" s="206" t="s">
        <v>1</v>
      </c>
      <c r="F162" s="207" t="s">
        <v>225</v>
      </c>
      <c r="G162" s="204"/>
      <c r="H162" s="206" t="s">
        <v>1</v>
      </c>
      <c r="I162" s="208"/>
      <c r="J162" s="204"/>
      <c r="K162" s="204"/>
      <c r="L162" s="209"/>
      <c r="M162" s="210"/>
      <c r="N162" s="211"/>
      <c r="O162" s="211"/>
      <c r="P162" s="211"/>
      <c r="Q162" s="211"/>
      <c r="R162" s="211"/>
      <c r="S162" s="211"/>
      <c r="T162" s="212"/>
      <c r="AT162" s="213" t="s">
        <v>169</v>
      </c>
      <c r="AU162" s="213" t="s">
        <v>85</v>
      </c>
      <c r="AV162" s="13" t="s">
        <v>83</v>
      </c>
      <c r="AW162" s="13" t="s">
        <v>32</v>
      </c>
      <c r="AX162" s="13" t="s">
        <v>75</v>
      </c>
      <c r="AY162" s="213" t="s">
        <v>133</v>
      </c>
    </row>
    <row r="163" spans="1:65" s="14" customFormat="1" ht="11.25">
      <c r="B163" s="214"/>
      <c r="C163" s="215"/>
      <c r="D163" s="205" t="s">
        <v>169</v>
      </c>
      <c r="E163" s="216" t="s">
        <v>1</v>
      </c>
      <c r="F163" s="217" t="s">
        <v>358</v>
      </c>
      <c r="G163" s="215"/>
      <c r="H163" s="218">
        <v>466</v>
      </c>
      <c r="I163" s="219"/>
      <c r="J163" s="215"/>
      <c r="K163" s="215"/>
      <c r="L163" s="220"/>
      <c r="M163" s="221"/>
      <c r="N163" s="222"/>
      <c r="O163" s="222"/>
      <c r="P163" s="222"/>
      <c r="Q163" s="222"/>
      <c r="R163" s="222"/>
      <c r="S163" s="222"/>
      <c r="T163" s="223"/>
      <c r="AT163" s="224" t="s">
        <v>169</v>
      </c>
      <c r="AU163" s="224" t="s">
        <v>85</v>
      </c>
      <c r="AV163" s="14" t="s">
        <v>85</v>
      </c>
      <c r="AW163" s="14" t="s">
        <v>32</v>
      </c>
      <c r="AX163" s="14" t="s">
        <v>83</v>
      </c>
      <c r="AY163" s="224" t="s">
        <v>133</v>
      </c>
    </row>
    <row r="164" spans="1:65" s="2" customFormat="1" ht="16.5" customHeight="1">
      <c r="A164" s="34"/>
      <c r="B164" s="35"/>
      <c r="C164" s="236" t="s">
        <v>182</v>
      </c>
      <c r="D164" s="236" t="s">
        <v>221</v>
      </c>
      <c r="E164" s="237" t="s">
        <v>359</v>
      </c>
      <c r="F164" s="238" t="s">
        <v>360</v>
      </c>
      <c r="G164" s="239" t="s">
        <v>105</v>
      </c>
      <c r="H164" s="240">
        <v>122</v>
      </c>
      <c r="I164" s="241"/>
      <c r="J164" s="242">
        <f>ROUND(I164*H164,2)</f>
        <v>0</v>
      </c>
      <c r="K164" s="243"/>
      <c r="L164" s="39"/>
      <c r="M164" s="244" t="s">
        <v>1</v>
      </c>
      <c r="N164" s="245" t="s">
        <v>40</v>
      </c>
      <c r="O164" s="71"/>
      <c r="P164" s="199">
        <f>O164*H164</f>
        <v>0</v>
      </c>
      <c r="Q164" s="199">
        <v>3.6900000000000002E-2</v>
      </c>
      <c r="R164" s="199">
        <f>Q164*H164</f>
        <v>4.5018000000000002</v>
      </c>
      <c r="S164" s="199">
        <v>0</v>
      </c>
      <c r="T164" s="200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1" t="s">
        <v>139</v>
      </c>
      <c r="AT164" s="201" t="s">
        <v>221</v>
      </c>
      <c r="AU164" s="201" t="s">
        <v>85</v>
      </c>
      <c r="AY164" s="17" t="s">
        <v>133</v>
      </c>
      <c r="BE164" s="202">
        <f>IF(N164="základní",J164,0)</f>
        <v>0</v>
      </c>
      <c r="BF164" s="202">
        <f>IF(N164="snížená",J164,0)</f>
        <v>0</v>
      </c>
      <c r="BG164" s="202">
        <f>IF(N164="zákl. přenesená",J164,0)</f>
        <v>0</v>
      </c>
      <c r="BH164" s="202">
        <f>IF(N164="sníž. přenesená",J164,0)</f>
        <v>0</v>
      </c>
      <c r="BI164" s="202">
        <f>IF(N164="nulová",J164,0)</f>
        <v>0</v>
      </c>
      <c r="BJ164" s="17" t="s">
        <v>83</v>
      </c>
      <c r="BK164" s="202">
        <f>ROUND(I164*H164,2)</f>
        <v>0</v>
      </c>
      <c r="BL164" s="17" t="s">
        <v>139</v>
      </c>
      <c r="BM164" s="201" t="s">
        <v>361</v>
      </c>
    </row>
    <row r="165" spans="1:65" s="13" customFormat="1" ht="11.25">
      <c r="B165" s="203"/>
      <c r="C165" s="204"/>
      <c r="D165" s="205" t="s">
        <v>169</v>
      </c>
      <c r="E165" s="206" t="s">
        <v>1</v>
      </c>
      <c r="F165" s="207" t="s">
        <v>362</v>
      </c>
      <c r="G165" s="204"/>
      <c r="H165" s="206" t="s">
        <v>1</v>
      </c>
      <c r="I165" s="208"/>
      <c r="J165" s="204"/>
      <c r="K165" s="204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169</v>
      </c>
      <c r="AU165" s="213" t="s">
        <v>85</v>
      </c>
      <c r="AV165" s="13" t="s">
        <v>83</v>
      </c>
      <c r="AW165" s="13" t="s">
        <v>32</v>
      </c>
      <c r="AX165" s="13" t="s">
        <v>75</v>
      </c>
      <c r="AY165" s="213" t="s">
        <v>133</v>
      </c>
    </row>
    <row r="166" spans="1:65" s="14" customFormat="1" ht="11.25">
      <c r="B166" s="214"/>
      <c r="C166" s="215"/>
      <c r="D166" s="205" t="s">
        <v>169</v>
      </c>
      <c r="E166" s="216" t="s">
        <v>1</v>
      </c>
      <c r="F166" s="217" t="s">
        <v>363</v>
      </c>
      <c r="G166" s="215"/>
      <c r="H166" s="218">
        <v>122</v>
      </c>
      <c r="I166" s="219"/>
      <c r="J166" s="215"/>
      <c r="K166" s="215"/>
      <c r="L166" s="220"/>
      <c r="M166" s="221"/>
      <c r="N166" s="222"/>
      <c r="O166" s="222"/>
      <c r="P166" s="222"/>
      <c r="Q166" s="222"/>
      <c r="R166" s="222"/>
      <c r="S166" s="222"/>
      <c r="T166" s="223"/>
      <c r="AT166" s="224" t="s">
        <v>169</v>
      </c>
      <c r="AU166" s="224" t="s">
        <v>85</v>
      </c>
      <c r="AV166" s="14" t="s">
        <v>85</v>
      </c>
      <c r="AW166" s="14" t="s">
        <v>32</v>
      </c>
      <c r="AX166" s="14" t="s">
        <v>83</v>
      </c>
      <c r="AY166" s="224" t="s">
        <v>133</v>
      </c>
    </row>
    <row r="167" spans="1:65" s="2" customFormat="1" ht="24.2" customHeight="1">
      <c r="A167" s="34"/>
      <c r="B167" s="35"/>
      <c r="C167" s="236" t="s">
        <v>186</v>
      </c>
      <c r="D167" s="236" t="s">
        <v>221</v>
      </c>
      <c r="E167" s="237" t="s">
        <v>364</v>
      </c>
      <c r="F167" s="238" t="s">
        <v>365</v>
      </c>
      <c r="G167" s="239" t="s">
        <v>105</v>
      </c>
      <c r="H167" s="240">
        <v>29</v>
      </c>
      <c r="I167" s="241"/>
      <c r="J167" s="242">
        <f>ROUND(I167*H167,2)</f>
        <v>0</v>
      </c>
      <c r="K167" s="243"/>
      <c r="L167" s="39"/>
      <c r="M167" s="244" t="s">
        <v>1</v>
      </c>
      <c r="N167" s="245" t="s">
        <v>40</v>
      </c>
      <c r="O167" s="71"/>
      <c r="P167" s="199">
        <f>O167*H167</f>
        <v>0</v>
      </c>
      <c r="Q167" s="199">
        <v>1.068E-2</v>
      </c>
      <c r="R167" s="199">
        <f>Q167*H167</f>
        <v>0.30972</v>
      </c>
      <c r="S167" s="199">
        <v>0</v>
      </c>
      <c r="T167" s="200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1" t="s">
        <v>139</v>
      </c>
      <c r="AT167" s="201" t="s">
        <v>221</v>
      </c>
      <c r="AU167" s="201" t="s">
        <v>85</v>
      </c>
      <c r="AY167" s="17" t="s">
        <v>133</v>
      </c>
      <c r="BE167" s="202">
        <f>IF(N167="základní",J167,0)</f>
        <v>0</v>
      </c>
      <c r="BF167" s="202">
        <f>IF(N167="snížená",J167,0)</f>
        <v>0</v>
      </c>
      <c r="BG167" s="202">
        <f>IF(N167="zákl. přenesená",J167,0)</f>
        <v>0</v>
      </c>
      <c r="BH167" s="202">
        <f>IF(N167="sníž. přenesená",J167,0)</f>
        <v>0</v>
      </c>
      <c r="BI167" s="202">
        <f>IF(N167="nulová",J167,0)</f>
        <v>0</v>
      </c>
      <c r="BJ167" s="17" t="s">
        <v>83</v>
      </c>
      <c r="BK167" s="202">
        <f>ROUND(I167*H167,2)</f>
        <v>0</v>
      </c>
      <c r="BL167" s="17" t="s">
        <v>139</v>
      </c>
      <c r="BM167" s="201" t="s">
        <v>366</v>
      </c>
    </row>
    <row r="168" spans="1:65" s="13" customFormat="1" ht="11.25">
      <c r="B168" s="203"/>
      <c r="C168" s="204"/>
      <c r="D168" s="205" t="s">
        <v>169</v>
      </c>
      <c r="E168" s="206" t="s">
        <v>1</v>
      </c>
      <c r="F168" s="207" t="s">
        <v>362</v>
      </c>
      <c r="G168" s="204"/>
      <c r="H168" s="206" t="s">
        <v>1</v>
      </c>
      <c r="I168" s="208"/>
      <c r="J168" s="204"/>
      <c r="K168" s="204"/>
      <c r="L168" s="209"/>
      <c r="M168" s="210"/>
      <c r="N168" s="211"/>
      <c r="O168" s="211"/>
      <c r="P168" s="211"/>
      <c r="Q168" s="211"/>
      <c r="R168" s="211"/>
      <c r="S168" s="211"/>
      <c r="T168" s="212"/>
      <c r="AT168" s="213" t="s">
        <v>169</v>
      </c>
      <c r="AU168" s="213" t="s">
        <v>85</v>
      </c>
      <c r="AV168" s="13" t="s">
        <v>83</v>
      </c>
      <c r="AW168" s="13" t="s">
        <v>32</v>
      </c>
      <c r="AX168" s="13" t="s">
        <v>75</v>
      </c>
      <c r="AY168" s="213" t="s">
        <v>133</v>
      </c>
    </row>
    <row r="169" spans="1:65" s="14" customFormat="1" ht="11.25">
      <c r="B169" s="214"/>
      <c r="C169" s="215"/>
      <c r="D169" s="205" t="s">
        <v>169</v>
      </c>
      <c r="E169" s="216" t="s">
        <v>1</v>
      </c>
      <c r="F169" s="217" t="s">
        <v>367</v>
      </c>
      <c r="G169" s="215"/>
      <c r="H169" s="218">
        <v>29</v>
      </c>
      <c r="I169" s="219"/>
      <c r="J169" s="215"/>
      <c r="K169" s="215"/>
      <c r="L169" s="220"/>
      <c r="M169" s="221"/>
      <c r="N169" s="222"/>
      <c r="O169" s="222"/>
      <c r="P169" s="222"/>
      <c r="Q169" s="222"/>
      <c r="R169" s="222"/>
      <c r="S169" s="222"/>
      <c r="T169" s="223"/>
      <c r="AT169" s="224" t="s">
        <v>169</v>
      </c>
      <c r="AU169" s="224" t="s">
        <v>85</v>
      </c>
      <c r="AV169" s="14" t="s">
        <v>85</v>
      </c>
      <c r="AW169" s="14" t="s">
        <v>32</v>
      </c>
      <c r="AX169" s="14" t="s">
        <v>83</v>
      </c>
      <c r="AY169" s="224" t="s">
        <v>133</v>
      </c>
    </row>
    <row r="170" spans="1:65" s="2" customFormat="1" ht="24.2" customHeight="1">
      <c r="A170" s="34"/>
      <c r="B170" s="35"/>
      <c r="C170" s="236" t="s">
        <v>8</v>
      </c>
      <c r="D170" s="236" t="s">
        <v>221</v>
      </c>
      <c r="E170" s="237" t="s">
        <v>368</v>
      </c>
      <c r="F170" s="238" t="s">
        <v>369</v>
      </c>
      <c r="G170" s="239" t="s">
        <v>249</v>
      </c>
      <c r="H170" s="240">
        <v>164.70599999999999</v>
      </c>
      <c r="I170" s="241"/>
      <c r="J170" s="242">
        <f>ROUND(I170*H170,2)</f>
        <v>0</v>
      </c>
      <c r="K170" s="243"/>
      <c r="L170" s="39"/>
      <c r="M170" s="244" t="s">
        <v>1</v>
      </c>
      <c r="N170" s="245" t="s">
        <v>40</v>
      </c>
      <c r="O170" s="71"/>
      <c r="P170" s="199">
        <f>O170*H170</f>
        <v>0</v>
      </c>
      <c r="Q170" s="199">
        <v>0</v>
      </c>
      <c r="R170" s="199">
        <f>Q170*H170</f>
        <v>0</v>
      </c>
      <c r="S170" s="199">
        <v>0</v>
      </c>
      <c r="T170" s="200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1" t="s">
        <v>139</v>
      </c>
      <c r="AT170" s="201" t="s">
        <v>221</v>
      </c>
      <c r="AU170" s="201" t="s">
        <v>85</v>
      </c>
      <c r="AY170" s="17" t="s">
        <v>133</v>
      </c>
      <c r="BE170" s="202">
        <f>IF(N170="základní",J170,0)</f>
        <v>0</v>
      </c>
      <c r="BF170" s="202">
        <f>IF(N170="snížená",J170,0)</f>
        <v>0</v>
      </c>
      <c r="BG170" s="202">
        <f>IF(N170="zákl. přenesená",J170,0)</f>
        <v>0</v>
      </c>
      <c r="BH170" s="202">
        <f>IF(N170="sníž. přenesená",J170,0)</f>
        <v>0</v>
      </c>
      <c r="BI170" s="202">
        <f>IF(N170="nulová",J170,0)</f>
        <v>0</v>
      </c>
      <c r="BJ170" s="17" t="s">
        <v>83</v>
      </c>
      <c r="BK170" s="202">
        <f>ROUND(I170*H170,2)</f>
        <v>0</v>
      </c>
      <c r="BL170" s="17" t="s">
        <v>139</v>
      </c>
      <c r="BM170" s="201" t="s">
        <v>370</v>
      </c>
    </row>
    <row r="171" spans="1:65" s="13" customFormat="1" ht="11.25">
      <c r="B171" s="203"/>
      <c r="C171" s="204"/>
      <c r="D171" s="205" t="s">
        <v>169</v>
      </c>
      <c r="E171" s="206" t="s">
        <v>1</v>
      </c>
      <c r="F171" s="207" t="s">
        <v>371</v>
      </c>
      <c r="G171" s="204"/>
      <c r="H171" s="206" t="s">
        <v>1</v>
      </c>
      <c r="I171" s="208"/>
      <c r="J171" s="204"/>
      <c r="K171" s="204"/>
      <c r="L171" s="209"/>
      <c r="M171" s="210"/>
      <c r="N171" s="211"/>
      <c r="O171" s="211"/>
      <c r="P171" s="211"/>
      <c r="Q171" s="211"/>
      <c r="R171" s="211"/>
      <c r="S171" s="211"/>
      <c r="T171" s="212"/>
      <c r="AT171" s="213" t="s">
        <v>169</v>
      </c>
      <c r="AU171" s="213" t="s">
        <v>85</v>
      </c>
      <c r="AV171" s="13" t="s">
        <v>83</v>
      </c>
      <c r="AW171" s="13" t="s">
        <v>32</v>
      </c>
      <c r="AX171" s="13" t="s">
        <v>75</v>
      </c>
      <c r="AY171" s="213" t="s">
        <v>133</v>
      </c>
    </row>
    <row r="172" spans="1:65" s="14" customFormat="1" ht="11.25">
      <c r="B172" s="214"/>
      <c r="C172" s="215"/>
      <c r="D172" s="205" t="s">
        <v>169</v>
      </c>
      <c r="E172" s="216" t="s">
        <v>1</v>
      </c>
      <c r="F172" s="217" t="s">
        <v>372</v>
      </c>
      <c r="G172" s="215"/>
      <c r="H172" s="218">
        <v>164.70599999999999</v>
      </c>
      <c r="I172" s="219"/>
      <c r="J172" s="215"/>
      <c r="K172" s="215"/>
      <c r="L172" s="220"/>
      <c r="M172" s="221"/>
      <c r="N172" s="222"/>
      <c r="O172" s="222"/>
      <c r="P172" s="222"/>
      <c r="Q172" s="222"/>
      <c r="R172" s="222"/>
      <c r="S172" s="222"/>
      <c r="T172" s="223"/>
      <c r="AT172" s="224" t="s">
        <v>169</v>
      </c>
      <c r="AU172" s="224" t="s">
        <v>85</v>
      </c>
      <c r="AV172" s="14" t="s">
        <v>85</v>
      </c>
      <c r="AW172" s="14" t="s">
        <v>32</v>
      </c>
      <c r="AX172" s="14" t="s">
        <v>83</v>
      </c>
      <c r="AY172" s="224" t="s">
        <v>133</v>
      </c>
    </row>
    <row r="173" spans="1:65" s="2" customFormat="1" ht="21.75" customHeight="1">
      <c r="A173" s="34"/>
      <c r="B173" s="35"/>
      <c r="C173" s="236" t="s">
        <v>193</v>
      </c>
      <c r="D173" s="236" t="s">
        <v>221</v>
      </c>
      <c r="E173" s="237" t="s">
        <v>373</v>
      </c>
      <c r="F173" s="238" t="s">
        <v>374</v>
      </c>
      <c r="G173" s="239" t="s">
        <v>249</v>
      </c>
      <c r="H173" s="240">
        <v>278.8</v>
      </c>
      <c r="I173" s="241"/>
      <c r="J173" s="242">
        <f>ROUND(I173*H173,2)</f>
        <v>0</v>
      </c>
      <c r="K173" s="243"/>
      <c r="L173" s="39"/>
      <c r="M173" s="244" t="s">
        <v>1</v>
      </c>
      <c r="N173" s="245" t="s">
        <v>40</v>
      </c>
      <c r="O173" s="71"/>
      <c r="P173" s="199">
        <f>O173*H173</f>
        <v>0</v>
      </c>
      <c r="Q173" s="199">
        <v>0</v>
      </c>
      <c r="R173" s="199">
        <f>Q173*H173</f>
        <v>0</v>
      </c>
      <c r="S173" s="199">
        <v>0</v>
      </c>
      <c r="T173" s="200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1" t="s">
        <v>139</v>
      </c>
      <c r="AT173" s="201" t="s">
        <v>221</v>
      </c>
      <c r="AU173" s="201" t="s">
        <v>85</v>
      </c>
      <c r="AY173" s="17" t="s">
        <v>133</v>
      </c>
      <c r="BE173" s="202">
        <f>IF(N173="základní",J173,0)</f>
        <v>0</v>
      </c>
      <c r="BF173" s="202">
        <f>IF(N173="snížená",J173,0)</f>
        <v>0</v>
      </c>
      <c r="BG173" s="202">
        <f>IF(N173="zákl. přenesená",J173,0)</f>
        <v>0</v>
      </c>
      <c r="BH173" s="202">
        <f>IF(N173="sníž. přenesená",J173,0)</f>
        <v>0</v>
      </c>
      <c r="BI173" s="202">
        <f>IF(N173="nulová",J173,0)</f>
        <v>0</v>
      </c>
      <c r="BJ173" s="17" t="s">
        <v>83</v>
      </c>
      <c r="BK173" s="202">
        <f>ROUND(I173*H173,2)</f>
        <v>0</v>
      </c>
      <c r="BL173" s="17" t="s">
        <v>139</v>
      </c>
      <c r="BM173" s="201" t="s">
        <v>375</v>
      </c>
    </row>
    <row r="174" spans="1:65" s="13" customFormat="1" ht="11.25">
      <c r="B174" s="203"/>
      <c r="C174" s="204"/>
      <c r="D174" s="205" t="s">
        <v>169</v>
      </c>
      <c r="E174" s="206" t="s">
        <v>1</v>
      </c>
      <c r="F174" s="207" t="s">
        <v>315</v>
      </c>
      <c r="G174" s="204"/>
      <c r="H174" s="206" t="s">
        <v>1</v>
      </c>
      <c r="I174" s="208"/>
      <c r="J174" s="204"/>
      <c r="K174" s="204"/>
      <c r="L174" s="209"/>
      <c r="M174" s="210"/>
      <c r="N174" s="211"/>
      <c r="O174" s="211"/>
      <c r="P174" s="211"/>
      <c r="Q174" s="211"/>
      <c r="R174" s="211"/>
      <c r="S174" s="211"/>
      <c r="T174" s="212"/>
      <c r="AT174" s="213" t="s">
        <v>169</v>
      </c>
      <c r="AU174" s="213" t="s">
        <v>85</v>
      </c>
      <c r="AV174" s="13" t="s">
        <v>83</v>
      </c>
      <c r="AW174" s="13" t="s">
        <v>32</v>
      </c>
      <c r="AX174" s="13" t="s">
        <v>75</v>
      </c>
      <c r="AY174" s="213" t="s">
        <v>133</v>
      </c>
    </row>
    <row r="175" spans="1:65" s="14" customFormat="1" ht="11.25">
      <c r="B175" s="214"/>
      <c r="C175" s="215"/>
      <c r="D175" s="205" t="s">
        <v>169</v>
      </c>
      <c r="E175" s="216" t="s">
        <v>1</v>
      </c>
      <c r="F175" s="217" t="s">
        <v>376</v>
      </c>
      <c r="G175" s="215"/>
      <c r="H175" s="218">
        <v>278.8</v>
      </c>
      <c r="I175" s="219"/>
      <c r="J175" s="215"/>
      <c r="K175" s="215"/>
      <c r="L175" s="220"/>
      <c r="M175" s="221"/>
      <c r="N175" s="222"/>
      <c r="O175" s="222"/>
      <c r="P175" s="222"/>
      <c r="Q175" s="222"/>
      <c r="R175" s="222"/>
      <c r="S175" s="222"/>
      <c r="T175" s="223"/>
      <c r="AT175" s="224" t="s">
        <v>169</v>
      </c>
      <c r="AU175" s="224" t="s">
        <v>85</v>
      </c>
      <c r="AV175" s="14" t="s">
        <v>85</v>
      </c>
      <c r="AW175" s="14" t="s">
        <v>32</v>
      </c>
      <c r="AX175" s="14" t="s">
        <v>83</v>
      </c>
      <c r="AY175" s="224" t="s">
        <v>133</v>
      </c>
    </row>
    <row r="176" spans="1:65" s="2" customFormat="1" ht="33" customHeight="1">
      <c r="A176" s="34"/>
      <c r="B176" s="35"/>
      <c r="C176" s="236" t="s">
        <v>197</v>
      </c>
      <c r="D176" s="236" t="s">
        <v>221</v>
      </c>
      <c r="E176" s="237" t="s">
        <v>377</v>
      </c>
      <c r="F176" s="238" t="s">
        <v>378</v>
      </c>
      <c r="G176" s="239" t="s">
        <v>249</v>
      </c>
      <c r="H176" s="240">
        <v>1647.059</v>
      </c>
      <c r="I176" s="241"/>
      <c r="J176" s="242">
        <f>ROUND(I176*H176,2)</f>
        <v>0</v>
      </c>
      <c r="K176" s="243"/>
      <c r="L176" s="39"/>
      <c r="M176" s="244" t="s">
        <v>1</v>
      </c>
      <c r="N176" s="245" t="s">
        <v>40</v>
      </c>
      <c r="O176" s="71"/>
      <c r="P176" s="199">
        <f>O176*H176</f>
        <v>0</v>
      </c>
      <c r="Q176" s="199">
        <v>0</v>
      </c>
      <c r="R176" s="199">
        <f>Q176*H176</f>
        <v>0</v>
      </c>
      <c r="S176" s="199">
        <v>0</v>
      </c>
      <c r="T176" s="200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1" t="s">
        <v>139</v>
      </c>
      <c r="AT176" s="201" t="s">
        <v>221</v>
      </c>
      <c r="AU176" s="201" t="s">
        <v>85</v>
      </c>
      <c r="AY176" s="17" t="s">
        <v>133</v>
      </c>
      <c r="BE176" s="202">
        <f>IF(N176="základní",J176,0)</f>
        <v>0</v>
      </c>
      <c r="BF176" s="202">
        <f>IF(N176="snížená",J176,0)</f>
        <v>0</v>
      </c>
      <c r="BG176" s="202">
        <f>IF(N176="zákl. přenesená",J176,0)</f>
        <v>0</v>
      </c>
      <c r="BH176" s="202">
        <f>IF(N176="sníž. přenesená",J176,0)</f>
        <v>0</v>
      </c>
      <c r="BI176" s="202">
        <f>IF(N176="nulová",J176,0)</f>
        <v>0</v>
      </c>
      <c r="BJ176" s="17" t="s">
        <v>83</v>
      </c>
      <c r="BK176" s="202">
        <f>ROUND(I176*H176,2)</f>
        <v>0</v>
      </c>
      <c r="BL176" s="17" t="s">
        <v>139</v>
      </c>
      <c r="BM176" s="201" t="s">
        <v>379</v>
      </c>
    </row>
    <row r="177" spans="1:65" s="13" customFormat="1" ht="11.25">
      <c r="B177" s="203"/>
      <c r="C177" s="204"/>
      <c r="D177" s="205" t="s">
        <v>169</v>
      </c>
      <c r="E177" s="206" t="s">
        <v>1</v>
      </c>
      <c r="F177" s="207" t="s">
        <v>380</v>
      </c>
      <c r="G177" s="204"/>
      <c r="H177" s="206" t="s">
        <v>1</v>
      </c>
      <c r="I177" s="208"/>
      <c r="J177" s="204"/>
      <c r="K177" s="204"/>
      <c r="L177" s="209"/>
      <c r="M177" s="210"/>
      <c r="N177" s="211"/>
      <c r="O177" s="211"/>
      <c r="P177" s="211"/>
      <c r="Q177" s="211"/>
      <c r="R177" s="211"/>
      <c r="S177" s="211"/>
      <c r="T177" s="212"/>
      <c r="AT177" s="213" t="s">
        <v>169</v>
      </c>
      <c r="AU177" s="213" t="s">
        <v>85</v>
      </c>
      <c r="AV177" s="13" t="s">
        <v>83</v>
      </c>
      <c r="AW177" s="13" t="s">
        <v>32</v>
      </c>
      <c r="AX177" s="13" t="s">
        <v>75</v>
      </c>
      <c r="AY177" s="213" t="s">
        <v>133</v>
      </c>
    </row>
    <row r="178" spans="1:65" s="14" customFormat="1" ht="11.25">
      <c r="B178" s="214"/>
      <c r="C178" s="215"/>
      <c r="D178" s="205" t="s">
        <v>169</v>
      </c>
      <c r="E178" s="216" t="s">
        <v>1</v>
      </c>
      <c r="F178" s="217" t="s">
        <v>381</v>
      </c>
      <c r="G178" s="215"/>
      <c r="H178" s="218">
        <v>1457.72</v>
      </c>
      <c r="I178" s="219"/>
      <c r="J178" s="215"/>
      <c r="K178" s="215"/>
      <c r="L178" s="220"/>
      <c r="M178" s="221"/>
      <c r="N178" s="222"/>
      <c r="O178" s="222"/>
      <c r="P178" s="222"/>
      <c r="Q178" s="222"/>
      <c r="R178" s="222"/>
      <c r="S178" s="222"/>
      <c r="T178" s="223"/>
      <c r="AT178" s="224" t="s">
        <v>169</v>
      </c>
      <c r="AU178" s="224" t="s">
        <v>85</v>
      </c>
      <c r="AV178" s="14" t="s">
        <v>85</v>
      </c>
      <c r="AW178" s="14" t="s">
        <v>32</v>
      </c>
      <c r="AX178" s="14" t="s">
        <v>75</v>
      </c>
      <c r="AY178" s="224" t="s">
        <v>133</v>
      </c>
    </row>
    <row r="179" spans="1:65" s="14" customFormat="1" ht="22.5">
      <c r="B179" s="214"/>
      <c r="C179" s="215"/>
      <c r="D179" s="205" t="s">
        <v>169</v>
      </c>
      <c r="E179" s="216" t="s">
        <v>1</v>
      </c>
      <c r="F179" s="217" t="s">
        <v>382</v>
      </c>
      <c r="G179" s="215"/>
      <c r="H179" s="218">
        <v>115.684</v>
      </c>
      <c r="I179" s="219"/>
      <c r="J179" s="215"/>
      <c r="K179" s="215"/>
      <c r="L179" s="220"/>
      <c r="M179" s="221"/>
      <c r="N179" s="222"/>
      <c r="O179" s="222"/>
      <c r="P179" s="222"/>
      <c r="Q179" s="222"/>
      <c r="R179" s="222"/>
      <c r="S179" s="222"/>
      <c r="T179" s="223"/>
      <c r="AT179" s="224" t="s">
        <v>169</v>
      </c>
      <c r="AU179" s="224" t="s">
        <v>85</v>
      </c>
      <c r="AV179" s="14" t="s">
        <v>85</v>
      </c>
      <c r="AW179" s="14" t="s">
        <v>32</v>
      </c>
      <c r="AX179" s="14" t="s">
        <v>75</v>
      </c>
      <c r="AY179" s="224" t="s">
        <v>133</v>
      </c>
    </row>
    <row r="180" spans="1:65" s="14" customFormat="1" ht="11.25">
      <c r="B180" s="214"/>
      <c r="C180" s="215"/>
      <c r="D180" s="205" t="s">
        <v>169</v>
      </c>
      <c r="E180" s="216" t="s">
        <v>1</v>
      </c>
      <c r="F180" s="217" t="s">
        <v>383</v>
      </c>
      <c r="G180" s="215"/>
      <c r="H180" s="218">
        <v>36.401000000000003</v>
      </c>
      <c r="I180" s="219"/>
      <c r="J180" s="215"/>
      <c r="K180" s="215"/>
      <c r="L180" s="220"/>
      <c r="M180" s="221"/>
      <c r="N180" s="222"/>
      <c r="O180" s="222"/>
      <c r="P180" s="222"/>
      <c r="Q180" s="222"/>
      <c r="R180" s="222"/>
      <c r="S180" s="222"/>
      <c r="T180" s="223"/>
      <c r="AT180" s="224" t="s">
        <v>169</v>
      </c>
      <c r="AU180" s="224" t="s">
        <v>85</v>
      </c>
      <c r="AV180" s="14" t="s">
        <v>85</v>
      </c>
      <c r="AW180" s="14" t="s">
        <v>32</v>
      </c>
      <c r="AX180" s="14" t="s">
        <v>75</v>
      </c>
      <c r="AY180" s="224" t="s">
        <v>133</v>
      </c>
    </row>
    <row r="181" spans="1:65" s="14" customFormat="1" ht="11.25">
      <c r="B181" s="214"/>
      <c r="C181" s="215"/>
      <c r="D181" s="205" t="s">
        <v>169</v>
      </c>
      <c r="E181" s="216" t="s">
        <v>1</v>
      </c>
      <c r="F181" s="217" t="s">
        <v>384</v>
      </c>
      <c r="G181" s="215"/>
      <c r="H181" s="218">
        <v>13.254</v>
      </c>
      <c r="I181" s="219"/>
      <c r="J181" s="215"/>
      <c r="K181" s="215"/>
      <c r="L181" s="220"/>
      <c r="M181" s="221"/>
      <c r="N181" s="222"/>
      <c r="O181" s="222"/>
      <c r="P181" s="222"/>
      <c r="Q181" s="222"/>
      <c r="R181" s="222"/>
      <c r="S181" s="222"/>
      <c r="T181" s="223"/>
      <c r="AT181" s="224" t="s">
        <v>169</v>
      </c>
      <c r="AU181" s="224" t="s">
        <v>85</v>
      </c>
      <c r="AV181" s="14" t="s">
        <v>85</v>
      </c>
      <c r="AW181" s="14" t="s">
        <v>32</v>
      </c>
      <c r="AX181" s="14" t="s">
        <v>75</v>
      </c>
      <c r="AY181" s="224" t="s">
        <v>133</v>
      </c>
    </row>
    <row r="182" spans="1:65" s="14" customFormat="1" ht="11.25">
      <c r="B182" s="214"/>
      <c r="C182" s="215"/>
      <c r="D182" s="205" t="s">
        <v>169</v>
      </c>
      <c r="E182" s="216" t="s">
        <v>1</v>
      </c>
      <c r="F182" s="217" t="s">
        <v>385</v>
      </c>
      <c r="G182" s="215"/>
      <c r="H182" s="218">
        <v>24</v>
      </c>
      <c r="I182" s="219"/>
      <c r="J182" s="215"/>
      <c r="K182" s="215"/>
      <c r="L182" s="220"/>
      <c r="M182" s="221"/>
      <c r="N182" s="222"/>
      <c r="O182" s="222"/>
      <c r="P182" s="222"/>
      <c r="Q182" s="222"/>
      <c r="R182" s="222"/>
      <c r="S182" s="222"/>
      <c r="T182" s="223"/>
      <c r="AT182" s="224" t="s">
        <v>169</v>
      </c>
      <c r="AU182" s="224" t="s">
        <v>85</v>
      </c>
      <c r="AV182" s="14" t="s">
        <v>85</v>
      </c>
      <c r="AW182" s="14" t="s">
        <v>32</v>
      </c>
      <c r="AX182" s="14" t="s">
        <v>75</v>
      </c>
      <c r="AY182" s="224" t="s">
        <v>133</v>
      </c>
    </row>
    <row r="183" spans="1:65" s="15" customFormat="1" ht="11.25">
      <c r="B183" s="225"/>
      <c r="C183" s="226"/>
      <c r="D183" s="205" t="s">
        <v>169</v>
      </c>
      <c r="E183" s="227" t="s">
        <v>262</v>
      </c>
      <c r="F183" s="228" t="s">
        <v>173</v>
      </c>
      <c r="G183" s="226"/>
      <c r="H183" s="229">
        <v>1647.059</v>
      </c>
      <c r="I183" s="230"/>
      <c r="J183" s="226"/>
      <c r="K183" s="226"/>
      <c r="L183" s="231"/>
      <c r="M183" s="232"/>
      <c r="N183" s="233"/>
      <c r="O183" s="233"/>
      <c r="P183" s="233"/>
      <c r="Q183" s="233"/>
      <c r="R183" s="233"/>
      <c r="S183" s="233"/>
      <c r="T183" s="234"/>
      <c r="AT183" s="235" t="s">
        <v>169</v>
      </c>
      <c r="AU183" s="235" t="s">
        <v>85</v>
      </c>
      <c r="AV183" s="15" t="s">
        <v>139</v>
      </c>
      <c r="AW183" s="15" t="s">
        <v>32</v>
      </c>
      <c r="AX183" s="15" t="s">
        <v>83</v>
      </c>
      <c r="AY183" s="235" t="s">
        <v>133</v>
      </c>
    </row>
    <row r="184" spans="1:65" s="2" customFormat="1" ht="24.2" customHeight="1">
      <c r="A184" s="34"/>
      <c r="B184" s="35"/>
      <c r="C184" s="236" t="s">
        <v>201</v>
      </c>
      <c r="D184" s="236" t="s">
        <v>221</v>
      </c>
      <c r="E184" s="237" t="s">
        <v>386</v>
      </c>
      <c r="F184" s="238" t="s">
        <v>387</v>
      </c>
      <c r="G184" s="239" t="s">
        <v>105</v>
      </c>
      <c r="H184" s="240">
        <v>13.8</v>
      </c>
      <c r="I184" s="241"/>
      <c r="J184" s="242">
        <f>ROUND(I184*H184,2)</f>
        <v>0</v>
      </c>
      <c r="K184" s="243"/>
      <c r="L184" s="39"/>
      <c r="M184" s="244" t="s">
        <v>1</v>
      </c>
      <c r="N184" s="245" t="s">
        <v>40</v>
      </c>
      <c r="O184" s="71"/>
      <c r="P184" s="199">
        <f>O184*H184</f>
        <v>0</v>
      </c>
      <c r="Q184" s="199">
        <v>0</v>
      </c>
      <c r="R184" s="199">
        <f>Q184*H184</f>
        <v>0</v>
      </c>
      <c r="S184" s="199">
        <v>0</v>
      </c>
      <c r="T184" s="200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1" t="s">
        <v>139</v>
      </c>
      <c r="AT184" s="201" t="s">
        <v>221</v>
      </c>
      <c r="AU184" s="201" t="s">
        <v>85</v>
      </c>
      <c r="AY184" s="17" t="s">
        <v>133</v>
      </c>
      <c r="BE184" s="202">
        <f>IF(N184="základní",J184,0)</f>
        <v>0</v>
      </c>
      <c r="BF184" s="202">
        <f>IF(N184="snížená",J184,0)</f>
        <v>0</v>
      </c>
      <c r="BG184" s="202">
        <f>IF(N184="zákl. přenesená",J184,0)</f>
        <v>0</v>
      </c>
      <c r="BH184" s="202">
        <f>IF(N184="sníž. přenesená",J184,0)</f>
        <v>0</v>
      </c>
      <c r="BI184" s="202">
        <f>IF(N184="nulová",J184,0)</f>
        <v>0</v>
      </c>
      <c r="BJ184" s="17" t="s">
        <v>83</v>
      </c>
      <c r="BK184" s="202">
        <f>ROUND(I184*H184,2)</f>
        <v>0</v>
      </c>
      <c r="BL184" s="17" t="s">
        <v>139</v>
      </c>
      <c r="BM184" s="201" t="s">
        <v>388</v>
      </c>
    </row>
    <row r="185" spans="1:65" s="13" customFormat="1" ht="11.25">
      <c r="B185" s="203"/>
      <c r="C185" s="204"/>
      <c r="D185" s="205" t="s">
        <v>169</v>
      </c>
      <c r="E185" s="206" t="s">
        <v>1</v>
      </c>
      <c r="F185" s="207" t="s">
        <v>389</v>
      </c>
      <c r="G185" s="204"/>
      <c r="H185" s="206" t="s">
        <v>1</v>
      </c>
      <c r="I185" s="208"/>
      <c r="J185" s="204"/>
      <c r="K185" s="204"/>
      <c r="L185" s="209"/>
      <c r="M185" s="210"/>
      <c r="N185" s="211"/>
      <c r="O185" s="211"/>
      <c r="P185" s="211"/>
      <c r="Q185" s="211"/>
      <c r="R185" s="211"/>
      <c r="S185" s="211"/>
      <c r="T185" s="212"/>
      <c r="AT185" s="213" t="s">
        <v>169</v>
      </c>
      <c r="AU185" s="213" t="s">
        <v>85</v>
      </c>
      <c r="AV185" s="13" t="s">
        <v>83</v>
      </c>
      <c r="AW185" s="13" t="s">
        <v>32</v>
      </c>
      <c r="AX185" s="13" t="s">
        <v>75</v>
      </c>
      <c r="AY185" s="213" t="s">
        <v>133</v>
      </c>
    </row>
    <row r="186" spans="1:65" s="13" customFormat="1" ht="11.25">
      <c r="B186" s="203"/>
      <c r="C186" s="204"/>
      <c r="D186" s="205" t="s">
        <v>169</v>
      </c>
      <c r="E186" s="206" t="s">
        <v>1</v>
      </c>
      <c r="F186" s="207" t="s">
        <v>390</v>
      </c>
      <c r="G186" s="204"/>
      <c r="H186" s="206" t="s">
        <v>1</v>
      </c>
      <c r="I186" s="208"/>
      <c r="J186" s="204"/>
      <c r="K186" s="204"/>
      <c r="L186" s="209"/>
      <c r="M186" s="210"/>
      <c r="N186" s="211"/>
      <c r="O186" s="211"/>
      <c r="P186" s="211"/>
      <c r="Q186" s="211"/>
      <c r="R186" s="211"/>
      <c r="S186" s="211"/>
      <c r="T186" s="212"/>
      <c r="AT186" s="213" t="s">
        <v>169</v>
      </c>
      <c r="AU186" s="213" t="s">
        <v>85</v>
      </c>
      <c r="AV186" s="13" t="s">
        <v>83</v>
      </c>
      <c r="AW186" s="13" t="s">
        <v>32</v>
      </c>
      <c r="AX186" s="13" t="s">
        <v>75</v>
      </c>
      <c r="AY186" s="213" t="s">
        <v>133</v>
      </c>
    </row>
    <row r="187" spans="1:65" s="14" customFormat="1" ht="11.25">
      <c r="B187" s="214"/>
      <c r="C187" s="215"/>
      <c r="D187" s="205" t="s">
        <v>169</v>
      </c>
      <c r="E187" s="216" t="s">
        <v>1</v>
      </c>
      <c r="F187" s="217" t="s">
        <v>391</v>
      </c>
      <c r="G187" s="215"/>
      <c r="H187" s="218">
        <v>13.8</v>
      </c>
      <c r="I187" s="219"/>
      <c r="J187" s="215"/>
      <c r="K187" s="215"/>
      <c r="L187" s="220"/>
      <c r="M187" s="221"/>
      <c r="N187" s="222"/>
      <c r="O187" s="222"/>
      <c r="P187" s="222"/>
      <c r="Q187" s="222"/>
      <c r="R187" s="222"/>
      <c r="S187" s="222"/>
      <c r="T187" s="223"/>
      <c r="AT187" s="224" t="s">
        <v>169</v>
      </c>
      <c r="AU187" s="224" t="s">
        <v>85</v>
      </c>
      <c r="AV187" s="14" t="s">
        <v>85</v>
      </c>
      <c r="AW187" s="14" t="s">
        <v>32</v>
      </c>
      <c r="AX187" s="14" t="s">
        <v>83</v>
      </c>
      <c r="AY187" s="224" t="s">
        <v>133</v>
      </c>
    </row>
    <row r="188" spans="1:65" s="2" customFormat="1" ht="33" customHeight="1">
      <c r="A188" s="34"/>
      <c r="B188" s="35"/>
      <c r="C188" s="236" t="s">
        <v>205</v>
      </c>
      <c r="D188" s="236" t="s">
        <v>221</v>
      </c>
      <c r="E188" s="237" t="s">
        <v>392</v>
      </c>
      <c r="F188" s="238" t="s">
        <v>393</v>
      </c>
      <c r="G188" s="239" t="s">
        <v>105</v>
      </c>
      <c r="H188" s="240">
        <v>267.10000000000002</v>
      </c>
      <c r="I188" s="241"/>
      <c r="J188" s="242">
        <f>ROUND(I188*H188,2)</f>
        <v>0</v>
      </c>
      <c r="K188" s="243"/>
      <c r="L188" s="39"/>
      <c r="M188" s="244" t="s">
        <v>1</v>
      </c>
      <c r="N188" s="245" t="s">
        <v>40</v>
      </c>
      <c r="O188" s="71"/>
      <c r="P188" s="199">
        <f>O188*H188</f>
        <v>0</v>
      </c>
      <c r="Q188" s="199">
        <v>0</v>
      </c>
      <c r="R188" s="199">
        <f>Q188*H188</f>
        <v>0</v>
      </c>
      <c r="S188" s="199">
        <v>0</v>
      </c>
      <c r="T188" s="200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1" t="s">
        <v>139</v>
      </c>
      <c r="AT188" s="201" t="s">
        <v>221</v>
      </c>
      <c r="AU188" s="201" t="s">
        <v>85</v>
      </c>
      <c r="AY188" s="17" t="s">
        <v>133</v>
      </c>
      <c r="BE188" s="202">
        <f>IF(N188="základní",J188,0)</f>
        <v>0</v>
      </c>
      <c r="BF188" s="202">
        <f>IF(N188="snížená",J188,0)</f>
        <v>0</v>
      </c>
      <c r="BG188" s="202">
        <f>IF(N188="zákl. přenesená",J188,0)</f>
        <v>0</v>
      </c>
      <c r="BH188" s="202">
        <f>IF(N188="sníž. přenesená",J188,0)</f>
        <v>0</v>
      </c>
      <c r="BI188" s="202">
        <f>IF(N188="nulová",J188,0)</f>
        <v>0</v>
      </c>
      <c r="BJ188" s="17" t="s">
        <v>83</v>
      </c>
      <c r="BK188" s="202">
        <f>ROUND(I188*H188,2)</f>
        <v>0</v>
      </c>
      <c r="BL188" s="17" t="s">
        <v>139</v>
      </c>
      <c r="BM188" s="201" t="s">
        <v>394</v>
      </c>
    </row>
    <row r="189" spans="1:65" s="13" customFormat="1" ht="11.25">
      <c r="B189" s="203"/>
      <c r="C189" s="204"/>
      <c r="D189" s="205" t="s">
        <v>169</v>
      </c>
      <c r="E189" s="206" t="s">
        <v>1</v>
      </c>
      <c r="F189" s="207" t="s">
        <v>395</v>
      </c>
      <c r="G189" s="204"/>
      <c r="H189" s="206" t="s">
        <v>1</v>
      </c>
      <c r="I189" s="208"/>
      <c r="J189" s="204"/>
      <c r="K189" s="204"/>
      <c r="L189" s="209"/>
      <c r="M189" s="210"/>
      <c r="N189" s="211"/>
      <c r="O189" s="211"/>
      <c r="P189" s="211"/>
      <c r="Q189" s="211"/>
      <c r="R189" s="211"/>
      <c r="S189" s="211"/>
      <c r="T189" s="212"/>
      <c r="AT189" s="213" t="s">
        <v>169</v>
      </c>
      <c r="AU189" s="213" t="s">
        <v>85</v>
      </c>
      <c r="AV189" s="13" t="s">
        <v>83</v>
      </c>
      <c r="AW189" s="13" t="s">
        <v>32</v>
      </c>
      <c r="AX189" s="13" t="s">
        <v>75</v>
      </c>
      <c r="AY189" s="213" t="s">
        <v>133</v>
      </c>
    </row>
    <row r="190" spans="1:65" s="14" customFormat="1" ht="11.25">
      <c r="B190" s="214"/>
      <c r="C190" s="215"/>
      <c r="D190" s="205" t="s">
        <v>169</v>
      </c>
      <c r="E190" s="216" t="s">
        <v>1</v>
      </c>
      <c r="F190" s="217" t="s">
        <v>396</v>
      </c>
      <c r="G190" s="215"/>
      <c r="H190" s="218">
        <v>267.10000000000002</v>
      </c>
      <c r="I190" s="219"/>
      <c r="J190" s="215"/>
      <c r="K190" s="215"/>
      <c r="L190" s="220"/>
      <c r="M190" s="221"/>
      <c r="N190" s="222"/>
      <c r="O190" s="222"/>
      <c r="P190" s="222"/>
      <c r="Q190" s="222"/>
      <c r="R190" s="222"/>
      <c r="S190" s="222"/>
      <c r="T190" s="223"/>
      <c r="AT190" s="224" t="s">
        <v>169</v>
      </c>
      <c r="AU190" s="224" t="s">
        <v>85</v>
      </c>
      <c r="AV190" s="14" t="s">
        <v>85</v>
      </c>
      <c r="AW190" s="14" t="s">
        <v>32</v>
      </c>
      <c r="AX190" s="14" t="s">
        <v>83</v>
      </c>
      <c r="AY190" s="224" t="s">
        <v>133</v>
      </c>
    </row>
    <row r="191" spans="1:65" s="2" customFormat="1" ht="24.2" customHeight="1">
      <c r="A191" s="34"/>
      <c r="B191" s="35"/>
      <c r="C191" s="236" t="s">
        <v>209</v>
      </c>
      <c r="D191" s="236" t="s">
        <v>221</v>
      </c>
      <c r="E191" s="237" t="s">
        <v>397</v>
      </c>
      <c r="F191" s="238" t="s">
        <v>398</v>
      </c>
      <c r="G191" s="239" t="s">
        <v>167</v>
      </c>
      <c r="H191" s="240">
        <v>5</v>
      </c>
      <c r="I191" s="241"/>
      <c r="J191" s="242">
        <f t="shared" ref="J191:J197" si="0">ROUND(I191*H191,2)</f>
        <v>0</v>
      </c>
      <c r="K191" s="243"/>
      <c r="L191" s="39"/>
      <c r="M191" s="244" t="s">
        <v>1</v>
      </c>
      <c r="N191" s="245" t="s">
        <v>40</v>
      </c>
      <c r="O191" s="71"/>
      <c r="P191" s="199">
        <f t="shared" ref="P191:P197" si="1">O191*H191</f>
        <v>0</v>
      </c>
      <c r="Q191" s="199">
        <v>0</v>
      </c>
      <c r="R191" s="199">
        <f t="shared" ref="R191:R197" si="2">Q191*H191</f>
        <v>0</v>
      </c>
      <c r="S191" s="199">
        <v>0</v>
      </c>
      <c r="T191" s="200">
        <f t="shared" ref="T191:T197" si="3"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1" t="s">
        <v>139</v>
      </c>
      <c r="AT191" s="201" t="s">
        <v>221</v>
      </c>
      <c r="AU191" s="201" t="s">
        <v>85</v>
      </c>
      <c r="AY191" s="17" t="s">
        <v>133</v>
      </c>
      <c r="BE191" s="202">
        <f t="shared" ref="BE191:BE197" si="4">IF(N191="základní",J191,0)</f>
        <v>0</v>
      </c>
      <c r="BF191" s="202">
        <f t="shared" ref="BF191:BF197" si="5">IF(N191="snížená",J191,0)</f>
        <v>0</v>
      </c>
      <c r="BG191" s="202">
        <f t="shared" ref="BG191:BG197" si="6">IF(N191="zákl. přenesená",J191,0)</f>
        <v>0</v>
      </c>
      <c r="BH191" s="202">
        <f t="shared" ref="BH191:BH197" si="7">IF(N191="sníž. přenesená",J191,0)</f>
        <v>0</v>
      </c>
      <c r="BI191" s="202">
        <f t="shared" ref="BI191:BI197" si="8">IF(N191="nulová",J191,0)</f>
        <v>0</v>
      </c>
      <c r="BJ191" s="17" t="s">
        <v>83</v>
      </c>
      <c r="BK191" s="202">
        <f t="shared" ref="BK191:BK197" si="9">ROUND(I191*H191,2)</f>
        <v>0</v>
      </c>
      <c r="BL191" s="17" t="s">
        <v>139</v>
      </c>
      <c r="BM191" s="201" t="s">
        <v>399</v>
      </c>
    </row>
    <row r="192" spans="1:65" s="2" customFormat="1" ht="24.2" customHeight="1">
      <c r="A192" s="34"/>
      <c r="B192" s="35"/>
      <c r="C192" s="236" t="s">
        <v>7</v>
      </c>
      <c r="D192" s="236" t="s">
        <v>221</v>
      </c>
      <c r="E192" s="237" t="s">
        <v>400</v>
      </c>
      <c r="F192" s="238" t="s">
        <v>401</v>
      </c>
      <c r="G192" s="239" t="s">
        <v>167</v>
      </c>
      <c r="H192" s="240">
        <v>2</v>
      </c>
      <c r="I192" s="241"/>
      <c r="J192" s="242">
        <f t="shared" si="0"/>
        <v>0</v>
      </c>
      <c r="K192" s="243"/>
      <c r="L192" s="39"/>
      <c r="M192" s="244" t="s">
        <v>1</v>
      </c>
      <c r="N192" s="245" t="s">
        <v>40</v>
      </c>
      <c r="O192" s="71"/>
      <c r="P192" s="199">
        <f t="shared" si="1"/>
        <v>0</v>
      </c>
      <c r="Q192" s="199">
        <v>0</v>
      </c>
      <c r="R192" s="199">
        <f t="shared" si="2"/>
        <v>0</v>
      </c>
      <c r="S192" s="199">
        <v>0</v>
      </c>
      <c r="T192" s="200">
        <f t="shared" si="3"/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1" t="s">
        <v>139</v>
      </c>
      <c r="AT192" s="201" t="s">
        <v>221</v>
      </c>
      <c r="AU192" s="201" t="s">
        <v>85</v>
      </c>
      <c r="AY192" s="17" t="s">
        <v>133</v>
      </c>
      <c r="BE192" s="202">
        <f t="shared" si="4"/>
        <v>0</v>
      </c>
      <c r="BF192" s="202">
        <f t="shared" si="5"/>
        <v>0</v>
      </c>
      <c r="BG192" s="202">
        <f t="shared" si="6"/>
        <v>0</v>
      </c>
      <c r="BH192" s="202">
        <f t="shared" si="7"/>
        <v>0</v>
      </c>
      <c r="BI192" s="202">
        <f t="shared" si="8"/>
        <v>0</v>
      </c>
      <c r="BJ192" s="17" t="s">
        <v>83</v>
      </c>
      <c r="BK192" s="202">
        <f t="shared" si="9"/>
        <v>0</v>
      </c>
      <c r="BL192" s="17" t="s">
        <v>139</v>
      </c>
      <c r="BM192" s="201" t="s">
        <v>402</v>
      </c>
    </row>
    <row r="193" spans="1:65" s="2" customFormat="1" ht="24.2" customHeight="1">
      <c r="A193" s="34"/>
      <c r="B193" s="35"/>
      <c r="C193" s="236" t="s">
        <v>216</v>
      </c>
      <c r="D193" s="236" t="s">
        <v>221</v>
      </c>
      <c r="E193" s="237" t="s">
        <v>403</v>
      </c>
      <c r="F193" s="238" t="s">
        <v>404</v>
      </c>
      <c r="G193" s="239" t="s">
        <v>167</v>
      </c>
      <c r="H193" s="240">
        <v>5</v>
      </c>
      <c r="I193" s="241"/>
      <c r="J193" s="242">
        <f t="shared" si="0"/>
        <v>0</v>
      </c>
      <c r="K193" s="243"/>
      <c r="L193" s="39"/>
      <c r="M193" s="244" t="s">
        <v>1</v>
      </c>
      <c r="N193" s="245" t="s">
        <v>40</v>
      </c>
      <c r="O193" s="71"/>
      <c r="P193" s="199">
        <f t="shared" si="1"/>
        <v>0</v>
      </c>
      <c r="Q193" s="199">
        <v>0</v>
      </c>
      <c r="R193" s="199">
        <f t="shared" si="2"/>
        <v>0</v>
      </c>
      <c r="S193" s="199">
        <v>0</v>
      </c>
      <c r="T193" s="200">
        <f t="shared" si="3"/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1" t="s">
        <v>139</v>
      </c>
      <c r="AT193" s="201" t="s">
        <v>221</v>
      </c>
      <c r="AU193" s="201" t="s">
        <v>85</v>
      </c>
      <c r="AY193" s="17" t="s">
        <v>133</v>
      </c>
      <c r="BE193" s="202">
        <f t="shared" si="4"/>
        <v>0</v>
      </c>
      <c r="BF193" s="202">
        <f t="shared" si="5"/>
        <v>0</v>
      </c>
      <c r="BG193" s="202">
        <f t="shared" si="6"/>
        <v>0</v>
      </c>
      <c r="BH193" s="202">
        <f t="shared" si="7"/>
        <v>0</v>
      </c>
      <c r="BI193" s="202">
        <f t="shared" si="8"/>
        <v>0</v>
      </c>
      <c r="BJ193" s="17" t="s">
        <v>83</v>
      </c>
      <c r="BK193" s="202">
        <f t="shared" si="9"/>
        <v>0</v>
      </c>
      <c r="BL193" s="17" t="s">
        <v>139</v>
      </c>
      <c r="BM193" s="201" t="s">
        <v>405</v>
      </c>
    </row>
    <row r="194" spans="1:65" s="2" customFormat="1" ht="24.2" customHeight="1">
      <c r="A194" s="34"/>
      <c r="B194" s="35"/>
      <c r="C194" s="236" t="s">
        <v>220</v>
      </c>
      <c r="D194" s="236" t="s">
        <v>221</v>
      </c>
      <c r="E194" s="237" t="s">
        <v>406</v>
      </c>
      <c r="F194" s="238" t="s">
        <v>407</v>
      </c>
      <c r="G194" s="239" t="s">
        <v>167</v>
      </c>
      <c r="H194" s="240">
        <v>2</v>
      </c>
      <c r="I194" s="241"/>
      <c r="J194" s="242">
        <f t="shared" si="0"/>
        <v>0</v>
      </c>
      <c r="K194" s="243"/>
      <c r="L194" s="39"/>
      <c r="M194" s="244" t="s">
        <v>1</v>
      </c>
      <c r="N194" s="245" t="s">
        <v>40</v>
      </c>
      <c r="O194" s="71"/>
      <c r="P194" s="199">
        <f t="shared" si="1"/>
        <v>0</v>
      </c>
      <c r="Q194" s="199">
        <v>0</v>
      </c>
      <c r="R194" s="199">
        <f t="shared" si="2"/>
        <v>0</v>
      </c>
      <c r="S194" s="199">
        <v>0</v>
      </c>
      <c r="T194" s="200">
        <f t="shared" si="3"/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1" t="s">
        <v>139</v>
      </c>
      <c r="AT194" s="201" t="s">
        <v>221</v>
      </c>
      <c r="AU194" s="201" t="s">
        <v>85</v>
      </c>
      <c r="AY194" s="17" t="s">
        <v>133</v>
      </c>
      <c r="BE194" s="202">
        <f t="shared" si="4"/>
        <v>0</v>
      </c>
      <c r="BF194" s="202">
        <f t="shared" si="5"/>
        <v>0</v>
      </c>
      <c r="BG194" s="202">
        <f t="shared" si="6"/>
        <v>0</v>
      </c>
      <c r="BH194" s="202">
        <f t="shared" si="7"/>
        <v>0</v>
      </c>
      <c r="BI194" s="202">
        <f t="shared" si="8"/>
        <v>0</v>
      </c>
      <c r="BJ194" s="17" t="s">
        <v>83</v>
      </c>
      <c r="BK194" s="202">
        <f t="shared" si="9"/>
        <v>0</v>
      </c>
      <c r="BL194" s="17" t="s">
        <v>139</v>
      </c>
      <c r="BM194" s="201" t="s">
        <v>408</v>
      </c>
    </row>
    <row r="195" spans="1:65" s="2" customFormat="1" ht="24.2" customHeight="1">
      <c r="A195" s="34"/>
      <c r="B195" s="35"/>
      <c r="C195" s="236" t="s">
        <v>227</v>
      </c>
      <c r="D195" s="236" t="s">
        <v>221</v>
      </c>
      <c r="E195" s="237" t="s">
        <v>409</v>
      </c>
      <c r="F195" s="238" t="s">
        <v>410</v>
      </c>
      <c r="G195" s="239" t="s">
        <v>167</v>
      </c>
      <c r="H195" s="240">
        <v>5</v>
      </c>
      <c r="I195" s="241"/>
      <c r="J195" s="242">
        <f t="shared" si="0"/>
        <v>0</v>
      </c>
      <c r="K195" s="243"/>
      <c r="L195" s="39"/>
      <c r="M195" s="244" t="s">
        <v>1</v>
      </c>
      <c r="N195" s="245" t="s">
        <v>40</v>
      </c>
      <c r="O195" s="71"/>
      <c r="P195" s="199">
        <f t="shared" si="1"/>
        <v>0</v>
      </c>
      <c r="Q195" s="199">
        <v>0</v>
      </c>
      <c r="R195" s="199">
        <f t="shared" si="2"/>
        <v>0</v>
      </c>
      <c r="S195" s="199">
        <v>0</v>
      </c>
      <c r="T195" s="200">
        <f t="shared" si="3"/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1" t="s">
        <v>139</v>
      </c>
      <c r="AT195" s="201" t="s">
        <v>221</v>
      </c>
      <c r="AU195" s="201" t="s">
        <v>85</v>
      </c>
      <c r="AY195" s="17" t="s">
        <v>133</v>
      </c>
      <c r="BE195" s="202">
        <f t="shared" si="4"/>
        <v>0</v>
      </c>
      <c r="BF195" s="202">
        <f t="shared" si="5"/>
        <v>0</v>
      </c>
      <c r="BG195" s="202">
        <f t="shared" si="6"/>
        <v>0</v>
      </c>
      <c r="BH195" s="202">
        <f t="shared" si="7"/>
        <v>0</v>
      </c>
      <c r="BI195" s="202">
        <f t="shared" si="8"/>
        <v>0</v>
      </c>
      <c r="BJ195" s="17" t="s">
        <v>83</v>
      </c>
      <c r="BK195" s="202">
        <f t="shared" si="9"/>
        <v>0</v>
      </c>
      <c r="BL195" s="17" t="s">
        <v>139</v>
      </c>
      <c r="BM195" s="201" t="s">
        <v>411</v>
      </c>
    </row>
    <row r="196" spans="1:65" s="2" customFormat="1" ht="24.2" customHeight="1">
      <c r="A196" s="34"/>
      <c r="B196" s="35"/>
      <c r="C196" s="236" t="s">
        <v>231</v>
      </c>
      <c r="D196" s="236" t="s">
        <v>221</v>
      </c>
      <c r="E196" s="237" t="s">
        <v>412</v>
      </c>
      <c r="F196" s="238" t="s">
        <v>413</v>
      </c>
      <c r="G196" s="239" t="s">
        <v>167</v>
      </c>
      <c r="H196" s="240">
        <v>2</v>
      </c>
      <c r="I196" s="241"/>
      <c r="J196" s="242">
        <f t="shared" si="0"/>
        <v>0</v>
      </c>
      <c r="K196" s="243"/>
      <c r="L196" s="39"/>
      <c r="M196" s="244" t="s">
        <v>1</v>
      </c>
      <c r="N196" s="245" t="s">
        <v>40</v>
      </c>
      <c r="O196" s="71"/>
      <c r="P196" s="199">
        <f t="shared" si="1"/>
        <v>0</v>
      </c>
      <c r="Q196" s="199">
        <v>0</v>
      </c>
      <c r="R196" s="199">
        <f t="shared" si="2"/>
        <v>0</v>
      </c>
      <c r="S196" s="199">
        <v>0</v>
      </c>
      <c r="T196" s="200">
        <f t="shared" si="3"/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1" t="s">
        <v>139</v>
      </c>
      <c r="AT196" s="201" t="s">
        <v>221</v>
      </c>
      <c r="AU196" s="201" t="s">
        <v>85</v>
      </c>
      <c r="AY196" s="17" t="s">
        <v>133</v>
      </c>
      <c r="BE196" s="202">
        <f t="shared" si="4"/>
        <v>0</v>
      </c>
      <c r="BF196" s="202">
        <f t="shared" si="5"/>
        <v>0</v>
      </c>
      <c r="BG196" s="202">
        <f t="shared" si="6"/>
        <v>0</v>
      </c>
      <c r="BH196" s="202">
        <f t="shared" si="7"/>
        <v>0</v>
      </c>
      <c r="BI196" s="202">
        <f t="shared" si="8"/>
        <v>0</v>
      </c>
      <c r="BJ196" s="17" t="s">
        <v>83</v>
      </c>
      <c r="BK196" s="202">
        <f t="shared" si="9"/>
        <v>0</v>
      </c>
      <c r="BL196" s="17" t="s">
        <v>139</v>
      </c>
      <c r="BM196" s="201" t="s">
        <v>414</v>
      </c>
    </row>
    <row r="197" spans="1:65" s="2" customFormat="1" ht="37.9" customHeight="1">
      <c r="A197" s="34"/>
      <c r="B197" s="35"/>
      <c r="C197" s="236" t="s">
        <v>415</v>
      </c>
      <c r="D197" s="236" t="s">
        <v>221</v>
      </c>
      <c r="E197" s="237" t="s">
        <v>416</v>
      </c>
      <c r="F197" s="238" t="s">
        <v>417</v>
      </c>
      <c r="G197" s="239" t="s">
        <v>249</v>
      </c>
      <c r="H197" s="240">
        <v>557.6</v>
      </c>
      <c r="I197" s="241"/>
      <c r="J197" s="242">
        <f t="shared" si="0"/>
        <v>0</v>
      </c>
      <c r="K197" s="243"/>
      <c r="L197" s="39"/>
      <c r="M197" s="244" t="s">
        <v>1</v>
      </c>
      <c r="N197" s="245" t="s">
        <v>40</v>
      </c>
      <c r="O197" s="71"/>
      <c r="P197" s="199">
        <f t="shared" si="1"/>
        <v>0</v>
      </c>
      <c r="Q197" s="199">
        <v>0</v>
      </c>
      <c r="R197" s="199">
        <f t="shared" si="2"/>
        <v>0</v>
      </c>
      <c r="S197" s="199">
        <v>0</v>
      </c>
      <c r="T197" s="200">
        <f t="shared" si="3"/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1" t="s">
        <v>139</v>
      </c>
      <c r="AT197" s="201" t="s">
        <v>221</v>
      </c>
      <c r="AU197" s="201" t="s">
        <v>85</v>
      </c>
      <c r="AY197" s="17" t="s">
        <v>133</v>
      </c>
      <c r="BE197" s="202">
        <f t="shared" si="4"/>
        <v>0</v>
      </c>
      <c r="BF197" s="202">
        <f t="shared" si="5"/>
        <v>0</v>
      </c>
      <c r="BG197" s="202">
        <f t="shared" si="6"/>
        <v>0</v>
      </c>
      <c r="BH197" s="202">
        <f t="shared" si="7"/>
        <v>0</v>
      </c>
      <c r="BI197" s="202">
        <f t="shared" si="8"/>
        <v>0</v>
      </c>
      <c r="BJ197" s="17" t="s">
        <v>83</v>
      </c>
      <c r="BK197" s="202">
        <f t="shared" si="9"/>
        <v>0</v>
      </c>
      <c r="BL197" s="17" t="s">
        <v>139</v>
      </c>
      <c r="BM197" s="201" t="s">
        <v>418</v>
      </c>
    </row>
    <row r="198" spans="1:65" s="13" customFormat="1" ht="11.25">
      <c r="B198" s="203"/>
      <c r="C198" s="204"/>
      <c r="D198" s="205" t="s">
        <v>169</v>
      </c>
      <c r="E198" s="206" t="s">
        <v>1</v>
      </c>
      <c r="F198" s="207" t="s">
        <v>419</v>
      </c>
      <c r="G198" s="204"/>
      <c r="H198" s="206" t="s">
        <v>1</v>
      </c>
      <c r="I198" s="208"/>
      <c r="J198" s="204"/>
      <c r="K198" s="204"/>
      <c r="L198" s="209"/>
      <c r="M198" s="210"/>
      <c r="N198" s="211"/>
      <c r="O198" s="211"/>
      <c r="P198" s="211"/>
      <c r="Q198" s="211"/>
      <c r="R198" s="211"/>
      <c r="S198" s="211"/>
      <c r="T198" s="212"/>
      <c r="AT198" s="213" t="s">
        <v>169</v>
      </c>
      <c r="AU198" s="213" t="s">
        <v>85</v>
      </c>
      <c r="AV198" s="13" t="s">
        <v>83</v>
      </c>
      <c r="AW198" s="13" t="s">
        <v>32</v>
      </c>
      <c r="AX198" s="13" t="s">
        <v>75</v>
      </c>
      <c r="AY198" s="213" t="s">
        <v>133</v>
      </c>
    </row>
    <row r="199" spans="1:65" s="14" customFormat="1" ht="11.25">
      <c r="B199" s="214"/>
      <c r="C199" s="215"/>
      <c r="D199" s="205" t="s">
        <v>169</v>
      </c>
      <c r="E199" s="216" t="s">
        <v>1</v>
      </c>
      <c r="F199" s="217" t="s">
        <v>420</v>
      </c>
      <c r="G199" s="215"/>
      <c r="H199" s="218">
        <v>557.6</v>
      </c>
      <c r="I199" s="219"/>
      <c r="J199" s="215"/>
      <c r="K199" s="215"/>
      <c r="L199" s="220"/>
      <c r="M199" s="221"/>
      <c r="N199" s="222"/>
      <c r="O199" s="222"/>
      <c r="P199" s="222"/>
      <c r="Q199" s="222"/>
      <c r="R199" s="222"/>
      <c r="S199" s="222"/>
      <c r="T199" s="223"/>
      <c r="AT199" s="224" t="s">
        <v>169</v>
      </c>
      <c r="AU199" s="224" t="s">
        <v>85</v>
      </c>
      <c r="AV199" s="14" t="s">
        <v>85</v>
      </c>
      <c r="AW199" s="14" t="s">
        <v>32</v>
      </c>
      <c r="AX199" s="14" t="s">
        <v>83</v>
      </c>
      <c r="AY199" s="224" t="s">
        <v>133</v>
      </c>
    </row>
    <row r="200" spans="1:65" s="2" customFormat="1" ht="37.9" customHeight="1">
      <c r="A200" s="34"/>
      <c r="B200" s="35"/>
      <c r="C200" s="236" t="s">
        <v>421</v>
      </c>
      <c r="D200" s="236" t="s">
        <v>221</v>
      </c>
      <c r="E200" s="237" t="s">
        <v>422</v>
      </c>
      <c r="F200" s="238" t="s">
        <v>423</v>
      </c>
      <c r="G200" s="239" t="s">
        <v>249</v>
      </c>
      <c r="H200" s="240">
        <v>1697.999</v>
      </c>
      <c r="I200" s="241"/>
      <c r="J200" s="242">
        <f>ROUND(I200*H200,2)</f>
        <v>0</v>
      </c>
      <c r="K200" s="243"/>
      <c r="L200" s="39"/>
      <c r="M200" s="244" t="s">
        <v>1</v>
      </c>
      <c r="N200" s="245" t="s">
        <v>40</v>
      </c>
      <c r="O200" s="71"/>
      <c r="P200" s="199">
        <f>O200*H200</f>
        <v>0</v>
      </c>
      <c r="Q200" s="199">
        <v>0</v>
      </c>
      <c r="R200" s="199">
        <f>Q200*H200</f>
        <v>0</v>
      </c>
      <c r="S200" s="199">
        <v>0</v>
      </c>
      <c r="T200" s="200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1" t="s">
        <v>139</v>
      </c>
      <c r="AT200" s="201" t="s">
        <v>221</v>
      </c>
      <c r="AU200" s="201" t="s">
        <v>85</v>
      </c>
      <c r="AY200" s="17" t="s">
        <v>133</v>
      </c>
      <c r="BE200" s="202">
        <f>IF(N200="základní",J200,0)</f>
        <v>0</v>
      </c>
      <c r="BF200" s="202">
        <f>IF(N200="snížená",J200,0)</f>
        <v>0</v>
      </c>
      <c r="BG200" s="202">
        <f>IF(N200="zákl. přenesená",J200,0)</f>
        <v>0</v>
      </c>
      <c r="BH200" s="202">
        <f>IF(N200="sníž. přenesená",J200,0)</f>
        <v>0</v>
      </c>
      <c r="BI200" s="202">
        <f>IF(N200="nulová",J200,0)</f>
        <v>0</v>
      </c>
      <c r="BJ200" s="17" t="s">
        <v>83</v>
      </c>
      <c r="BK200" s="202">
        <f>ROUND(I200*H200,2)</f>
        <v>0</v>
      </c>
      <c r="BL200" s="17" t="s">
        <v>139</v>
      </c>
      <c r="BM200" s="201" t="s">
        <v>424</v>
      </c>
    </row>
    <row r="201" spans="1:65" s="14" customFormat="1" ht="11.25">
      <c r="B201" s="214"/>
      <c r="C201" s="215"/>
      <c r="D201" s="205" t="s">
        <v>169</v>
      </c>
      <c r="E201" s="216" t="s">
        <v>272</v>
      </c>
      <c r="F201" s="217" t="s">
        <v>425</v>
      </c>
      <c r="G201" s="215"/>
      <c r="H201" s="218">
        <v>1697.999</v>
      </c>
      <c r="I201" s="219"/>
      <c r="J201" s="215"/>
      <c r="K201" s="215"/>
      <c r="L201" s="220"/>
      <c r="M201" s="221"/>
      <c r="N201" s="222"/>
      <c r="O201" s="222"/>
      <c r="P201" s="222"/>
      <c r="Q201" s="222"/>
      <c r="R201" s="222"/>
      <c r="S201" s="222"/>
      <c r="T201" s="223"/>
      <c r="AT201" s="224" t="s">
        <v>169</v>
      </c>
      <c r="AU201" s="224" t="s">
        <v>85</v>
      </c>
      <c r="AV201" s="14" t="s">
        <v>85</v>
      </c>
      <c r="AW201" s="14" t="s">
        <v>32</v>
      </c>
      <c r="AX201" s="14" t="s">
        <v>83</v>
      </c>
      <c r="AY201" s="224" t="s">
        <v>133</v>
      </c>
    </row>
    <row r="202" spans="1:65" s="2" customFormat="1" ht="24.2" customHeight="1">
      <c r="A202" s="34"/>
      <c r="B202" s="35"/>
      <c r="C202" s="236" t="s">
        <v>426</v>
      </c>
      <c r="D202" s="236" t="s">
        <v>221</v>
      </c>
      <c r="E202" s="237" t="s">
        <v>427</v>
      </c>
      <c r="F202" s="238" t="s">
        <v>428</v>
      </c>
      <c r="G202" s="239" t="s">
        <v>249</v>
      </c>
      <c r="H202" s="240">
        <v>1697.999</v>
      </c>
      <c r="I202" s="241"/>
      <c r="J202" s="242">
        <f>ROUND(I202*H202,2)</f>
        <v>0</v>
      </c>
      <c r="K202" s="243"/>
      <c r="L202" s="39"/>
      <c r="M202" s="244" t="s">
        <v>1</v>
      </c>
      <c r="N202" s="245" t="s">
        <v>40</v>
      </c>
      <c r="O202" s="71"/>
      <c r="P202" s="199">
        <f>O202*H202</f>
        <v>0</v>
      </c>
      <c r="Q202" s="199">
        <v>0</v>
      </c>
      <c r="R202" s="199">
        <f>Q202*H202</f>
        <v>0</v>
      </c>
      <c r="S202" s="199">
        <v>0</v>
      </c>
      <c r="T202" s="200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1" t="s">
        <v>139</v>
      </c>
      <c r="AT202" s="201" t="s">
        <v>221</v>
      </c>
      <c r="AU202" s="201" t="s">
        <v>85</v>
      </c>
      <c r="AY202" s="17" t="s">
        <v>133</v>
      </c>
      <c r="BE202" s="202">
        <f>IF(N202="základní",J202,0)</f>
        <v>0</v>
      </c>
      <c r="BF202" s="202">
        <f>IF(N202="snížená",J202,0)</f>
        <v>0</v>
      </c>
      <c r="BG202" s="202">
        <f>IF(N202="zákl. přenesená",J202,0)</f>
        <v>0</v>
      </c>
      <c r="BH202" s="202">
        <f>IF(N202="sníž. přenesená",J202,0)</f>
        <v>0</v>
      </c>
      <c r="BI202" s="202">
        <f>IF(N202="nulová",J202,0)</f>
        <v>0</v>
      </c>
      <c r="BJ202" s="17" t="s">
        <v>83</v>
      </c>
      <c r="BK202" s="202">
        <f>ROUND(I202*H202,2)</f>
        <v>0</v>
      </c>
      <c r="BL202" s="17" t="s">
        <v>139</v>
      </c>
      <c r="BM202" s="201" t="s">
        <v>429</v>
      </c>
    </row>
    <row r="203" spans="1:65" s="14" customFormat="1" ht="11.25">
      <c r="B203" s="214"/>
      <c r="C203" s="215"/>
      <c r="D203" s="205" t="s">
        <v>169</v>
      </c>
      <c r="E203" s="216" t="s">
        <v>1</v>
      </c>
      <c r="F203" s="217" t="s">
        <v>272</v>
      </c>
      <c r="G203" s="215"/>
      <c r="H203" s="218">
        <v>1697.999</v>
      </c>
      <c r="I203" s="219"/>
      <c r="J203" s="215"/>
      <c r="K203" s="215"/>
      <c r="L203" s="220"/>
      <c r="M203" s="221"/>
      <c r="N203" s="222"/>
      <c r="O203" s="222"/>
      <c r="P203" s="222"/>
      <c r="Q203" s="222"/>
      <c r="R203" s="222"/>
      <c r="S203" s="222"/>
      <c r="T203" s="223"/>
      <c r="AT203" s="224" t="s">
        <v>169</v>
      </c>
      <c r="AU203" s="224" t="s">
        <v>85</v>
      </c>
      <c r="AV203" s="14" t="s">
        <v>85</v>
      </c>
      <c r="AW203" s="14" t="s">
        <v>32</v>
      </c>
      <c r="AX203" s="14" t="s">
        <v>83</v>
      </c>
      <c r="AY203" s="224" t="s">
        <v>133</v>
      </c>
    </row>
    <row r="204" spans="1:65" s="2" customFormat="1" ht="16.5" customHeight="1">
      <c r="A204" s="34"/>
      <c r="B204" s="35"/>
      <c r="C204" s="236" t="s">
        <v>367</v>
      </c>
      <c r="D204" s="236" t="s">
        <v>221</v>
      </c>
      <c r="E204" s="237" t="s">
        <v>430</v>
      </c>
      <c r="F204" s="238" t="s">
        <v>431</v>
      </c>
      <c r="G204" s="239" t="s">
        <v>249</v>
      </c>
      <c r="H204" s="240">
        <v>1697.999</v>
      </c>
      <c r="I204" s="241"/>
      <c r="J204" s="242">
        <f>ROUND(I204*H204,2)</f>
        <v>0</v>
      </c>
      <c r="K204" s="243"/>
      <c r="L204" s="39"/>
      <c r="M204" s="244" t="s">
        <v>1</v>
      </c>
      <c r="N204" s="245" t="s">
        <v>40</v>
      </c>
      <c r="O204" s="71"/>
      <c r="P204" s="199">
        <f>O204*H204</f>
        <v>0</v>
      </c>
      <c r="Q204" s="199">
        <v>0</v>
      </c>
      <c r="R204" s="199">
        <f>Q204*H204</f>
        <v>0</v>
      </c>
      <c r="S204" s="199">
        <v>0</v>
      </c>
      <c r="T204" s="200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1" t="s">
        <v>139</v>
      </c>
      <c r="AT204" s="201" t="s">
        <v>221</v>
      </c>
      <c r="AU204" s="201" t="s">
        <v>85</v>
      </c>
      <c r="AY204" s="17" t="s">
        <v>133</v>
      </c>
      <c r="BE204" s="202">
        <f>IF(N204="základní",J204,0)</f>
        <v>0</v>
      </c>
      <c r="BF204" s="202">
        <f>IF(N204="snížená",J204,0)</f>
        <v>0</v>
      </c>
      <c r="BG204" s="202">
        <f>IF(N204="zákl. přenesená",J204,0)</f>
        <v>0</v>
      </c>
      <c r="BH204" s="202">
        <f>IF(N204="sníž. přenesená",J204,0)</f>
        <v>0</v>
      </c>
      <c r="BI204" s="202">
        <f>IF(N204="nulová",J204,0)</f>
        <v>0</v>
      </c>
      <c r="BJ204" s="17" t="s">
        <v>83</v>
      </c>
      <c r="BK204" s="202">
        <f>ROUND(I204*H204,2)</f>
        <v>0</v>
      </c>
      <c r="BL204" s="17" t="s">
        <v>139</v>
      </c>
      <c r="BM204" s="201" t="s">
        <v>432</v>
      </c>
    </row>
    <row r="205" spans="1:65" s="14" customFormat="1" ht="11.25">
      <c r="B205" s="214"/>
      <c r="C205" s="215"/>
      <c r="D205" s="205" t="s">
        <v>169</v>
      </c>
      <c r="E205" s="216" t="s">
        <v>1</v>
      </c>
      <c r="F205" s="217" t="s">
        <v>272</v>
      </c>
      <c r="G205" s="215"/>
      <c r="H205" s="218">
        <v>1697.999</v>
      </c>
      <c r="I205" s="219"/>
      <c r="J205" s="215"/>
      <c r="K205" s="215"/>
      <c r="L205" s="220"/>
      <c r="M205" s="221"/>
      <c r="N205" s="222"/>
      <c r="O205" s="222"/>
      <c r="P205" s="222"/>
      <c r="Q205" s="222"/>
      <c r="R205" s="222"/>
      <c r="S205" s="222"/>
      <c r="T205" s="223"/>
      <c r="AT205" s="224" t="s">
        <v>169</v>
      </c>
      <c r="AU205" s="224" t="s">
        <v>85</v>
      </c>
      <c r="AV205" s="14" t="s">
        <v>85</v>
      </c>
      <c r="AW205" s="14" t="s">
        <v>32</v>
      </c>
      <c r="AX205" s="14" t="s">
        <v>83</v>
      </c>
      <c r="AY205" s="224" t="s">
        <v>133</v>
      </c>
    </row>
    <row r="206" spans="1:65" s="2" customFormat="1" ht="33" customHeight="1">
      <c r="A206" s="34"/>
      <c r="B206" s="35"/>
      <c r="C206" s="236" t="s">
        <v>247</v>
      </c>
      <c r="D206" s="236" t="s">
        <v>221</v>
      </c>
      <c r="E206" s="237" t="s">
        <v>433</v>
      </c>
      <c r="F206" s="238" t="s">
        <v>434</v>
      </c>
      <c r="G206" s="239" t="s">
        <v>435</v>
      </c>
      <c r="H206" s="240">
        <v>2886.598</v>
      </c>
      <c r="I206" s="241"/>
      <c r="J206" s="242">
        <f>ROUND(I206*H206,2)</f>
        <v>0</v>
      </c>
      <c r="K206" s="243"/>
      <c r="L206" s="39"/>
      <c r="M206" s="244" t="s">
        <v>1</v>
      </c>
      <c r="N206" s="245" t="s">
        <v>40</v>
      </c>
      <c r="O206" s="71"/>
      <c r="P206" s="199">
        <f>O206*H206</f>
        <v>0</v>
      </c>
      <c r="Q206" s="199">
        <v>0</v>
      </c>
      <c r="R206" s="199">
        <f>Q206*H206</f>
        <v>0</v>
      </c>
      <c r="S206" s="199">
        <v>0</v>
      </c>
      <c r="T206" s="200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1" t="s">
        <v>139</v>
      </c>
      <c r="AT206" s="201" t="s">
        <v>221</v>
      </c>
      <c r="AU206" s="201" t="s">
        <v>85</v>
      </c>
      <c r="AY206" s="17" t="s">
        <v>133</v>
      </c>
      <c r="BE206" s="202">
        <f>IF(N206="základní",J206,0)</f>
        <v>0</v>
      </c>
      <c r="BF206" s="202">
        <f>IF(N206="snížená",J206,0)</f>
        <v>0</v>
      </c>
      <c r="BG206" s="202">
        <f>IF(N206="zákl. přenesená",J206,0)</f>
        <v>0</v>
      </c>
      <c r="BH206" s="202">
        <f>IF(N206="sníž. přenesená",J206,0)</f>
        <v>0</v>
      </c>
      <c r="BI206" s="202">
        <f>IF(N206="nulová",J206,0)</f>
        <v>0</v>
      </c>
      <c r="BJ206" s="17" t="s">
        <v>83</v>
      </c>
      <c r="BK206" s="202">
        <f>ROUND(I206*H206,2)</f>
        <v>0</v>
      </c>
      <c r="BL206" s="17" t="s">
        <v>139</v>
      </c>
      <c r="BM206" s="201" t="s">
        <v>436</v>
      </c>
    </row>
    <row r="207" spans="1:65" s="14" customFormat="1" ht="11.25">
      <c r="B207" s="214"/>
      <c r="C207" s="215"/>
      <c r="D207" s="205" t="s">
        <v>169</v>
      </c>
      <c r="E207" s="216" t="s">
        <v>1</v>
      </c>
      <c r="F207" s="217" t="s">
        <v>437</v>
      </c>
      <c r="G207" s="215"/>
      <c r="H207" s="218">
        <v>2886.598</v>
      </c>
      <c r="I207" s="219"/>
      <c r="J207" s="215"/>
      <c r="K207" s="215"/>
      <c r="L207" s="220"/>
      <c r="M207" s="221"/>
      <c r="N207" s="222"/>
      <c r="O207" s="222"/>
      <c r="P207" s="222"/>
      <c r="Q207" s="222"/>
      <c r="R207" s="222"/>
      <c r="S207" s="222"/>
      <c r="T207" s="223"/>
      <c r="AT207" s="224" t="s">
        <v>169</v>
      </c>
      <c r="AU207" s="224" t="s">
        <v>85</v>
      </c>
      <c r="AV207" s="14" t="s">
        <v>85</v>
      </c>
      <c r="AW207" s="14" t="s">
        <v>32</v>
      </c>
      <c r="AX207" s="14" t="s">
        <v>83</v>
      </c>
      <c r="AY207" s="224" t="s">
        <v>133</v>
      </c>
    </row>
    <row r="208" spans="1:65" s="2" customFormat="1" ht="24.2" customHeight="1">
      <c r="A208" s="34"/>
      <c r="B208" s="35"/>
      <c r="C208" s="236" t="s">
        <v>438</v>
      </c>
      <c r="D208" s="236" t="s">
        <v>221</v>
      </c>
      <c r="E208" s="237" t="s">
        <v>439</v>
      </c>
      <c r="F208" s="238" t="s">
        <v>440</v>
      </c>
      <c r="G208" s="239" t="s">
        <v>249</v>
      </c>
      <c r="H208" s="240">
        <v>186.44</v>
      </c>
      <c r="I208" s="241"/>
      <c r="J208" s="242">
        <f>ROUND(I208*H208,2)</f>
        <v>0</v>
      </c>
      <c r="K208" s="243"/>
      <c r="L208" s="39"/>
      <c r="M208" s="244" t="s">
        <v>1</v>
      </c>
      <c r="N208" s="245" t="s">
        <v>40</v>
      </c>
      <c r="O208" s="71"/>
      <c r="P208" s="199">
        <f>O208*H208</f>
        <v>0</v>
      </c>
      <c r="Q208" s="199">
        <v>0</v>
      </c>
      <c r="R208" s="199">
        <f>Q208*H208</f>
        <v>0</v>
      </c>
      <c r="S208" s="199">
        <v>0</v>
      </c>
      <c r="T208" s="200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1" t="s">
        <v>139</v>
      </c>
      <c r="AT208" s="201" t="s">
        <v>221</v>
      </c>
      <c r="AU208" s="201" t="s">
        <v>85</v>
      </c>
      <c r="AY208" s="17" t="s">
        <v>133</v>
      </c>
      <c r="BE208" s="202">
        <f>IF(N208="základní",J208,0)</f>
        <v>0</v>
      </c>
      <c r="BF208" s="202">
        <f>IF(N208="snížená",J208,0)</f>
        <v>0</v>
      </c>
      <c r="BG208" s="202">
        <f>IF(N208="zákl. přenesená",J208,0)</f>
        <v>0</v>
      </c>
      <c r="BH208" s="202">
        <f>IF(N208="sníž. přenesená",J208,0)</f>
        <v>0</v>
      </c>
      <c r="BI208" s="202">
        <f>IF(N208="nulová",J208,0)</f>
        <v>0</v>
      </c>
      <c r="BJ208" s="17" t="s">
        <v>83</v>
      </c>
      <c r="BK208" s="202">
        <f>ROUND(I208*H208,2)</f>
        <v>0</v>
      </c>
      <c r="BL208" s="17" t="s">
        <v>139</v>
      </c>
      <c r="BM208" s="201" t="s">
        <v>441</v>
      </c>
    </row>
    <row r="209" spans="1:65" s="13" customFormat="1" ht="11.25">
      <c r="B209" s="203"/>
      <c r="C209" s="204"/>
      <c r="D209" s="205" t="s">
        <v>169</v>
      </c>
      <c r="E209" s="206" t="s">
        <v>1</v>
      </c>
      <c r="F209" s="207" t="s">
        <v>442</v>
      </c>
      <c r="G209" s="204"/>
      <c r="H209" s="206" t="s">
        <v>1</v>
      </c>
      <c r="I209" s="208"/>
      <c r="J209" s="204"/>
      <c r="K209" s="204"/>
      <c r="L209" s="209"/>
      <c r="M209" s="210"/>
      <c r="N209" s="211"/>
      <c r="O209" s="211"/>
      <c r="P209" s="211"/>
      <c r="Q209" s="211"/>
      <c r="R209" s="211"/>
      <c r="S209" s="211"/>
      <c r="T209" s="212"/>
      <c r="AT209" s="213" t="s">
        <v>169</v>
      </c>
      <c r="AU209" s="213" t="s">
        <v>85</v>
      </c>
      <c r="AV209" s="13" t="s">
        <v>83</v>
      </c>
      <c r="AW209" s="13" t="s">
        <v>32</v>
      </c>
      <c r="AX209" s="13" t="s">
        <v>75</v>
      </c>
      <c r="AY209" s="213" t="s">
        <v>133</v>
      </c>
    </row>
    <row r="210" spans="1:65" s="13" customFormat="1" ht="11.25">
      <c r="B210" s="203"/>
      <c r="C210" s="204"/>
      <c r="D210" s="205" t="s">
        <v>169</v>
      </c>
      <c r="E210" s="206" t="s">
        <v>1</v>
      </c>
      <c r="F210" s="207" t="s">
        <v>443</v>
      </c>
      <c r="G210" s="204"/>
      <c r="H210" s="206" t="s">
        <v>1</v>
      </c>
      <c r="I210" s="208"/>
      <c r="J210" s="204"/>
      <c r="K210" s="204"/>
      <c r="L210" s="209"/>
      <c r="M210" s="210"/>
      <c r="N210" s="211"/>
      <c r="O210" s="211"/>
      <c r="P210" s="211"/>
      <c r="Q210" s="211"/>
      <c r="R210" s="211"/>
      <c r="S210" s="211"/>
      <c r="T210" s="212"/>
      <c r="AT210" s="213" t="s">
        <v>169</v>
      </c>
      <c r="AU210" s="213" t="s">
        <v>85</v>
      </c>
      <c r="AV210" s="13" t="s">
        <v>83</v>
      </c>
      <c r="AW210" s="13" t="s">
        <v>32</v>
      </c>
      <c r="AX210" s="13" t="s">
        <v>75</v>
      </c>
      <c r="AY210" s="213" t="s">
        <v>133</v>
      </c>
    </row>
    <row r="211" spans="1:65" s="14" customFormat="1" ht="11.25">
      <c r="B211" s="214"/>
      <c r="C211" s="215"/>
      <c r="D211" s="205" t="s">
        <v>169</v>
      </c>
      <c r="E211" s="216" t="s">
        <v>248</v>
      </c>
      <c r="F211" s="217" t="s">
        <v>444</v>
      </c>
      <c r="G211" s="215"/>
      <c r="H211" s="218">
        <v>176</v>
      </c>
      <c r="I211" s="219"/>
      <c r="J211" s="215"/>
      <c r="K211" s="215"/>
      <c r="L211" s="220"/>
      <c r="M211" s="221"/>
      <c r="N211" s="222"/>
      <c r="O211" s="222"/>
      <c r="P211" s="222"/>
      <c r="Q211" s="222"/>
      <c r="R211" s="222"/>
      <c r="S211" s="222"/>
      <c r="T211" s="223"/>
      <c r="AT211" s="224" t="s">
        <v>169</v>
      </c>
      <c r="AU211" s="224" t="s">
        <v>85</v>
      </c>
      <c r="AV211" s="14" t="s">
        <v>85</v>
      </c>
      <c r="AW211" s="14" t="s">
        <v>32</v>
      </c>
      <c r="AX211" s="14" t="s">
        <v>75</v>
      </c>
      <c r="AY211" s="224" t="s">
        <v>133</v>
      </c>
    </row>
    <row r="212" spans="1:65" s="13" customFormat="1" ht="11.25">
      <c r="B212" s="203"/>
      <c r="C212" s="204"/>
      <c r="D212" s="205" t="s">
        <v>169</v>
      </c>
      <c r="E212" s="206" t="s">
        <v>1</v>
      </c>
      <c r="F212" s="207" t="s">
        <v>445</v>
      </c>
      <c r="G212" s="204"/>
      <c r="H212" s="206" t="s">
        <v>1</v>
      </c>
      <c r="I212" s="208"/>
      <c r="J212" s="204"/>
      <c r="K212" s="204"/>
      <c r="L212" s="209"/>
      <c r="M212" s="210"/>
      <c r="N212" s="211"/>
      <c r="O212" s="211"/>
      <c r="P212" s="211"/>
      <c r="Q212" s="211"/>
      <c r="R212" s="211"/>
      <c r="S212" s="211"/>
      <c r="T212" s="212"/>
      <c r="AT212" s="213" t="s">
        <v>169</v>
      </c>
      <c r="AU212" s="213" t="s">
        <v>85</v>
      </c>
      <c r="AV212" s="13" t="s">
        <v>83</v>
      </c>
      <c r="AW212" s="13" t="s">
        <v>32</v>
      </c>
      <c r="AX212" s="13" t="s">
        <v>75</v>
      </c>
      <c r="AY212" s="213" t="s">
        <v>133</v>
      </c>
    </row>
    <row r="213" spans="1:65" s="14" customFormat="1" ht="11.25">
      <c r="B213" s="214"/>
      <c r="C213" s="215"/>
      <c r="D213" s="205" t="s">
        <v>169</v>
      </c>
      <c r="E213" s="216" t="s">
        <v>1</v>
      </c>
      <c r="F213" s="217" t="s">
        <v>446</v>
      </c>
      <c r="G213" s="215"/>
      <c r="H213" s="218">
        <v>10.44</v>
      </c>
      <c r="I213" s="219"/>
      <c r="J213" s="215"/>
      <c r="K213" s="215"/>
      <c r="L213" s="220"/>
      <c r="M213" s="221"/>
      <c r="N213" s="222"/>
      <c r="O213" s="222"/>
      <c r="P213" s="222"/>
      <c r="Q213" s="222"/>
      <c r="R213" s="222"/>
      <c r="S213" s="222"/>
      <c r="T213" s="223"/>
      <c r="AT213" s="224" t="s">
        <v>169</v>
      </c>
      <c r="AU213" s="224" t="s">
        <v>85</v>
      </c>
      <c r="AV213" s="14" t="s">
        <v>85</v>
      </c>
      <c r="AW213" s="14" t="s">
        <v>32</v>
      </c>
      <c r="AX213" s="14" t="s">
        <v>75</v>
      </c>
      <c r="AY213" s="224" t="s">
        <v>133</v>
      </c>
    </row>
    <row r="214" spans="1:65" s="15" customFormat="1" ht="11.25">
      <c r="B214" s="225"/>
      <c r="C214" s="226"/>
      <c r="D214" s="205" t="s">
        <v>169</v>
      </c>
      <c r="E214" s="227" t="s">
        <v>1</v>
      </c>
      <c r="F214" s="228" t="s">
        <v>173</v>
      </c>
      <c r="G214" s="226"/>
      <c r="H214" s="229">
        <v>186.44</v>
      </c>
      <c r="I214" s="230"/>
      <c r="J214" s="226"/>
      <c r="K214" s="226"/>
      <c r="L214" s="231"/>
      <c r="M214" s="232"/>
      <c r="N214" s="233"/>
      <c r="O214" s="233"/>
      <c r="P214" s="233"/>
      <c r="Q214" s="233"/>
      <c r="R214" s="233"/>
      <c r="S214" s="233"/>
      <c r="T214" s="234"/>
      <c r="AT214" s="235" t="s">
        <v>169</v>
      </c>
      <c r="AU214" s="235" t="s">
        <v>85</v>
      </c>
      <c r="AV214" s="15" t="s">
        <v>139</v>
      </c>
      <c r="AW214" s="15" t="s">
        <v>32</v>
      </c>
      <c r="AX214" s="15" t="s">
        <v>83</v>
      </c>
      <c r="AY214" s="235" t="s">
        <v>133</v>
      </c>
    </row>
    <row r="215" spans="1:65" s="2" customFormat="1" ht="16.5" customHeight="1">
      <c r="A215" s="34"/>
      <c r="B215" s="35"/>
      <c r="C215" s="188" t="s">
        <v>447</v>
      </c>
      <c r="D215" s="188" t="s">
        <v>135</v>
      </c>
      <c r="E215" s="189" t="s">
        <v>448</v>
      </c>
      <c r="F215" s="190" t="s">
        <v>449</v>
      </c>
      <c r="G215" s="191" t="s">
        <v>435</v>
      </c>
      <c r="H215" s="192">
        <v>316.8</v>
      </c>
      <c r="I215" s="193"/>
      <c r="J215" s="194">
        <f>ROUND(I215*H215,2)</f>
        <v>0</v>
      </c>
      <c r="K215" s="195"/>
      <c r="L215" s="196"/>
      <c r="M215" s="197" t="s">
        <v>1</v>
      </c>
      <c r="N215" s="198" t="s">
        <v>40</v>
      </c>
      <c r="O215" s="71"/>
      <c r="P215" s="199">
        <f>O215*H215</f>
        <v>0</v>
      </c>
      <c r="Q215" s="199">
        <v>1</v>
      </c>
      <c r="R215" s="199">
        <f>Q215*H215</f>
        <v>316.8</v>
      </c>
      <c r="S215" s="199">
        <v>0</v>
      </c>
      <c r="T215" s="200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1" t="s">
        <v>138</v>
      </c>
      <c r="AT215" s="201" t="s">
        <v>135</v>
      </c>
      <c r="AU215" s="201" t="s">
        <v>85</v>
      </c>
      <c r="AY215" s="17" t="s">
        <v>133</v>
      </c>
      <c r="BE215" s="202">
        <f>IF(N215="základní",J215,0)</f>
        <v>0</v>
      </c>
      <c r="BF215" s="202">
        <f>IF(N215="snížená",J215,0)</f>
        <v>0</v>
      </c>
      <c r="BG215" s="202">
        <f>IF(N215="zákl. přenesená",J215,0)</f>
        <v>0</v>
      </c>
      <c r="BH215" s="202">
        <f>IF(N215="sníž. přenesená",J215,0)</f>
        <v>0</v>
      </c>
      <c r="BI215" s="202">
        <f>IF(N215="nulová",J215,0)</f>
        <v>0</v>
      </c>
      <c r="BJ215" s="17" t="s">
        <v>83</v>
      </c>
      <c r="BK215" s="202">
        <f>ROUND(I215*H215,2)</f>
        <v>0</v>
      </c>
      <c r="BL215" s="17" t="s">
        <v>139</v>
      </c>
      <c r="BM215" s="201" t="s">
        <v>450</v>
      </c>
    </row>
    <row r="216" spans="1:65" s="14" customFormat="1" ht="11.25">
      <c r="B216" s="214"/>
      <c r="C216" s="215"/>
      <c r="D216" s="205" t="s">
        <v>169</v>
      </c>
      <c r="E216" s="216" t="s">
        <v>1</v>
      </c>
      <c r="F216" s="217" t="s">
        <v>451</v>
      </c>
      <c r="G216" s="215"/>
      <c r="H216" s="218">
        <v>316.8</v>
      </c>
      <c r="I216" s="219"/>
      <c r="J216" s="215"/>
      <c r="K216" s="215"/>
      <c r="L216" s="220"/>
      <c r="M216" s="221"/>
      <c r="N216" s="222"/>
      <c r="O216" s="222"/>
      <c r="P216" s="222"/>
      <c r="Q216" s="222"/>
      <c r="R216" s="222"/>
      <c r="S216" s="222"/>
      <c r="T216" s="223"/>
      <c r="AT216" s="224" t="s">
        <v>169</v>
      </c>
      <c r="AU216" s="224" t="s">
        <v>85</v>
      </c>
      <c r="AV216" s="14" t="s">
        <v>85</v>
      </c>
      <c r="AW216" s="14" t="s">
        <v>32</v>
      </c>
      <c r="AX216" s="14" t="s">
        <v>83</v>
      </c>
      <c r="AY216" s="224" t="s">
        <v>133</v>
      </c>
    </row>
    <row r="217" spans="1:65" s="2" customFormat="1" ht="24.2" customHeight="1">
      <c r="A217" s="34"/>
      <c r="B217" s="35"/>
      <c r="C217" s="236" t="s">
        <v>452</v>
      </c>
      <c r="D217" s="236" t="s">
        <v>221</v>
      </c>
      <c r="E217" s="237" t="s">
        <v>453</v>
      </c>
      <c r="F217" s="238" t="s">
        <v>454</v>
      </c>
      <c r="G217" s="239" t="s">
        <v>249</v>
      </c>
      <c r="H217" s="240">
        <v>42.735999999999997</v>
      </c>
      <c r="I217" s="241"/>
      <c r="J217" s="242">
        <f>ROUND(I217*H217,2)</f>
        <v>0</v>
      </c>
      <c r="K217" s="243"/>
      <c r="L217" s="39"/>
      <c r="M217" s="244" t="s">
        <v>1</v>
      </c>
      <c r="N217" s="245" t="s">
        <v>40</v>
      </c>
      <c r="O217" s="71"/>
      <c r="P217" s="199">
        <f>O217*H217</f>
        <v>0</v>
      </c>
      <c r="Q217" s="199">
        <v>0</v>
      </c>
      <c r="R217" s="199">
        <f>Q217*H217</f>
        <v>0</v>
      </c>
      <c r="S217" s="199">
        <v>0</v>
      </c>
      <c r="T217" s="200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1" t="s">
        <v>139</v>
      </c>
      <c r="AT217" s="201" t="s">
        <v>221</v>
      </c>
      <c r="AU217" s="201" t="s">
        <v>85</v>
      </c>
      <c r="AY217" s="17" t="s">
        <v>133</v>
      </c>
      <c r="BE217" s="202">
        <f>IF(N217="základní",J217,0)</f>
        <v>0</v>
      </c>
      <c r="BF217" s="202">
        <f>IF(N217="snížená",J217,0)</f>
        <v>0</v>
      </c>
      <c r="BG217" s="202">
        <f>IF(N217="zákl. přenesená",J217,0)</f>
        <v>0</v>
      </c>
      <c r="BH217" s="202">
        <f>IF(N217="sníž. přenesená",J217,0)</f>
        <v>0</v>
      </c>
      <c r="BI217" s="202">
        <f>IF(N217="nulová",J217,0)</f>
        <v>0</v>
      </c>
      <c r="BJ217" s="17" t="s">
        <v>83</v>
      </c>
      <c r="BK217" s="202">
        <f>ROUND(I217*H217,2)</f>
        <v>0</v>
      </c>
      <c r="BL217" s="17" t="s">
        <v>139</v>
      </c>
      <c r="BM217" s="201" t="s">
        <v>455</v>
      </c>
    </row>
    <row r="218" spans="1:65" s="13" customFormat="1" ht="11.25">
      <c r="B218" s="203"/>
      <c r="C218" s="204"/>
      <c r="D218" s="205" t="s">
        <v>169</v>
      </c>
      <c r="E218" s="206" t="s">
        <v>1</v>
      </c>
      <c r="F218" s="207" t="s">
        <v>456</v>
      </c>
      <c r="G218" s="204"/>
      <c r="H218" s="206" t="s">
        <v>1</v>
      </c>
      <c r="I218" s="208"/>
      <c r="J218" s="204"/>
      <c r="K218" s="204"/>
      <c r="L218" s="209"/>
      <c r="M218" s="210"/>
      <c r="N218" s="211"/>
      <c r="O218" s="211"/>
      <c r="P218" s="211"/>
      <c r="Q218" s="211"/>
      <c r="R218" s="211"/>
      <c r="S218" s="211"/>
      <c r="T218" s="212"/>
      <c r="AT218" s="213" t="s">
        <v>169</v>
      </c>
      <c r="AU218" s="213" t="s">
        <v>85</v>
      </c>
      <c r="AV218" s="13" t="s">
        <v>83</v>
      </c>
      <c r="AW218" s="13" t="s">
        <v>32</v>
      </c>
      <c r="AX218" s="13" t="s">
        <v>75</v>
      </c>
      <c r="AY218" s="213" t="s">
        <v>133</v>
      </c>
    </row>
    <row r="219" spans="1:65" s="14" customFormat="1" ht="11.25">
      <c r="B219" s="214"/>
      <c r="C219" s="215"/>
      <c r="D219" s="205" t="s">
        <v>169</v>
      </c>
      <c r="E219" s="216" t="s">
        <v>1</v>
      </c>
      <c r="F219" s="217" t="s">
        <v>457</v>
      </c>
      <c r="G219" s="215"/>
      <c r="H219" s="218">
        <v>42.735999999999997</v>
      </c>
      <c r="I219" s="219"/>
      <c r="J219" s="215"/>
      <c r="K219" s="215"/>
      <c r="L219" s="220"/>
      <c r="M219" s="221"/>
      <c r="N219" s="222"/>
      <c r="O219" s="222"/>
      <c r="P219" s="222"/>
      <c r="Q219" s="222"/>
      <c r="R219" s="222"/>
      <c r="S219" s="222"/>
      <c r="T219" s="223"/>
      <c r="AT219" s="224" t="s">
        <v>169</v>
      </c>
      <c r="AU219" s="224" t="s">
        <v>85</v>
      </c>
      <c r="AV219" s="14" t="s">
        <v>85</v>
      </c>
      <c r="AW219" s="14" t="s">
        <v>32</v>
      </c>
      <c r="AX219" s="14" t="s">
        <v>83</v>
      </c>
      <c r="AY219" s="224" t="s">
        <v>133</v>
      </c>
    </row>
    <row r="220" spans="1:65" s="2" customFormat="1" ht="16.5" customHeight="1">
      <c r="A220" s="34"/>
      <c r="B220" s="35"/>
      <c r="C220" s="188" t="s">
        <v>458</v>
      </c>
      <c r="D220" s="188" t="s">
        <v>135</v>
      </c>
      <c r="E220" s="189" t="s">
        <v>459</v>
      </c>
      <c r="F220" s="190" t="s">
        <v>460</v>
      </c>
      <c r="G220" s="191" t="s">
        <v>435</v>
      </c>
      <c r="H220" s="192">
        <v>71.552000000000007</v>
      </c>
      <c r="I220" s="193"/>
      <c r="J220" s="194">
        <f>ROUND(I220*H220,2)</f>
        <v>0</v>
      </c>
      <c r="K220" s="195"/>
      <c r="L220" s="196"/>
      <c r="M220" s="197" t="s">
        <v>1</v>
      </c>
      <c r="N220" s="198" t="s">
        <v>40</v>
      </c>
      <c r="O220" s="71"/>
      <c r="P220" s="199">
        <f>O220*H220</f>
        <v>0</v>
      </c>
      <c r="Q220" s="199">
        <v>1</v>
      </c>
      <c r="R220" s="199">
        <f>Q220*H220</f>
        <v>71.552000000000007</v>
      </c>
      <c r="S220" s="199">
        <v>0</v>
      </c>
      <c r="T220" s="200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1" t="s">
        <v>138</v>
      </c>
      <c r="AT220" s="201" t="s">
        <v>135</v>
      </c>
      <c r="AU220" s="201" t="s">
        <v>85</v>
      </c>
      <c r="AY220" s="17" t="s">
        <v>133</v>
      </c>
      <c r="BE220" s="202">
        <f>IF(N220="základní",J220,0)</f>
        <v>0</v>
      </c>
      <c r="BF220" s="202">
        <f>IF(N220="snížená",J220,0)</f>
        <v>0</v>
      </c>
      <c r="BG220" s="202">
        <f>IF(N220="zákl. přenesená",J220,0)</f>
        <v>0</v>
      </c>
      <c r="BH220" s="202">
        <f>IF(N220="sníž. přenesená",J220,0)</f>
        <v>0</v>
      </c>
      <c r="BI220" s="202">
        <f>IF(N220="nulová",J220,0)</f>
        <v>0</v>
      </c>
      <c r="BJ220" s="17" t="s">
        <v>83</v>
      </c>
      <c r="BK220" s="202">
        <f>ROUND(I220*H220,2)</f>
        <v>0</v>
      </c>
      <c r="BL220" s="17" t="s">
        <v>139</v>
      </c>
      <c r="BM220" s="201" t="s">
        <v>461</v>
      </c>
    </row>
    <row r="221" spans="1:65" s="14" customFormat="1" ht="11.25">
      <c r="B221" s="214"/>
      <c r="C221" s="215"/>
      <c r="D221" s="205" t="s">
        <v>169</v>
      </c>
      <c r="E221" s="216" t="s">
        <v>1</v>
      </c>
      <c r="F221" s="217" t="s">
        <v>462</v>
      </c>
      <c r="G221" s="215"/>
      <c r="H221" s="218">
        <v>71.552000000000007</v>
      </c>
      <c r="I221" s="219"/>
      <c r="J221" s="215"/>
      <c r="K221" s="215"/>
      <c r="L221" s="220"/>
      <c r="M221" s="221"/>
      <c r="N221" s="222"/>
      <c r="O221" s="222"/>
      <c r="P221" s="222"/>
      <c r="Q221" s="222"/>
      <c r="R221" s="222"/>
      <c r="S221" s="222"/>
      <c r="T221" s="223"/>
      <c r="AT221" s="224" t="s">
        <v>169</v>
      </c>
      <c r="AU221" s="224" t="s">
        <v>85</v>
      </c>
      <c r="AV221" s="14" t="s">
        <v>85</v>
      </c>
      <c r="AW221" s="14" t="s">
        <v>32</v>
      </c>
      <c r="AX221" s="14" t="s">
        <v>83</v>
      </c>
      <c r="AY221" s="224" t="s">
        <v>133</v>
      </c>
    </row>
    <row r="222" spans="1:65" s="2" customFormat="1" ht="16.5" customHeight="1">
      <c r="A222" s="34"/>
      <c r="B222" s="35"/>
      <c r="C222" s="188" t="s">
        <v>463</v>
      </c>
      <c r="D222" s="188" t="s">
        <v>135</v>
      </c>
      <c r="E222" s="189" t="s">
        <v>464</v>
      </c>
      <c r="F222" s="190" t="s">
        <v>465</v>
      </c>
      <c r="G222" s="191" t="s">
        <v>435</v>
      </c>
      <c r="H222" s="192">
        <v>10.067</v>
      </c>
      <c r="I222" s="193"/>
      <c r="J222" s="194">
        <f>ROUND(I222*H222,2)</f>
        <v>0</v>
      </c>
      <c r="K222" s="195"/>
      <c r="L222" s="196"/>
      <c r="M222" s="197" t="s">
        <v>1</v>
      </c>
      <c r="N222" s="198" t="s">
        <v>40</v>
      </c>
      <c r="O222" s="71"/>
      <c r="P222" s="199">
        <f>O222*H222</f>
        <v>0</v>
      </c>
      <c r="Q222" s="199">
        <v>1</v>
      </c>
      <c r="R222" s="199">
        <f>Q222*H222</f>
        <v>10.067</v>
      </c>
      <c r="S222" s="199">
        <v>0</v>
      </c>
      <c r="T222" s="200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1" t="s">
        <v>138</v>
      </c>
      <c r="AT222" s="201" t="s">
        <v>135</v>
      </c>
      <c r="AU222" s="201" t="s">
        <v>85</v>
      </c>
      <c r="AY222" s="17" t="s">
        <v>133</v>
      </c>
      <c r="BE222" s="202">
        <f>IF(N222="základní",J222,0)</f>
        <v>0</v>
      </c>
      <c r="BF222" s="202">
        <f>IF(N222="snížená",J222,0)</f>
        <v>0</v>
      </c>
      <c r="BG222" s="202">
        <f>IF(N222="zákl. přenesená",J222,0)</f>
        <v>0</v>
      </c>
      <c r="BH222" s="202">
        <f>IF(N222="sníž. přenesená",J222,0)</f>
        <v>0</v>
      </c>
      <c r="BI222" s="202">
        <f>IF(N222="nulová",J222,0)</f>
        <v>0</v>
      </c>
      <c r="BJ222" s="17" t="s">
        <v>83</v>
      </c>
      <c r="BK222" s="202">
        <f>ROUND(I222*H222,2)</f>
        <v>0</v>
      </c>
      <c r="BL222" s="17" t="s">
        <v>139</v>
      </c>
      <c r="BM222" s="201" t="s">
        <v>466</v>
      </c>
    </row>
    <row r="223" spans="1:65" s="14" customFormat="1" ht="11.25">
      <c r="B223" s="214"/>
      <c r="C223" s="215"/>
      <c r="D223" s="205" t="s">
        <v>169</v>
      </c>
      <c r="E223" s="216" t="s">
        <v>1</v>
      </c>
      <c r="F223" s="217" t="s">
        <v>467</v>
      </c>
      <c r="G223" s="215"/>
      <c r="H223" s="218">
        <v>9.9179999999999993</v>
      </c>
      <c r="I223" s="219"/>
      <c r="J223" s="215"/>
      <c r="K223" s="215"/>
      <c r="L223" s="220"/>
      <c r="M223" s="221"/>
      <c r="N223" s="222"/>
      <c r="O223" s="222"/>
      <c r="P223" s="222"/>
      <c r="Q223" s="222"/>
      <c r="R223" s="222"/>
      <c r="S223" s="222"/>
      <c r="T223" s="223"/>
      <c r="AT223" s="224" t="s">
        <v>169</v>
      </c>
      <c r="AU223" s="224" t="s">
        <v>85</v>
      </c>
      <c r="AV223" s="14" t="s">
        <v>85</v>
      </c>
      <c r="AW223" s="14" t="s">
        <v>32</v>
      </c>
      <c r="AX223" s="14" t="s">
        <v>83</v>
      </c>
      <c r="AY223" s="224" t="s">
        <v>133</v>
      </c>
    </row>
    <row r="224" spans="1:65" s="14" customFormat="1" ht="11.25">
      <c r="B224" s="214"/>
      <c r="C224" s="215"/>
      <c r="D224" s="205" t="s">
        <v>169</v>
      </c>
      <c r="E224" s="215"/>
      <c r="F224" s="217" t="s">
        <v>468</v>
      </c>
      <c r="G224" s="215"/>
      <c r="H224" s="218">
        <v>10.067</v>
      </c>
      <c r="I224" s="219"/>
      <c r="J224" s="215"/>
      <c r="K224" s="215"/>
      <c r="L224" s="220"/>
      <c r="M224" s="221"/>
      <c r="N224" s="222"/>
      <c r="O224" s="222"/>
      <c r="P224" s="222"/>
      <c r="Q224" s="222"/>
      <c r="R224" s="222"/>
      <c r="S224" s="222"/>
      <c r="T224" s="223"/>
      <c r="AT224" s="224" t="s">
        <v>169</v>
      </c>
      <c r="AU224" s="224" t="s">
        <v>85</v>
      </c>
      <c r="AV224" s="14" t="s">
        <v>85</v>
      </c>
      <c r="AW224" s="14" t="s">
        <v>4</v>
      </c>
      <c r="AX224" s="14" t="s">
        <v>83</v>
      </c>
      <c r="AY224" s="224" t="s">
        <v>133</v>
      </c>
    </row>
    <row r="225" spans="1:65" s="2" customFormat="1" ht="16.5" customHeight="1">
      <c r="A225" s="34"/>
      <c r="B225" s="35"/>
      <c r="C225" s="188" t="s">
        <v>469</v>
      </c>
      <c r="D225" s="188" t="s">
        <v>135</v>
      </c>
      <c r="E225" s="189" t="s">
        <v>470</v>
      </c>
      <c r="F225" s="190" t="s">
        <v>471</v>
      </c>
      <c r="G225" s="191" t="s">
        <v>435</v>
      </c>
      <c r="H225" s="192">
        <v>14.129</v>
      </c>
      <c r="I225" s="193"/>
      <c r="J225" s="194">
        <f>ROUND(I225*H225,2)</f>
        <v>0</v>
      </c>
      <c r="K225" s="195"/>
      <c r="L225" s="196"/>
      <c r="M225" s="197" t="s">
        <v>1</v>
      </c>
      <c r="N225" s="198" t="s">
        <v>40</v>
      </c>
      <c r="O225" s="71"/>
      <c r="P225" s="199">
        <f>O225*H225</f>
        <v>0</v>
      </c>
      <c r="Q225" s="199">
        <v>1</v>
      </c>
      <c r="R225" s="199">
        <f>Q225*H225</f>
        <v>14.129</v>
      </c>
      <c r="S225" s="199">
        <v>0</v>
      </c>
      <c r="T225" s="200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1" t="s">
        <v>138</v>
      </c>
      <c r="AT225" s="201" t="s">
        <v>135</v>
      </c>
      <c r="AU225" s="201" t="s">
        <v>85</v>
      </c>
      <c r="AY225" s="17" t="s">
        <v>133</v>
      </c>
      <c r="BE225" s="202">
        <f>IF(N225="základní",J225,0)</f>
        <v>0</v>
      </c>
      <c r="BF225" s="202">
        <f>IF(N225="snížená",J225,0)</f>
        <v>0</v>
      </c>
      <c r="BG225" s="202">
        <f>IF(N225="zákl. přenesená",J225,0)</f>
        <v>0</v>
      </c>
      <c r="BH225" s="202">
        <f>IF(N225="sníž. přenesená",J225,0)</f>
        <v>0</v>
      </c>
      <c r="BI225" s="202">
        <f>IF(N225="nulová",J225,0)</f>
        <v>0</v>
      </c>
      <c r="BJ225" s="17" t="s">
        <v>83</v>
      </c>
      <c r="BK225" s="202">
        <f>ROUND(I225*H225,2)</f>
        <v>0</v>
      </c>
      <c r="BL225" s="17" t="s">
        <v>139</v>
      </c>
      <c r="BM225" s="201" t="s">
        <v>472</v>
      </c>
    </row>
    <row r="226" spans="1:65" s="14" customFormat="1" ht="11.25">
      <c r="B226" s="214"/>
      <c r="C226" s="215"/>
      <c r="D226" s="205" t="s">
        <v>169</v>
      </c>
      <c r="E226" s="216" t="s">
        <v>1</v>
      </c>
      <c r="F226" s="217" t="s">
        <v>473</v>
      </c>
      <c r="G226" s="215"/>
      <c r="H226" s="218">
        <v>13.92</v>
      </c>
      <c r="I226" s="219"/>
      <c r="J226" s="215"/>
      <c r="K226" s="215"/>
      <c r="L226" s="220"/>
      <c r="M226" s="221"/>
      <c r="N226" s="222"/>
      <c r="O226" s="222"/>
      <c r="P226" s="222"/>
      <c r="Q226" s="222"/>
      <c r="R226" s="222"/>
      <c r="S226" s="222"/>
      <c r="T226" s="223"/>
      <c r="AT226" s="224" t="s">
        <v>169</v>
      </c>
      <c r="AU226" s="224" t="s">
        <v>85</v>
      </c>
      <c r="AV226" s="14" t="s">
        <v>85</v>
      </c>
      <c r="AW226" s="14" t="s">
        <v>32</v>
      </c>
      <c r="AX226" s="14" t="s">
        <v>83</v>
      </c>
      <c r="AY226" s="224" t="s">
        <v>133</v>
      </c>
    </row>
    <row r="227" spans="1:65" s="14" customFormat="1" ht="11.25">
      <c r="B227" s="214"/>
      <c r="C227" s="215"/>
      <c r="D227" s="205" t="s">
        <v>169</v>
      </c>
      <c r="E227" s="215"/>
      <c r="F227" s="217" t="s">
        <v>474</v>
      </c>
      <c r="G227" s="215"/>
      <c r="H227" s="218">
        <v>14.129</v>
      </c>
      <c r="I227" s="219"/>
      <c r="J227" s="215"/>
      <c r="K227" s="215"/>
      <c r="L227" s="220"/>
      <c r="M227" s="221"/>
      <c r="N227" s="222"/>
      <c r="O227" s="222"/>
      <c r="P227" s="222"/>
      <c r="Q227" s="222"/>
      <c r="R227" s="222"/>
      <c r="S227" s="222"/>
      <c r="T227" s="223"/>
      <c r="AT227" s="224" t="s">
        <v>169</v>
      </c>
      <c r="AU227" s="224" t="s">
        <v>85</v>
      </c>
      <c r="AV227" s="14" t="s">
        <v>85</v>
      </c>
      <c r="AW227" s="14" t="s">
        <v>4</v>
      </c>
      <c r="AX227" s="14" t="s">
        <v>83</v>
      </c>
      <c r="AY227" s="224" t="s">
        <v>133</v>
      </c>
    </row>
    <row r="228" spans="1:65" s="2" customFormat="1" ht="24.2" customHeight="1">
      <c r="A228" s="34"/>
      <c r="B228" s="35"/>
      <c r="C228" s="236" t="s">
        <v>475</v>
      </c>
      <c r="D228" s="236" t="s">
        <v>221</v>
      </c>
      <c r="E228" s="237" t="s">
        <v>476</v>
      </c>
      <c r="F228" s="238" t="s">
        <v>477</v>
      </c>
      <c r="G228" s="239" t="s">
        <v>236</v>
      </c>
      <c r="H228" s="240">
        <v>221.6</v>
      </c>
      <c r="I228" s="241"/>
      <c r="J228" s="242">
        <f>ROUND(I228*H228,2)</f>
        <v>0</v>
      </c>
      <c r="K228" s="243"/>
      <c r="L228" s="39"/>
      <c r="M228" s="244" t="s">
        <v>1</v>
      </c>
      <c r="N228" s="245" t="s">
        <v>40</v>
      </c>
      <c r="O228" s="71"/>
      <c r="P228" s="199">
        <f>O228*H228</f>
        <v>0</v>
      </c>
      <c r="Q228" s="199">
        <v>0</v>
      </c>
      <c r="R228" s="199">
        <f>Q228*H228</f>
        <v>0</v>
      </c>
      <c r="S228" s="199">
        <v>0</v>
      </c>
      <c r="T228" s="200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1" t="s">
        <v>139</v>
      </c>
      <c r="AT228" s="201" t="s">
        <v>221</v>
      </c>
      <c r="AU228" s="201" t="s">
        <v>85</v>
      </c>
      <c r="AY228" s="17" t="s">
        <v>133</v>
      </c>
      <c r="BE228" s="202">
        <f>IF(N228="základní",J228,0)</f>
        <v>0</v>
      </c>
      <c r="BF228" s="202">
        <f>IF(N228="snížená",J228,0)</f>
        <v>0</v>
      </c>
      <c r="BG228" s="202">
        <f>IF(N228="zákl. přenesená",J228,0)</f>
        <v>0</v>
      </c>
      <c r="BH228" s="202">
        <f>IF(N228="sníž. přenesená",J228,0)</f>
        <v>0</v>
      </c>
      <c r="BI228" s="202">
        <f>IF(N228="nulová",J228,0)</f>
        <v>0</v>
      </c>
      <c r="BJ228" s="17" t="s">
        <v>83</v>
      </c>
      <c r="BK228" s="202">
        <f>ROUND(I228*H228,2)</f>
        <v>0</v>
      </c>
      <c r="BL228" s="17" t="s">
        <v>139</v>
      </c>
      <c r="BM228" s="201" t="s">
        <v>478</v>
      </c>
    </row>
    <row r="229" spans="1:65" s="14" customFormat="1" ht="11.25">
      <c r="B229" s="214"/>
      <c r="C229" s="215"/>
      <c r="D229" s="205" t="s">
        <v>169</v>
      </c>
      <c r="E229" s="216" t="s">
        <v>1</v>
      </c>
      <c r="F229" s="217" t="s">
        <v>479</v>
      </c>
      <c r="G229" s="215"/>
      <c r="H229" s="218">
        <v>221.6</v>
      </c>
      <c r="I229" s="219"/>
      <c r="J229" s="215"/>
      <c r="K229" s="215"/>
      <c r="L229" s="220"/>
      <c r="M229" s="221"/>
      <c r="N229" s="222"/>
      <c r="O229" s="222"/>
      <c r="P229" s="222"/>
      <c r="Q229" s="222"/>
      <c r="R229" s="222"/>
      <c r="S229" s="222"/>
      <c r="T229" s="223"/>
      <c r="AT229" s="224" t="s">
        <v>169</v>
      </c>
      <c r="AU229" s="224" t="s">
        <v>85</v>
      </c>
      <c r="AV229" s="14" t="s">
        <v>85</v>
      </c>
      <c r="AW229" s="14" t="s">
        <v>32</v>
      </c>
      <c r="AX229" s="14" t="s">
        <v>83</v>
      </c>
      <c r="AY229" s="224" t="s">
        <v>133</v>
      </c>
    </row>
    <row r="230" spans="1:65" s="2" customFormat="1" ht="24.2" customHeight="1">
      <c r="A230" s="34"/>
      <c r="B230" s="35"/>
      <c r="C230" s="236" t="s">
        <v>480</v>
      </c>
      <c r="D230" s="236" t="s">
        <v>221</v>
      </c>
      <c r="E230" s="237" t="s">
        <v>481</v>
      </c>
      <c r="F230" s="238" t="s">
        <v>482</v>
      </c>
      <c r="G230" s="239" t="s">
        <v>236</v>
      </c>
      <c r="H230" s="240">
        <v>1703</v>
      </c>
      <c r="I230" s="241"/>
      <c r="J230" s="242">
        <f>ROUND(I230*H230,2)</f>
        <v>0</v>
      </c>
      <c r="K230" s="243"/>
      <c r="L230" s="39"/>
      <c r="M230" s="244" t="s">
        <v>1</v>
      </c>
      <c r="N230" s="245" t="s">
        <v>40</v>
      </c>
      <c r="O230" s="71"/>
      <c r="P230" s="199">
        <f>O230*H230</f>
        <v>0</v>
      </c>
      <c r="Q230" s="199">
        <v>0</v>
      </c>
      <c r="R230" s="199">
        <f>Q230*H230</f>
        <v>0</v>
      </c>
      <c r="S230" s="199">
        <v>0</v>
      </c>
      <c r="T230" s="200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1" t="s">
        <v>139</v>
      </c>
      <c r="AT230" s="201" t="s">
        <v>221</v>
      </c>
      <c r="AU230" s="201" t="s">
        <v>85</v>
      </c>
      <c r="AY230" s="17" t="s">
        <v>133</v>
      </c>
      <c r="BE230" s="202">
        <f>IF(N230="základní",J230,0)</f>
        <v>0</v>
      </c>
      <c r="BF230" s="202">
        <f>IF(N230="snížená",J230,0)</f>
        <v>0</v>
      </c>
      <c r="BG230" s="202">
        <f>IF(N230="zákl. přenesená",J230,0)</f>
        <v>0</v>
      </c>
      <c r="BH230" s="202">
        <f>IF(N230="sníž. přenesená",J230,0)</f>
        <v>0</v>
      </c>
      <c r="BI230" s="202">
        <f>IF(N230="nulová",J230,0)</f>
        <v>0</v>
      </c>
      <c r="BJ230" s="17" t="s">
        <v>83</v>
      </c>
      <c r="BK230" s="202">
        <f>ROUND(I230*H230,2)</f>
        <v>0</v>
      </c>
      <c r="BL230" s="17" t="s">
        <v>139</v>
      </c>
      <c r="BM230" s="201" t="s">
        <v>483</v>
      </c>
    </row>
    <row r="231" spans="1:65" s="13" customFormat="1" ht="11.25">
      <c r="B231" s="203"/>
      <c r="C231" s="204"/>
      <c r="D231" s="205" t="s">
        <v>169</v>
      </c>
      <c r="E231" s="206" t="s">
        <v>1</v>
      </c>
      <c r="F231" s="207" t="s">
        <v>315</v>
      </c>
      <c r="G231" s="204"/>
      <c r="H231" s="206" t="s">
        <v>1</v>
      </c>
      <c r="I231" s="208"/>
      <c r="J231" s="204"/>
      <c r="K231" s="204"/>
      <c r="L231" s="209"/>
      <c r="M231" s="210"/>
      <c r="N231" s="211"/>
      <c r="O231" s="211"/>
      <c r="P231" s="211"/>
      <c r="Q231" s="211"/>
      <c r="R231" s="211"/>
      <c r="S231" s="211"/>
      <c r="T231" s="212"/>
      <c r="AT231" s="213" t="s">
        <v>169</v>
      </c>
      <c r="AU231" s="213" t="s">
        <v>85</v>
      </c>
      <c r="AV231" s="13" t="s">
        <v>83</v>
      </c>
      <c r="AW231" s="13" t="s">
        <v>32</v>
      </c>
      <c r="AX231" s="13" t="s">
        <v>75</v>
      </c>
      <c r="AY231" s="213" t="s">
        <v>133</v>
      </c>
    </row>
    <row r="232" spans="1:65" s="14" customFormat="1" ht="11.25">
      <c r="B232" s="214"/>
      <c r="C232" s="215"/>
      <c r="D232" s="205" t="s">
        <v>169</v>
      </c>
      <c r="E232" s="216" t="s">
        <v>270</v>
      </c>
      <c r="F232" s="217" t="s">
        <v>271</v>
      </c>
      <c r="G232" s="215"/>
      <c r="H232" s="218">
        <v>1703</v>
      </c>
      <c r="I232" s="219"/>
      <c r="J232" s="215"/>
      <c r="K232" s="215"/>
      <c r="L232" s="220"/>
      <c r="M232" s="221"/>
      <c r="N232" s="222"/>
      <c r="O232" s="222"/>
      <c r="P232" s="222"/>
      <c r="Q232" s="222"/>
      <c r="R232" s="222"/>
      <c r="S232" s="222"/>
      <c r="T232" s="223"/>
      <c r="AT232" s="224" t="s">
        <v>169</v>
      </c>
      <c r="AU232" s="224" t="s">
        <v>85</v>
      </c>
      <c r="AV232" s="14" t="s">
        <v>85</v>
      </c>
      <c r="AW232" s="14" t="s">
        <v>32</v>
      </c>
      <c r="AX232" s="14" t="s">
        <v>83</v>
      </c>
      <c r="AY232" s="224" t="s">
        <v>133</v>
      </c>
    </row>
    <row r="233" spans="1:65" s="2" customFormat="1" ht="16.5" customHeight="1">
      <c r="A233" s="34"/>
      <c r="B233" s="35"/>
      <c r="C233" s="188" t="s">
        <v>484</v>
      </c>
      <c r="D233" s="188" t="s">
        <v>135</v>
      </c>
      <c r="E233" s="189" t="s">
        <v>485</v>
      </c>
      <c r="F233" s="190" t="s">
        <v>486</v>
      </c>
      <c r="G233" s="191" t="s">
        <v>487</v>
      </c>
      <c r="H233" s="192">
        <v>51.09</v>
      </c>
      <c r="I233" s="193"/>
      <c r="J233" s="194">
        <f>ROUND(I233*H233,2)</f>
        <v>0</v>
      </c>
      <c r="K233" s="195"/>
      <c r="L233" s="196"/>
      <c r="M233" s="197" t="s">
        <v>1</v>
      </c>
      <c r="N233" s="198" t="s">
        <v>40</v>
      </c>
      <c r="O233" s="71"/>
      <c r="P233" s="199">
        <f>O233*H233</f>
        <v>0</v>
      </c>
      <c r="Q233" s="199">
        <v>1E-3</v>
      </c>
      <c r="R233" s="199">
        <f>Q233*H233</f>
        <v>5.1090000000000003E-2</v>
      </c>
      <c r="S233" s="199">
        <v>0</v>
      </c>
      <c r="T233" s="200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1" t="s">
        <v>138</v>
      </c>
      <c r="AT233" s="201" t="s">
        <v>135</v>
      </c>
      <c r="AU233" s="201" t="s">
        <v>85</v>
      </c>
      <c r="AY233" s="17" t="s">
        <v>133</v>
      </c>
      <c r="BE233" s="202">
        <f>IF(N233="základní",J233,0)</f>
        <v>0</v>
      </c>
      <c r="BF233" s="202">
        <f>IF(N233="snížená",J233,0)</f>
        <v>0</v>
      </c>
      <c r="BG233" s="202">
        <f>IF(N233="zákl. přenesená",J233,0)</f>
        <v>0</v>
      </c>
      <c r="BH233" s="202">
        <f>IF(N233="sníž. přenesená",J233,0)</f>
        <v>0</v>
      </c>
      <c r="BI233" s="202">
        <f>IF(N233="nulová",J233,0)</f>
        <v>0</v>
      </c>
      <c r="BJ233" s="17" t="s">
        <v>83</v>
      </c>
      <c r="BK233" s="202">
        <f>ROUND(I233*H233,2)</f>
        <v>0</v>
      </c>
      <c r="BL233" s="17" t="s">
        <v>139</v>
      </c>
      <c r="BM233" s="201" t="s">
        <v>488</v>
      </c>
    </row>
    <row r="234" spans="1:65" s="14" customFormat="1" ht="11.25">
      <c r="B234" s="214"/>
      <c r="C234" s="215"/>
      <c r="D234" s="205" t="s">
        <v>169</v>
      </c>
      <c r="E234" s="216" t="s">
        <v>1</v>
      </c>
      <c r="F234" s="217" t="s">
        <v>489</v>
      </c>
      <c r="G234" s="215"/>
      <c r="H234" s="218">
        <v>51.09</v>
      </c>
      <c r="I234" s="219"/>
      <c r="J234" s="215"/>
      <c r="K234" s="215"/>
      <c r="L234" s="220"/>
      <c r="M234" s="221"/>
      <c r="N234" s="222"/>
      <c r="O234" s="222"/>
      <c r="P234" s="222"/>
      <c r="Q234" s="222"/>
      <c r="R234" s="222"/>
      <c r="S234" s="222"/>
      <c r="T234" s="223"/>
      <c r="AT234" s="224" t="s">
        <v>169</v>
      </c>
      <c r="AU234" s="224" t="s">
        <v>85</v>
      </c>
      <c r="AV234" s="14" t="s">
        <v>85</v>
      </c>
      <c r="AW234" s="14" t="s">
        <v>32</v>
      </c>
      <c r="AX234" s="14" t="s">
        <v>83</v>
      </c>
      <c r="AY234" s="224" t="s">
        <v>133</v>
      </c>
    </row>
    <row r="235" spans="1:65" s="2" customFormat="1" ht="24.2" customHeight="1">
      <c r="A235" s="34"/>
      <c r="B235" s="35"/>
      <c r="C235" s="236" t="s">
        <v>490</v>
      </c>
      <c r="D235" s="236" t="s">
        <v>221</v>
      </c>
      <c r="E235" s="237" t="s">
        <v>491</v>
      </c>
      <c r="F235" s="238" t="s">
        <v>492</v>
      </c>
      <c r="G235" s="239" t="s">
        <v>236</v>
      </c>
      <c r="H235" s="240">
        <v>77</v>
      </c>
      <c r="I235" s="241"/>
      <c r="J235" s="242">
        <f>ROUND(I235*H235,2)</f>
        <v>0</v>
      </c>
      <c r="K235" s="243"/>
      <c r="L235" s="39"/>
      <c r="M235" s="244" t="s">
        <v>1</v>
      </c>
      <c r="N235" s="245" t="s">
        <v>40</v>
      </c>
      <c r="O235" s="71"/>
      <c r="P235" s="199">
        <f>O235*H235</f>
        <v>0</v>
      </c>
      <c r="Q235" s="199">
        <v>0</v>
      </c>
      <c r="R235" s="199">
        <f>Q235*H235</f>
        <v>0</v>
      </c>
      <c r="S235" s="199">
        <v>0</v>
      </c>
      <c r="T235" s="200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1" t="s">
        <v>139</v>
      </c>
      <c r="AT235" s="201" t="s">
        <v>221</v>
      </c>
      <c r="AU235" s="201" t="s">
        <v>85</v>
      </c>
      <c r="AY235" s="17" t="s">
        <v>133</v>
      </c>
      <c r="BE235" s="202">
        <f>IF(N235="základní",J235,0)</f>
        <v>0</v>
      </c>
      <c r="BF235" s="202">
        <f>IF(N235="snížená",J235,0)</f>
        <v>0</v>
      </c>
      <c r="BG235" s="202">
        <f>IF(N235="zákl. přenesená",J235,0)</f>
        <v>0</v>
      </c>
      <c r="BH235" s="202">
        <f>IF(N235="sníž. přenesená",J235,0)</f>
        <v>0</v>
      </c>
      <c r="BI235" s="202">
        <f>IF(N235="nulová",J235,0)</f>
        <v>0</v>
      </c>
      <c r="BJ235" s="17" t="s">
        <v>83</v>
      </c>
      <c r="BK235" s="202">
        <f>ROUND(I235*H235,2)</f>
        <v>0</v>
      </c>
      <c r="BL235" s="17" t="s">
        <v>139</v>
      </c>
      <c r="BM235" s="201" t="s">
        <v>493</v>
      </c>
    </row>
    <row r="236" spans="1:65" s="13" customFormat="1" ht="11.25">
      <c r="B236" s="203"/>
      <c r="C236" s="204"/>
      <c r="D236" s="205" t="s">
        <v>169</v>
      </c>
      <c r="E236" s="206" t="s">
        <v>1</v>
      </c>
      <c r="F236" s="207" t="s">
        <v>315</v>
      </c>
      <c r="G236" s="204"/>
      <c r="H236" s="206" t="s">
        <v>1</v>
      </c>
      <c r="I236" s="208"/>
      <c r="J236" s="204"/>
      <c r="K236" s="204"/>
      <c r="L236" s="209"/>
      <c r="M236" s="210"/>
      <c r="N236" s="211"/>
      <c r="O236" s="211"/>
      <c r="P236" s="211"/>
      <c r="Q236" s="211"/>
      <c r="R236" s="211"/>
      <c r="S236" s="211"/>
      <c r="T236" s="212"/>
      <c r="AT236" s="213" t="s">
        <v>169</v>
      </c>
      <c r="AU236" s="213" t="s">
        <v>85</v>
      </c>
      <c r="AV236" s="13" t="s">
        <v>83</v>
      </c>
      <c r="AW236" s="13" t="s">
        <v>32</v>
      </c>
      <c r="AX236" s="13" t="s">
        <v>75</v>
      </c>
      <c r="AY236" s="213" t="s">
        <v>133</v>
      </c>
    </row>
    <row r="237" spans="1:65" s="14" customFormat="1" ht="11.25">
      <c r="B237" s="214"/>
      <c r="C237" s="215"/>
      <c r="D237" s="205" t="s">
        <v>169</v>
      </c>
      <c r="E237" s="216" t="s">
        <v>268</v>
      </c>
      <c r="F237" s="217" t="s">
        <v>269</v>
      </c>
      <c r="G237" s="215"/>
      <c r="H237" s="218">
        <v>77</v>
      </c>
      <c r="I237" s="219"/>
      <c r="J237" s="215"/>
      <c r="K237" s="215"/>
      <c r="L237" s="220"/>
      <c r="M237" s="221"/>
      <c r="N237" s="222"/>
      <c r="O237" s="222"/>
      <c r="P237" s="222"/>
      <c r="Q237" s="222"/>
      <c r="R237" s="222"/>
      <c r="S237" s="222"/>
      <c r="T237" s="223"/>
      <c r="AT237" s="224" t="s">
        <v>169</v>
      </c>
      <c r="AU237" s="224" t="s">
        <v>85</v>
      </c>
      <c r="AV237" s="14" t="s">
        <v>85</v>
      </c>
      <c r="AW237" s="14" t="s">
        <v>32</v>
      </c>
      <c r="AX237" s="14" t="s">
        <v>83</v>
      </c>
      <c r="AY237" s="224" t="s">
        <v>133</v>
      </c>
    </row>
    <row r="238" spans="1:65" s="2" customFormat="1" ht="16.5" customHeight="1">
      <c r="A238" s="34"/>
      <c r="B238" s="35"/>
      <c r="C238" s="188" t="s">
        <v>494</v>
      </c>
      <c r="D238" s="188" t="s">
        <v>135</v>
      </c>
      <c r="E238" s="189" t="s">
        <v>495</v>
      </c>
      <c r="F238" s="190" t="s">
        <v>496</v>
      </c>
      <c r="G238" s="191" t="s">
        <v>487</v>
      </c>
      <c r="H238" s="192">
        <v>2.31</v>
      </c>
      <c r="I238" s="193"/>
      <c r="J238" s="194">
        <f>ROUND(I238*H238,2)</f>
        <v>0</v>
      </c>
      <c r="K238" s="195"/>
      <c r="L238" s="196"/>
      <c r="M238" s="197" t="s">
        <v>1</v>
      </c>
      <c r="N238" s="198" t="s">
        <v>40</v>
      </c>
      <c r="O238" s="71"/>
      <c r="P238" s="199">
        <f>O238*H238</f>
        <v>0</v>
      </c>
      <c r="Q238" s="199">
        <v>1E-3</v>
      </c>
      <c r="R238" s="199">
        <f>Q238*H238</f>
        <v>2.31E-3</v>
      </c>
      <c r="S238" s="199">
        <v>0</v>
      </c>
      <c r="T238" s="200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1" t="s">
        <v>138</v>
      </c>
      <c r="AT238" s="201" t="s">
        <v>135</v>
      </c>
      <c r="AU238" s="201" t="s">
        <v>85</v>
      </c>
      <c r="AY238" s="17" t="s">
        <v>133</v>
      </c>
      <c r="BE238" s="202">
        <f>IF(N238="základní",J238,0)</f>
        <v>0</v>
      </c>
      <c r="BF238" s="202">
        <f>IF(N238="snížená",J238,0)</f>
        <v>0</v>
      </c>
      <c r="BG238" s="202">
        <f>IF(N238="zákl. přenesená",J238,0)</f>
        <v>0</v>
      </c>
      <c r="BH238" s="202">
        <f>IF(N238="sníž. přenesená",J238,0)</f>
        <v>0</v>
      </c>
      <c r="BI238" s="202">
        <f>IF(N238="nulová",J238,0)</f>
        <v>0</v>
      </c>
      <c r="BJ238" s="17" t="s">
        <v>83</v>
      </c>
      <c r="BK238" s="202">
        <f>ROUND(I238*H238,2)</f>
        <v>0</v>
      </c>
      <c r="BL238" s="17" t="s">
        <v>139</v>
      </c>
      <c r="BM238" s="201" t="s">
        <v>497</v>
      </c>
    </row>
    <row r="239" spans="1:65" s="14" customFormat="1" ht="11.25">
      <c r="B239" s="214"/>
      <c r="C239" s="215"/>
      <c r="D239" s="205" t="s">
        <v>169</v>
      </c>
      <c r="E239" s="216" t="s">
        <v>1</v>
      </c>
      <c r="F239" s="217" t="s">
        <v>498</v>
      </c>
      <c r="G239" s="215"/>
      <c r="H239" s="218">
        <v>2.31</v>
      </c>
      <c r="I239" s="219"/>
      <c r="J239" s="215"/>
      <c r="K239" s="215"/>
      <c r="L239" s="220"/>
      <c r="M239" s="221"/>
      <c r="N239" s="222"/>
      <c r="O239" s="222"/>
      <c r="P239" s="222"/>
      <c r="Q239" s="222"/>
      <c r="R239" s="222"/>
      <c r="S239" s="222"/>
      <c r="T239" s="223"/>
      <c r="AT239" s="224" t="s">
        <v>169</v>
      </c>
      <c r="AU239" s="224" t="s">
        <v>85</v>
      </c>
      <c r="AV239" s="14" t="s">
        <v>85</v>
      </c>
      <c r="AW239" s="14" t="s">
        <v>32</v>
      </c>
      <c r="AX239" s="14" t="s">
        <v>83</v>
      </c>
      <c r="AY239" s="224" t="s">
        <v>133</v>
      </c>
    </row>
    <row r="240" spans="1:65" s="2" customFormat="1" ht="16.5" customHeight="1">
      <c r="A240" s="34"/>
      <c r="B240" s="35"/>
      <c r="C240" s="188" t="s">
        <v>499</v>
      </c>
      <c r="D240" s="188" t="s">
        <v>135</v>
      </c>
      <c r="E240" s="189" t="s">
        <v>500</v>
      </c>
      <c r="F240" s="190" t="s">
        <v>501</v>
      </c>
      <c r="G240" s="191" t="s">
        <v>487</v>
      </c>
      <c r="H240" s="192">
        <v>6.6479999999999997</v>
      </c>
      <c r="I240" s="193"/>
      <c r="J240" s="194">
        <f>ROUND(I240*H240,2)</f>
        <v>0</v>
      </c>
      <c r="K240" s="195"/>
      <c r="L240" s="196"/>
      <c r="M240" s="197" t="s">
        <v>1</v>
      </c>
      <c r="N240" s="198" t="s">
        <v>40</v>
      </c>
      <c r="O240" s="71"/>
      <c r="P240" s="199">
        <f>O240*H240</f>
        <v>0</v>
      </c>
      <c r="Q240" s="199">
        <v>1E-3</v>
      </c>
      <c r="R240" s="199">
        <f>Q240*H240</f>
        <v>6.6479999999999994E-3</v>
      </c>
      <c r="S240" s="199">
        <v>0</v>
      </c>
      <c r="T240" s="200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1" t="s">
        <v>138</v>
      </c>
      <c r="AT240" s="201" t="s">
        <v>135</v>
      </c>
      <c r="AU240" s="201" t="s">
        <v>85</v>
      </c>
      <c r="AY240" s="17" t="s">
        <v>133</v>
      </c>
      <c r="BE240" s="202">
        <f>IF(N240="základní",J240,0)</f>
        <v>0</v>
      </c>
      <c r="BF240" s="202">
        <f>IF(N240="snížená",J240,0)</f>
        <v>0</v>
      </c>
      <c r="BG240" s="202">
        <f>IF(N240="zákl. přenesená",J240,0)</f>
        <v>0</v>
      </c>
      <c r="BH240" s="202">
        <f>IF(N240="sníž. přenesená",J240,0)</f>
        <v>0</v>
      </c>
      <c r="BI240" s="202">
        <f>IF(N240="nulová",J240,0)</f>
        <v>0</v>
      </c>
      <c r="BJ240" s="17" t="s">
        <v>83</v>
      </c>
      <c r="BK240" s="202">
        <f>ROUND(I240*H240,2)</f>
        <v>0</v>
      </c>
      <c r="BL240" s="17" t="s">
        <v>139</v>
      </c>
      <c r="BM240" s="201" t="s">
        <v>502</v>
      </c>
    </row>
    <row r="241" spans="1:65" s="14" customFormat="1" ht="11.25">
      <c r="B241" s="214"/>
      <c r="C241" s="215"/>
      <c r="D241" s="205" t="s">
        <v>169</v>
      </c>
      <c r="E241" s="216" t="s">
        <v>1</v>
      </c>
      <c r="F241" s="217" t="s">
        <v>503</v>
      </c>
      <c r="G241" s="215"/>
      <c r="H241" s="218">
        <v>6.6479999999999997</v>
      </c>
      <c r="I241" s="219"/>
      <c r="J241" s="215"/>
      <c r="K241" s="215"/>
      <c r="L241" s="220"/>
      <c r="M241" s="221"/>
      <c r="N241" s="222"/>
      <c r="O241" s="222"/>
      <c r="P241" s="222"/>
      <c r="Q241" s="222"/>
      <c r="R241" s="222"/>
      <c r="S241" s="222"/>
      <c r="T241" s="223"/>
      <c r="AT241" s="224" t="s">
        <v>169</v>
      </c>
      <c r="AU241" s="224" t="s">
        <v>85</v>
      </c>
      <c r="AV241" s="14" t="s">
        <v>85</v>
      </c>
      <c r="AW241" s="14" t="s">
        <v>32</v>
      </c>
      <c r="AX241" s="14" t="s">
        <v>83</v>
      </c>
      <c r="AY241" s="224" t="s">
        <v>133</v>
      </c>
    </row>
    <row r="242" spans="1:65" s="2" customFormat="1" ht="16.5" customHeight="1">
      <c r="A242" s="34"/>
      <c r="B242" s="35"/>
      <c r="C242" s="188" t="s">
        <v>504</v>
      </c>
      <c r="D242" s="188" t="s">
        <v>135</v>
      </c>
      <c r="E242" s="189" t="s">
        <v>505</v>
      </c>
      <c r="F242" s="190" t="s">
        <v>506</v>
      </c>
      <c r="G242" s="191" t="s">
        <v>507</v>
      </c>
      <c r="H242" s="192">
        <v>0.17699999999999999</v>
      </c>
      <c r="I242" s="193"/>
      <c r="J242" s="194">
        <f>ROUND(I242*H242,2)</f>
        <v>0</v>
      </c>
      <c r="K242" s="195"/>
      <c r="L242" s="196"/>
      <c r="M242" s="197" t="s">
        <v>1</v>
      </c>
      <c r="N242" s="198" t="s">
        <v>40</v>
      </c>
      <c r="O242" s="71"/>
      <c r="P242" s="199">
        <f>O242*H242</f>
        <v>0</v>
      </c>
      <c r="Q242" s="199">
        <v>1E-3</v>
      </c>
      <c r="R242" s="199">
        <f>Q242*H242</f>
        <v>1.7699999999999999E-4</v>
      </c>
      <c r="S242" s="199">
        <v>0</v>
      </c>
      <c r="T242" s="200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1" t="s">
        <v>138</v>
      </c>
      <c r="AT242" s="201" t="s">
        <v>135</v>
      </c>
      <c r="AU242" s="201" t="s">
        <v>85</v>
      </c>
      <c r="AY242" s="17" t="s">
        <v>133</v>
      </c>
      <c r="BE242" s="202">
        <f>IF(N242="základní",J242,0)</f>
        <v>0</v>
      </c>
      <c r="BF242" s="202">
        <f>IF(N242="snížená",J242,0)</f>
        <v>0</v>
      </c>
      <c r="BG242" s="202">
        <f>IF(N242="zákl. přenesená",J242,0)</f>
        <v>0</v>
      </c>
      <c r="BH242" s="202">
        <f>IF(N242="sníž. přenesená",J242,0)</f>
        <v>0</v>
      </c>
      <c r="BI242" s="202">
        <f>IF(N242="nulová",J242,0)</f>
        <v>0</v>
      </c>
      <c r="BJ242" s="17" t="s">
        <v>83</v>
      </c>
      <c r="BK242" s="202">
        <f>ROUND(I242*H242,2)</f>
        <v>0</v>
      </c>
      <c r="BL242" s="17" t="s">
        <v>139</v>
      </c>
      <c r="BM242" s="201" t="s">
        <v>508</v>
      </c>
    </row>
    <row r="243" spans="1:65" s="14" customFormat="1" ht="11.25">
      <c r="B243" s="214"/>
      <c r="C243" s="215"/>
      <c r="D243" s="205" t="s">
        <v>169</v>
      </c>
      <c r="E243" s="216" t="s">
        <v>1</v>
      </c>
      <c r="F243" s="217" t="s">
        <v>509</v>
      </c>
      <c r="G243" s="215"/>
      <c r="H243" s="218">
        <v>0.17699999999999999</v>
      </c>
      <c r="I243" s="219"/>
      <c r="J243" s="215"/>
      <c r="K243" s="215"/>
      <c r="L243" s="220"/>
      <c r="M243" s="221"/>
      <c r="N243" s="222"/>
      <c r="O243" s="222"/>
      <c r="P243" s="222"/>
      <c r="Q243" s="222"/>
      <c r="R243" s="222"/>
      <c r="S243" s="222"/>
      <c r="T243" s="223"/>
      <c r="AT243" s="224" t="s">
        <v>169</v>
      </c>
      <c r="AU243" s="224" t="s">
        <v>85</v>
      </c>
      <c r="AV243" s="14" t="s">
        <v>85</v>
      </c>
      <c r="AW243" s="14" t="s">
        <v>32</v>
      </c>
      <c r="AX243" s="14" t="s">
        <v>83</v>
      </c>
      <c r="AY243" s="224" t="s">
        <v>133</v>
      </c>
    </row>
    <row r="244" spans="1:65" s="2" customFormat="1" ht="24.2" customHeight="1">
      <c r="A244" s="34"/>
      <c r="B244" s="35"/>
      <c r="C244" s="236" t="s">
        <v>510</v>
      </c>
      <c r="D244" s="236" t="s">
        <v>221</v>
      </c>
      <c r="E244" s="237" t="s">
        <v>511</v>
      </c>
      <c r="F244" s="238" t="s">
        <v>512</v>
      </c>
      <c r="G244" s="239" t="s">
        <v>236</v>
      </c>
      <c r="H244" s="240">
        <v>2007.7</v>
      </c>
      <c r="I244" s="241"/>
      <c r="J244" s="242">
        <f>ROUND(I244*H244,2)</f>
        <v>0</v>
      </c>
      <c r="K244" s="243"/>
      <c r="L244" s="39"/>
      <c r="M244" s="244" t="s">
        <v>1</v>
      </c>
      <c r="N244" s="245" t="s">
        <v>40</v>
      </c>
      <c r="O244" s="71"/>
      <c r="P244" s="199">
        <f>O244*H244</f>
        <v>0</v>
      </c>
      <c r="Q244" s="199">
        <v>0</v>
      </c>
      <c r="R244" s="199">
        <f>Q244*H244</f>
        <v>0</v>
      </c>
      <c r="S244" s="199">
        <v>0</v>
      </c>
      <c r="T244" s="200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1" t="s">
        <v>139</v>
      </c>
      <c r="AT244" s="201" t="s">
        <v>221</v>
      </c>
      <c r="AU244" s="201" t="s">
        <v>85</v>
      </c>
      <c r="AY244" s="17" t="s">
        <v>133</v>
      </c>
      <c r="BE244" s="202">
        <f>IF(N244="základní",J244,0)</f>
        <v>0</v>
      </c>
      <c r="BF244" s="202">
        <f>IF(N244="snížená",J244,0)</f>
        <v>0</v>
      </c>
      <c r="BG244" s="202">
        <f>IF(N244="zákl. přenesená",J244,0)</f>
        <v>0</v>
      </c>
      <c r="BH244" s="202">
        <f>IF(N244="sníž. přenesená",J244,0)</f>
        <v>0</v>
      </c>
      <c r="BI244" s="202">
        <f>IF(N244="nulová",J244,0)</f>
        <v>0</v>
      </c>
      <c r="BJ244" s="17" t="s">
        <v>83</v>
      </c>
      <c r="BK244" s="202">
        <f>ROUND(I244*H244,2)</f>
        <v>0</v>
      </c>
      <c r="BL244" s="17" t="s">
        <v>139</v>
      </c>
      <c r="BM244" s="201" t="s">
        <v>513</v>
      </c>
    </row>
    <row r="245" spans="1:65" s="14" customFormat="1" ht="22.5">
      <c r="B245" s="214"/>
      <c r="C245" s="215"/>
      <c r="D245" s="205" t="s">
        <v>169</v>
      </c>
      <c r="E245" s="216" t="s">
        <v>274</v>
      </c>
      <c r="F245" s="217" t="s">
        <v>514</v>
      </c>
      <c r="G245" s="215"/>
      <c r="H245" s="218">
        <v>2007.7</v>
      </c>
      <c r="I245" s="219"/>
      <c r="J245" s="215"/>
      <c r="K245" s="215"/>
      <c r="L245" s="220"/>
      <c r="M245" s="221"/>
      <c r="N245" s="222"/>
      <c r="O245" s="222"/>
      <c r="P245" s="222"/>
      <c r="Q245" s="222"/>
      <c r="R245" s="222"/>
      <c r="S245" s="222"/>
      <c r="T245" s="223"/>
      <c r="AT245" s="224" t="s">
        <v>169</v>
      </c>
      <c r="AU245" s="224" t="s">
        <v>85</v>
      </c>
      <c r="AV245" s="14" t="s">
        <v>85</v>
      </c>
      <c r="AW245" s="14" t="s">
        <v>32</v>
      </c>
      <c r="AX245" s="14" t="s">
        <v>83</v>
      </c>
      <c r="AY245" s="224" t="s">
        <v>133</v>
      </c>
    </row>
    <row r="246" spans="1:65" s="2" customFormat="1" ht="33" customHeight="1">
      <c r="A246" s="34"/>
      <c r="B246" s="35"/>
      <c r="C246" s="236" t="s">
        <v>515</v>
      </c>
      <c r="D246" s="236" t="s">
        <v>221</v>
      </c>
      <c r="E246" s="237" t="s">
        <v>516</v>
      </c>
      <c r="F246" s="238" t="s">
        <v>517</v>
      </c>
      <c r="G246" s="239" t="s">
        <v>167</v>
      </c>
      <c r="H246" s="240">
        <v>589</v>
      </c>
      <c r="I246" s="241"/>
      <c r="J246" s="242">
        <f>ROUND(I246*H246,2)</f>
        <v>0</v>
      </c>
      <c r="K246" s="243"/>
      <c r="L246" s="39"/>
      <c r="M246" s="244" t="s">
        <v>1</v>
      </c>
      <c r="N246" s="245" t="s">
        <v>40</v>
      </c>
      <c r="O246" s="71"/>
      <c r="P246" s="199">
        <f>O246*H246</f>
        <v>0</v>
      </c>
      <c r="Q246" s="199">
        <v>0</v>
      </c>
      <c r="R246" s="199">
        <f>Q246*H246</f>
        <v>0</v>
      </c>
      <c r="S246" s="199">
        <v>0</v>
      </c>
      <c r="T246" s="200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1" t="s">
        <v>139</v>
      </c>
      <c r="AT246" s="201" t="s">
        <v>221</v>
      </c>
      <c r="AU246" s="201" t="s">
        <v>85</v>
      </c>
      <c r="AY246" s="17" t="s">
        <v>133</v>
      </c>
      <c r="BE246" s="202">
        <f>IF(N246="základní",J246,0)</f>
        <v>0</v>
      </c>
      <c r="BF246" s="202">
        <f>IF(N246="snížená",J246,0)</f>
        <v>0</v>
      </c>
      <c r="BG246" s="202">
        <f>IF(N246="zákl. přenesená",J246,0)</f>
        <v>0</v>
      </c>
      <c r="BH246" s="202">
        <f>IF(N246="sníž. přenesená",J246,0)</f>
        <v>0</v>
      </c>
      <c r="BI246" s="202">
        <f>IF(N246="nulová",J246,0)</f>
        <v>0</v>
      </c>
      <c r="BJ246" s="17" t="s">
        <v>83</v>
      </c>
      <c r="BK246" s="202">
        <f>ROUND(I246*H246,2)</f>
        <v>0</v>
      </c>
      <c r="BL246" s="17" t="s">
        <v>139</v>
      </c>
      <c r="BM246" s="201" t="s">
        <v>518</v>
      </c>
    </row>
    <row r="247" spans="1:65" s="14" customFormat="1" ht="11.25">
      <c r="B247" s="214"/>
      <c r="C247" s="215"/>
      <c r="D247" s="205" t="s">
        <v>169</v>
      </c>
      <c r="E247" s="216" t="s">
        <v>1</v>
      </c>
      <c r="F247" s="217" t="s">
        <v>519</v>
      </c>
      <c r="G247" s="215"/>
      <c r="H247" s="218">
        <v>412</v>
      </c>
      <c r="I247" s="219"/>
      <c r="J247" s="215"/>
      <c r="K247" s="215"/>
      <c r="L247" s="220"/>
      <c r="M247" s="221"/>
      <c r="N247" s="222"/>
      <c r="O247" s="222"/>
      <c r="P247" s="222"/>
      <c r="Q247" s="222"/>
      <c r="R247" s="222"/>
      <c r="S247" s="222"/>
      <c r="T247" s="223"/>
      <c r="AT247" s="224" t="s">
        <v>169</v>
      </c>
      <c r="AU247" s="224" t="s">
        <v>85</v>
      </c>
      <c r="AV247" s="14" t="s">
        <v>85</v>
      </c>
      <c r="AW247" s="14" t="s">
        <v>32</v>
      </c>
      <c r="AX247" s="14" t="s">
        <v>75</v>
      </c>
      <c r="AY247" s="224" t="s">
        <v>133</v>
      </c>
    </row>
    <row r="248" spans="1:65" s="14" customFormat="1" ht="11.25">
      <c r="B248" s="214"/>
      <c r="C248" s="215"/>
      <c r="D248" s="205" t="s">
        <v>169</v>
      </c>
      <c r="E248" s="216" t="s">
        <v>1</v>
      </c>
      <c r="F248" s="217" t="s">
        <v>106</v>
      </c>
      <c r="G248" s="215"/>
      <c r="H248" s="218">
        <v>177</v>
      </c>
      <c r="I248" s="219"/>
      <c r="J248" s="215"/>
      <c r="K248" s="215"/>
      <c r="L248" s="220"/>
      <c r="M248" s="221"/>
      <c r="N248" s="222"/>
      <c r="O248" s="222"/>
      <c r="P248" s="222"/>
      <c r="Q248" s="222"/>
      <c r="R248" s="222"/>
      <c r="S248" s="222"/>
      <c r="T248" s="223"/>
      <c r="AT248" s="224" t="s">
        <v>169</v>
      </c>
      <c r="AU248" s="224" t="s">
        <v>85</v>
      </c>
      <c r="AV248" s="14" t="s">
        <v>85</v>
      </c>
      <c r="AW248" s="14" t="s">
        <v>32</v>
      </c>
      <c r="AX248" s="14" t="s">
        <v>75</v>
      </c>
      <c r="AY248" s="224" t="s">
        <v>133</v>
      </c>
    </row>
    <row r="249" spans="1:65" s="15" customFormat="1" ht="11.25">
      <c r="B249" s="225"/>
      <c r="C249" s="226"/>
      <c r="D249" s="205" t="s">
        <v>169</v>
      </c>
      <c r="E249" s="227" t="s">
        <v>1</v>
      </c>
      <c r="F249" s="228" t="s">
        <v>173</v>
      </c>
      <c r="G249" s="226"/>
      <c r="H249" s="229">
        <v>589</v>
      </c>
      <c r="I249" s="230"/>
      <c r="J249" s="226"/>
      <c r="K249" s="226"/>
      <c r="L249" s="231"/>
      <c r="M249" s="232"/>
      <c r="N249" s="233"/>
      <c r="O249" s="233"/>
      <c r="P249" s="233"/>
      <c r="Q249" s="233"/>
      <c r="R249" s="233"/>
      <c r="S249" s="233"/>
      <c r="T249" s="234"/>
      <c r="AT249" s="235" t="s">
        <v>169</v>
      </c>
      <c r="AU249" s="235" t="s">
        <v>85</v>
      </c>
      <c r="AV249" s="15" t="s">
        <v>139</v>
      </c>
      <c r="AW249" s="15" t="s">
        <v>32</v>
      </c>
      <c r="AX249" s="15" t="s">
        <v>83</v>
      </c>
      <c r="AY249" s="235" t="s">
        <v>133</v>
      </c>
    </row>
    <row r="250" spans="1:65" s="2" customFormat="1" ht="16.5" customHeight="1">
      <c r="A250" s="34"/>
      <c r="B250" s="35"/>
      <c r="C250" s="188" t="s">
        <v>520</v>
      </c>
      <c r="D250" s="188" t="s">
        <v>135</v>
      </c>
      <c r="E250" s="189" t="s">
        <v>521</v>
      </c>
      <c r="F250" s="190" t="s">
        <v>522</v>
      </c>
      <c r="G250" s="191" t="s">
        <v>249</v>
      </c>
      <c r="H250" s="192">
        <v>50.51</v>
      </c>
      <c r="I250" s="193"/>
      <c r="J250" s="194">
        <f>ROUND(I250*H250,2)</f>
        <v>0</v>
      </c>
      <c r="K250" s="195"/>
      <c r="L250" s="196"/>
      <c r="M250" s="197" t="s">
        <v>1</v>
      </c>
      <c r="N250" s="198" t="s">
        <v>40</v>
      </c>
      <c r="O250" s="71"/>
      <c r="P250" s="199">
        <f>O250*H250</f>
        <v>0</v>
      </c>
      <c r="Q250" s="199">
        <v>0.22</v>
      </c>
      <c r="R250" s="199">
        <f>Q250*H250</f>
        <v>11.1122</v>
      </c>
      <c r="S250" s="199">
        <v>0</v>
      </c>
      <c r="T250" s="200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1" t="s">
        <v>138</v>
      </c>
      <c r="AT250" s="201" t="s">
        <v>135</v>
      </c>
      <c r="AU250" s="201" t="s">
        <v>85</v>
      </c>
      <c r="AY250" s="17" t="s">
        <v>133</v>
      </c>
      <c r="BE250" s="202">
        <f>IF(N250="základní",J250,0)</f>
        <v>0</v>
      </c>
      <c r="BF250" s="202">
        <f>IF(N250="snížená",J250,0)</f>
        <v>0</v>
      </c>
      <c r="BG250" s="202">
        <f>IF(N250="zákl. přenesená",J250,0)</f>
        <v>0</v>
      </c>
      <c r="BH250" s="202">
        <f>IF(N250="sníž. přenesená",J250,0)</f>
        <v>0</v>
      </c>
      <c r="BI250" s="202">
        <f>IF(N250="nulová",J250,0)</f>
        <v>0</v>
      </c>
      <c r="BJ250" s="17" t="s">
        <v>83</v>
      </c>
      <c r="BK250" s="202">
        <f>ROUND(I250*H250,2)</f>
        <v>0</v>
      </c>
      <c r="BL250" s="17" t="s">
        <v>139</v>
      </c>
      <c r="BM250" s="201" t="s">
        <v>523</v>
      </c>
    </row>
    <row r="251" spans="1:65" s="14" customFormat="1" ht="11.25">
      <c r="B251" s="214"/>
      <c r="C251" s="215"/>
      <c r="D251" s="205" t="s">
        <v>169</v>
      </c>
      <c r="E251" s="216" t="s">
        <v>1</v>
      </c>
      <c r="F251" s="217" t="s">
        <v>524</v>
      </c>
      <c r="G251" s="215"/>
      <c r="H251" s="218">
        <v>50.51</v>
      </c>
      <c r="I251" s="219"/>
      <c r="J251" s="215"/>
      <c r="K251" s="215"/>
      <c r="L251" s="220"/>
      <c r="M251" s="221"/>
      <c r="N251" s="222"/>
      <c r="O251" s="222"/>
      <c r="P251" s="222"/>
      <c r="Q251" s="222"/>
      <c r="R251" s="222"/>
      <c r="S251" s="222"/>
      <c r="T251" s="223"/>
      <c r="AT251" s="224" t="s">
        <v>169</v>
      </c>
      <c r="AU251" s="224" t="s">
        <v>85</v>
      </c>
      <c r="AV251" s="14" t="s">
        <v>85</v>
      </c>
      <c r="AW251" s="14" t="s">
        <v>32</v>
      </c>
      <c r="AX251" s="14" t="s">
        <v>83</v>
      </c>
      <c r="AY251" s="224" t="s">
        <v>133</v>
      </c>
    </row>
    <row r="252" spans="1:65" s="2" customFormat="1" ht="33" customHeight="1">
      <c r="A252" s="34"/>
      <c r="B252" s="35"/>
      <c r="C252" s="236" t="s">
        <v>525</v>
      </c>
      <c r="D252" s="236" t="s">
        <v>221</v>
      </c>
      <c r="E252" s="237" t="s">
        <v>526</v>
      </c>
      <c r="F252" s="238" t="s">
        <v>527</v>
      </c>
      <c r="G252" s="239" t="s">
        <v>167</v>
      </c>
      <c r="H252" s="240">
        <v>16</v>
      </c>
      <c r="I252" s="241"/>
      <c r="J252" s="242">
        <f>ROUND(I252*H252,2)</f>
        <v>0</v>
      </c>
      <c r="K252" s="243"/>
      <c r="L252" s="39"/>
      <c r="M252" s="244" t="s">
        <v>1</v>
      </c>
      <c r="N252" s="245" t="s">
        <v>40</v>
      </c>
      <c r="O252" s="71"/>
      <c r="P252" s="199">
        <f>O252*H252</f>
        <v>0</v>
      </c>
      <c r="Q252" s="199">
        <v>0</v>
      </c>
      <c r="R252" s="199">
        <f>Q252*H252</f>
        <v>0</v>
      </c>
      <c r="S252" s="199">
        <v>0</v>
      </c>
      <c r="T252" s="200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1" t="s">
        <v>139</v>
      </c>
      <c r="AT252" s="201" t="s">
        <v>221</v>
      </c>
      <c r="AU252" s="201" t="s">
        <v>85</v>
      </c>
      <c r="AY252" s="17" t="s">
        <v>133</v>
      </c>
      <c r="BE252" s="202">
        <f>IF(N252="základní",J252,0)</f>
        <v>0</v>
      </c>
      <c r="BF252" s="202">
        <f>IF(N252="snížená",J252,0)</f>
        <v>0</v>
      </c>
      <c r="BG252" s="202">
        <f>IF(N252="zákl. přenesená",J252,0)</f>
        <v>0</v>
      </c>
      <c r="BH252" s="202">
        <f>IF(N252="sníž. přenesená",J252,0)</f>
        <v>0</v>
      </c>
      <c r="BI252" s="202">
        <f>IF(N252="nulová",J252,0)</f>
        <v>0</v>
      </c>
      <c r="BJ252" s="17" t="s">
        <v>83</v>
      </c>
      <c r="BK252" s="202">
        <f>ROUND(I252*H252,2)</f>
        <v>0</v>
      </c>
      <c r="BL252" s="17" t="s">
        <v>139</v>
      </c>
      <c r="BM252" s="201" t="s">
        <v>528</v>
      </c>
    </row>
    <row r="253" spans="1:65" s="2" customFormat="1" ht="16.5" customHeight="1">
      <c r="A253" s="34"/>
      <c r="B253" s="35"/>
      <c r="C253" s="188" t="s">
        <v>529</v>
      </c>
      <c r="D253" s="188" t="s">
        <v>135</v>
      </c>
      <c r="E253" s="189" t="s">
        <v>530</v>
      </c>
      <c r="F253" s="190" t="s">
        <v>531</v>
      </c>
      <c r="G253" s="191" t="s">
        <v>167</v>
      </c>
      <c r="H253" s="192">
        <v>48</v>
      </c>
      <c r="I253" s="193"/>
      <c r="J253" s="194">
        <f>ROUND(I253*H253,2)</f>
        <v>0</v>
      </c>
      <c r="K253" s="195"/>
      <c r="L253" s="196"/>
      <c r="M253" s="197" t="s">
        <v>1</v>
      </c>
      <c r="N253" s="198" t="s">
        <v>40</v>
      </c>
      <c r="O253" s="71"/>
      <c r="P253" s="199">
        <f>O253*H253</f>
        <v>0</v>
      </c>
      <c r="Q253" s="199">
        <v>0</v>
      </c>
      <c r="R253" s="199">
        <f>Q253*H253</f>
        <v>0</v>
      </c>
      <c r="S253" s="199">
        <v>0</v>
      </c>
      <c r="T253" s="200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1" t="s">
        <v>138</v>
      </c>
      <c r="AT253" s="201" t="s">
        <v>135</v>
      </c>
      <c r="AU253" s="201" t="s">
        <v>85</v>
      </c>
      <c r="AY253" s="17" t="s">
        <v>133</v>
      </c>
      <c r="BE253" s="202">
        <f>IF(N253="základní",J253,0)</f>
        <v>0</v>
      </c>
      <c r="BF253" s="202">
        <f>IF(N253="snížená",J253,0)</f>
        <v>0</v>
      </c>
      <c r="BG253" s="202">
        <f>IF(N253="zákl. přenesená",J253,0)</f>
        <v>0</v>
      </c>
      <c r="BH253" s="202">
        <f>IF(N253="sníž. přenesená",J253,0)</f>
        <v>0</v>
      </c>
      <c r="BI253" s="202">
        <f>IF(N253="nulová",J253,0)</f>
        <v>0</v>
      </c>
      <c r="BJ253" s="17" t="s">
        <v>83</v>
      </c>
      <c r="BK253" s="202">
        <f>ROUND(I253*H253,2)</f>
        <v>0</v>
      </c>
      <c r="BL253" s="17" t="s">
        <v>139</v>
      </c>
      <c r="BM253" s="201" t="s">
        <v>532</v>
      </c>
    </row>
    <row r="254" spans="1:65" s="14" customFormat="1" ht="11.25">
      <c r="B254" s="214"/>
      <c r="C254" s="215"/>
      <c r="D254" s="205" t="s">
        <v>169</v>
      </c>
      <c r="E254" s="216" t="s">
        <v>1</v>
      </c>
      <c r="F254" s="217" t="s">
        <v>533</v>
      </c>
      <c r="G254" s="215"/>
      <c r="H254" s="218">
        <v>48</v>
      </c>
      <c r="I254" s="219"/>
      <c r="J254" s="215"/>
      <c r="K254" s="215"/>
      <c r="L254" s="220"/>
      <c r="M254" s="221"/>
      <c r="N254" s="222"/>
      <c r="O254" s="222"/>
      <c r="P254" s="222"/>
      <c r="Q254" s="222"/>
      <c r="R254" s="222"/>
      <c r="S254" s="222"/>
      <c r="T254" s="223"/>
      <c r="AT254" s="224" t="s">
        <v>169</v>
      </c>
      <c r="AU254" s="224" t="s">
        <v>85</v>
      </c>
      <c r="AV254" s="14" t="s">
        <v>85</v>
      </c>
      <c r="AW254" s="14" t="s">
        <v>32</v>
      </c>
      <c r="AX254" s="14" t="s">
        <v>83</v>
      </c>
      <c r="AY254" s="224" t="s">
        <v>133</v>
      </c>
    </row>
    <row r="255" spans="1:65" s="2" customFormat="1" ht="16.5" customHeight="1">
      <c r="A255" s="34"/>
      <c r="B255" s="35"/>
      <c r="C255" s="188" t="s">
        <v>534</v>
      </c>
      <c r="D255" s="188" t="s">
        <v>135</v>
      </c>
      <c r="E255" s="189" t="s">
        <v>535</v>
      </c>
      <c r="F255" s="190" t="s">
        <v>536</v>
      </c>
      <c r="G255" s="191" t="s">
        <v>137</v>
      </c>
      <c r="H255" s="192">
        <v>16</v>
      </c>
      <c r="I255" s="193"/>
      <c r="J255" s="194">
        <f>ROUND(I255*H255,2)</f>
        <v>0</v>
      </c>
      <c r="K255" s="195"/>
      <c r="L255" s="196"/>
      <c r="M255" s="197" t="s">
        <v>1</v>
      </c>
      <c r="N255" s="198" t="s">
        <v>40</v>
      </c>
      <c r="O255" s="71"/>
      <c r="P255" s="199">
        <f>O255*H255</f>
        <v>0</v>
      </c>
      <c r="Q255" s="199">
        <v>0</v>
      </c>
      <c r="R255" s="199">
        <f>Q255*H255</f>
        <v>0</v>
      </c>
      <c r="S255" s="199">
        <v>0</v>
      </c>
      <c r="T255" s="200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1" t="s">
        <v>138</v>
      </c>
      <c r="AT255" s="201" t="s">
        <v>135</v>
      </c>
      <c r="AU255" s="201" t="s">
        <v>85</v>
      </c>
      <c r="AY255" s="17" t="s">
        <v>133</v>
      </c>
      <c r="BE255" s="202">
        <f>IF(N255="základní",J255,0)</f>
        <v>0</v>
      </c>
      <c r="BF255" s="202">
        <f>IF(N255="snížená",J255,0)</f>
        <v>0</v>
      </c>
      <c r="BG255" s="202">
        <f>IF(N255="zákl. přenesená",J255,0)</f>
        <v>0</v>
      </c>
      <c r="BH255" s="202">
        <f>IF(N255="sníž. přenesená",J255,0)</f>
        <v>0</v>
      </c>
      <c r="BI255" s="202">
        <f>IF(N255="nulová",J255,0)</f>
        <v>0</v>
      </c>
      <c r="BJ255" s="17" t="s">
        <v>83</v>
      </c>
      <c r="BK255" s="202">
        <f>ROUND(I255*H255,2)</f>
        <v>0</v>
      </c>
      <c r="BL255" s="17" t="s">
        <v>139</v>
      </c>
      <c r="BM255" s="201" t="s">
        <v>537</v>
      </c>
    </row>
    <row r="256" spans="1:65" s="2" customFormat="1" ht="16.5" customHeight="1">
      <c r="A256" s="34"/>
      <c r="B256" s="35"/>
      <c r="C256" s="188" t="s">
        <v>538</v>
      </c>
      <c r="D256" s="188" t="s">
        <v>135</v>
      </c>
      <c r="E256" s="189" t="s">
        <v>539</v>
      </c>
      <c r="F256" s="190" t="s">
        <v>540</v>
      </c>
      <c r="G256" s="191" t="s">
        <v>236</v>
      </c>
      <c r="H256" s="192">
        <v>32</v>
      </c>
      <c r="I256" s="193"/>
      <c r="J256" s="194">
        <f>ROUND(I256*H256,2)</f>
        <v>0</v>
      </c>
      <c r="K256" s="195"/>
      <c r="L256" s="196"/>
      <c r="M256" s="197" t="s">
        <v>1</v>
      </c>
      <c r="N256" s="198" t="s">
        <v>40</v>
      </c>
      <c r="O256" s="71"/>
      <c r="P256" s="199">
        <f>O256*H256</f>
        <v>0</v>
      </c>
      <c r="Q256" s="199">
        <v>0</v>
      </c>
      <c r="R256" s="199">
        <f>Q256*H256</f>
        <v>0</v>
      </c>
      <c r="S256" s="199">
        <v>0</v>
      </c>
      <c r="T256" s="200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1" t="s">
        <v>138</v>
      </c>
      <c r="AT256" s="201" t="s">
        <v>135</v>
      </c>
      <c r="AU256" s="201" t="s">
        <v>85</v>
      </c>
      <c r="AY256" s="17" t="s">
        <v>133</v>
      </c>
      <c r="BE256" s="202">
        <f>IF(N256="základní",J256,0)</f>
        <v>0</v>
      </c>
      <c r="BF256" s="202">
        <f>IF(N256="snížená",J256,0)</f>
        <v>0</v>
      </c>
      <c r="BG256" s="202">
        <f>IF(N256="zákl. přenesená",J256,0)</f>
        <v>0</v>
      </c>
      <c r="BH256" s="202">
        <f>IF(N256="sníž. přenesená",J256,0)</f>
        <v>0</v>
      </c>
      <c r="BI256" s="202">
        <f>IF(N256="nulová",J256,0)</f>
        <v>0</v>
      </c>
      <c r="BJ256" s="17" t="s">
        <v>83</v>
      </c>
      <c r="BK256" s="202">
        <f>ROUND(I256*H256,2)</f>
        <v>0</v>
      </c>
      <c r="BL256" s="17" t="s">
        <v>139</v>
      </c>
      <c r="BM256" s="201" t="s">
        <v>541</v>
      </c>
    </row>
    <row r="257" spans="1:65" s="14" customFormat="1" ht="11.25">
      <c r="B257" s="214"/>
      <c r="C257" s="215"/>
      <c r="D257" s="205" t="s">
        <v>169</v>
      </c>
      <c r="E257" s="216" t="s">
        <v>1</v>
      </c>
      <c r="F257" s="217" t="s">
        <v>542</v>
      </c>
      <c r="G257" s="215"/>
      <c r="H257" s="218">
        <v>32</v>
      </c>
      <c r="I257" s="219"/>
      <c r="J257" s="215"/>
      <c r="K257" s="215"/>
      <c r="L257" s="220"/>
      <c r="M257" s="221"/>
      <c r="N257" s="222"/>
      <c r="O257" s="222"/>
      <c r="P257" s="222"/>
      <c r="Q257" s="222"/>
      <c r="R257" s="222"/>
      <c r="S257" s="222"/>
      <c r="T257" s="223"/>
      <c r="AT257" s="224" t="s">
        <v>169</v>
      </c>
      <c r="AU257" s="224" t="s">
        <v>85</v>
      </c>
      <c r="AV257" s="14" t="s">
        <v>85</v>
      </c>
      <c r="AW257" s="14" t="s">
        <v>32</v>
      </c>
      <c r="AX257" s="14" t="s">
        <v>83</v>
      </c>
      <c r="AY257" s="224" t="s">
        <v>133</v>
      </c>
    </row>
    <row r="258" spans="1:65" s="2" customFormat="1" ht="16.5" customHeight="1">
      <c r="A258" s="34"/>
      <c r="B258" s="35"/>
      <c r="C258" s="188" t="s">
        <v>543</v>
      </c>
      <c r="D258" s="188" t="s">
        <v>135</v>
      </c>
      <c r="E258" s="189" t="s">
        <v>544</v>
      </c>
      <c r="F258" s="190" t="s">
        <v>545</v>
      </c>
      <c r="G258" s="191" t="s">
        <v>167</v>
      </c>
      <c r="H258" s="192">
        <v>16</v>
      </c>
      <c r="I258" s="193"/>
      <c r="J258" s="194">
        <f>ROUND(I258*H258,2)</f>
        <v>0</v>
      </c>
      <c r="K258" s="195"/>
      <c r="L258" s="196"/>
      <c r="M258" s="197" t="s">
        <v>1</v>
      </c>
      <c r="N258" s="198" t="s">
        <v>40</v>
      </c>
      <c r="O258" s="71"/>
      <c r="P258" s="199">
        <f>O258*H258</f>
        <v>0</v>
      </c>
      <c r="Q258" s="199">
        <v>0</v>
      </c>
      <c r="R258" s="199">
        <f>Q258*H258</f>
        <v>0</v>
      </c>
      <c r="S258" s="199">
        <v>0</v>
      </c>
      <c r="T258" s="200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201" t="s">
        <v>138</v>
      </c>
      <c r="AT258" s="201" t="s">
        <v>135</v>
      </c>
      <c r="AU258" s="201" t="s">
        <v>85</v>
      </c>
      <c r="AY258" s="17" t="s">
        <v>133</v>
      </c>
      <c r="BE258" s="202">
        <f>IF(N258="základní",J258,0)</f>
        <v>0</v>
      </c>
      <c r="BF258" s="202">
        <f>IF(N258="snížená",J258,0)</f>
        <v>0</v>
      </c>
      <c r="BG258" s="202">
        <f>IF(N258="zákl. přenesená",J258,0)</f>
        <v>0</v>
      </c>
      <c r="BH258" s="202">
        <f>IF(N258="sníž. přenesená",J258,0)</f>
        <v>0</v>
      </c>
      <c r="BI258" s="202">
        <f>IF(N258="nulová",J258,0)</f>
        <v>0</v>
      </c>
      <c r="BJ258" s="17" t="s">
        <v>83</v>
      </c>
      <c r="BK258" s="202">
        <f>ROUND(I258*H258,2)</f>
        <v>0</v>
      </c>
      <c r="BL258" s="17" t="s">
        <v>139</v>
      </c>
      <c r="BM258" s="201" t="s">
        <v>546</v>
      </c>
    </row>
    <row r="259" spans="1:65" s="2" customFormat="1" ht="21.75" customHeight="1">
      <c r="A259" s="34"/>
      <c r="B259" s="35"/>
      <c r="C259" s="236" t="s">
        <v>547</v>
      </c>
      <c r="D259" s="236" t="s">
        <v>221</v>
      </c>
      <c r="E259" s="237" t="s">
        <v>548</v>
      </c>
      <c r="F259" s="238" t="s">
        <v>549</v>
      </c>
      <c r="G259" s="239" t="s">
        <v>236</v>
      </c>
      <c r="H259" s="240">
        <v>144.6</v>
      </c>
      <c r="I259" s="241"/>
      <c r="J259" s="242">
        <f>ROUND(I259*H259,2)</f>
        <v>0</v>
      </c>
      <c r="K259" s="243"/>
      <c r="L259" s="39"/>
      <c r="M259" s="244" t="s">
        <v>1</v>
      </c>
      <c r="N259" s="245" t="s">
        <v>40</v>
      </c>
      <c r="O259" s="71"/>
      <c r="P259" s="199">
        <f>O259*H259</f>
        <v>0</v>
      </c>
      <c r="Q259" s="199">
        <v>0</v>
      </c>
      <c r="R259" s="199">
        <f>Q259*H259</f>
        <v>0</v>
      </c>
      <c r="S259" s="199">
        <v>0</v>
      </c>
      <c r="T259" s="200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1" t="s">
        <v>139</v>
      </c>
      <c r="AT259" s="201" t="s">
        <v>221</v>
      </c>
      <c r="AU259" s="201" t="s">
        <v>85</v>
      </c>
      <c r="AY259" s="17" t="s">
        <v>133</v>
      </c>
      <c r="BE259" s="202">
        <f>IF(N259="základní",J259,0)</f>
        <v>0</v>
      </c>
      <c r="BF259" s="202">
        <f>IF(N259="snížená",J259,0)</f>
        <v>0</v>
      </c>
      <c r="BG259" s="202">
        <f>IF(N259="zákl. přenesená",J259,0)</f>
        <v>0</v>
      </c>
      <c r="BH259" s="202">
        <f>IF(N259="sníž. přenesená",J259,0)</f>
        <v>0</v>
      </c>
      <c r="BI259" s="202">
        <f>IF(N259="nulová",J259,0)</f>
        <v>0</v>
      </c>
      <c r="BJ259" s="17" t="s">
        <v>83</v>
      </c>
      <c r="BK259" s="202">
        <f>ROUND(I259*H259,2)</f>
        <v>0</v>
      </c>
      <c r="BL259" s="17" t="s">
        <v>139</v>
      </c>
      <c r="BM259" s="201" t="s">
        <v>550</v>
      </c>
    </row>
    <row r="260" spans="1:65" s="14" customFormat="1" ht="11.25">
      <c r="B260" s="214"/>
      <c r="C260" s="215"/>
      <c r="D260" s="205" t="s">
        <v>169</v>
      </c>
      <c r="E260" s="216" t="s">
        <v>252</v>
      </c>
      <c r="F260" s="217" t="s">
        <v>253</v>
      </c>
      <c r="G260" s="215"/>
      <c r="H260" s="218">
        <v>103</v>
      </c>
      <c r="I260" s="219"/>
      <c r="J260" s="215"/>
      <c r="K260" s="215"/>
      <c r="L260" s="220"/>
      <c r="M260" s="221"/>
      <c r="N260" s="222"/>
      <c r="O260" s="222"/>
      <c r="P260" s="222"/>
      <c r="Q260" s="222"/>
      <c r="R260" s="222"/>
      <c r="S260" s="222"/>
      <c r="T260" s="223"/>
      <c r="AT260" s="224" t="s">
        <v>169</v>
      </c>
      <c r="AU260" s="224" t="s">
        <v>85</v>
      </c>
      <c r="AV260" s="14" t="s">
        <v>85</v>
      </c>
      <c r="AW260" s="14" t="s">
        <v>32</v>
      </c>
      <c r="AX260" s="14" t="s">
        <v>75</v>
      </c>
      <c r="AY260" s="224" t="s">
        <v>133</v>
      </c>
    </row>
    <row r="261" spans="1:65" s="14" customFormat="1" ht="11.25">
      <c r="B261" s="214"/>
      <c r="C261" s="215"/>
      <c r="D261" s="205" t="s">
        <v>169</v>
      </c>
      <c r="E261" s="216" t="s">
        <v>254</v>
      </c>
      <c r="F261" s="217" t="s">
        <v>255</v>
      </c>
      <c r="G261" s="215"/>
      <c r="H261" s="218">
        <v>41.6</v>
      </c>
      <c r="I261" s="219"/>
      <c r="J261" s="215"/>
      <c r="K261" s="215"/>
      <c r="L261" s="220"/>
      <c r="M261" s="221"/>
      <c r="N261" s="222"/>
      <c r="O261" s="222"/>
      <c r="P261" s="222"/>
      <c r="Q261" s="222"/>
      <c r="R261" s="222"/>
      <c r="S261" s="222"/>
      <c r="T261" s="223"/>
      <c r="AT261" s="224" t="s">
        <v>169</v>
      </c>
      <c r="AU261" s="224" t="s">
        <v>85</v>
      </c>
      <c r="AV261" s="14" t="s">
        <v>85</v>
      </c>
      <c r="AW261" s="14" t="s">
        <v>32</v>
      </c>
      <c r="AX261" s="14" t="s">
        <v>75</v>
      </c>
      <c r="AY261" s="224" t="s">
        <v>133</v>
      </c>
    </row>
    <row r="262" spans="1:65" s="15" customFormat="1" ht="11.25">
      <c r="B262" s="225"/>
      <c r="C262" s="226"/>
      <c r="D262" s="205" t="s">
        <v>169</v>
      </c>
      <c r="E262" s="227" t="s">
        <v>1</v>
      </c>
      <c r="F262" s="228" t="s">
        <v>173</v>
      </c>
      <c r="G262" s="226"/>
      <c r="H262" s="229">
        <v>144.6</v>
      </c>
      <c r="I262" s="230"/>
      <c r="J262" s="226"/>
      <c r="K262" s="226"/>
      <c r="L262" s="231"/>
      <c r="M262" s="232"/>
      <c r="N262" s="233"/>
      <c r="O262" s="233"/>
      <c r="P262" s="233"/>
      <c r="Q262" s="233"/>
      <c r="R262" s="233"/>
      <c r="S262" s="233"/>
      <c r="T262" s="234"/>
      <c r="AT262" s="235" t="s">
        <v>169</v>
      </c>
      <c r="AU262" s="235" t="s">
        <v>85</v>
      </c>
      <c r="AV262" s="15" t="s">
        <v>139</v>
      </c>
      <c r="AW262" s="15" t="s">
        <v>32</v>
      </c>
      <c r="AX262" s="15" t="s">
        <v>83</v>
      </c>
      <c r="AY262" s="235" t="s">
        <v>133</v>
      </c>
    </row>
    <row r="263" spans="1:65" s="2" customFormat="1" ht="16.5" customHeight="1">
      <c r="A263" s="34"/>
      <c r="B263" s="35"/>
      <c r="C263" s="236" t="s">
        <v>551</v>
      </c>
      <c r="D263" s="236" t="s">
        <v>221</v>
      </c>
      <c r="E263" s="237" t="s">
        <v>552</v>
      </c>
      <c r="F263" s="238" t="s">
        <v>553</v>
      </c>
      <c r="G263" s="239" t="s">
        <v>167</v>
      </c>
      <c r="H263" s="240">
        <v>412</v>
      </c>
      <c r="I263" s="241"/>
      <c r="J263" s="242">
        <f>ROUND(I263*H263,2)</f>
        <v>0</v>
      </c>
      <c r="K263" s="243"/>
      <c r="L263" s="39"/>
      <c r="M263" s="244" t="s">
        <v>1</v>
      </c>
      <c r="N263" s="245" t="s">
        <v>40</v>
      </c>
      <c r="O263" s="71"/>
      <c r="P263" s="199">
        <f>O263*H263</f>
        <v>0</v>
      </c>
      <c r="Q263" s="199">
        <v>0</v>
      </c>
      <c r="R263" s="199">
        <f>Q263*H263</f>
        <v>0</v>
      </c>
      <c r="S263" s="199">
        <v>0</v>
      </c>
      <c r="T263" s="200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1" t="s">
        <v>139</v>
      </c>
      <c r="AT263" s="201" t="s">
        <v>221</v>
      </c>
      <c r="AU263" s="201" t="s">
        <v>85</v>
      </c>
      <c r="AY263" s="17" t="s">
        <v>133</v>
      </c>
      <c r="BE263" s="202">
        <f>IF(N263="základní",J263,0)</f>
        <v>0</v>
      </c>
      <c r="BF263" s="202">
        <f>IF(N263="snížená",J263,0)</f>
        <v>0</v>
      </c>
      <c r="BG263" s="202">
        <f>IF(N263="zákl. přenesená",J263,0)</f>
        <v>0</v>
      </c>
      <c r="BH263" s="202">
        <f>IF(N263="sníž. přenesená",J263,0)</f>
        <v>0</v>
      </c>
      <c r="BI263" s="202">
        <f>IF(N263="nulová",J263,0)</f>
        <v>0</v>
      </c>
      <c r="BJ263" s="17" t="s">
        <v>83</v>
      </c>
      <c r="BK263" s="202">
        <f>ROUND(I263*H263,2)</f>
        <v>0</v>
      </c>
      <c r="BL263" s="17" t="s">
        <v>139</v>
      </c>
      <c r="BM263" s="201" t="s">
        <v>554</v>
      </c>
    </row>
    <row r="264" spans="1:65" s="14" customFormat="1" ht="11.25">
      <c r="B264" s="214"/>
      <c r="C264" s="215"/>
      <c r="D264" s="205" t="s">
        <v>169</v>
      </c>
      <c r="E264" s="216" t="s">
        <v>1</v>
      </c>
      <c r="F264" s="217" t="s">
        <v>519</v>
      </c>
      <c r="G264" s="215"/>
      <c r="H264" s="218">
        <v>412</v>
      </c>
      <c r="I264" s="219"/>
      <c r="J264" s="215"/>
      <c r="K264" s="215"/>
      <c r="L264" s="220"/>
      <c r="M264" s="221"/>
      <c r="N264" s="222"/>
      <c r="O264" s="222"/>
      <c r="P264" s="222"/>
      <c r="Q264" s="222"/>
      <c r="R264" s="222"/>
      <c r="S264" s="222"/>
      <c r="T264" s="223"/>
      <c r="AT264" s="224" t="s">
        <v>169</v>
      </c>
      <c r="AU264" s="224" t="s">
        <v>85</v>
      </c>
      <c r="AV264" s="14" t="s">
        <v>85</v>
      </c>
      <c r="AW264" s="14" t="s">
        <v>32</v>
      </c>
      <c r="AX264" s="14" t="s">
        <v>83</v>
      </c>
      <c r="AY264" s="224" t="s">
        <v>133</v>
      </c>
    </row>
    <row r="265" spans="1:65" s="2" customFormat="1" ht="21.75" customHeight="1">
      <c r="A265" s="34"/>
      <c r="B265" s="35"/>
      <c r="C265" s="236" t="s">
        <v>555</v>
      </c>
      <c r="D265" s="236" t="s">
        <v>221</v>
      </c>
      <c r="E265" s="237" t="s">
        <v>556</v>
      </c>
      <c r="F265" s="238" t="s">
        <v>557</v>
      </c>
      <c r="G265" s="239" t="s">
        <v>236</v>
      </c>
      <c r="H265" s="240">
        <v>1924.6</v>
      </c>
      <c r="I265" s="241"/>
      <c r="J265" s="242">
        <f>ROUND(I265*H265,2)</f>
        <v>0</v>
      </c>
      <c r="K265" s="243"/>
      <c r="L265" s="39"/>
      <c r="M265" s="244" t="s">
        <v>1</v>
      </c>
      <c r="N265" s="245" t="s">
        <v>40</v>
      </c>
      <c r="O265" s="71"/>
      <c r="P265" s="199">
        <f>O265*H265</f>
        <v>0</v>
      </c>
      <c r="Q265" s="199">
        <v>0</v>
      </c>
      <c r="R265" s="199">
        <f>Q265*H265</f>
        <v>0</v>
      </c>
      <c r="S265" s="199">
        <v>0</v>
      </c>
      <c r="T265" s="200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1" t="s">
        <v>139</v>
      </c>
      <c r="AT265" s="201" t="s">
        <v>221</v>
      </c>
      <c r="AU265" s="201" t="s">
        <v>85</v>
      </c>
      <c r="AY265" s="17" t="s">
        <v>133</v>
      </c>
      <c r="BE265" s="202">
        <f>IF(N265="základní",J265,0)</f>
        <v>0</v>
      </c>
      <c r="BF265" s="202">
        <f>IF(N265="snížená",J265,0)</f>
        <v>0</v>
      </c>
      <c r="BG265" s="202">
        <f>IF(N265="zákl. přenesená",J265,0)</f>
        <v>0</v>
      </c>
      <c r="BH265" s="202">
        <f>IF(N265="sníž. přenesená",J265,0)</f>
        <v>0</v>
      </c>
      <c r="BI265" s="202">
        <f>IF(N265="nulová",J265,0)</f>
        <v>0</v>
      </c>
      <c r="BJ265" s="17" t="s">
        <v>83</v>
      </c>
      <c r="BK265" s="202">
        <f>ROUND(I265*H265,2)</f>
        <v>0</v>
      </c>
      <c r="BL265" s="17" t="s">
        <v>139</v>
      </c>
      <c r="BM265" s="201" t="s">
        <v>558</v>
      </c>
    </row>
    <row r="266" spans="1:65" s="14" customFormat="1" ht="11.25">
      <c r="B266" s="214"/>
      <c r="C266" s="215"/>
      <c r="D266" s="205" t="s">
        <v>169</v>
      </c>
      <c r="E266" s="216" t="s">
        <v>1</v>
      </c>
      <c r="F266" s="217" t="s">
        <v>559</v>
      </c>
      <c r="G266" s="215"/>
      <c r="H266" s="218">
        <v>1924.6</v>
      </c>
      <c r="I266" s="219"/>
      <c r="J266" s="215"/>
      <c r="K266" s="215"/>
      <c r="L266" s="220"/>
      <c r="M266" s="221"/>
      <c r="N266" s="222"/>
      <c r="O266" s="222"/>
      <c r="P266" s="222"/>
      <c r="Q266" s="222"/>
      <c r="R266" s="222"/>
      <c r="S266" s="222"/>
      <c r="T266" s="223"/>
      <c r="AT266" s="224" t="s">
        <v>169</v>
      </c>
      <c r="AU266" s="224" t="s">
        <v>85</v>
      </c>
      <c r="AV266" s="14" t="s">
        <v>85</v>
      </c>
      <c r="AW266" s="14" t="s">
        <v>32</v>
      </c>
      <c r="AX266" s="14" t="s">
        <v>83</v>
      </c>
      <c r="AY266" s="224" t="s">
        <v>133</v>
      </c>
    </row>
    <row r="267" spans="1:65" s="2" customFormat="1" ht="21.75" customHeight="1">
      <c r="A267" s="34"/>
      <c r="B267" s="35"/>
      <c r="C267" s="236" t="s">
        <v>560</v>
      </c>
      <c r="D267" s="236" t="s">
        <v>221</v>
      </c>
      <c r="E267" s="237" t="s">
        <v>561</v>
      </c>
      <c r="F267" s="238" t="s">
        <v>562</v>
      </c>
      <c r="G267" s="239" t="s">
        <v>236</v>
      </c>
      <c r="H267" s="240">
        <v>1924.6</v>
      </c>
      <c r="I267" s="241"/>
      <c r="J267" s="242">
        <f>ROUND(I267*H267,2)</f>
        <v>0</v>
      </c>
      <c r="K267" s="243"/>
      <c r="L267" s="39"/>
      <c r="M267" s="244" t="s">
        <v>1</v>
      </c>
      <c r="N267" s="245" t="s">
        <v>40</v>
      </c>
      <c r="O267" s="71"/>
      <c r="P267" s="199">
        <f>O267*H267</f>
        <v>0</v>
      </c>
      <c r="Q267" s="199">
        <v>0</v>
      </c>
      <c r="R267" s="199">
        <f>Q267*H267</f>
        <v>0</v>
      </c>
      <c r="S267" s="199">
        <v>0</v>
      </c>
      <c r="T267" s="200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1" t="s">
        <v>139</v>
      </c>
      <c r="AT267" s="201" t="s">
        <v>221</v>
      </c>
      <c r="AU267" s="201" t="s">
        <v>85</v>
      </c>
      <c r="AY267" s="17" t="s">
        <v>133</v>
      </c>
      <c r="BE267" s="202">
        <f>IF(N267="základní",J267,0)</f>
        <v>0</v>
      </c>
      <c r="BF267" s="202">
        <f>IF(N267="snížená",J267,0)</f>
        <v>0</v>
      </c>
      <c r="BG267" s="202">
        <f>IF(N267="zákl. přenesená",J267,0)</f>
        <v>0</v>
      </c>
      <c r="BH267" s="202">
        <f>IF(N267="sníž. přenesená",J267,0)</f>
        <v>0</v>
      </c>
      <c r="BI267" s="202">
        <f>IF(N267="nulová",J267,0)</f>
        <v>0</v>
      </c>
      <c r="BJ267" s="17" t="s">
        <v>83</v>
      </c>
      <c r="BK267" s="202">
        <f>ROUND(I267*H267,2)</f>
        <v>0</v>
      </c>
      <c r="BL267" s="17" t="s">
        <v>139</v>
      </c>
      <c r="BM267" s="201" t="s">
        <v>563</v>
      </c>
    </row>
    <row r="268" spans="1:65" s="14" customFormat="1" ht="11.25">
      <c r="B268" s="214"/>
      <c r="C268" s="215"/>
      <c r="D268" s="205" t="s">
        <v>169</v>
      </c>
      <c r="E268" s="216" t="s">
        <v>1</v>
      </c>
      <c r="F268" s="217" t="s">
        <v>559</v>
      </c>
      <c r="G268" s="215"/>
      <c r="H268" s="218">
        <v>1924.6</v>
      </c>
      <c r="I268" s="219"/>
      <c r="J268" s="215"/>
      <c r="K268" s="215"/>
      <c r="L268" s="220"/>
      <c r="M268" s="221"/>
      <c r="N268" s="222"/>
      <c r="O268" s="222"/>
      <c r="P268" s="222"/>
      <c r="Q268" s="222"/>
      <c r="R268" s="222"/>
      <c r="S268" s="222"/>
      <c r="T268" s="223"/>
      <c r="AT268" s="224" t="s">
        <v>169</v>
      </c>
      <c r="AU268" s="224" t="s">
        <v>85</v>
      </c>
      <c r="AV268" s="14" t="s">
        <v>85</v>
      </c>
      <c r="AW268" s="14" t="s">
        <v>32</v>
      </c>
      <c r="AX268" s="14" t="s">
        <v>83</v>
      </c>
      <c r="AY268" s="224" t="s">
        <v>133</v>
      </c>
    </row>
    <row r="269" spans="1:65" s="2" customFormat="1" ht="16.5" customHeight="1">
      <c r="A269" s="34"/>
      <c r="B269" s="35"/>
      <c r="C269" s="236" t="s">
        <v>564</v>
      </c>
      <c r="D269" s="236" t="s">
        <v>221</v>
      </c>
      <c r="E269" s="237" t="s">
        <v>565</v>
      </c>
      <c r="F269" s="238" t="s">
        <v>566</v>
      </c>
      <c r="G269" s="239" t="s">
        <v>236</v>
      </c>
      <c r="H269" s="240">
        <v>77</v>
      </c>
      <c r="I269" s="241"/>
      <c r="J269" s="242">
        <f>ROUND(I269*H269,2)</f>
        <v>0</v>
      </c>
      <c r="K269" s="243"/>
      <c r="L269" s="39"/>
      <c r="M269" s="244" t="s">
        <v>1</v>
      </c>
      <c r="N269" s="245" t="s">
        <v>40</v>
      </c>
      <c r="O269" s="71"/>
      <c r="P269" s="199">
        <f>O269*H269</f>
        <v>0</v>
      </c>
      <c r="Q269" s="199">
        <v>0</v>
      </c>
      <c r="R269" s="199">
        <f>Q269*H269</f>
        <v>0</v>
      </c>
      <c r="S269" s="199">
        <v>0</v>
      </c>
      <c r="T269" s="200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01" t="s">
        <v>139</v>
      </c>
      <c r="AT269" s="201" t="s">
        <v>221</v>
      </c>
      <c r="AU269" s="201" t="s">
        <v>85</v>
      </c>
      <c r="AY269" s="17" t="s">
        <v>133</v>
      </c>
      <c r="BE269" s="202">
        <f>IF(N269="základní",J269,0)</f>
        <v>0</v>
      </c>
      <c r="BF269" s="202">
        <f>IF(N269="snížená",J269,0)</f>
        <v>0</v>
      </c>
      <c r="BG269" s="202">
        <f>IF(N269="zákl. přenesená",J269,0)</f>
        <v>0</v>
      </c>
      <c r="BH269" s="202">
        <f>IF(N269="sníž. přenesená",J269,0)</f>
        <v>0</v>
      </c>
      <c r="BI269" s="202">
        <f>IF(N269="nulová",J269,0)</f>
        <v>0</v>
      </c>
      <c r="BJ269" s="17" t="s">
        <v>83</v>
      </c>
      <c r="BK269" s="202">
        <f>ROUND(I269*H269,2)</f>
        <v>0</v>
      </c>
      <c r="BL269" s="17" t="s">
        <v>139</v>
      </c>
      <c r="BM269" s="201" t="s">
        <v>567</v>
      </c>
    </row>
    <row r="270" spans="1:65" s="14" customFormat="1" ht="11.25">
      <c r="B270" s="214"/>
      <c r="C270" s="215"/>
      <c r="D270" s="205" t="s">
        <v>169</v>
      </c>
      <c r="E270" s="216" t="s">
        <v>1</v>
      </c>
      <c r="F270" s="217" t="s">
        <v>268</v>
      </c>
      <c r="G270" s="215"/>
      <c r="H270" s="218">
        <v>77</v>
      </c>
      <c r="I270" s="219"/>
      <c r="J270" s="215"/>
      <c r="K270" s="215"/>
      <c r="L270" s="220"/>
      <c r="M270" s="221"/>
      <c r="N270" s="222"/>
      <c r="O270" s="222"/>
      <c r="P270" s="222"/>
      <c r="Q270" s="222"/>
      <c r="R270" s="222"/>
      <c r="S270" s="222"/>
      <c r="T270" s="223"/>
      <c r="AT270" s="224" t="s">
        <v>169</v>
      </c>
      <c r="AU270" s="224" t="s">
        <v>85</v>
      </c>
      <c r="AV270" s="14" t="s">
        <v>85</v>
      </c>
      <c r="AW270" s="14" t="s">
        <v>32</v>
      </c>
      <c r="AX270" s="14" t="s">
        <v>83</v>
      </c>
      <c r="AY270" s="224" t="s">
        <v>133</v>
      </c>
    </row>
    <row r="271" spans="1:65" s="2" customFormat="1" ht="33" customHeight="1">
      <c r="A271" s="34"/>
      <c r="B271" s="35"/>
      <c r="C271" s="236" t="s">
        <v>568</v>
      </c>
      <c r="D271" s="236" t="s">
        <v>221</v>
      </c>
      <c r="E271" s="237" t="s">
        <v>569</v>
      </c>
      <c r="F271" s="238" t="s">
        <v>570</v>
      </c>
      <c r="G271" s="239" t="s">
        <v>571</v>
      </c>
      <c r="H271" s="240">
        <v>2.1999999999999999E-2</v>
      </c>
      <c r="I271" s="241"/>
      <c r="J271" s="242">
        <f>ROUND(I271*H271,2)</f>
        <v>0</v>
      </c>
      <c r="K271" s="243"/>
      <c r="L271" s="39"/>
      <c r="M271" s="244" t="s">
        <v>1</v>
      </c>
      <c r="N271" s="245" t="s">
        <v>40</v>
      </c>
      <c r="O271" s="71"/>
      <c r="P271" s="199">
        <f>O271*H271</f>
        <v>0</v>
      </c>
      <c r="Q271" s="199">
        <v>0</v>
      </c>
      <c r="R271" s="199">
        <f>Q271*H271</f>
        <v>0</v>
      </c>
      <c r="S271" s="199">
        <v>0</v>
      </c>
      <c r="T271" s="200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201" t="s">
        <v>139</v>
      </c>
      <c r="AT271" s="201" t="s">
        <v>221</v>
      </c>
      <c r="AU271" s="201" t="s">
        <v>85</v>
      </c>
      <c r="AY271" s="17" t="s">
        <v>133</v>
      </c>
      <c r="BE271" s="202">
        <f>IF(N271="základní",J271,0)</f>
        <v>0</v>
      </c>
      <c r="BF271" s="202">
        <f>IF(N271="snížená",J271,0)</f>
        <v>0</v>
      </c>
      <c r="BG271" s="202">
        <f>IF(N271="zákl. přenesená",J271,0)</f>
        <v>0</v>
      </c>
      <c r="BH271" s="202">
        <f>IF(N271="sníž. přenesená",J271,0)</f>
        <v>0</v>
      </c>
      <c r="BI271" s="202">
        <f>IF(N271="nulová",J271,0)</f>
        <v>0</v>
      </c>
      <c r="BJ271" s="17" t="s">
        <v>83</v>
      </c>
      <c r="BK271" s="202">
        <f>ROUND(I271*H271,2)</f>
        <v>0</v>
      </c>
      <c r="BL271" s="17" t="s">
        <v>139</v>
      </c>
      <c r="BM271" s="201" t="s">
        <v>572</v>
      </c>
    </row>
    <row r="272" spans="1:65" s="14" customFormat="1" ht="11.25">
      <c r="B272" s="214"/>
      <c r="C272" s="215"/>
      <c r="D272" s="205" t="s">
        <v>169</v>
      </c>
      <c r="E272" s="216" t="s">
        <v>1</v>
      </c>
      <c r="F272" s="217" t="s">
        <v>573</v>
      </c>
      <c r="G272" s="215"/>
      <c r="H272" s="218">
        <v>2.1999999999999999E-2</v>
      </c>
      <c r="I272" s="219"/>
      <c r="J272" s="215"/>
      <c r="K272" s="215"/>
      <c r="L272" s="220"/>
      <c r="M272" s="221"/>
      <c r="N272" s="222"/>
      <c r="O272" s="222"/>
      <c r="P272" s="222"/>
      <c r="Q272" s="222"/>
      <c r="R272" s="222"/>
      <c r="S272" s="222"/>
      <c r="T272" s="223"/>
      <c r="AT272" s="224" t="s">
        <v>169</v>
      </c>
      <c r="AU272" s="224" t="s">
        <v>85</v>
      </c>
      <c r="AV272" s="14" t="s">
        <v>85</v>
      </c>
      <c r="AW272" s="14" t="s">
        <v>32</v>
      </c>
      <c r="AX272" s="14" t="s">
        <v>83</v>
      </c>
      <c r="AY272" s="224" t="s">
        <v>133</v>
      </c>
    </row>
    <row r="273" spans="1:65" s="2" customFormat="1" ht="16.5" customHeight="1">
      <c r="A273" s="34"/>
      <c r="B273" s="35"/>
      <c r="C273" s="188" t="s">
        <v>574</v>
      </c>
      <c r="D273" s="188" t="s">
        <v>135</v>
      </c>
      <c r="E273" s="189" t="s">
        <v>575</v>
      </c>
      <c r="F273" s="190" t="s">
        <v>576</v>
      </c>
      <c r="G273" s="191" t="s">
        <v>236</v>
      </c>
      <c r="H273" s="192">
        <v>96</v>
      </c>
      <c r="I273" s="193"/>
      <c r="J273" s="194">
        <f>ROUND(I273*H273,2)</f>
        <v>0</v>
      </c>
      <c r="K273" s="195"/>
      <c r="L273" s="196"/>
      <c r="M273" s="197" t="s">
        <v>1</v>
      </c>
      <c r="N273" s="198" t="s">
        <v>40</v>
      </c>
      <c r="O273" s="71"/>
      <c r="P273" s="199">
        <f>O273*H273</f>
        <v>0</v>
      </c>
      <c r="Q273" s="199">
        <v>0</v>
      </c>
      <c r="R273" s="199">
        <f>Q273*H273</f>
        <v>0</v>
      </c>
      <c r="S273" s="199">
        <v>0</v>
      </c>
      <c r="T273" s="200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01" t="s">
        <v>138</v>
      </c>
      <c r="AT273" s="201" t="s">
        <v>135</v>
      </c>
      <c r="AU273" s="201" t="s">
        <v>85</v>
      </c>
      <c r="AY273" s="17" t="s">
        <v>133</v>
      </c>
      <c r="BE273" s="202">
        <f>IF(N273="základní",J273,0)</f>
        <v>0</v>
      </c>
      <c r="BF273" s="202">
        <f>IF(N273="snížená",J273,0)</f>
        <v>0</v>
      </c>
      <c r="BG273" s="202">
        <f>IF(N273="zákl. přenesená",J273,0)</f>
        <v>0</v>
      </c>
      <c r="BH273" s="202">
        <f>IF(N273="sníž. přenesená",J273,0)</f>
        <v>0</v>
      </c>
      <c r="BI273" s="202">
        <f>IF(N273="nulová",J273,0)</f>
        <v>0</v>
      </c>
      <c r="BJ273" s="17" t="s">
        <v>83</v>
      </c>
      <c r="BK273" s="202">
        <f>ROUND(I273*H273,2)</f>
        <v>0</v>
      </c>
      <c r="BL273" s="17" t="s">
        <v>139</v>
      </c>
      <c r="BM273" s="201" t="s">
        <v>577</v>
      </c>
    </row>
    <row r="274" spans="1:65" s="14" customFormat="1" ht="11.25">
      <c r="B274" s="214"/>
      <c r="C274" s="215"/>
      <c r="D274" s="205" t="s">
        <v>169</v>
      </c>
      <c r="E274" s="216" t="s">
        <v>1</v>
      </c>
      <c r="F274" s="217" t="s">
        <v>578</v>
      </c>
      <c r="G274" s="215"/>
      <c r="H274" s="218">
        <v>96</v>
      </c>
      <c r="I274" s="219"/>
      <c r="J274" s="215"/>
      <c r="K274" s="215"/>
      <c r="L274" s="220"/>
      <c r="M274" s="221"/>
      <c r="N274" s="222"/>
      <c r="O274" s="222"/>
      <c r="P274" s="222"/>
      <c r="Q274" s="222"/>
      <c r="R274" s="222"/>
      <c r="S274" s="222"/>
      <c r="T274" s="223"/>
      <c r="AT274" s="224" t="s">
        <v>169</v>
      </c>
      <c r="AU274" s="224" t="s">
        <v>85</v>
      </c>
      <c r="AV274" s="14" t="s">
        <v>85</v>
      </c>
      <c r="AW274" s="14" t="s">
        <v>32</v>
      </c>
      <c r="AX274" s="14" t="s">
        <v>83</v>
      </c>
      <c r="AY274" s="224" t="s">
        <v>133</v>
      </c>
    </row>
    <row r="275" spans="1:65" s="2" customFormat="1" ht="16.5" customHeight="1">
      <c r="A275" s="34"/>
      <c r="B275" s="35"/>
      <c r="C275" s="188" t="s">
        <v>579</v>
      </c>
      <c r="D275" s="188" t="s">
        <v>135</v>
      </c>
      <c r="E275" s="189" t="s">
        <v>580</v>
      </c>
      <c r="F275" s="190" t="s">
        <v>581</v>
      </c>
      <c r="G275" s="191" t="s">
        <v>236</v>
      </c>
      <c r="H275" s="192">
        <v>96</v>
      </c>
      <c r="I275" s="193"/>
      <c r="J275" s="194">
        <f t="shared" ref="J275:J281" si="10">ROUND(I275*H275,2)</f>
        <v>0</v>
      </c>
      <c r="K275" s="195"/>
      <c r="L275" s="196"/>
      <c r="M275" s="197" t="s">
        <v>1</v>
      </c>
      <c r="N275" s="198" t="s">
        <v>40</v>
      </c>
      <c r="O275" s="71"/>
      <c r="P275" s="199">
        <f t="shared" ref="P275:P281" si="11">O275*H275</f>
        <v>0</v>
      </c>
      <c r="Q275" s="199">
        <v>0</v>
      </c>
      <c r="R275" s="199">
        <f t="shared" ref="R275:R281" si="12">Q275*H275</f>
        <v>0</v>
      </c>
      <c r="S275" s="199">
        <v>0</v>
      </c>
      <c r="T275" s="200">
        <f t="shared" ref="T275:T281" si="13"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1" t="s">
        <v>138</v>
      </c>
      <c r="AT275" s="201" t="s">
        <v>135</v>
      </c>
      <c r="AU275" s="201" t="s">
        <v>85</v>
      </c>
      <c r="AY275" s="17" t="s">
        <v>133</v>
      </c>
      <c r="BE275" s="202">
        <f t="shared" ref="BE275:BE281" si="14">IF(N275="základní",J275,0)</f>
        <v>0</v>
      </c>
      <c r="BF275" s="202">
        <f t="shared" ref="BF275:BF281" si="15">IF(N275="snížená",J275,0)</f>
        <v>0</v>
      </c>
      <c r="BG275" s="202">
        <f t="shared" ref="BG275:BG281" si="16">IF(N275="zákl. přenesená",J275,0)</f>
        <v>0</v>
      </c>
      <c r="BH275" s="202">
        <f t="shared" ref="BH275:BH281" si="17">IF(N275="sníž. přenesená",J275,0)</f>
        <v>0</v>
      </c>
      <c r="BI275" s="202">
        <f t="shared" ref="BI275:BI281" si="18">IF(N275="nulová",J275,0)</f>
        <v>0</v>
      </c>
      <c r="BJ275" s="17" t="s">
        <v>83</v>
      </c>
      <c r="BK275" s="202">
        <f t="shared" ref="BK275:BK281" si="19">ROUND(I275*H275,2)</f>
        <v>0</v>
      </c>
      <c r="BL275" s="17" t="s">
        <v>139</v>
      </c>
      <c r="BM275" s="201" t="s">
        <v>582</v>
      </c>
    </row>
    <row r="276" spans="1:65" s="2" customFormat="1" ht="24.2" customHeight="1">
      <c r="A276" s="34"/>
      <c r="B276" s="35"/>
      <c r="C276" s="236" t="s">
        <v>583</v>
      </c>
      <c r="D276" s="236" t="s">
        <v>221</v>
      </c>
      <c r="E276" s="237" t="s">
        <v>584</v>
      </c>
      <c r="F276" s="238" t="s">
        <v>585</v>
      </c>
      <c r="G276" s="239" t="s">
        <v>167</v>
      </c>
      <c r="H276" s="240">
        <v>16</v>
      </c>
      <c r="I276" s="241"/>
      <c r="J276" s="242">
        <f t="shared" si="10"/>
        <v>0</v>
      </c>
      <c r="K276" s="243"/>
      <c r="L276" s="39"/>
      <c r="M276" s="244" t="s">
        <v>1</v>
      </c>
      <c r="N276" s="245" t="s">
        <v>40</v>
      </c>
      <c r="O276" s="71"/>
      <c r="P276" s="199">
        <f t="shared" si="11"/>
        <v>0</v>
      </c>
      <c r="Q276" s="199">
        <v>0</v>
      </c>
      <c r="R276" s="199">
        <f t="shared" si="12"/>
        <v>0</v>
      </c>
      <c r="S276" s="199">
        <v>0</v>
      </c>
      <c r="T276" s="200">
        <f t="shared" si="13"/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201" t="s">
        <v>139</v>
      </c>
      <c r="AT276" s="201" t="s">
        <v>221</v>
      </c>
      <c r="AU276" s="201" t="s">
        <v>85</v>
      </c>
      <c r="AY276" s="17" t="s">
        <v>133</v>
      </c>
      <c r="BE276" s="202">
        <f t="shared" si="14"/>
        <v>0</v>
      </c>
      <c r="BF276" s="202">
        <f t="shared" si="15"/>
        <v>0</v>
      </c>
      <c r="BG276" s="202">
        <f t="shared" si="16"/>
        <v>0</v>
      </c>
      <c r="BH276" s="202">
        <f t="shared" si="17"/>
        <v>0</v>
      </c>
      <c r="BI276" s="202">
        <f t="shared" si="18"/>
        <v>0</v>
      </c>
      <c r="BJ276" s="17" t="s">
        <v>83</v>
      </c>
      <c r="BK276" s="202">
        <f t="shared" si="19"/>
        <v>0</v>
      </c>
      <c r="BL276" s="17" t="s">
        <v>139</v>
      </c>
      <c r="BM276" s="201" t="s">
        <v>586</v>
      </c>
    </row>
    <row r="277" spans="1:65" s="2" customFormat="1" ht="24.2" customHeight="1">
      <c r="A277" s="34"/>
      <c r="B277" s="35"/>
      <c r="C277" s="188" t="s">
        <v>587</v>
      </c>
      <c r="D277" s="188" t="s">
        <v>135</v>
      </c>
      <c r="E277" s="189" t="s">
        <v>588</v>
      </c>
      <c r="F277" s="190" t="s">
        <v>589</v>
      </c>
      <c r="G277" s="191" t="s">
        <v>167</v>
      </c>
      <c r="H277" s="192">
        <v>12</v>
      </c>
      <c r="I277" s="193"/>
      <c r="J277" s="194">
        <f t="shared" si="10"/>
        <v>0</v>
      </c>
      <c r="K277" s="195"/>
      <c r="L277" s="196"/>
      <c r="M277" s="197" t="s">
        <v>1</v>
      </c>
      <c r="N277" s="198" t="s">
        <v>40</v>
      </c>
      <c r="O277" s="71"/>
      <c r="P277" s="199">
        <f t="shared" si="11"/>
        <v>0</v>
      </c>
      <c r="Q277" s="199">
        <v>0</v>
      </c>
      <c r="R277" s="199">
        <f t="shared" si="12"/>
        <v>0</v>
      </c>
      <c r="S277" s="199">
        <v>0</v>
      </c>
      <c r="T277" s="200">
        <f t="shared" si="13"/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01" t="s">
        <v>138</v>
      </c>
      <c r="AT277" s="201" t="s">
        <v>135</v>
      </c>
      <c r="AU277" s="201" t="s">
        <v>85</v>
      </c>
      <c r="AY277" s="17" t="s">
        <v>133</v>
      </c>
      <c r="BE277" s="202">
        <f t="shared" si="14"/>
        <v>0</v>
      </c>
      <c r="BF277" s="202">
        <f t="shared" si="15"/>
        <v>0</v>
      </c>
      <c r="BG277" s="202">
        <f t="shared" si="16"/>
        <v>0</v>
      </c>
      <c r="BH277" s="202">
        <f t="shared" si="17"/>
        <v>0</v>
      </c>
      <c r="BI277" s="202">
        <f t="shared" si="18"/>
        <v>0</v>
      </c>
      <c r="BJ277" s="17" t="s">
        <v>83</v>
      </c>
      <c r="BK277" s="202">
        <f t="shared" si="19"/>
        <v>0</v>
      </c>
      <c r="BL277" s="17" t="s">
        <v>139</v>
      </c>
      <c r="BM277" s="201" t="s">
        <v>590</v>
      </c>
    </row>
    <row r="278" spans="1:65" s="2" customFormat="1" ht="21.75" customHeight="1">
      <c r="A278" s="34"/>
      <c r="B278" s="35"/>
      <c r="C278" s="188" t="s">
        <v>591</v>
      </c>
      <c r="D278" s="188" t="s">
        <v>135</v>
      </c>
      <c r="E278" s="189" t="s">
        <v>592</v>
      </c>
      <c r="F278" s="190" t="s">
        <v>593</v>
      </c>
      <c r="G278" s="191" t="s">
        <v>167</v>
      </c>
      <c r="H278" s="192">
        <v>4</v>
      </c>
      <c r="I278" s="193"/>
      <c r="J278" s="194">
        <f t="shared" si="10"/>
        <v>0</v>
      </c>
      <c r="K278" s="195"/>
      <c r="L278" s="196"/>
      <c r="M278" s="197" t="s">
        <v>1</v>
      </c>
      <c r="N278" s="198" t="s">
        <v>40</v>
      </c>
      <c r="O278" s="71"/>
      <c r="P278" s="199">
        <f t="shared" si="11"/>
        <v>0</v>
      </c>
      <c r="Q278" s="199">
        <v>0</v>
      </c>
      <c r="R278" s="199">
        <f t="shared" si="12"/>
        <v>0</v>
      </c>
      <c r="S278" s="199">
        <v>0</v>
      </c>
      <c r="T278" s="200">
        <f t="shared" si="13"/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201" t="s">
        <v>138</v>
      </c>
      <c r="AT278" s="201" t="s">
        <v>135</v>
      </c>
      <c r="AU278" s="201" t="s">
        <v>85</v>
      </c>
      <c r="AY278" s="17" t="s">
        <v>133</v>
      </c>
      <c r="BE278" s="202">
        <f t="shared" si="14"/>
        <v>0</v>
      </c>
      <c r="BF278" s="202">
        <f t="shared" si="15"/>
        <v>0</v>
      </c>
      <c r="BG278" s="202">
        <f t="shared" si="16"/>
        <v>0</v>
      </c>
      <c r="BH278" s="202">
        <f t="shared" si="17"/>
        <v>0</v>
      </c>
      <c r="BI278" s="202">
        <f t="shared" si="18"/>
        <v>0</v>
      </c>
      <c r="BJ278" s="17" t="s">
        <v>83</v>
      </c>
      <c r="BK278" s="202">
        <f t="shared" si="19"/>
        <v>0</v>
      </c>
      <c r="BL278" s="17" t="s">
        <v>139</v>
      </c>
      <c r="BM278" s="201" t="s">
        <v>594</v>
      </c>
    </row>
    <row r="279" spans="1:65" s="2" customFormat="1" ht="24.2" customHeight="1">
      <c r="A279" s="34"/>
      <c r="B279" s="35"/>
      <c r="C279" s="236" t="s">
        <v>595</v>
      </c>
      <c r="D279" s="236" t="s">
        <v>221</v>
      </c>
      <c r="E279" s="237" t="s">
        <v>596</v>
      </c>
      <c r="F279" s="238" t="s">
        <v>597</v>
      </c>
      <c r="G279" s="239" t="s">
        <v>167</v>
      </c>
      <c r="H279" s="240">
        <v>16</v>
      </c>
      <c r="I279" s="241"/>
      <c r="J279" s="242">
        <f t="shared" si="10"/>
        <v>0</v>
      </c>
      <c r="K279" s="243"/>
      <c r="L279" s="39"/>
      <c r="M279" s="244" t="s">
        <v>1</v>
      </c>
      <c r="N279" s="245" t="s">
        <v>40</v>
      </c>
      <c r="O279" s="71"/>
      <c r="P279" s="199">
        <f t="shared" si="11"/>
        <v>0</v>
      </c>
      <c r="Q279" s="199">
        <v>6.0000000000000002E-5</v>
      </c>
      <c r="R279" s="199">
        <f t="shared" si="12"/>
        <v>9.6000000000000002E-4</v>
      </c>
      <c r="S279" s="199">
        <v>0</v>
      </c>
      <c r="T279" s="200">
        <f t="shared" si="13"/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201" t="s">
        <v>139</v>
      </c>
      <c r="AT279" s="201" t="s">
        <v>221</v>
      </c>
      <c r="AU279" s="201" t="s">
        <v>85</v>
      </c>
      <c r="AY279" s="17" t="s">
        <v>133</v>
      </c>
      <c r="BE279" s="202">
        <f t="shared" si="14"/>
        <v>0</v>
      </c>
      <c r="BF279" s="202">
        <f t="shared" si="15"/>
        <v>0</v>
      </c>
      <c r="BG279" s="202">
        <f t="shared" si="16"/>
        <v>0</v>
      </c>
      <c r="BH279" s="202">
        <f t="shared" si="17"/>
        <v>0</v>
      </c>
      <c r="BI279" s="202">
        <f t="shared" si="18"/>
        <v>0</v>
      </c>
      <c r="BJ279" s="17" t="s">
        <v>83</v>
      </c>
      <c r="BK279" s="202">
        <f t="shared" si="19"/>
        <v>0</v>
      </c>
      <c r="BL279" s="17" t="s">
        <v>139</v>
      </c>
      <c r="BM279" s="201" t="s">
        <v>598</v>
      </c>
    </row>
    <row r="280" spans="1:65" s="2" customFormat="1" ht="24.2" customHeight="1">
      <c r="A280" s="34"/>
      <c r="B280" s="35"/>
      <c r="C280" s="236" t="s">
        <v>599</v>
      </c>
      <c r="D280" s="236" t="s">
        <v>221</v>
      </c>
      <c r="E280" s="237" t="s">
        <v>600</v>
      </c>
      <c r="F280" s="238" t="s">
        <v>601</v>
      </c>
      <c r="G280" s="239" t="s">
        <v>167</v>
      </c>
      <c r="H280" s="240">
        <v>16</v>
      </c>
      <c r="I280" s="241"/>
      <c r="J280" s="242">
        <f t="shared" si="10"/>
        <v>0</v>
      </c>
      <c r="K280" s="243"/>
      <c r="L280" s="39"/>
      <c r="M280" s="244" t="s">
        <v>1</v>
      </c>
      <c r="N280" s="245" t="s">
        <v>40</v>
      </c>
      <c r="O280" s="71"/>
      <c r="P280" s="199">
        <f t="shared" si="11"/>
        <v>0</v>
      </c>
      <c r="Q280" s="199">
        <v>0</v>
      </c>
      <c r="R280" s="199">
        <f t="shared" si="12"/>
        <v>0</v>
      </c>
      <c r="S280" s="199">
        <v>0</v>
      </c>
      <c r="T280" s="200">
        <f t="shared" si="13"/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201" t="s">
        <v>139</v>
      </c>
      <c r="AT280" s="201" t="s">
        <v>221</v>
      </c>
      <c r="AU280" s="201" t="s">
        <v>85</v>
      </c>
      <c r="AY280" s="17" t="s">
        <v>133</v>
      </c>
      <c r="BE280" s="202">
        <f t="shared" si="14"/>
        <v>0</v>
      </c>
      <c r="BF280" s="202">
        <f t="shared" si="15"/>
        <v>0</v>
      </c>
      <c r="BG280" s="202">
        <f t="shared" si="16"/>
        <v>0</v>
      </c>
      <c r="BH280" s="202">
        <f t="shared" si="17"/>
        <v>0</v>
      </c>
      <c r="BI280" s="202">
        <f t="shared" si="18"/>
        <v>0</v>
      </c>
      <c r="BJ280" s="17" t="s">
        <v>83</v>
      </c>
      <c r="BK280" s="202">
        <f t="shared" si="19"/>
        <v>0</v>
      </c>
      <c r="BL280" s="17" t="s">
        <v>139</v>
      </c>
      <c r="BM280" s="201" t="s">
        <v>602</v>
      </c>
    </row>
    <row r="281" spans="1:65" s="2" customFormat="1" ht="24.2" customHeight="1">
      <c r="A281" s="34"/>
      <c r="B281" s="35"/>
      <c r="C281" s="236" t="s">
        <v>603</v>
      </c>
      <c r="D281" s="236" t="s">
        <v>221</v>
      </c>
      <c r="E281" s="237" t="s">
        <v>604</v>
      </c>
      <c r="F281" s="238" t="s">
        <v>605</v>
      </c>
      <c r="G281" s="239" t="s">
        <v>236</v>
      </c>
      <c r="H281" s="240">
        <v>32</v>
      </c>
      <c r="I281" s="241"/>
      <c r="J281" s="242">
        <f t="shared" si="10"/>
        <v>0</v>
      </c>
      <c r="K281" s="243"/>
      <c r="L281" s="39"/>
      <c r="M281" s="244" t="s">
        <v>1</v>
      </c>
      <c r="N281" s="245" t="s">
        <v>40</v>
      </c>
      <c r="O281" s="71"/>
      <c r="P281" s="199">
        <f t="shared" si="11"/>
        <v>0</v>
      </c>
      <c r="Q281" s="199">
        <v>6.8999999999999997E-4</v>
      </c>
      <c r="R281" s="199">
        <f t="shared" si="12"/>
        <v>2.2079999999999999E-2</v>
      </c>
      <c r="S281" s="199">
        <v>0</v>
      </c>
      <c r="T281" s="200">
        <f t="shared" si="13"/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201" t="s">
        <v>139</v>
      </c>
      <c r="AT281" s="201" t="s">
        <v>221</v>
      </c>
      <c r="AU281" s="201" t="s">
        <v>85</v>
      </c>
      <c r="AY281" s="17" t="s">
        <v>133</v>
      </c>
      <c r="BE281" s="202">
        <f t="shared" si="14"/>
        <v>0</v>
      </c>
      <c r="BF281" s="202">
        <f t="shared" si="15"/>
        <v>0</v>
      </c>
      <c r="BG281" s="202">
        <f t="shared" si="16"/>
        <v>0</v>
      </c>
      <c r="BH281" s="202">
        <f t="shared" si="17"/>
        <v>0</v>
      </c>
      <c r="BI281" s="202">
        <f t="shared" si="18"/>
        <v>0</v>
      </c>
      <c r="BJ281" s="17" t="s">
        <v>83</v>
      </c>
      <c r="BK281" s="202">
        <f t="shared" si="19"/>
        <v>0</v>
      </c>
      <c r="BL281" s="17" t="s">
        <v>139</v>
      </c>
      <c r="BM281" s="201" t="s">
        <v>606</v>
      </c>
    </row>
    <row r="282" spans="1:65" s="14" customFormat="1" ht="11.25">
      <c r="B282" s="214"/>
      <c r="C282" s="215"/>
      <c r="D282" s="205" t="s">
        <v>169</v>
      </c>
      <c r="E282" s="216" t="s">
        <v>1</v>
      </c>
      <c r="F282" s="217" t="s">
        <v>542</v>
      </c>
      <c r="G282" s="215"/>
      <c r="H282" s="218">
        <v>32</v>
      </c>
      <c r="I282" s="219"/>
      <c r="J282" s="215"/>
      <c r="K282" s="215"/>
      <c r="L282" s="220"/>
      <c r="M282" s="221"/>
      <c r="N282" s="222"/>
      <c r="O282" s="222"/>
      <c r="P282" s="222"/>
      <c r="Q282" s="222"/>
      <c r="R282" s="222"/>
      <c r="S282" s="222"/>
      <c r="T282" s="223"/>
      <c r="AT282" s="224" t="s">
        <v>169</v>
      </c>
      <c r="AU282" s="224" t="s">
        <v>85</v>
      </c>
      <c r="AV282" s="14" t="s">
        <v>85</v>
      </c>
      <c r="AW282" s="14" t="s">
        <v>32</v>
      </c>
      <c r="AX282" s="14" t="s">
        <v>83</v>
      </c>
      <c r="AY282" s="224" t="s">
        <v>133</v>
      </c>
    </row>
    <row r="283" spans="1:65" s="2" customFormat="1" ht="33" customHeight="1">
      <c r="A283" s="34"/>
      <c r="B283" s="35"/>
      <c r="C283" s="236" t="s">
        <v>607</v>
      </c>
      <c r="D283" s="236" t="s">
        <v>221</v>
      </c>
      <c r="E283" s="237" t="s">
        <v>608</v>
      </c>
      <c r="F283" s="238" t="s">
        <v>609</v>
      </c>
      <c r="G283" s="239" t="s">
        <v>236</v>
      </c>
      <c r="H283" s="240">
        <v>221.6</v>
      </c>
      <c r="I283" s="241"/>
      <c r="J283" s="242">
        <f>ROUND(I283*H283,2)</f>
        <v>0</v>
      </c>
      <c r="K283" s="243"/>
      <c r="L283" s="39"/>
      <c r="M283" s="244" t="s">
        <v>1</v>
      </c>
      <c r="N283" s="245" t="s">
        <v>40</v>
      </c>
      <c r="O283" s="71"/>
      <c r="P283" s="199">
        <f>O283*H283</f>
        <v>0</v>
      </c>
      <c r="Q283" s="199">
        <v>0</v>
      </c>
      <c r="R283" s="199">
        <f>Q283*H283</f>
        <v>0</v>
      </c>
      <c r="S283" s="199">
        <v>0</v>
      </c>
      <c r="T283" s="200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201" t="s">
        <v>139</v>
      </c>
      <c r="AT283" s="201" t="s">
        <v>221</v>
      </c>
      <c r="AU283" s="201" t="s">
        <v>85</v>
      </c>
      <c r="AY283" s="17" t="s">
        <v>133</v>
      </c>
      <c r="BE283" s="202">
        <f>IF(N283="základní",J283,0)</f>
        <v>0</v>
      </c>
      <c r="BF283" s="202">
        <f>IF(N283="snížená",J283,0)</f>
        <v>0</v>
      </c>
      <c r="BG283" s="202">
        <f>IF(N283="zákl. přenesená",J283,0)</f>
        <v>0</v>
      </c>
      <c r="BH283" s="202">
        <f>IF(N283="sníž. přenesená",J283,0)</f>
        <v>0</v>
      </c>
      <c r="BI283" s="202">
        <f>IF(N283="nulová",J283,0)</f>
        <v>0</v>
      </c>
      <c r="BJ283" s="17" t="s">
        <v>83</v>
      </c>
      <c r="BK283" s="202">
        <f>ROUND(I283*H283,2)</f>
        <v>0</v>
      </c>
      <c r="BL283" s="17" t="s">
        <v>139</v>
      </c>
      <c r="BM283" s="201" t="s">
        <v>610</v>
      </c>
    </row>
    <row r="284" spans="1:65" s="14" customFormat="1" ht="11.25">
      <c r="B284" s="214"/>
      <c r="C284" s="215"/>
      <c r="D284" s="205" t="s">
        <v>169</v>
      </c>
      <c r="E284" s="216" t="s">
        <v>1</v>
      </c>
      <c r="F284" s="217" t="s">
        <v>479</v>
      </c>
      <c r="G284" s="215"/>
      <c r="H284" s="218">
        <v>221.6</v>
      </c>
      <c r="I284" s="219"/>
      <c r="J284" s="215"/>
      <c r="K284" s="215"/>
      <c r="L284" s="220"/>
      <c r="M284" s="221"/>
      <c r="N284" s="222"/>
      <c r="O284" s="222"/>
      <c r="P284" s="222"/>
      <c r="Q284" s="222"/>
      <c r="R284" s="222"/>
      <c r="S284" s="222"/>
      <c r="T284" s="223"/>
      <c r="AT284" s="224" t="s">
        <v>169</v>
      </c>
      <c r="AU284" s="224" t="s">
        <v>85</v>
      </c>
      <c r="AV284" s="14" t="s">
        <v>85</v>
      </c>
      <c r="AW284" s="14" t="s">
        <v>32</v>
      </c>
      <c r="AX284" s="14" t="s">
        <v>83</v>
      </c>
      <c r="AY284" s="224" t="s">
        <v>133</v>
      </c>
    </row>
    <row r="285" spans="1:65" s="2" customFormat="1" ht="16.5" customHeight="1">
      <c r="A285" s="34"/>
      <c r="B285" s="35"/>
      <c r="C285" s="188" t="s">
        <v>611</v>
      </c>
      <c r="D285" s="188" t="s">
        <v>135</v>
      </c>
      <c r="E285" s="189" t="s">
        <v>612</v>
      </c>
      <c r="F285" s="190" t="s">
        <v>613</v>
      </c>
      <c r="G285" s="191" t="s">
        <v>249</v>
      </c>
      <c r="H285" s="192">
        <v>6.16</v>
      </c>
      <c r="I285" s="193"/>
      <c r="J285" s="194">
        <f>ROUND(I285*H285,2)</f>
        <v>0</v>
      </c>
      <c r="K285" s="195"/>
      <c r="L285" s="196"/>
      <c r="M285" s="197" t="s">
        <v>1</v>
      </c>
      <c r="N285" s="198" t="s">
        <v>40</v>
      </c>
      <c r="O285" s="71"/>
      <c r="P285" s="199">
        <f>O285*H285</f>
        <v>0</v>
      </c>
      <c r="Q285" s="199">
        <v>0</v>
      </c>
      <c r="R285" s="199">
        <f>Q285*H285</f>
        <v>0</v>
      </c>
      <c r="S285" s="199">
        <v>0</v>
      </c>
      <c r="T285" s="200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1" t="s">
        <v>138</v>
      </c>
      <c r="AT285" s="201" t="s">
        <v>135</v>
      </c>
      <c r="AU285" s="201" t="s">
        <v>85</v>
      </c>
      <c r="AY285" s="17" t="s">
        <v>133</v>
      </c>
      <c r="BE285" s="202">
        <f>IF(N285="základní",J285,0)</f>
        <v>0</v>
      </c>
      <c r="BF285" s="202">
        <f>IF(N285="snížená",J285,0)</f>
        <v>0</v>
      </c>
      <c r="BG285" s="202">
        <f>IF(N285="zákl. přenesená",J285,0)</f>
        <v>0</v>
      </c>
      <c r="BH285" s="202">
        <f>IF(N285="sníž. přenesená",J285,0)</f>
        <v>0</v>
      </c>
      <c r="BI285" s="202">
        <f>IF(N285="nulová",J285,0)</f>
        <v>0</v>
      </c>
      <c r="BJ285" s="17" t="s">
        <v>83</v>
      </c>
      <c r="BK285" s="202">
        <f>ROUND(I285*H285,2)</f>
        <v>0</v>
      </c>
      <c r="BL285" s="17" t="s">
        <v>139</v>
      </c>
      <c r="BM285" s="201" t="s">
        <v>614</v>
      </c>
    </row>
    <row r="286" spans="1:65" s="14" customFormat="1" ht="11.25">
      <c r="B286" s="214"/>
      <c r="C286" s="215"/>
      <c r="D286" s="205" t="s">
        <v>169</v>
      </c>
      <c r="E286" s="216" t="s">
        <v>1</v>
      </c>
      <c r="F286" s="217" t="s">
        <v>615</v>
      </c>
      <c r="G286" s="215"/>
      <c r="H286" s="218">
        <v>6.16</v>
      </c>
      <c r="I286" s="219"/>
      <c r="J286" s="215"/>
      <c r="K286" s="215"/>
      <c r="L286" s="220"/>
      <c r="M286" s="221"/>
      <c r="N286" s="222"/>
      <c r="O286" s="222"/>
      <c r="P286" s="222"/>
      <c r="Q286" s="222"/>
      <c r="R286" s="222"/>
      <c r="S286" s="222"/>
      <c r="T286" s="223"/>
      <c r="AT286" s="224" t="s">
        <v>169</v>
      </c>
      <c r="AU286" s="224" t="s">
        <v>85</v>
      </c>
      <c r="AV286" s="14" t="s">
        <v>85</v>
      </c>
      <c r="AW286" s="14" t="s">
        <v>32</v>
      </c>
      <c r="AX286" s="14" t="s">
        <v>83</v>
      </c>
      <c r="AY286" s="224" t="s">
        <v>133</v>
      </c>
    </row>
    <row r="287" spans="1:65" s="2" customFormat="1" ht="24.2" customHeight="1">
      <c r="A287" s="34"/>
      <c r="B287" s="35"/>
      <c r="C287" s="236" t="s">
        <v>616</v>
      </c>
      <c r="D287" s="236" t="s">
        <v>221</v>
      </c>
      <c r="E287" s="237" t="s">
        <v>617</v>
      </c>
      <c r="F287" s="238" t="s">
        <v>618</v>
      </c>
      <c r="G287" s="239" t="s">
        <v>236</v>
      </c>
      <c r="H287" s="240">
        <v>144.6</v>
      </c>
      <c r="I287" s="241"/>
      <c r="J287" s="242">
        <f>ROUND(I287*H287,2)</f>
        <v>0</v>
      </c>
      <c r="K287" s="243"/>
      <c r="L287" s="39"/>
      <c r="M287" s="244" t="s">
        <v>1</v>
      </c>
      <c r="N287" s="245" t="s">
        <v>40</v>
      </c>
      <c r="O287" s="71"/>
      <c r="P287" s="199">
        <f>O287*H287</f>
        <v>0</v>
      </c>
      <c r="Q287" s="199">
        <v>0</v>
      </c>
      <c r="R287" s="199">
        <f>Q287*H287</f>
        <v>0</v>
      </c>
      <c r="S287" s="199">
        <v>0</v>
      </c>
      <c r="T287" s="200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201" t="s">
        <v>139</v>
      </c>
      <c r="AT287" s="201" t="s">
        <v>221</v>
      </c>
      <c r="AU287" s="201" t="s">
        <v>85</v>
      </c>
      <c r="AY287" s="17" t="s">
        <v>133</v>
      </c>
      <c r="BE287" s="202">
        <f>IF(N287="základní",J287,0)</f>
        <v>0</v>
      </c>
      <c r="BF287" s="202">
        <f>IF(N287="snížená",J287,0)</f>
        <v>0</v>
      </c>
      <c r="BG287" s="202">
        <f>IF(N287="zákl. přenesená",J287,0)</f>
        <v>0</v>
      </c>
      <c r="BH287" s="202">
        <f>IF(N287="sníž. přenesená",J287,0)</f>
        <v>0</v>
      </c>
      <c r="BI287" s="202">
        <f>IF(N287="nulová",J287,0)</f>
        <v>0</v>
      </c>
      <c r="BJ287" s="17" t="s">
        <v>83</v>
      </c>
      <c r="BK287" s="202">
        <f>ROUND(I287*H287,2)</f>
        <v>0</v>
      </c>
      <c r="BL287" s="17" t="s">
        <v>139</v>
      </c>
      <c r="BM287" s="201" t="s">
        <v>619</v>
      </c>
    </row>
    <row r="288" spans="1:65" s="14" customFormat="1" ht="11.25">
      <c r="B288" s="214"/>
      <c r="C288" s="215"/>
      <c r="D288" s="205" t="s">
        <v>169</v>
      </c>
      <c r="E288" s="216" t="s">
        <v>1</v>
      </c>
      <c r="F288" s="217" t="s">
        <v>620</v>
      </c>
      <c r="G288" s="215"/>
      <c r="H288" s="218">
        <v>144.6</v>
      </c>
      <c r="I288" s="219"/>
      <c r="J288" s="215"/>
      <c r="K288" s="215"/>
      <c r="L288" s="220"/>
      <c r="M288" s="221"/>
      <c r="N288" s="222"/>
      <c r="O288" s="222"/>
      <c r="P288" s="222"/>
      <c r="Q288" s="222"/>
      <c r="R288" s="222"/>
      <c r="S288" s="222"/>
      <c r="T288" s="223"/>
      <c r="AT288" s="224" t="s">
        <v>169</v>
      </c>
      <c r="AU288" s="224" t="s">
        <v>85</v>
      </c>
      <c r="AV288" s="14" t="s">
        <v>85</v>
      </c>
      <c r="AW288" s="14" t="s">
        <v>32</v>
      </c>
      <c r="AX288" s="14" t="s">
        <v>83</v>
      </c>
      <c r="AY288" s="224" t="s">
        <v>133</v>
      </c>
    </row>
    <row r="289" spans="1:65" s="2" customFormat="1" ht="16.5" customHeight="1">
      <c r="A289" s="34"/>
      <c r="B289" s="35"/>
      <c r="C289" s="188" t="s">
        <v>621</v>
      </c>
      <c r="D289" s="188" t="s">
        <v>135</v>
      </c>
      <c r="E289" s="189" t="s">
        <v>622</v>
      </c>
      <c r="F289" s="190" t="s">
        <v>623</v>
      </c>
      <c r="G289" s="191" t="s">
        <v>249</v>
      </c>
      <c r="H289" s="192">
        <v>21.69</v>
      </c>
      <c r="I289" s="193"/>
      <c r="J289" s="194">
        <f>ROUND(I289*H289,2)</f>
        <v>0</v>
      </c>
      <c r="K289" s="195"/>
      <c r="L289" s="196"/>
      <c r="M289" s="197" t="s">
        <v>1</v>
      </c>
      <c r="N289" s="198" t="s">
        <v>40</v>
      </c>
      <c r="O289" s="71"/>
      <c r="P289" s="199">
        <f>O289*H289</f>
        <v>0</v>
      </c>
      <c r="Q289" s="199">
        <v>0.2</v>
      </c>
      <c r="R289" s="199">
        <f>Q289*H289</f>
        <v>4.3380000000000001</v>
      </c>
      <c r="S289" s="199">
        <v>0</v>
      </c>
      <c r="T289" s="200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201" t="s">
        <v>138</v>
      </c>
      <c r="AT289" s="201" t="s">
        <v>135</v>
      </c>
      <c r="AU289" s="201" t="s">
        <v>85</v>
      </c>
      <c r="AY289" s="17" t="s">
        <v>133</v>
      </c>
      <c r="BE289" s="202">
        <f>IF(N289="základní",J289,0)</f>
        <v>0</v>
      </c>
      <c r="BF289" s="202">
        <f>IF(N289="snížená",J289,0)</f>
        <v>0</v>
      </c>
      <c r="BG289" s="202">
        <f>IF(N289="zákl. přenesená",J289,0)</f>
        <v>0</v>
      </c>
      <c r="BH289" s="202">
        <f>IF(N289="sníž. přenesená",J289,0)</f>
        <v>0</v>
      </c>
      <c r="BI289" s="202">
        <f>IF(N289="nulová",J289,0)</f>
        <v>0</v>
      </c>
      <c r="BJ289" s="17" t="s">
        <v>83</v>
      </c>
      <c r="BK289" s="202">
        <f>ROUND(I289*H289,2)</f>
        <v>0</v>
      </c>
      <c r="BL289" s="17" t="s">
        <v>139</v>
      </c>
      <c r="BM289" s="201" t="s">
        <v>624</v>
      </c>
    </row>
    <row r="290" spans="1:65" s="14" customFormat="1" ht="11.25">
      <c r="B290" s="214"/>
      <c r="C290" s="215"/>
      <c r="D290" s="205" t="s">
        <v>169</v>
      </c>
      <c r="E290" s="216" t="s">
        <v>1</v>
      </c>
      <c r="F290" s="217" t="s">
        <v>625</v>
      </c>
      <c r="G290" s="215"/>
      <c r="H290" s="218">
        <v>21.69</v>
      </c>
      <c r="I290" s="219"/>
      <c r="J290" s="215"/>
      <c r="K290" s="215"/>
      <c r="L290" s="220"/>
      <c r="M290" s="221"/>
      <c r="N290" s="222"/>
      <c r="O290" s="222"/>
      <c r="P290" s="222"/>
      <c r="Q290" s="222"/>
      <c r="R290" s="222"/>
      <c r="S290" s="222"/>
      <c r="T290" s="223"/>
      <c r="AT290" s="224" t="s">
        <v>169</v>
      </c>
      <c r="AU290" s="224" t="s">
        <v>85</v>
      </c>
      <c r="AV290" s="14" t="s">
        <v>85</v>
      </c>
      <c r="AW290" s="14" t="s">
        <v>32</v>
      </c>
      <c r="AX290" s="14" t="s">
        <v>83</v>
      </c>
      <c r="AY290" s="224" t="s">
        <v>133</v>
      </c>
    </row>
    <row r="291" spans="1:65" s="2" customFormat="1" ht="16.5" customHeight="1">
      <c r="A291" s="34"/>
      <c r="B291" s="35"/>
      <c r="C291" s="236" t="s">
        <v>626</v>
      </c>
      <c r="D291" s="236" t="s">
        <v>221</v>
      </c>
      <c r="E291" s="237" t="s">
        <v>627</v>
      </c>
      <c r="F291" s="238" t="s">
        <v>628</v>
      </c>
      <c r="G291" s="239" t="s">
        <v>249</v>
      </c>
      <c r="H291" s="240">
        <v>19.696000000000002</v>
      </c>
      <c r="I291" s="241"/>
      <c r="J291" s="242">
        <f>ROUND(I291*H291,2)</f>
        <v>0</v>
      </c>
      <c r="K291" s="243"/>
      <c r="L291" s="39"/>
      <c r="M291" s="244" t="s">
        <v>1</v>
      </c>
      <c r="N291" s="245" t="s">
        <v>40</v>
      </c>
      <c r="O291" s="71"/>
      <c r="P291" s="199">
        <f>O291*H291</f>
        <v>0</v>
      </c>
      <c r="Q291" s="199">
        <v>0</v>
      </c>
      <c r="R291" s="199">
        <f>Q291*H291</f>
        <v>0</v>
      </c>
      <c r="S291" s="199">
        <v>0</v>
      </c>
      <c r="T291" s="200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01" t="s">
        <v>139</v>
      </c>
      <c r="AT291" s="201" t="s">
        <v>221</v>
      </c>
      <c r="AU291" s="201" t="s">
        <v>85</v>
      </c>
      <c r="AY291" s="17" t="s">
        <v>133</v>
      </c>
      <c r="BE291" s="202">
        <f>IF(N291="základní",J291,0)</f>
        <v>0</v>
      </c>
      <c r="BF291" s="202">
        <f>IF(N291="snížená",J291,0)</f>
        <v>0</v>
      </c>
      <c r="BG291" s="202">
        <f>IF(N291="zákl. přenesená",J291,0)</f>
        <v>0</v>
      </c>
      <c r="BH291" s="202">
        <f>IF(N291="sníž. přenesená",J291,0)</f>
        <v>0</v>
      </c>
      <c r="BI291" s="202">
        <f>IF(N291="nulová",J291,0)</f>
        <v>0</v>
      </c>
      <c r="BJ291" s="17" t="s">
        <v>83</v>
      </c>
      <c r="BK291" s="202">
        <f>ROUND(I291*H291,2)</f>
        <v>0</v>
      </c>
      <c r="BL291" s="17" t="s">
        <v>139</v>
      </c>
      <c r="BM291" s="201" t="s">
        <v>629</v>
      </c>
    </row>
    <row r="292" spans="1:65" s="13" customFormat="1" ht="11.25">
      <c r="B292" s="203"/>
      <c r="C292" s="204"/>
      <c r="D292" s="205" t="s">
        <v>169</v>
      </c>
      <c r="E292" s="206" t="s">
        <v>1</v>
      </c>
      <c r="F292" s="207" t="s">
        <v>630</v>
      </c>
      <c r="G292" s="204"/>
      <c r="H292" s="206" t="s">
        <v>1</v>
      </c>
      <c r="I292" s="208"/>
      <c r="J292" s="204"/>
      <c r="K292" s="204"/>
      <c r="L292" s="209"/>
      <c r="M292" s="210"/>
      <c r="N292" s="211"/>
      <c r="O292" s="211"/>
      <c r="P292" s="211"/>
      <c r="Q292" s="211"/>
      <c r="R292" s="211"/>
      <c r="S292" s="211"/>
      <c r="T292" s="212"/>
      <c r="AT292" s="213" t="s">
        <v>169</v>
      </c>
      <c r="AU292" s="213" t="s">
        <v>85</v>
      </c>
      <c r="AV292" s="13" t="s">
        <v>83</v>
      </c>
      <c r="AW292" s="13" t="s">
        <v>32</v>
      </c>
      <c r="AX292" s="13" t="s">
        <v>75</v>
      </c>
      <c r="AY292" s="213" t="s">
        <v>133</v>
      </c>
    </row>
    <row r="293" spans="1:65" s="14" customFormat="1" ht="11.25">
      <c r="B293" s="214"/>
      <c r="C293" s="215"/>
      <c r="D293" s="205" t="s">
        <v>169</v>
      </c>
      <c r="E293" s="216" t="s">
        <v>1</v>
      </c>
      <c r="F293" s="217" t="s">
        <v>631</v>
      </c>
      <c r="G293" s="215"/>
      <c r="H293" s="218">
        <v>4.62</v>
      </c>
      <c r="I293" s="219"/>
      <c r="J293" s="215"/>
      <c r="K293" s="215"/>
      <c r="L293" s="220"/>
      <c r="M293" s="221"/>
      <c r="N293" s="222"/>
      <c r="O293" s="222"/>
      <c r="P293" s="222"/>
      <c r="Q293" s="222"/>
      <c r="R293" s="222"/>
      <c r="S293" s="222"/>
      <c r="T293" s="223"/>
      <c r="AT293" s="224" t="s">
        <v>169</v>
      </c>
      <c r="AU293" s="224" t="s">
        <v>85</v>
      </c>
      <c r="AV293" s="14" t="s">
        <v>85</v>
      </c>
      <c r="AW293" s="14" t="s">
        <v>32</v>
      </c>
      <c r="AX293" s="14" t="s">
        <v>75</v>
      </c>
      <c r="AY293" s="224" t="s">
        <v>133</v>
      </c>
    </row>
    <row r="294" spans="1:65" s="14" customFormat="1" ht="11.25">
      <c r="B294" s="214"/>
      <c r="C294" s="215"/>
      <c r="D294" s="205" t="s">
        <v>169</v>
      </c>
      <c r="E294" s="216" t="s">
        <v>1</v>
      </c>
      <c r="F294" s="217" t="s">
        <v>632</v>
      </c>
      <c r="G294" s="215"/>
      <c r="H294" s="218">
        <v>6.4</v>
      </c>
      <c r="I294" s="219"/>
      <c r="J294" s="215"/>
      <c r="K294" s="215"/>
      <c r="L294" s="220"/>
      <c r="M294" s="221"/>
      <c r="N294" s="222"/>
      <c r="O294" s="222"/>
      <c r="P294" s="222"/>
      <c r="Q294" s="222"/>
      <c r="R294" s="222"/>
      <c r="S294" s="222"/>
      <c r="T294" s="223"/>
      <c r="AT294" s="224" t="s">
        <v>169</v>
      </c>
      <c r="AU294" s="224" t="s">
        <v>85</v>
      </c>
      <c r="AV294" s="14" t="s">
        <v>85</v>
      </c>
      <c r="AW294" s="14" t="s">
        <v>32</v>
      </c>
      <c r="AX294" s="14" t="s">
        <v>75</v>
      </c>
      <c r="AY294" s="224" t="s">
        <v>133</v>
      </c>
    </row>
    <row r="295" spans="1:65" s="14" customFormat="1" ht="11.25">
      <c r="B295" s="214"/>
      <c r="C295" s="215"/>
      <c r="D295" s="205" t="s">
        <v>169</v>
      </c>
      <c r="E295" s="216" t="s">
        <v>1</v>
      </c>
      <c r="F295" s="217" t="s">
        <v>633</v>
      </c>
      <c r="G295" s="215"/>
      <c r="H295" s="218">
        <v>8.6760000000000002</v>
      </c>
      <c r="I295" s="219"/>
      <c r="J295" s="215"/>
      <c r="K295" s="215"/>
      <c r="L295" s="220"/>
      <c r="M295" s="221"/>
      <c r="N295" s="222"/>
      <c r="O295" s="222"/>
      <c r="P295" s="222"/>
      <c r="Q295" s="222"/>
      <c r="R295" s="222"/>
      <c r="S295" s="222"/>
      <c r="T295" s="223"/>
      <c r="AT295" s="224" t="s">
        <v>169</v>
      </c>
      <c r="AU295" s="224" t="s">
        <v>85</v>
      </c>
      <c r="AV295" s="14" t="s">
        <v>85</v>
      </c>
      <c r="AW295" s="14" t="s">
        <v>32</v>
      </c>
      <c r="AX295" s="14" t="s">
        <v>75</v>
      </c>
      <c r="AY295" s="224" t="s">
        <v>133</v>
      </c>
    </row>
    <row r="296" spans="1:65" s="15" customFormat="1" ht="11.25">
      <c r="B296" s="225"/>
      <c r="C296" s="226"/>
      <c r="D296" s="205" t="s">
        <v>169</v>
      </c>
      <c r="E296" s="227" t="s">
        <v>298</v>
      </c>
      <c r="F296" s="228" t="s">
        <v>173</v>
      </c>
      <c r="G296" s="226"/>
      <c r="H296" s="229">
        <v>19.696000000000002</v>
      </c>
      <c r="I296" s="230"/>
      <c r="J296" s="226"/>
      <c r="K296" s="226"/>
      <c r="L296" s="231"/>
      <c r="M296" s="232"/>
      <c r="N296" s="233"/>
      <c r="O296" s="233"/>
      <c r="P296" s="233"/>
      <c r="Q296" s="233"/>
      <c r="R296" s="233"/>
      <c r="S296" s="233"/>
      <c r="T296" s="234"/>
      <c r="AT296" s="235" t="s">
        <v>169</v>
      </c>
      <c r="AU296" s="235" t="s">
        <v>85</v>
      </c>
      <c r="AV296" s="15" t="s">
        <v>139</v>
      </c>
      <c r="AW296" s="15" t="s">
        <v>32</v>
      </c>
      <c r="AX296" s="15" t="s">
        <v>83</v>
      </c>
      <c r="AY296" s="235" t="s">
        <v>133</v>
      </c>
    </row>
    <row r="297" spans="1:65" s="2" customFormat="1" ht="21.75" customHeight="1">
      <c r="A297" s="34"/>
      <c r="B297" s="35"/>
      <c r="C297" s="236" t="s">
        <v>634</v>
      </c>
      <c r="D297" s="236" t="s">
        <v>221</v>
      </c>
      <c r="E297" s="237" t="s">
        <v>635</v>
      </c>
      <c r="F297" s="238" t="s">
        <v>636</v>
      </c>
      <c r="G297" s="239" t="s">
        <v>249</v>
      </c>
      <c r="H297" s="240">
        <v>19.696000000000002</v>
      </c>
      <c r="I297" s="241"/>
      <c r="J297" s="242">
        <f>ROUND(I297*H297,2)</f>
        <v>0</v>
      </c>
      <c r="K297" s="243"/>
      <c r="L297" s="39"/>
      <c r="M297" s="244" t="s">
        <v>1</v>
      </c>
      <c r="N297" s="245" t="s">
        <v>40</v>
      </c>
      <c r="O297" s="71"/>
      <c r="P297" s="199">
        <f>O297*H297</f>
        <v>0</v>
      </c>
      <c r="Q297" s="199">
        <v>0</v>
      </c>
      <c r="R297" s="199">
        <f>Q297*H297</f>
        <v>0</v>
      </c>
      <c r="S297" s="199">
        <v>0</v>
      </c>
      <c r="T297" s="200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201" t="s">
        <v>139</v>
      </c>
      <c r="AT297" s="201" t="s">
        <v>221</v>
      </c>
      <c r="AU297" s="201" t="s">
        <v>85</v>
      </c>
      <c r="AY297" s="17" t="s">
        <v>133</v>
      </c>
      <c r="BE297" s="202">
        <f>IF(N297="základní",J297,0)</f>
        <v>0</v>
      </c>
      <c r="BF297" s="202">
        <f>IF(N297="snížená",J297,0)</f>
        <v>0</v>
      </c>
      <c r="BG297" s="202">
        <f>IF(N297="zákl. přenesená",J297,0)</f>
        <v>0</v>
      </c>
      <c r="BH297" s="202">
        <f>IF(N297="sníž. přenesená",J297,0)</f>
        <v>0</v>
      </c>
      <c r="BI297" s="202">
        <f>IF(N297="nulová",J297,0)</f>
        <v>0</v>
      </c>
      <c r="BJ297" s="17" t="s">
        <v>83</v>
      </c>
      <c r="BK297" s="202">
        <f>ROUND(I297*H297,2)</f>
        <v>0</v>
      </c>
      <c r="BL297" s="17" t="s">
        <v>139</v>
      </c>
      <c r="BM297" s="201" t="s">
        <v>637</v>
      </c>
    </row>
    <row r="298" spans="1:65" s="14" customFormat="1" ht="11.25">
      <c r="B298" s="214"/>
      <c r="C298" s="215"/>
      <c r="D298" s="205" t="s">
        <v>169</v>
      </c>
      <c r="E298" s="216" t="s">
        <v>1</v>
      </c>
      <c r="F298" s="217" t="s">
        <v>298</v>
      </c>
      <c r="G298" s="215"/>
      <c r="H298" s="218">
        <v>19.696000000000002</v>
      </c>
      <c r="I298" s="219"/>
      <c r="J298" s="215"/>
      <c r="K298" s="215"/>
      <c r="L298" s="220"/>
      <c r="M298" s="221"/>
      <c r="N298" s="222"/>
      <c r="O298" s="222"/>
      <c r="P298" s="222"/>
      <c r="Q298" s="222"/>
      <c r="R298" s="222"/>
      <c r="S298" s="222"/>
      <c r="T298" s="223"/>
      <c r="AT298" s="224" t="s">
        <v>169</v>
      </c>
      <c r="AU298" s="224" t="s">
        <v>85</v>
      </c>
      <c r="AV298" s="14" t="s">
        <v>85</v>
      </c>
      <c r="AW298" s="14" t="s">
        <v>32</v>
      </c>
      <c r="AX298" s="14" t="s">
        <v>83</v>
      </c>
      <c r="AY298" s="224" t="s">
        <v>133</v>
      </c>
    </row>
    <row r="299" spans="1:65" s="2" customFormat="1" ht="21.75" customHeight="1">
      <c r="A299" s="34"/>
      <c r="B299" s="35"/>
      <c r="C299" s="236" t="s">
        <v>638</v>
      </c>
      <c r="D299" s="236" t="s">
        <v>221</v>
      </c>
      <c r="E299" s="237" t="s">
        <v>639</v>
      </c>
      <c r="F299" s="238" t="s">
        <v>640</v>
      </c>
      <c r="G299" s="239" t="s">
        <v>236</v>
      </c>
      <c r="H299" s="240">
        <v>43.295000000000002</v>
      </c>
      <c r="I299" s="241"/>
      <c r="J299" s="242">
        <f>ROUND(I299*H299,2)</f>
        <v>0</v>
      </c>
      <c r="K299" s="243"/>
      <c r="L299" s="39"/>
      <c r="M299" s="244" t="s">
        <v>1</v>
      </c>
      <c r="N299" s="245" t="s">
        <v>40</v>
      </c>
      <c r="O299" s="71"/>
      <c r="P299" s="199">
        <f>O299*H299</f>
        <v>0</v>
      </c>
      <c r="Q299" s="199">
        <v>0</v>
      </c>
      <c r="R299" s="199">
        <f>Q299*H299</f>
        <v>0</v>
      </c>
      <c r="S299" s="199">
        <v>0</v>
      </c>
      <c r="T299" s="200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201" t="s">
        <v>139</v>
      </c>
      <c r="AT299" s="201" t="s">
        <v>221</v>
      </c>
      <c r="AU299" s="201" t="s">
        <v>85</v>
      </c>
      <c r="AY299" s="17" t="s">
        <v>133</v>
      </c>
      <c r="BE299" s="202">
        <f>IF(N299="základní",J299,0)</f>
        <v>0</v>
      </c>
      <c r="BF299" s="202">
        <f>IF(N299="snížená",J299,0)</f>
        <v>0</v>
      </c>
      <c r="BG299" s="202">
        <f>IF(N299="zákl. přenesená",J299,0)</f>
        <v>0</v>
      </c>
      <c r="BH299" s="202">
        <f>IF(N299="sníž. přenesená",J299,0)</f>
        <v>0</v>
      </c>
      <c r="BI299" s="202">
        <f>IF(N299="nulová",J299,0)</f>
        <v>0</v>
      </c>
      <c r="BJ299" s="17" t="s">
        <v>83</v>
      </c>
      <c r="BK299" s="202">
        <f>ROUND(I299*H299,2)</f>
        <v>0</v>
      </c>
      <c r="BL299" s="17" t="s">
        <v>139</v>
      </c>
      <c r="BM299" s="201" t="s">
        <v>641</v>
      </c>
    </row>
    <row r="300" spans="1:65" s="13" customFormat="1" ht="11.25">
      <c r="B300" s="203"/>
      <c r="C300" s="204"/>
      <c r="D300" s="205" t="s">
        <v>169</v>
      </c>
      <c r="E300" s="206" t="s">
        <v>1</v>
      </c>
      <c r="F300" s="207" t="s">
        <v>642</v>
      </c>
      <c r="G300" s="204"/>
      <c r="H300" s="206" t="s">
        <v>1</v>
      </c>
      <c r="I300" s="208"/>
      <c r="J300" s="204"/>
      <c r="K300" s="204"/>
      <c r="L300" s="209"/>
      <c r="M300" s="210"/>
      <c r="N300" s="211"/>
      <c r="O300" s="211"/>
      <c r="P300" s="211"/>
      <c r="Q300" s="211"/>
      <c r="R300" s="211"/>
      <c r="S300" s="211"/>
      <c r="T300" s="212"/>
      <c r="AT300" s="213" t="s">
        <v>169</v>
      </c>
      <c r="AU300" s="213" t="s">
        <v>85</v>
      </c>
      <c r="AV300" s="13" t="s">
        <v>83</v>
      </c>
      <c r="AW300" s="13" t="s">
        <v>32</v>
      </c>
      <c r="AX300" s="13" t="s">
        <v>75</v>
      </c>
      <c r="AY300" s="213" t="s">
        <v>133</v>
      </c>
    </row>
    <row r="301" spans="1:65" s="14" customFormat="1" ht="11.25">
      <c r="B301" s="214"/>
      <c r="C301" s="215"/>
      <c r="D301" s="205" t="s">
        <v>169</v>
      </c>
      <c r="E301" s="216" t="s">
        <v>1</v>
      </c>
      <c r="F301" s="217" t="s">
        <v>643</v>
      </c>
      <c r="G301" s="215"/>
      <c r="H301" s="218">
        <v>43.295000000000002</v>
      </c>
      <c r="I301" s="219"/>
      <c r="J301" s="215"/>
      <c r="K301" s="215"/>
      <c r="L301" s="220"/>
      <c r="M301" s="221"/>
      <c r="N301" s="222"/>
      <c r="O301" s="222"/>
      <c r="P301" s="222"/>
      <c r="Q301" s="222"/>
      <c r="R301" s="222"/>
      <c r="S301" s="222"/>
      <c r="T301" s="223"/>
      <c r="AT301" s="224" t="s">
        <v>169</v>
      </c>
      <c r="AU301" s="224" t="s">
        <v>85</v>
      </c>
      <c r="AV301" s="14" t="s">
        <v>85</v>
      </c>
      <c r="AW301" s="14" t="s">
        <v>32</v>
      </c>
      <c r="AX301" s="14" t="s">
        <v>83</v>
      </c>
      <c r="AY301" s="224" t="s">
        <v>133</v>
      </c>
    </row>
    <row r="302" spans="1:65" s="2" customFormat="1" ht="24.2" customHeight="1">
      <c r="A302" s="34"/>
      <c r="B302" s="35"/>
      <c r="C302" s="236" t="s">
        <v>644</v>
      </c>
      <c r="D302" s="236" t="s">
        <v>221</v>
      </c>
      <c r="E302" s="237" t="s">
        <v>202</v>
      </c>
      <c r="F302" s="238" t="s">
        <v>645</v>
      </c>
      <c r="G302" s="239" t="s">
        <v>236</v>
      </c>
      <c r="H302" s="240">
        <v>177</v>
      </c>
      <c r="I302" s="241"/>
      <c r="J302" s="242">
        <f>ROUND(I302*H302,2)</f>
        <v>0</v>
      </c>
      <c r="K302" s="243"/>
      <c r="L302" s="39"/>
      <c r="M302" s="244" t="s">
        <v>1</v>
      </c>
      <c r="N302" s="245" t="s">
        <v>40</v>
      </c>
      <c r="O302" s="71"/>
      <c r="P302" s="199">
        <f>O302*H302</f>
        <v>0</v>
      </c>
      <c r="Q302" s="199">
        <v>0</v>
      </c>
      <c r="R302" s="199">
        <f>Q302*H302</f>
        <v>0</v>
      </c>
      <c r="S302" s="199">
        <v>0</v>
      </c>
      <c r="T302" s="200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201" t="s">
        <v>139</v>
      </c>
      <c r="AT302" s="201" t="s">
        <v>221</v>
      </c>
      <c r="AU302" s="201" t="s">
        <v>85</v>
      </c>
      <c r="AY302" s="17" t="s">
        <v>133</v>
      </c>
      <c r="BE302" s="202">
        <f>IF(N302="základní",J302,0)</f>
        <v>0</v>
      </c>
      <c r="BF302" s="202">
        <f>IF(N302="snížená",J302,0)</f>
        <v>0</v>
      </c>
      <c r="BG302" s="202">
        <f>IF(N302="zákl. přenesená",J302,0)</f>
        <v>0</v>
      </c>
      <c r="BH302" s="202">
        <f>IF(N302="sníž. přenesená",J302,0)</f>
        <v>0</v>
      </c>
      <c r="BI302" s="202">
        <f>IF(N302="nulová",J302,0)</f>
        <v>0</v>
      </c>
      <c r="BJ302" s="17" t="s">
        <v>83</v>
      </c>
      <c r="BK302" s="202">
        <f>ROUND(I302*H302,2)</f>
        <v>0</v>
      </c>
      <c r="BL302" s="17" t="s">
        <v>139</v>
      </c>
      <c r="BM302" s="201" t="s">
        <v>646</v>
      </c>
    </row>
    <row r="303" spans="1:65" s="13" customFormat="1" ht="11.25">
      <c r="B303" s="203"/>
      <c r="C303" s="204"/>
      <c r="D303" s="205" t="s">
        <v>169</v>
      </c>
      <c r="E303" s="206" t="s">
        <v>1</v>
      </c>
      <c r="F303" s="207" t="s">
        <v>170</v>
      </c>
      <c r="G303" s="204"/>
      <c r="H303" s="206" t="s">
        <v>1</v>
      </c>
      <c r="I303" s="208"/>
      <c r="J303" s="204"/>
      <c r="K303" s="204"/>
      <c r="L303" s="209"/>
      <c r="M303" s="210"/>
      <c r="N303" s="211"/>
      <c r="O303" s="211"/>
      <c r="P303" s="211"/>
      <c r="Q303" s="211"/>
      <c r="R303" s="211"/>
      <c r="S303" s="211"/>
      <c r="T303" s="212"/>
      <c r="AT303" s="213" t="s">
        <v>169</v>
      </c>
      <c r="AU303" s="213" t="s">
        <v>85</v>
      </c>
      <c r="AV303" s="13" t="s">
        <v>83</v>
      </c>
      <c r="AW303" s="13" t="s">
        <v>32</v>
      </c>
      <c r="AX303" s="13" t="s">
        <v>75</v>
      </c>
      <c r="AY303" s="213" t="s">
        <v>133</v>
      </c>
    </row>
    <row r="304" spans="1:65" s="14" customFormat="1" ht="11.25">
      <c r="B304" s="214"/>
      <c r="C304" s="215"/>
      <c r="D304" s="205" t="s">
        <v>169</v>
      </c>
      <c r="E304" s="216" t="s">
        <v>1</v>
      </c>
      <c r="F304" s="217" t="s">
        <v>106</v>
      </c>
      <c r="G304" s="215"/>
      <c r="H304" s="218">
        <v>177</v>
      </c>
      <c r="I304" s="219"/>
      <c r="J304" s="215"/>
      <c r="K304" s="215"/>
      <c r="L304" s="220"/>
      <c r="M304" s="221"/>
      <c r="N304" s="222"/>
      <c r="O304" s="222"/>
      <c r="P304" s="222"/>
      <c r="Q304" s="222"/>
      <c r="R304" s="222"/>
      <c r="S304" s="222"/>
      <c r="T304" s="223"/>
      <c r="AT304" s="224" t="s">
        <v>169</v>
      </c>
      <c r="AU304" s="224" t="s">
        <v>85</v>
      </c>
      <c r="AV304" s="14" t="s">
        <v>85</v>
      </c>
      <c r="AW304" s="14" t="s">
        <v>32</v>
      </c>
      <c r="AX304" s="14" t="s">
        <v>83</v>
      </c>
      <c r="AY304" s="224" t="s">
        <v>133</v>
      </c>
    </row>
    <row r="305" spans="1:65" s="2" customFormat="1" ht="21.75" customHeight="1">
      <c r="A305" s="34"/>
      <c r="B305" s="35"/>
      <c r="C305" s="236" t="s">
        <v>647</v>
      </c>
      <c r="D305" s="236" t="s">
        <v>221</v>
      </c>
      <c r="E305" s="237" t="s">
        <v>648</v>
      </c>
      <c r="F305" s="238" t="s">
        <v>649</v>
      </c>
      <c r="G305" s="239" t="s">
        <v>167</v>
      </c>
      <c r="H305" s="240">
        <v>206</v>
      </c>
      <c r="I305" s="241"/>
      <c r="J305" s="242">
        <f>ROUND(I305*H305,2)</f>
        <v>0</v>
      </c>
      <c r="K305" s="243"/>
      <c r="L305" s="39"/>
      <c r="M305" s="244" t="s">
        <v>1</v>
      </c>
      <c r="N305" s="245" t="s">
        <v>40</v>
      </c>
      <c r="O305" s="71"/>
      <c r="P305" s="199">
        <f>O305*H305</f>
        <v>0</v>
      </c>
      <c r="Q305" s="199">
        <v>0</v>
      </c>
      <c r="R305" s="199">
        <f>Q305*H305</f>
        <v>0</v>
      </c>
      <c r="S305" s="199">
        <v>0</v>
      </c>
      <c r="T305" s="200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201" t="s">
        <v>139</v>
      </c>
      <c r="AT305" s="201" t="s">
        <v>221</v>
      </c>
      <c r="AU305" s="201" t="s">
        <v>85</v>
      </c>
      <c r="AY305" s="17" t="s">
        <v>133</v>
      </c>
      <c r="BE305" s="202">
        <f>IF(N305="základní",J305,0)</f>
        <v>0</v>
      </c>
      <c r="BF305" s="202">
        <f>IF(N305="snížená",J305,0)</f>
        <v>0</v>
      </c>
      <c r="BG305" s="202">
        <f>IF(N305="zákl. přenesená",J305,0)</f>
        <v>0</v>
      </c>
      <c r="BH305" s="202">
        <f>IF(N305="sníž. přenesená",J305,0)</f>
        <v>0</v>
      </c>
      <c r="BI305" s="202">
        <f>IF(N305="nulová",J305,0)</f>
        <v>0</v>
      </c>
      <c r="BJ305" s="17" t="s">
        <v>83</v>
      </c>
      <c r="BK305" s="202">
        <f>ROUND(I305*H305,2)</f>
        <v>0</v>
      </c>
      <c r="BL305" s="17" t="s">
        <v>139</v>
      </c>
      <c r="BM305" s="201" t="s">
        <v>650</v>
      </c>
    </row>
    <row r="306" spans="1:65" s="2" customFormat="1" ht="21.75" customHeight="1">
      <c r="A306" s="34"/>
      <c r="B306" s="35"/>
      <c r="C306" s="236" t="s">
        <v>651</v>
      </c>
      <c r="D306" s="236" t="s">
        <v>221</v>
      </c>
      <c r="E306" s="237" t="s">
        <v>652</v>
      </c>
      <c r="F306" s="238" t="s">
        <v>653</v>
      </c>
      <c r="G306" s="239" t="s">
        <v>167</v>
      </c>
      <c r="H306" s="240">
        <v>206</v>
      </c>
      <c r="I306" s="241"/>
      <c r="J306" s="242">
        <f>ROUND(I306*H306,2)</f>
        <v>0</v>
      </c>
      <c r="K306" s="243"/>
      <c r="L306" s="39"/>
      <c r="M306" s="244" t="s">
        <v>1</v>
      </c>
      <c r="N306" s="245" t="s">
        <v>40</v>
      </c>
      <c r="O306" s="71"/>
      <c r="P306" s="199">
        <f>O306*H306</f>
        <v>0</v>
      </c>
      <c r="Q306" s="199">
        <v>0</v>
      </c>
      <c r="R306" s="199">
        <f>Q306*H306</f>
        <v>0</v>
      </c>
      <c r="S306" s="199">
        <v>0</v>
      </c>
      <c r="T306" s="200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201" t="s">
        <v>139</v>
      </c>
      <c r="AT306" s="201" t="s">
        <v>221</v>
      </c>
      <c r="AU306" s="201" t="s">
        <v>85</v>
      </c>
      <c r="AY306" s="17" t="s">
        <v>133</v>
      </c>
      <c r="BE306" s="202">
        <f>IF(N306="základní",J306,0)</f>
        <v>0</v>
      </c>
      <c r="BF306" s="202">
        <f>IF(N306="snížená",J306,0)</f>
        <v>0</v>
      </c>
      <c r="BG306" s="202">
        <f>IF(N306="zákl. přenesená",J306,0)</f>
        <v>0</v>
      </c>
      <c r="BH306" s="202">
        <f>IF(N306="sníž. přenesená",J306,0)</f>
        <v>0</v>
      </c>
      <c r="BI306" s="202">
        <f>IF(N306="nulová",J306,0)</f>
        <v>0</v>
      </c>
      <c r="BJ306" s="17" t="s">
        <v>83</v>
      </c>
      <c r="BK306" s="202">
        <f>ROUND(I306*H306,2)</f>
        <v>0</v>
      </c>
      <c r="BL306" s="17" t="s">
        <v>139</v>
      </c>
      <c r="BM306" s="201" t="s">
        <v>654</v>
      </c>
    </row>
    <row r="307" spans="1:65" s="12" customFormat="1" ht="22.9" customHeight="1">
      <c r="B307" s="172"/>
      <c r="C307" s="173"/>
      <c r="D307" s="174" t="s">
        <v>74</v>
      </c>
      <c r="E307" s="186" t="s">
        <v>85</v>
      </c>
      <c r="F307" s="186" t="s">
        <v>655</v>
      </c>
      <c r="G307" s="173"/>
      <c r="H307" s="173"/>
      <c r="I307" s="176"/>
      <c r="J307" s="187">
        <f>BK307</f>
        <v>0</v>
      </c>
      <c r="K307" s="173"/>
      <c r="L307" s="178"/>
      <c r="M307" s="179"/>
      <c r="N307" s="180"/>
      <c r="O307" s="180"/>
      <c r="P307" s="181">
        <f>SUM(P308:P344)</f>
        <v>0</v>
      </c>
      <c r="Q307" s="180"/>
      <c r="R307" s="181">
        <f>SUM(R308:R344)</f>
        <v>16.796407329999997</v>
      </c>
      <c r="S307" s="180"/>
      <c r="T307" s="182">
        <f>SUM(T308:T344)</f>
        <v>0</v>
      </c>
      <c r="AR307" s="183" t="s">
        <v>83</v>
      </c>
      <c r="AT307" s="184" t="s">
        <v>74</v>
      </c>
      <c r="AU307" s="184" t="s">
        <v>83</v>
      </c>
      <c r="AY307" s="183" t="s">
        <v>133</v>
      </c>
      <c r="BK307" s="185">
        <f>SUM(BK308:BK344)</f>
        <v>0</v>
      </c>
    </row>
    <row r="308" spans="1:65" s="2" customFormat="1" ht="24.2" customHeight="1">
      <c r="A308" s="34"/>
      <c r="B308" s="35"/>
      <c r="C308" s="236" t="s">
        <v>656</v>
      </c>
      <c r="D308" s="236" t="s">
        <v>221</v>
      </c>
      <c r="E308" s="237" t="s">
        <v>657</v>
      </c>
      <c r="F308" s="238" t="s">
        <v>658</v>
      </c>
      <c r="G308" s="239" t="s">
        <v>105</v>
      </c>
      <c r="H308" s="240">
        <v>223.6</v>
      </c>
      <c r="I308" s="241"/>
      <c r="J308" s="242">
        <f>ROUND(I308*H308,2)</f>
        <v>0</v>
      </c>
      <c r="K308" s="243"/>
      <c r="L308" s="39"/>
      <c r="M308" s="244" t="s">
        <v>1</v>
      </c>
      <c r="N308" s="245" t="s">
        <v>40</v>
      </c>
      <c r="O308" s="71"/>
      <c r="P308" s="199">
        <f>O308*H308</f>
        <v>0</v>
      </c>
      <c r="Q308" s="199">
        <v>4.8999999999999998E-4</v>
      </c>
      <c r="R308" s="199">
        <f>Q308*H308</f>
        <v>0.10956399999999999</v>
      </c>
      <c r="S308" s="199">
        <v>0</v>
      </c>
      <c r="T308" s="200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201" t="s">
        <v>139</v>
      </c>
      <c r="AT308" s="201" t="s">
        <v>221</v>
      </c>
      <c r="AU308" s="201" t="s">
        <v>85</v>
      </c>
      <c r="AY308" s="17" t="s">
        <v>133</v>
      </c>
      <c r="BE308" s="202">
        <f>IF(N308="základní",J308,0)</f>
        <v>0</v>
      </c>
      <c r="BF308" s="202">
        <f>IF(N308="snížená",J308,0)</f>
        <v>0</v>
      </c>
      <c r="BG308" s="202">
        <f>IF(N308="zákl. přenesená",J308,0)</f>
        <v>0</v>
      </c>
      <c r="BH308" s="202">
        <f>IF(N308="sníž. přenesená",J308,0)</f>
        <v>0</v>
      </c>
      <c r="BI308" s="202">
        <f>IF(N308="nulová",J308,0)</f>
        <v>0</v>
      </c>
      <c r="BJ308" s="17" t="s">
        <v>83</v>
      </c>
      <c r="BK308" s="202">
        <f>ROUND(I308*H308,2)</f>
        <v>0</v>
      </c>
      <c r="BL308" s="17" t="s">
        <v>139</v>
      </c>
      <c r="BM308" s="201" t="s">
        <v>659</v>
      </c>
    </row>
    <row r="309" spans="1:65" s="13" customFormat="1" ht="11.25">
      <c r="B309" s="203"/>
      <c r="C309" s="204"/>
      <c r="D309" s="205" t="s">
        <v>169</v>
      </c>
      <c r="E309" s="206" t="s">
        <v>1</v>
      </c>
      <c r="F309" s="207" t="s">
        <v>660</v>
      </c>
      <c r="G309" s="204"/>
      <c r="H309" s="206" t="s">
        <v>1</v>
      </c>
      <c r="I309" s="208"/>
      <c r="J309" s="204"/>
      <c r="K309" s="204"/>
      <c r="L309" s="209"/>
      <c r="M309" s="210"/>
      <c r="N309" s="211"/>
      <c r="O309" s="211"/>
      <c r="P309" s="211"/>
      <c r="Q309" s="211"/>
      <c r="R309" s="211"/>
      <c r="S309" s="211"/>
      <c r="T309" s="212"/>
      <c r="AT309" s="213" t="s">
        <v>169</v>
      </c>
      <c r="AU309" s="213" t="s">
        <v>85</v>
      </c>
      <c r="AV309" s="13" t="s">
        <v>83</v>
      </c>
      <c r="AW309" s="13" t="s">
        <v>32</v>
      </c>
      <c r="AX309" s="13" t="s">
        <v>75</v>
      </c>
      <c r="AY309" s="213" t="s">
        <v>133</v>
      </c>
    </row>
    <row r="310" spans="1:65" s="14" customFormat="1" ht="11.25">
      <c r="B310" s="214"/>
      <c r="C310" s="215"/>
      <c r="D310" s="205" t="s">
        <v>169</v>
      </c>
      <c r="E310" s="216" t="s">
        <v>264</v>
      </c>
      <c r="F310" s="217" t="s">
        <v>661</v>
      </c>
      <c r="G310" s="215"/>
      <c r="H310" s="218">
        <v>223.6</v>
      </c>
      <c r="I310" s="219"/>
      <c r="J310" s="215"/>
      <c r="K310" s="215"/>
      <c r="L310" s="220"/>
      <c r="M310" s="221"/>
      <c r="N310" s="222"/>
      <c r="O310" s="222"/>
      <c r="P310" s="222"/>
      <c r="Q310" s="222"/>
      <c r="R310" s="222"/>
      <c r="S310" s="222"/>
      <c r="T310" s="223"/>
      <c r="AT310" s="224" t="s">
        <v>169</v>
      </c>
      <c r="AU310" s="224" t="s">
        <v>85</v>
      </c>
      <c r="AV310" s="14" t="s">
        <v>85</v>
      </c>
      <c r="AW310" s="14" t="s">
        <v>32</v>
      </c>
      <c r="AX310" s="14" t="s">
        <v>83</v>
      </c>
      <c r="AY310" s="224" t="s">
        <v>133</v>
      </c>
    </row>
    <row r="311" spans="1:65" s="2" customFormat="1" ht="33" customHeight="1">
      <c r="A311" s="34"/>
      <c r="B311" s="35"/>
      <c r="C311" s="236" t="s">
        <v>269</v>
      </c>
      <c r="D311" s="236" t="s">
        <v>221</v>
      </c>
      <c r="E311" s="237" t="s">
        <v>662</v>
      </c>
      <c r="F311" s="238" t="s">
        <v>663</v>
      </c>
      <c r="G311" s="239" t="s">
        <v>236</v>
      </c>
      <c r="H311" s="240">
        <v>14.6</v>
      </c>
      <c r="I311" s="241"/>
      <c r="J311" s="242">
        <f>ROUND(I311*H311,2)</f>
        <v>0</v>
      </c>
      <c r="K311" s="243"/>
      <c r="L311" s="39"/>
      <c r="M311" s="244" t="s">
        <v>1</v>
      </c>
      <c r="N311" s="245" t="s">
        <v>40</v>
      </c>
      <c r="O311" s="71"/>
      <c r="P311" s="199">
        <f>O311*H311</f>
        <v>0</v>
      </c>
      <c r="Q311" s="199">
        <v>0.42831999999999998</v>
      </c>
      <c r="R311" s="199">
        <f>Q311*H311</f>
        <v>6.2534719999999995</v>
      </c>
      <c r="S311" s="199">
        <v>0</v>
      </c>
      <c r="T311" s="200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201" t="s">
        <v>139</v>
      </c>
      <c r="AT311" s="201" t="s">
        <v>221</v>
      </c>
      <c r="AU311" s="201" t="s">
        <v>85</v>
      </c>
      <c r="AY311" s="17" t="s">
        <v>133</v>
      </c>
      <c r="BE311" s="202">
        <f>IF(N311="základní",J311,0)</f>
        <v>0</v>
      </c>
      <c r="BF311" s="202">
        <f>IF(N311="snížená",J311,0)</f>
        <v>0</v>
      </c>
      <c r="BG311" s="202">
        <f>IF(N311="zákl. přenesená",J311,0)</f>
        <v>0</v>
      </c>
      <c r="BH311" s="202">
        <f>IF(N311="sníž. přenesená",J311,0)</f>
        <v>0</v>
      </c>
      <c r="BI311" s="202">
        <f>IF(N311="nulová",J311,0)</f>
        <v>0</v>
      </c>
      <c r="BJ311" s="17" t="s">
        <v>83</v>
      </c>
      <c r="BK311" s="202">
        <f>ROUND(I311*H311,2)</f>
        <v>0</v>
      </c>
      <c r="BL311" s="17" t="s">
        <v>139</v>
      </c>
      <c r="BM311" s="201" t="s">
        <v>664</v>
      </c>
    </row>
    <row r="312" spans="1:65" s="13" customFormat="1" ht="11.25">
      <c r="B312" s="203"/>
      <c r="C312" s="204"/>
      <c r="D312" s="205" t="s">
        <v>169</v>
      </c>
      <c r="E312" s="206" t="s">
        <v>1</v>
      </c>
      <c r="F312" s="207" t="s">
        <v>665</v>
      </c>
      <c r="G312" s="204"/>
      <c r="H312" s="206" t="s">
        <v>1</v>
      </c>
      <c r="I312" s="208"/>
      <c r="J312" s="204"/>
      <c r="K312" s="204"/>
      <c r="L312" s="209"/>
      <c r="M312" s="210"/>
      <c r="N312" s="211"/>
      <c r="O312" s="211"/>
      <c r="P312" s="211"/>
      <c r="Q312" s="211"/>
      <c r="R312" s="211"/>
      <c r="S312" s="211"/>
      <c r="T312" s="212"/>
      <c r="AT312" s="213" t="s">
        <v>169</v>
      </c>
      <c r="AU312" s="213" t="s">
        <v>85</v>
      </c>
      <c r="AV312" s="13" t="s">
        <v>83</v>
      </c>
      <c r="AW312" s="13" t="s">
        <v>32</v>
      </c>
      <c r="AX312" s="13" t="s">
        <v>75</v>
      </c>
      <c r="AY312" s="213" t="s">
        <v>133</v>
      </c>
    </row>
    <row r="313" spans="1:65" s="13" customFormat="1" ht="11.25">
      <c r="B313" s="203"/>
      <c r="C313" s="204"/>
      <c r="D313" s="205" t="s">
        <v>169</v>
      </c>
      <c r="E313" s="206" t="s">
        <v>1</v>
      </c>
      <c r="F313" s="207" t="s">
        <v>170</v>
      </c>
      <c r="G313" s="204"/>
      <c r="H313" s="206" t="s">
        <v>1</v>
      </c>
      <c r="I313" s="208"/>
      <c r="J313" s="204"/>
      <c r="K313" s="204"/>
      <c r="L313" s="209"/>
      <c r="M313" s="210"/>
      <c r="N313" s="211"/>
      <c r="O313" s="211"/>
      <c r="P313" s="211"/>
      <c r="Q313" s="211"/>
      <c r="R313" s="211"/>
      <c r="S313" s="211"/>
      <c r="T313" s="212"/>
      <c r="AT313" s="213" t="s">
        <v>169</v>
      </c>
      <c r="AU313" s="213" t="s">
        <v>85</v>
      </c>
      <c r="AV313" s="13" t="s">
        <v>83</v>
      </c>
      <c r="AW313" s="13" t="s">
        <v>32</v>
      </c>
      <c r="AX313" s="13" t="s">
        <v>75</v>
      </c>
      <c r="AY313" s="213" t="s">
        <v>133</v>
      </c>
    </row>
    <row r="314" spans="1:65" s="14" customFormat="1" ht="11.25">
      <c r="B314" s="214"/>
      <c r="C314" s="215"/>
      <c r="D314" s="205" t="s">
        <v>169</v>
      </c>
      <c r="E314" s="216" t="s">
        <v>1</v>
      </c>
      <c r="F314" s="217" t="s">
        <v>666</v>
      </c>
      <c r="G314" s="215"/>
      <c r="H314" s="218">
        <v>0.8</v>
      </c>
      <c r="I314" s="219"/>
      <c r="J314" s="215"/>
      <c r="K314" s="215"/>
      <c r="L314" s="220"/>
      <c r="M314" s="221"/>
      <c r="N314" s="222"/>
      <c r="O314" s="222"/>
      <c r="P314" s="222"/>
      <c r="Q314" s="222"/>
      <c r="R314" s="222"/>
      <c r="S314" s="222"/>
      <c r="T314" s="223"/>
      <c r="AT314" s="224" t="s">
        <v>169</v>
      </c>
      <c r="AU314" s="224" t="s">
        <v>85</v>
      </c>
      <c r="AV314" s="14" t="s">
        <v>85</v>
      </c>
      <c r="AW314" s="14" t="s">
        <v>32</v>
      </c>
      <c r="AX314" s="14" t="s">
        <v>75</v>
      </c>
      <c r="AY314" s="224" t="s">
        <v>133</v>
      </c>
    </row>
    <row r="315" spans="1:65" s="14" customFormat="1" ht="11.25">
      <c r="B315" s="214"/>
      <c r="C315" s="215"/>
      <c r="D315" s="205" t="s">
        <v>169</v>
      </c>
      <c r="E315" s="216" t="s">
        <v>1</v>
      </c>
      <c r="F315" s="217" t="s">
        <v>667</v>
      </c>
      <c r="G315" s="215"/>
      <c r="H315" s="218">
        <v>0.2</v>
      </c>
      <c r="I315" s="219"/>
      <c r="J315" s="215"/>
      <c r="K315" s="215"/>
      <c r="L315" s="220"/>
      <c r="M315" s="221"/>
      <c r="N315" s="222"/>
      <c r="O315" s="222"/>
      <c r="P315" s="222"/>
      <c r="Q315" s="222"/>
      <c r="R315" s="222"/>
      <c r="S315" s="222"/>
      <c r="T315" s="223"/>
      <c r="AT315" s="224" t="s">
        <v>169</v>
      </c>
      <c r="AU315" s="224" t="s">
        <v>85</v>
      </c>
      <c r="AV315" s="14" t="s">
        <v>85</v>
      </c>
      <c r="AW315" s="14" t="s">
        <v>32</v>
      </c>
      <c r="AX315" s="14" t="s">
        <v>75</v>
      </c>
      <c r="AY315" s="224" t="s">
        <v>133</v>
      </c>
    </row>
    <row r="316" spans="1:65" s="14" customFormat="1" ht="11.25">
      <c r="B316" s="214"/>
      <c r="C316" s="215"/>
      <c r="D316" s="205" t="s">
        <v>169</v>
      </c>
      <c r="E316" s="216" t="s">
        <v>1</v>
      </c>
      <c r="F316" s="217" t="s">
        <v>668</v>
      </c>
      <c r="G316" s="215"/>
      <c r="H316" s="218">
        <v>4</v>
      </c>
      <c r="I316" s="219"/>
      <c r="J316" s="215"/>
      <c r="K316" s="215"/>
      <c r="L316" s="220"/>
      <c r="M316" s="221"/>
      <c r="N316" s="222"/>
      <c r="O316" s="222"/>
      <c r="P316" s="222"/>
      <c r="Q316" s="222"/>
      <c r="R316" s="222"/>
      <c r="S316" s="222"/>
      <c r="T316" s="223"/>
      <c r="AT316" s="224" t="s">
        <v>169</v>
      </c>
      <c r="AU316" s="224" t="s">
        <v>85</v>
      </c>
      <c r="AV316" s="14" t="s">
        <v>85</v>
      </c>
      <c r="AW316" s="14" t="s">
        <v>32</v>
      </c>
      <c r="AX316" s="14" t="s">
        <v>75</v>
      </c>
      <c r="AY316" s="224" t="s">
        <v>133</v>
      </c>
    </row>
    <row r="317" spans="1:65" s="14" customFormat="1" ht="11.25">
      <c r="B317" s="214"/>
      <c r="C317" s="215"/>
      <c r="D317" s="205" t="s">
        <v>169</v>
      </c>
      <c r="E317" s="216" t="s">
        <v>1</v>
      </c>
      <c r="F317" s="217" t="s">
        <v>669</v>
      </c>
      <c r="G317" s="215"/>
      <c r="H317" s="218">
        <v>2.8</v>
      </c>
      <c r="I317" s="219"/>
      <c r="J317" s="215"/>
      <c r="K317" s="215"/>
      <c r="L317" s="220"/>
      <c r="M317" s="221"/>
      <c r="N317" s="222"/>
      <c r="O317" s="222"/>
      <c r="P317" s="222"/>
      <c r="Q317" s="222"/>
      <c r="R317" s="222"/>
      <c r="S317" s="222"/>
      <c r="T317" s="223"/>
      <c r="AT317" s="224" t="s">
        <v>169</v>
      </c>
      <c r="AU317" s="224" t="s">
        <v>85</v>
      </c>
      <c r="AV317" s="14" t="s">
        <v>85</v>
      </c>
      <c r="AW317" s="14" t="s">
        <v>32</v>
      </c>
      <c r="AX317" s="14" t="s">
        <v>75</v>
      </c>
      <c r="AY317" s="224" t="s">
        <v>133</v>
      </c>
    </row>
    <row r="318" spans="1:65" s="14" customFormat="1" ht="11.25">
      <c r="B318" s="214"/>
      <c r="C318" s="215"/>
      <c r="D318" s="205" t="s">
        <v>169</v>
      </c>
      <c r="E318" s="216" t="s">
        <v>1</v>
      </c>
      <c r="F318" s="217" t="s">
        <v>670</v>
      </c>
      <c r="G318" s="215"/>
      <c r="H318" s="218">
        <v>4.4000000000000004</v>
      </c>
      <c r="I318" s="219"/>
      <c r="J318" s="215"/>
      <c r="K318" s="215"/>
      <c r="L318" s="220"/>
      <c r="M318" s="221"/>
      <c r="N318" s="222"/>
      <c r="O318" s="222"/>
      <c r="P318" s="222"/>
      <c r="Q318" s="222"/>
      <c r="R318" s="222"/>
      <c r="S318" s="222"/>
      <c r="T318" s="223"/>
      <c r="AT318" s="224" t="s">
        <v>169</v>
      </c>
      <c r="AU318" s="224" t="s">
        <v>85</v>
      </c>
      <c r="AV318" s="14" t="s">
        <v>85</v>
      </c>
      <c r="AW318" s="14" t="s">
        <v>32</v>
      </c>
      <c r="AX318" s="14" t="s">
        <v>75</v>
      </c>
      <c r="AY318" s="224" t="s">
        <v>133</v>
      </c>
    </row>
    <row r="319" spans="1:65" s="14" customFormat="1" ht="11.25">
      <c r="B319" s="214"/>
      <c r="C319" s="215"/>
      <c r="D319" s="205" t="s">
        <v>169</v>
      </c>
      <c r="E319" s="216" t="s">
        <v>1</v>
      </c>
      <c r="F319" s="217" t="s">
        <v>671</v>
      </c>
      <c r="G319" s="215"/>
      <c r="H319" s="218">
        <v>2.4</v>
      </c>
      <c r="I319" s="219"/>
      <c r="J319" s="215"/>
      <c r="K319" s="215"/>
      <c r="L319" s="220"/>
      <c r="M319" s="221"/>
      <c r="N319" s="222"/>
      <c r="O319" s="222"/>
      <c r="P319" s="222"/>
      <c r="Q319" s="222"/>
      <c r="R319" s="222"/>
      <c r="S319" s="222"/>
      <c r="T319" s="223"/>
      <c r="AT319" s="224" t="s">
        <v>169</v>
      </c>
      <c r="AU319" s="224" t="s">
        <v>85</v>
      </c>
      <c r="AV319" s="14" t="s">
        <v>85</v>
      </c>
      <c r="AW319" s="14" t="s">
        <v>32</v>
      </c>
      <c r="AX319" s="14" t="s">
        <v>75</v>
      </c>
      <c r="AY319" s="224" t="s">
        <v>133</v>
      </c>
    </row>
    <row r="320" spans="1:65" s="15" customFormat="1" ht="11.25">
      <c r="B320" s="225"/>
      <c r="C320" s="226"/>
      <c r="D320" s="205" t="s">
        <v>169</v>
      </c>
      <c r="E320" s="227" t="s">
        <v>1</v>
      </c>
      <c r="F320" s="228" t="s">
        <v>173</v>
      </c>
      <c r="G320" s="226"/>
      <c r="H320" s="229">
        <v>14.6</v>
      </c>
      <c r="I320" s="230"/>
      <c r="J320" s="226"/>
      <c r="K320" s="226"/>
      <c r="L320" s="231"/>
      <c r="M320" s="232"/>
      <c r="N320" s="233"/>
      <c r="O320" s="233"/>
      <c r="P320" s="233"/>
      <c r="Q320" s="233"/>
      <c r="R320" s="233"/>
      <c r="S320" s="233"/>
      <c r="T320" s="234"/>
      <c r="AT320" s="235" t="s">
        <v>169</v>
      </c>
      <c r="AU320" s="235" t="s">
        <v>85</v>
      </c>
      <c r="AV320" s="15" t="s">
        <v>139</v>
      </c>
      <c r="AW320" s="15" t="s">
        <v>32</v>
      </c>
      <c r="AX320" s="15" t="s">
        <v>83</v>
      </c>
      <c r="AY320" s="235" t="s">
        <v>133</v>
      </c>
    </row>
    <row r="321" spans="1:65" s="2" customFormat="1" ht="24.2" customHeight="1">
      <c r="A321" s="34"/>
      <c r="B321" s="35"/>
      <c r="C321" s="236" t="s">
        <v>672</v>
      </c>
      <c r="D321" s="236" t="s">
        <v>221</v>
      </c>
      <c r="E321" s="237" t="s">
        <v>673</v>
      </c>
      <c r="F321" s="238" t="s">
        <v>674</v>
      </c>
      <c r="G321" s="239" t="s">
        <v>236</v>
      </c>
      <c r="H321" s="240">
        <v>341.77</v>
      </c>
      <c r="I321" s="241"/>
      <c r="J321" s="242">
        <f>ROUND(I321*H321,2)</f>
        <v>0</v>
      </c>
      <c r="K321" s="243"/>
      <c r="L321" s="39"/>
      <c r="M321" s="244" t="s">
        <v>1</v>
      </c>
      <c r="N321" s="245" t="s">
        <v>40</v>
      </c>
      <c r="O321" s="71"/>
      <c r="P321" s="199">
        <f>O321*H321</f>
        <v>0</v>
      </c>
      <c r="Q321" s="199">
        <v>0</v>
      </c>
      <c r="R321" s="199">
        <f>Q321*H321</f>
        <v>0</v>
      </c>
      <c r="S321" s="199">
        <v>0</v>
      </c>
      <c r="T321" s="200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201" t="s">
        <v>139</v>
      </c>
      <c r="AT321" s="201" t="s">
        <v>221</v>
      </c>
      <c r="AU321" s="201" t="s">
        <v>85</v>
      </c>
      <c r="AY321" s="17" t="s">
        <v>133</v>
      </c>
      <c r="BE321" s="202">
        <f>IF(N321="základní",J321,0)</f>
        <v>0</v>
      </c>
      <c r="BF321" s="202">
        <f>IF(N321="snížená",J321,0)</f>
        <v>0</v>
      </c>
      <c r="BG321" s="202">
        <f>IF(N321="zákl. přenesená",J321,0)</f>
        <v>0</v>
      </c>
      <c r="BH321" s="202">
        <f>IF(N321="sníž. přenesená",J321,0)</f>
        <v>0</v>
      </c>
      <c r="BI321" s="202">
        <f>IF(N321="nulová",J321,0)</f>
        <v>0</v>
      </c>
      <c r="BJ321" s="17" t="s">
        <v>83</v>
      </c>
      <c r="BK321" s="202">
        <f>ROUND(I321*H321,2)</f>
        <v>0</v>
      </c>
      <c r="BL321" s="17" t="s">
        <v>139</v>
      </c>
      <c r="BM321" s="201" t="s">
        <v>675</v>
      </c>
    </row>
    <row r="322" spans="1:65" s="14" customFormat="1" ht="11.25">
      <c r="B322" s="214"/>
      <c r="C322" s="215"/>
      <c r="D322" s="205" t="s">
        <v>169</v>
      </c>
      <c r="E322" s="216" t="s">
        <v>1</v>
      </c>
      <c r="F322" s="217" t="s">
        <v>676</v>
      </c>
      <c r="G322" s="215"/>
      <c r="H322" s="218">
        <v>341.77</v>
      </c>
      <c r="I322" s="219"/>
      <c r="J322" s="215"/>
      <c r="K322" s="215"/>
      <c r="L322" s="220"/>
      <c r="M322" s="221"/>
      <c r="N322" s="222"/>
      <c r="O322" s="222"/>
      <c r="P322" s="222"/>
      <c r="Q322" s="222"/>
      <c r="R322" s="222"/>
      <c r="S322" s="222"/>
      <c r="T322" s="223"/>
      <c r="AT322" s="224" t="s">
        <v>169</v>
      </c>
      <c r="AU322" s="224" t="s">
        <v>85</v>
      </c>
      <c r="AV322" s="14" t="s">
        <v>85</v>
      </c>
      <c r="AW322" s="14" t="s">
        <v>32</v>
      </c>
      <c r="AX322" s="14" t="s">
        <v>83</v>
      </c>
      <c r="AY322" s="224" t="s">
        <v>133</v>
      </c>
    </row>
    <row r="323" spans="1:65" s="2" customFormat="1" ht="24.2" customHeight="1">
      <c r="A323" s="34"/>
      <c r="B323" s="35"/>
      <c r="C323" s="236" t="s">
        <v>677</v>
      </c>
      <c r="D323" s="236" t="s">
        <v>221</v>
      </c>
      <c r="E323" s="237" t="s">
        <v>678</v>
      </c>
      <c r="F323" s="238" t="s">
        <v>679</v>
      </c>
      <c r="G323" s="239" t="s">
        <v>236</v>
      </c>
      <c r="H323" s="240">
        <v>2333.04</v>
      </c>
      <c r="I323" s="241"/>
      <c r="J323" s="242">
        <f>ROUND(I323*H323,2)</f>
        <v>0</v>
      </c>
      <c r="K323" s="243"/>
      <c r="L323" s="39"/>
      <c r="M323" s="244" t="s">
        <v>1</v>
      </c>
      <c r="N323" s="245" t="s">
        <v>40</v>
      </c>
      <c r="O323" s="71"/>
      <c r="P323" s="199">
        <f>O323*H323</f>
        <v>0</v>
      </c>
      <c r="Q323" s="199">
        <v>1.3999999999999999E-4</v>
      </c>
      <c r="R323" s="199">
        <f>Q323*H323</f>
        <v>0.32662559999999996</v>
      </c>
      <c r="S323" s="199">
        <v>0</v>
      </c>
      <c r="T323" s="200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201" t="s">
        <v>139</v>
      </c>
      <c r="AT323" s="201" t="s">
        <v>221</v>
      </c>
      <c r="AU323" s="201" t="s">
        <v>85</v>
      </c>
      <c r="AY323" s="17" t="s">
        <v>133</v>
      </c>
      <c r="BE323" s="202">
        <f>IF(N323="základní",J323,0)</f>
        <v>0</v>
      </c>
      <c r="BF323" s="202">
        <f>IF(N323="snížená",J323,0)</f>
        <v>0</v>
      </c>
      <c r="BG323" s="202">
        <f>IF(N323="zákl. přenesená",J323,0)</f>
        <v>0</v>
      </c>
      <c r="BH323" s="202">
        <f>IF(N323="sníž. přenesená",J323,0)</f>
        <v>0</v>
      </c>
      <c r="BI323" s="202">
        <f>IF(N323="nulová",J323,0)</f>
        <v>0</v>
      </c>
      <c r="BJ323" s="17" t="s">
        <v>83</v>
      </c>
      <c r="BK323" s="202">
        <f>ROUND(I323*H323,2)</f>
        <v>0</v>
      </c>
      <c r="BL323" s="17" t="s">
        <v>139</v>
      </c>
      <c r="BM323" s="201" t="s">
        <v>680</v>
      </c>
    </row>
    <row r="324" spans="1:65" s="13" customFormat="1" ht="11.25">
      <c r="B324" s="203"/>
      <c r="C324" s="204"/>
      <c r="D324" s="205" t="s">
        <v>169</v>
      </c>
      <c r="E324" s="206" t="s">
        <v>1</v>
      </c>
      <c r="F324" s="207" t="s">
        <v>170</v>
      </c>
      <c r="G324" s="204"/>
      <c r="H324" s="206" t="s">
        <v>1</v>
      </c>
      <c r="I324" s="208"/>
      <c r="J324" s="204"/>
      <c r="K324" s="204"/>
      <c r="L324" s="209"/>
      <c r="M324" s="210"/>
      <c r="N324" s="211"/>
      <c r="O324" s="211"/>
      <c r="P324" s="211"/>
      <c r="Q324" s="211"/>
      <c r="R324" s="211"/>
      <c r="S324" s="211"/>
      <c r="T324" s="212"/>
      <c r="AT324" s="213" t="s">
        <v>169</v>
      </c>
      <c r="AU324" s="213" t="s">
        <v>85</v>
      </c>
      <c r="AV324" s="13" t="s">
        <v>83</v>
      </c>
      <c r="AW324" s="13" t="s">
        <v>32</v>
      </c>
      <c r="AX324" s="13" t="s">
        <v>75</v>
      </c>
      <c r="AY324" s="213" t="s">
        <v>133</v>
      </c>
    </row>
    <row r="325" spans="1:65" s="14" customFormat="1" ht="22.5">
      <c r="B325" s="214"/>
      <c r="C325" s="215"/>
      <c r="D325" s="205" t="s">
        <v>169</v>
      </c>
      <c r="E325" s="216" t="s">
        <v>260</v>
      </c>
      <c r="F325" s="217" t="s">
        <v>681</v>
      </c>
      <c r="G325" s="215"/>
      <c r="H325" s="218">
        <v>2333.04</v>
      </c>
      <c r="I325" s="219"/>
      <c r="J325" s="215"/>
      <c r="K325" s="215"/>
      <c r="L325" s="220"/>
      <c r="M325" s="221"/>
      <c r="N325" s="222"/>
      <c r="O325" s="222"/>
      <c r="P325" s="222"/>
      <c r="Q325" s="222"/>
      <c r="R325" s="222"/>
      <c r="S325" s="222"/>
      <c r="T325" s="223"/>
      <c r="AT325" s="224" t="s">
        <v>169</v>
      </c>
      <c r="AU325" s="224" t="s">
        <v>85</v>
      </c>
      <c r="AV325" s="14" t="s">
        <v>85</v>
      </c>
      <c r="AW325" s="14" t="s">
        <v>32</v>
      </c>
      <c r="AX325" s="14" t="s">
        <v>83</v>
      </c>
      <c r="AY325" s="224" t="s">
        <v>133</v>
      </c>
    </row>
    <row r="326" spans="1:65" s="2" customFormat="1" ht="24.2" customHeight="1">
      <c r="A326" s="34"/>
      <c r="B326" s="35"/>
      <c r="C326" s="188" t="s">
        <v>682</v>
      </c>
      <c r="D326" s="188" t="s">
        <v>135</v>
      </c>
      <c r="E326" s="189" t="s">
        <v>683</v>
      </c>
      <c r="F326" s="190" t="s">
        <v>684</v>
      </c>
      <c r="G326" s="191" t="s">
        <v>236</v>
      </c>
      <c r="H326" s="192">
        <v>2617.6709999999998</v>
      </c>
      <c r="I326" s="193"/>
      <c r="J326" s="194">
        <f>ROUND(I326*H326,2)</f>
        <v>0</v>
      </c>
      <c r="K326" s="195"/>
      <c r="L326" s="196"/>
      <c r="M326" s="197" t="s">
        <v>1</v>
      </c>
      <c r="N326" s="198" t="s">
        <v>40</v>
      </c>
      <c r="O326" s="71"/>
      <c r="P326" s="199">
        <f>O326*H326</f>
        <v>0</v>
      </c>
      <c r="Q326" s="199">
        <v>2.9999999999999997E-4</v>
      </c>
      <c r="R326" s="199">
        <f>Q326*H326</f>
        <v>0.78530129999999987</v>
      </c>
      <c r="S326" s="199">
        <v>0</v>
      </c>
      <c r="T326" s="200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201" t="s">
        <v>138</v>
      </c>
      <c r="AT326" s="201" t="s">
        <v>135</v>
      </c>
      <c r="AU326" s="201" t="s">
        <v>85</v>
      </c>
      <c r="AY326" s="17" t="s">
        <v>133</v>
      </c>
      <c r="BE326" s="202">
        <f>IF(N326="základní",J326,0)</f>
        <v>0</v>
      </c>
      <c r="BF326" s="202">
        <f>IF(N326="snížená",J326,0)</f>
        <v>0</v>
      </c>
      <c r="BG326" s="202">
        <f>IF(N326="zákl. přenesená",J326,0)</f>
        <v>0</v>
      </c>
      <c r="BH326" s="202">
        <f>IF(N326="sníž. přenesená",J326,0)</f>
        <v>0</v>
      </c>
      <c r="BI326" s="202">
        <f>IF(N326="nulová",J326,0)</f>
        <v>0</v>
      </c>
      <c r="BJ326" s="17" t="s">
        <v>83</v>
      </c>
      <c r="BK326" s="202">
        <f>ROUND(I326*H326,2)</f>
        <v>0</v>
      </c>
      <c r="BL326" s="17" t="s">
        <v>139</v>
      </c>
      <c r="BM326" s="201" t="s">
        <v>685</v>
      </c>
    </row>
    <row r="327" spans="1:65" s="14" customFormat="1" ht="11.25">
      <c r="B327" s="214"/>
      <c r="C327" s="215"/>
      <c r="D327" s="205" t="s">
        <v>169</v>
      </c>
      <c r="E327" s="216" t="s">
        <v>1</v>
      </c>
      <c r="F327" s="217" t="s">
        <v>686</v>
      </c>
      <c r="G327" s="215"/>
      <c r="H327" s="218">
        <v>2566.3440000000001</v>
      </c>
      <c r="I327" s="219"/>
      <c r="J327" s="215"/>
      <c r="K327" s="215"/>
      <c r="L327" s="220"/>
      <c r="M327" s="221"/>
      <c r="N327" s="222"/>
      <c r="O327" s="222"/>
      <c r="P327" s="222"/>
      <c r="Q327" s="222"/>
      <c r="R327" s="222"/>
      <c r="S327" s="222"/>
      <c r="T327" s="223"/>
      <c r="AT327" s="224" t="s">
        <v>169</v>
      </c>
      <c r="AU327" s="224" t="s">
        <v>85</v>
      </c>
      <c r="AV327" s="14" t="s">
        <v>85</v>
      </c>
      <c r="AW327" s="14" t="s">
        <v>32</v>
      </c>
      <c r="AX327" s="14" t="s">
        <v>83</v>
      </c>
      <c r="AY327" s="224" t="s">
        <v>133</v>
      </c>
    </row>
    <row r="328" spans="1:65" s="14" customFormat="1" ht="11.25">
      <c r="B328" s="214"/>
      <c r="C328" s="215"/>
      <c r="D328" s="205" t="s">
        <v>169</v>
      </c>
      <c r="E328" s="215"/>
      <c r="F328" s="217" t="s">
        <v>687</v>
      </c>
      <c r="G328" s="215"/>
      <c r="H328" s="218">
        <v>2617.6709999999998</v>
      </c>
      <c r="I328" s="219"/>
      <c r="J328" s="215"/>
      <c r="K328" s="215"/>
      <c r="L328" s="220"/>
      <c r="M328" s="221"/>
      <c r="N328" s="222"/>
      <c r="O328" s="222"/>
      <c r="P328" s="222"/>
      <c r="Q328" s="222"/>
      <c r="R328" s="222"/>
      <c r="S328" s="222"/>
      <c r="T328" s="223"/>
      <c r="AT328" s="224" t="s">
        <v>169</v>
      </c>
      <c r="AU328" s="224" t="s">
        <v>85</v>
      </c>
      <c r="AV328" s="14" t="s">
        <v>85</v>
      </c>
      <c r="AW328" s="14" t="s">
        <v>4</v>
      </c>
      <c r="AX328" s="14" t="s">
        <v>83</v>
      </c>
      <c r="AY328" s="224" t="s">
        <v>133</v>
      </c>
    </row>
    <row r="329" spans="1:65" s="2" customFormat="1" ht="24.2" customHeight="1">
      <c r="A329" s="34"/>
      <c r="B329" s="35"/>
      <c r="C329" s="236" t="s">
        <v>688</v>
      </c>
      <c r="D329" s="236" t="s">
        <v>221</v>
      </c>
      <c r="E329" s="237" t="s">
        <v>689</v>
      </c>
      <c r="F329" s="238" t="s">
        <v>690</v>
      </c>
      <c r="G329" s="239" t="s">
        <v>249</v>
      </c>
      <c r="H329" s="240">
        <v>3.7869999999999999</v>
      </c>
      <c r="I329" s="241"/>
      <c r="J329" s="242">
        <f>ROUND(I329*H329,2)</f>
        <v>0</v>
      </c>
      <c r="K329" s="243"/>
      <c r="L329" s="39"/>
      <c r="M329" s="244" t="s">
        <v>1</v>
      </c>
      <c r="N329" s="245" t="s">
        <v>40</v>
      </c>
      <c r="O329" s="71"/>
      <c r="P329" s="199">
        <f>O329*H329</f>
        <v>0</v>
      </c>
      <c r="Q329" s="199">
        <v>2.45329</v>
      </c>
      <c r="R329" s="199">
        <f>Q329*H329</f>
        <v>9.2906092299999994</v>
      </c>
      <c r="S329" s="199">
        <v>0</v>
      </c>
      <c r="T329" s="200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201" t="s">
        <v>139</v>
      </c>
      <c r="AT329" s="201" t="s">
        <v>221</v>
      </c>
      <c r="AU329" s="201" t="s">
        <v>85</v>
      </c>
      <c r="AY329" s="17" t="s">
        <v>133</v>
      </c>
      <c r="BE329" s="202">
        <f>IF(N329="základní",J329,0)</f>
        <v>0</v>
      </c>
      <c r="BF329" s="202">
        <f>IF(N329="snížená",J329,0)</f>
        <v>0</v>
      </c>
      <c r="BG329" s="202">
        <f>IF(N329="zákl. přenesená",J329,0)</f>
        <v>0</v>
      </c>
      <c r="BH329" s="202">
        <f>IF(N329="sníž. přenesená",J329,0)</f>
        <v>0</v>
      </c>
      <c r="BI329" s="202">
        <f>IF(N329="nulová",J329,0)</f>
        <v>0</v>
      </c>
      <c r="BJ329" s="17" t="s">
        <v>83</v>
      </c>
      <c r="BK329" s="202">
        <f>ROUND(I329*H329,2)</f>
        <v>0</v>
      </c>
      <c r="BL329" s="17" t="s">
        <v>139</v>
      </c>
      <c r="BM329" s="201" t="s">
        <v>691</v>
      </c>
    </row>
    <row r="330" spans="1:65" s="13" customFormat="1" ht="11.25">
      <c r="B330" s="203"/>
      <c r="C330" s="204"/>
      <c r="D330" s="205" t="s">
        <v>169</v>
      </c>
      <c r="E330" s="206" t="s">
        <v>1</v>
      </c>
      <c r="F330" s="207" t="s">
        <v>170</v>
      </c>
      <c r="G330" s="204"/>
      <c r="H330" s="206" t="s">
        <v>1</v>
      </c>
      <c r="I330" s="208"/>
      <c r="J330" s="204"/>
      <c r="K330" s="204"/>
      <c r="L330" s="209"/>
      <c r="M330" s="210"/>
      <c r="N330" s="211"/>
      <c r="O330" s="211"/>
      <c r="P330" s="211"/>
      <c r="Q330" s="211"/>
      <c r="R330" s="211"/>
      <c r="S330" s="211"/>
      <c r="T330" s="212"/>
      <c r="AT330" s="213" t="s">
        <v>169</v>
      </c>
      <c r="AU330" s="213" t="s">
        <v>85</v>
      </c>
      <c r="AV330" s="13" t="s">
        <v>83</v>
      </c>
      <c r="AW330" s="13" t="s">
        <v>32</v>
      </c>
      <c r="AX330" s="13" t="s">
        <v>75</v>
      </c>
      <c r="AY330" s="213" t="s">
        <v>133</v>
      </c>
    </row>
    <row r="331" spans="1:65" s="13" customFormat="1" ht="11.25">
      <c r="B331" s="203"/>
      <c r="C331" s="204"/>
      <c r="D331" s="205" t="s">
        <v>169</v>
      </c>
      <c r="E331" s="206" t="s">
        <v>1</v>
      </c>
      <c r="F331" s="207" t="s">
        <v>692</v>
      </c>
      <c r="G331" s="204"/>
      <c r="H331" s="206" t="s">
        <v>1</v>
      </c>
      <c r="I331" s="208"/>
      <c r="J331" s="204"/>
      <c r="K331" s="204"/>
      <c r="L331" s="209"/>
      <c r="M331" s="210"/>
      <c r="N331" s="211"/>
      <c r="O331" s="211"/>
      <c r="P331" s="211"/>
      <c r="Q331" s="211"/>
      <c r="R331" s="211"/>
      <c r="S331" s="211"/>
      <c r="T331" s="212"/>
      <c r="AT331" s="213" t="s">
        <v>169</v>
      </c>
      <c r="AU331" s="213" t="s">
        <v>85</v>
      </c>
      <c r="AV331" s="13" t="s">
        <v>83</v>
      </c>
      <c r="AW331" s="13" t="s">
        <v>32</v>
      </c>
      <c r="AX331" s="13" t="s">
        <v>75</v>
      </c>
      <c r="AY331" s="213" t="s">
        <v>133</v>
      </c>
    </row>
    <row r="332" spans="1:65" s="14" customFormat="1" ht="11.25">
      <c r="B332" s="214"/>
      <c r="C332" s="215"/>
      <c r="D332" s="205" t="s">
        <v>169</v>
      </c>
      <c r="E332" s="216" t="s">
        <v>1</v>
      </c>
      <c r="F332" s="217" t="s">
        <v>693</v>
      </c>
      <c r="G332" s="215"/>
      <c r="H332" s="218">
        <v>2.21</v>
      </c>
      <c r="I332" s="219"/>
      <c r="J332" s="215"/>
      <c r="K332" s="215"/>
      <c r="L332" s="220"/>
      <c r="M332" s="221"/>
      <c r="N332" s="222"/>
      <c r="O332" s="222"/>
      <c r="P332" s="222"/>
      <c r="Q332" s="222"/>
      <c r="R332" s="222"/>
      <c r="S332" s="222"/>
      <c r="T332" s="223"/>
      <c r="AT332" s="224" t="s">
        <v>169</v>
      </c>
      <c r="AU332" s="224" t="s">
        <v>85</v>
      </c>
      <c r="AV332" s="14" t="s">
        <v>85</v>
      </c>
      <c r="AW332" s="14" t="s">
        <v>32</v>
      </c>
      <c r="AX332" s="14" t="s">
        <v>75</v>
      </c>
      <c r="AY332" s="224" t="s">
        <v>133</v>
      </c>
    </row>
    <row r="333" spans="1:65" s="13" customFormat="1" ht="11.25">
      <c r="B333" s="203"/>
      <c r="C333" s="204"/>
      <c r="D333" s="205" t="s">
        <v>169</v>
      </c>
      <c r="E333" s="206" t="s">
        <v>1</v>
      </c>
      <c r="F333" s="207" t="s">
        <v>694</v>
      </c>
      <c r="G333" s="204"/>
      <c r="H333" s="206" t="s">
        <v>1</v>
      </c>
      <c r="I333" s="208"/>
      <c r="J333" s="204"/>
      <c r="K333" s="204"/>
      <c r="L333" s="209"/>
      <c r="M333" s="210"/>
      <c r="N333" s="211"/>
      <c r="O333" s="211"/>
      <c r="P333" s="211"/>
      <c r="Q333" s="211"/>
      <c r="R333" s="211"/>
      <c r="S333" s="211"/>
      <c r="T333" s="212"/>
      <c r="AT333" s="213" t="s">
        <v>169</v>
      </c>
      <c r="AU333" s="213" t="s">
        <v>85</v>
      </c>
      <c r="AV333" s="13" t="s">
        <v>83</v>
      </c>
      <c r="AW333" s="13" t="s">
        <v>32</v>
      </c>
      <c r="AX333" s="13" t="s">
        <v>75</v>
      </c>
      <c r="AY333" s="213" t="s">
        <v>133</v>
      </c>
    </row>
    <row r="334" spans="1:65" s="14" customFormat="1" ht="11.25">
      <c r="B334" s="214"/>
      <c r="C334" s="215"/>
      <c r="D334" s="205" t="s">
        <v>169</v>
      </c>
      <c r="E334" s="216" t="s">
        <v>1</v>
      </c>
      <c r="F334" s="217" t="s">
        <v>695</v>
      </c>
      <c r="G334" s="215"/>
      <c r="H334" s="218">
        <v>1</v>
      </c>
      <c r="I334" s="219"/>
      <c r="J334" s="215"/>
      <c r="K334" s="215"/>
      <c r="L334" s="220"/>
      <c r="M334" s="221"/>
      <c r="N334" s="222"/>
      <c r="O334" s="222"/>
      <c r="P334" s="222"/>
      <c r="Q334" s="222"/>
      <c r="R334" s="222"/>
      <c r="S334" s="222"/>
      <c r="T334" s="223"/>
      <c r="AT334" s="224" t="s">
        <v>169</v>
      </c>
      <c r="AU334" s="224" t="s">
        <v>85</v>
      </c>
      <c r="AV334" s="14" t="s">
        <v>85</v>
      </c>
      <c r="AW334" s="14" t="s">
        <v>32</v>
      </c>
      <c r="AX334" s="14" t="s">
        <v>75</v>
      </c>
      <c r="AY334" s="224" t="s">
        <v>133</v>
      </c>
    </row>
    <row r="335" spans="1:65" s="13" customFormat="1" ht="11.25">
      <c r="B335" s="203"/>
      <c r="C335" s="204"/>
      <c r="D335" s="205" t="s">
        <v>169</v>
      </c>
      <c r="E335" s="206" t="s">
        <v>1</v>
      </c>
      <c r="F335" s="207" t="s">
        <v>696</v>
      </c>
      <c r="G335" s="204"/>
      <c r="H335" s="206" t="s">
        <v>1</v>
      </c>
      <c r="I335" s="208"/>
      <c r="J335" s="204"/>
      <c r="K335" s="204"/>
      <c r="L335" s="209"/>
      <c r="M335" s="210"/>
      <c r="N335" s="211"/>
      <c r="O335" s="211"/>
      <c r="P335" s="211"/>
      <c r="Q335" s="211"/>
      <c r="R335" s="211"/>
      <c r="S335" s="211"/>
      <c r="T335" s="212"/>
      <c r="AT335" s="213" t="s">
        <v>169</v>
      </c>
      <c r="AU335" s="213" t="s">
        <v>85</v>
      </c>
      <c r="AV335" s="13" t="s">
        <v>83</v>
      </c>
      <c r="AW335" s="13" t="s">
        <v>32</v>
      </c>
      <c r="AX335" s="13" t="s">
        <v>75</v>
      </c>
      <c r="AY335" s="213" t="s">
        <v>133</v>
      </c>
    </row>
    <row r="336" spans="1:65" s="14" customFormat="1" ht="11.25">
      <c r="B336" s="214"/>
      <c r="C336" s="215"/>
      <c r="D336" s="205" t="s">
        <v>169</v>
      </c>
      <c r="E336" s="216" t="s">
        <v>1</v>
      </c>
      <c r="F336" s="217" t="s">
        <v>697</v>
      </c>
      <c r="G336" s="215"/>
      <c r="H336" s="218">
        <v>0.35799999999999998</v>
      </c>
      <c r="I336" s="219"/>
      <c r="J336" s="215"/>
      <c r="K336" s="215"/>
      <c r="L336" s="220"/>
      <c r="M336" s="221"/>
      <c r="N336" s="222"/>
      <c r="O336" s="222"/>
      <c r="P336" s="222"/>
      <c r="Q336" s="222"/>
      <c r="R336" s="222"/>
      <c r="S336" s="222"/>
      <c r="T336" s="223"/>
      <c r="AT336" s="224" t="s">
        <v>169</v>
      </c>
      <c r="AU336" s="224" t="s">
        <v>85</v>
      </c>
      <c r="AV336" s="14" t="s">
        <v>85</v>
      </c>
      <c r="AW336" s="14" t="s">
        <v>32</v>
      </c>
      <c r="AX336" s="14" t="s">
        <v>75</v>
      </c>
      <c r="AY336" s="224" t="s">
        <v>133</v>
      </c>
    </row>
    <row r="337" spans="1:65" s="14" customFormat="1" ht="11.25">
      <c r="B337" s="214"/>
      <c r="C337" s="215"/>
      <c r="D337" s="205" t="s">
        <v>169</v>
      </c>
      <c r="E337" s="216" t="s">
        <v>1</v>
      </c>
      <c r="F337" s="217" t="s">
        <v>698</v>
      </c>
      <c r="G337" s="215"/>
      <c r="H337" s="218">
        <v>7.4999999999999997E-2</v>
      </c>
      <c r="I337" s="219"/>
      <c r="J337" s="215"/>
      <c r="K337" s="215"/>
      <c r="L337" s="220"/>
      <c r="M337" s="221"/>
      <c r="N337" s="222"/>
      <c r="O337" s="222"/>
      <c r="P337" s="222"/>
      <c r="Q337" s="222"/>
      <c r="R337" s="222"/>
      <c r="S337" s="222"/>
      <c r="T337" s="223"/>
      <c r="AT337" s="224" t="s">
        <v>169</v>
      </c>
      <c r="AU337" s="224" t="s">
        <v>85</v>
      </c>
      <c r="AV337" s="14" t="s">
        <v>85</v>
      </c>
      <c r="AW337" s="14" t="s">
        <v>32</v>
      </c>
      <c r="AX337" s="14" t="s">
        <v>75</v>
      </c>
      <c r="AY337" s="224" t="s">
        <v>133</v>
      </c>
    </row>
    <row r="338" spans="1:65" s="13" customFormat="1" ht="11.25">
      <c r="B338" s="203"/>
      <c r="C338" s="204"/>
      <c r="D338" s="205" t="s">
        <v>169</v>
      </c>
      <c r="E338" s="206" t="s">
        <v>1</v>
      </c>
      <c r="F338" s="207" t="s">
        <v>699</v>
      </c>
      <c r="G338" s="204"/>
      <c r="H338" s="206" t="s">
        <v>1</v>
      </c>
      <c r="I338" s="208"/>
      <c r="J338" s="204"/>
      <c r="K338" s="204"/>
      <c r="L338" s="209"/>
      <c r="M338" s="210"/>
      <c r="N338" s="211"/>
      <c r="O338" s="211"/>
      <c r="P338" s="211"/>
      <c r="Q338" s="211"/>
      <c r="R338" s="211"/>
      <c r="S338" s="211"/>
      <c r="T338" s="212"/>
      <c r="AT338" s="213" t="s">
        <v>169</v>
      </c>
      <c r="AU338" s="213" t="s">
        <v>85</v>
      </c>
      <c r="AV338" s="13" t="s">
        <v>83</v>
      </c>
      <c r="AW338" s="13" t="s">
        <v>32</v>
      </c>
      <c r="AX338" s="13" t="s">
        <v>75</v>
      </c>
      <c r="AY338" s="213" t="s">
        <v>133</v>
      </c>
    </row>
    <row r="339" spans="1:65" s="14" customFormat="1" ht="11.25">
      <c r="B339" s="214"/>
      <c r="C339" s="215"/>
      <c r="D339" s="205" t="s">
        <v>169</v>
      </c>
      <c r="E339" s="216" t="s">
        <v>1</v>
      </c>
      <c r="F339" s="217" t="s">
        <v>700</v>
      </c>
      <c r="G339" s="215"/>
      <c r="H339" s="218">
        <v>0.14399999999999999</v>
      </c>
      <c r="I339" s="219"/>
      <c r="J339" s="215"/>
      <c r="K339" s="215"/>
      <c r="L339" s="220"/>
      <c r="M339" s="221"/>
      <c r="N339" s="222"/>
      <c r="O339" s="222"/>
      <c r="P339" s="222"/>
      <c r="Q339" s="222"/>
      <c r="R339" s="222"/>
      <c r="S339" s="222"/>
      <c r="T339" s="223"/>
      <c r="AT339" s="224" t="s">
        <v>169</v>
      </c>
      <c r="AU339" s="224" t="s">
        <v>85</v>
      </c>
      <c r="AV339" s="14" t="s">
        <v>85</v>
      </c>
      <c r="AW339" s="14" t="s">
        <v>32</v>
      </c>
      <c r="AX339" s="14" t="s">
        <v>75</v>
      </c>
      <c r="AY339" s="224" t="s">
        <v>133</v>
      </c>
    </row>
    <row r="340" spans="1:65" s="15" customFormat="1" ht="11.25">
      <c r="B340" s="225"/>
      <c r="C340" s="226"/>
      <c r="D340" s="205" t="s">
        <v>169</v>
      </c>
      <c r="E340" s="227" t="s">
        <v>1</v>
      </c>
      <c r="F340" s="228" t="s">
        <v>173</v>
      </c>
      <c r="G340" s="226"/>
      <c r="H340" s="229">
        <v>3.7869999999999999</v>
      </c>
      <c r="I340" s="230"/>
      <c r="J340" s="226"/>
      <c r="K340" s="226"/>
      <c r="L340" s="231"/>
      <c r="M340" s="232"/>
      <c r="N340" s="233"/>
      <c r="O340" s="233"/>
      <c r="P340" s="233"/>
      <c r="Q340" s="233"/>
      <c r="R340" s="233"/>
      <c r="S340" s="233"/>
      <c r="T340" s="234"/>
      <c r="AT340" s="235" t="s">
        <v>169</v>
      </c>
      <c r="AU340" s="235" t="s">
        <v>85</v>
      </c>
      <c r="AV340" s="15" t="s">
        <v>139</v>
      </c>
      <c r="AW340" s="15" t="s">
        <v>32</v>
      </c>
      <c r="AX340" s="15" t="s">
        <v>83</v>
      </c>
      <c r="AY340" s="235" t="s">
        <v>133</v>
      </c>
    </row>
    <row r="341" spans="1:65" s="2" customFormat="1" ht="16.5" customHeight="1">
      <c r="A341" s="34"/>
      <c r="B341" s="35"/>
      <c r="C341" s="236" t="s">
        <v>701</v>
      </c>
      <c r="D341" s="236" t="s">
        <v>221</v>
      </c>
      <c r="E341" s="237" t="s">
        <v>702</v>
      </c>
      <c r="F341" s="238" t="s">
        <v>703</v>
      </c>
      <c r="G341" s="239" t="s">
        <v>236</v>
      </c>
      <c r="H341" s="240">
        <v>11.68</v>
      </c>
      <c r="I341" s="241"/>
      <c r="J341" s="242">
        <f>ROUND(I341*H341,2)</f>
        <v>0</v>
      </c>
      <c r="K341" s="243"/>
      <c r="L341" s="39"/>
      <c r="M341" s="244" t="s">
        <v>1</v>
      </c>
      <c r="N341" s="245" t="s">
        <v>40</v>
      </c>
      <c r="O341" s="71"/>
      <c r="P341" s="199">
        <f>O341*H341</f>
        <v>0</v>
      </c>
      <c r="Q341" s="199">
        <v>2.64E-3</v>
      </c>
      <c r="R341" s="199">
        <f>Q341*H341</f>
        <v>3.08352E-2</v>
      </c>
      <c r="S341" s="199">
        <v>0</v>
      </c>
      <c r="T341" s="200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201" t="s">
        <v>139</v>
      </c>
      <c r="AT341" s="201" t="s">
        <v>221</v>
      </c>
      <c r="AU341" s="201" t="s">
        <v>85</v>
      </c>
      <c r="AY341" s="17" t="s">
        <v>133</v>
      </c>
      <c r="BE341" s="202">
        <f>IF(N341="základní",J341,0)</f>
        <v>0</v>
      </c>
      <c r="BF341" s="202">
        <f>IF(N341="snížená",J341,0)</f>
        <v>0</v>
      </c>
      <c r="BG341" s="202">
        <f>IF(N341="zákl. přenesená",J341,0)</f>
        <v>0</v>
      </c>
      <c r="BH341" s="202">
        <f>IF(N341="sníž. přenesená",J341,0)</f>
        <v>0</v>
      </c>
      <c r="BI341" s="202">
        <f>IF(N341="nulová",J341,0)</f>
        <v>0</v>
      </c>
      <c r="BJ341" s="17" t="s">
        <v>83</v>
      </c>
      <c r="BK341" s="202">
        <f>ROUND(I341*H341,2)</f>
        <v>0</v>
      </c>
      <c r="BL341" s="17" t="s">
        <v>139</v>
      </c>
      <c r="BM341" s="201" t="s">
        <v>704</v>
      </c>
    </row>
    <row r="342" spans="1:65" s="14" customFormat="1" ht="11.25">
      <c r="B342" s="214"/>
      <c r="C342" s="215"/>
      <c r="D342" s="205" t="s">
        <v>169</v>
      </c>
      <c r="E342" s="216" t="s">
        <v>1</v>
      </c>
      <c r="F342" s="217" t="s">
        <v>705</v>
      </c>
      <c r="G342" s="215"/>
      <c r="H342" s="218">
        <v>11.68</v>
      </c>
      <c r="I342" s="219"/>
      <c r="J342" s="215"/>
      <c r="K342" s="215"/>
      <c r="L342" s="220"/>
      <c r="M342" s="221"/>
      <c r="N342" s="222"/>
      <c r="O342" s="222"/>
      <c r="P342" s="222"/>
      <c r="Q342" s="222"/>
      <c r="R342" s="222"/>
      <c r="S342" s="222"/>
      <c r="T342" s="223"/>
      <c r="AT342" s="224" t="s">
        <v>169</v>
      </c>
      <c r="AU342" s="224" t="s">
        <v>85</v>
      </c>
      <c r="AV342" s="14" t="s">
        <v>85</v>
      </c>
      <c r="AW342" s="14" t="s">
        <v>32</v>
      </c>
      <c r="AX342" s="14" t="s">
        <v>83</v>
      </c>
      <c r="AY342" s="224" t="s">
        <v>133</v>
      </c>
    </row>
    <row r="343" spans="1:65" s="2" customFormat="1" ht="16.5" customHeight="1">
      <c r="A343" s="34"/>
      <c r="B343" s="35"/>
      <c r="C343" s="236" t="s">
        <v>706</v>
      </c>
      <c r="D343" s="236" t="s">
        <v>221</v>
      </c>
      <c r="E343" s="237" t="s">
        <v>707</v>
      </c>
      <c r="F343" s="238" t="s">
        <v>708</v>
      </c>
      <c r="G343" s="239" t="s">
        <v>236</v>
      </c>
      <c r="H343" s="240">
        <v>11.68</v>
      </c>
      <c r="I343" s="241"/>
      <c r="J343" s="242">
        <f>ROUND(I343*H343,2)</f>
        <v>0</v>
      </c>
      <c r="K343" s="243"/>
      <c r="L343" s="39"/>
      <c r="M343" s="244" t="s">
        <v>1</v>
      </c>
      <c r="N343" s="245" t="s">
        <v>40</v>
      </c>
      <c r="O343" s="71"/>
      <c r="P343" s="199">
        <f>O343*H343</f>
        <v>0</v>
      </c>
      <c r="Q343" s="199">
        <v>0</v>
      </c>
      <c r="R343" s="199">
        <f>Q343*H343</f>
        <v>0</v>
      </c>
      <c r="S343" s="199">
        <v>0</v>
      </c>
      <c r="T343" s="200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201" t="s">
        <v>139</v>
      </c>
      <c r="AT343" s="201" t="s">
        <v>221</v>
      </c>
      <c r="AU343" s="201" t="s">
        <v>85</v>
      </c>
      <c r="AY343" s="17" t="s">
        <v>133</v>
      </c>
      <c r="BE343" s="202">
        <f>IF(N343="základní",J343,0)</f>
        <v>0</v>
      </c>
      <c r="BF343" s="202">
        <f>IF(N343="snížená",J343,0)</f>
        <v>0</v>
      </c>
      <c r="BG343" s="202">
        <f>IF(N343="zákl. přenesená",J343,0)</f>
        <v>0</v>
      </c>
      <c r="BH343" s="202">
        <f>IF(N343="sníž. přenesená",J343,0)</f>
        <v>0</v>
      </c>
      <c r="BI343" s="202">
        <f>IF(N343="nulová",J343,0)</f>
        <v>0</v>
      </c>
      <c r="BJ343" s="17" t="s">
        <v>83</v>
      </c>
      <c r="BK343" s="202">
        <f>ROUND(I343*H343,2)</f>
        <v>0</v>
      </c>
      <c r="BL343" s="17" t="s">
        <v>139</v>
      </c>
      <c r="BM343" s="201" t="s">
        <v>709</v>
      </c>
    </row>
    <row r="344" spans="1:65" s="14" customFormat="1" ht="11.25">
      <c r="B344" s="214"/>
      <c r="C344" s="215"/>
      <c r="D344" s="205" t="s">
        <v>169</v>
      </c>
      <c r="E344" s="216" t="s">
        <v>1</v>
      </c>
      <c r="F344" s="217" t="s">
        <v>710</v>
      </c>
      <c r="G344" s="215"/>
      <c r="H344" s="218">
        <v>11.68</v>
      </c>
      <c r="I344" s="219"/>
      <c r="J344" s="215"/>
      <c r="K344" s="215"/>
      <c r="L344" s="220"/>
      <c r="M344" s="221"/>
      <c r="N344" s="222"/>
      <c r="O344" s="222"/>
      <c r="P344" s="222"/>
      <c r="Q344" s="222"/>
      <c r="R344" s="222"/>
      <c r="S344" s="222"/>
      <c r="T344" s="223"/>
      <c r="AT344" s="224" t="s">
        <v>169</v>
      </c>
      <c r="AU344" s="224" t="s">
        <v>85</v>
      </c>
      <c r="AV344" s="14" t="s">
        <v>85</v>
      </c>
      <c r="AW344" s="14" t="s">
        <v>32</v>
      </c>
      <c r="AX344" s="14" t="s">
        <v>83</v>
      </c>
      <c r="AY344" s="224" t="s">
        <v>133</v>
      </c>
    </row>
    <row r="345" spans="1:65" s="12" customFormat="1" ht="22.9" customHeight="1">
      <c r="B345" s="172"/>
      <c r="C345" s="173"/>
      <c r="D345" s="174" t="s">
        <v>74</v>
      </c>
      <c r="E345" s="186" t="s">
        <v>143</v>
      </c>
      <c r="F345" s="186" t="s">
        <v>711</v>
      </c>
      <c r="G345" s="173"/>
      <c r="H345" s="173"/>
      <c r="I345" s="176"/>
      <c r="J345" s="187">
        <f>BK345</f>
        <v>0</v>
      </c>
      <c r="K345" s="173"/>
      <c r="L345" s="178"/>
      <c r="M345" s="179"/>
      <c r="N345" s="180"/>
      <c r="O345" s="180"/>
      <c r="P345" s="181">
        <f>SUM(P346:P388)</f>
        <v>0</v>
      </c>
      <c r="Q345" s="180"/>
      <c r="R345" s="181">
        <f>SUM(R346:R388)</f>
        <v>0.72141528999999993</v>
      </c>
      <c r="S345" s="180"/>
      <c r="T345" s="182">
        <f>SUM(T346:T388)</f>
        <v>0</v>
      </c>
      <c r="AR345" s="183" t="s">
        <v>83</v>
      </c>
      <c r="AT345" s="184" t="s">
        <v>74</v>
      </c>
      <c r="AU345" s="184" t="s">
        <v>83</v>
      </c>
      <c r="AY345" s="183" t="s">
        <v>133</v>
      </c>
      <c r="BK345" s="185">
        <f>SUM(BK346:BK388)</f>
        <v>0</v>
      </c>
    </row>
    <row r="346" spans="1:65" s="2" customFormat="1" ht="24.2" customHeight="1">
      <c r="A346" s="34"/>
      <c r="B346" s="35"/>
      <c r="C346" s="236" t="s">
        <v>712</v>
      </c>
      <c r="D346" s="236" t="s">
        <v>221</v>
      </c>
      <c r="E346" s="237" t="s">
        <v>713</v>
      </c>
      <c r="F346" s="238" t="s">
        <v>714</v>
      </c>
      <c r="G346" s="239" t="s">
        <v>167</v>
      </c>
      <c r="H346" s="240">
        <v>21</v>
      </c>
      <c r="I346" s="241"/>
      <c r="J346" s="242">
        <f>ROUND(I346*H346,2)</f>
        <v>0</v>
      </c>
      <c r="K346" s="243"/>
      <c r="L346" s="39"/>
      <c r="M346" s="244" t="s">
        <v>1</v>
      </c>
      <c r="N346" s="245" t="s">
        <v>40</v>
      </c>
      <c r="O346" s="71"/>
      <c r="P346" s="199">
        <f>O346*H346</f>
        <v>0</v>
      </c>
      <c r="Q346" s="199">
        <v>1E-3</v>
      </c>
      <c r="R346" s="199">
        <f>Q346*H346</f>
        <v>2.1000000000000001E-2</v>
      </c>
      <c r="S346" s="199">
        <v>0</v>
      </c>
      <c r="T346" s="200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201" t="s">
        <v>139</v>
      </c>
      <c r="AT346" s="201" t="s">
        <v>221</v>
      </c>
      <c r="AU346" s="201" t="s">
        <v>85</v>
      </c>
      <c r="AY346" s="17" t="s">
        <v>133</v>
      </c>
      <c r="BE346" s="202">
        <f>IF(N346="základní",J346,0)</f>
        <v>0</v>
      </c>
      <c r="BF346" s="202">
        <f>IF(N346="snížená",J346,0)</f>
        <v>0</v>
      </c>
      <c r="BG346" s="202">
        <f>IF(N346="zákl. přenesená",J346,0)</f>
        <v>0</v>
      </c>
      <c r="BH346" s="202">
        <f>IF(N346="sníž. přenesená",J346,0)</f>
        <v>0</v>
      </c>
      <c r="BI346" s="202">
        <f>IF(N346="nulová",J346,0)</f>
        <v>0</v>
      </c>
      <c r="BJ346" s="17" t="s">
        <v>83</v>
      </c>
      <c r="BK346" s="202">
        <f>ROUND(I346*H346,2)</f>
        <v>0</v>
      </c>
      <c r="BL346" s="17" t="s">
        <v>139</v>
      </c>
      <c r="BM346" s="201" t="s">
        <v>715</v>
      </c>
    </row>
    <row r="347" spans="1:65" s="13" customFormat="1" ht="11.25">
      <c r="B347" s="203"/>
      <c r="C347" s="204"/>
      <c r="D347" s="205" t="s">
        <v>169</v>
      </c>
      <c r="E347" s="206" t="s">
        <v>1</v>
      </c>
      <c r="F347" s="207" t="s">
        <v>716</v>
      </c>
      <c r="G347" s="204"/>
      <c r="H347" s="206" t="s">
        <v>1</v>
      </c>
      <c r="I347" s="208"/>
      <c r="J347" s="204"/>
      <c r="K347" s="204"/>
      <c r="L347" s="209"/>
      <c r="M347" s="210"/>
      <c r="N347" s="211"/>
      <c r="O347" s="211"/>
      <c r="P347" s="211"/>
      <c r="Q347" s="211"/>
      <c r="R347" s="211"/>
      <c r="S347" s="211"/>
      <c r="T347" s="212"/>
      <c r="AT347" s="213" t="s">
        <v>169</v>
      </c>
      <c r="AU347" s="213" t="s">
        <v>85</v>
      </c>
      <c r="AV347" s="13" t="s">
        <v>83</v>
      </c>
      <c r="AW347" s="13" t="s">
        <v>32</v>
      </c>
      <c r="AX347" s="13" t="s">
        <v>75</v>
      </c>
      <c r="AY347" s="213" t="s">
        <v>133</v>
      </c>
    </row>
    <row r="348" spans="1:65" s="14" customFormat="1" ht="11.25">
      <c r="B348" s="214"/>
      <c r="C348" s="215"/>
      <c r="D348" s="205" t="s">
        <v>169</v>
      </c>
      <c r="E348" s="216" t="s">
        <v>1</v>
      </c>
      <c r="F348" s="217" t="s">
        <v>717</v>
      </c>
      <c r="G348" s="215"/>
      <c r="H348" s="218">
        <v>21</v>
      </c>
      <c r="I348" s="219"/>
      <c r="J348" s="215"/>
      <c r="K348" s="215"/>
      <c r="L348" s="220"/>
      <c r="M348" s="221"/>
      <c r="N348" s="222"/>
      <c r="O348" s="222"/>
      <c r="P348" s="222"/>
      <c r="Q348" s="222"/>
      <c r="R348" s="222"/>
      <c r="S348" s="222"/>
      <c r="T348" s="223"/>
      <c r="AT348" s="224" t="s">
        <v>169</v>
      </c>
      <c r="AU348" s="224" t="s">
        <v>85</v>
      </c>
      <c r="AV348" s="14" t="s">
        <v>85</v>
      </c>
      <c r="AW348" s="14" t="s">
        <v>32</v>
      </c>
      <c r="AX348" s="14" t="s">
        <v>83</v>
      </c>
      <c r="AY348" s="224" t="s">
        <v>133</v>
      </c>
    </row>
    <row r="349" spans="1:65" s="2" customFormat="1" ht="16.5" customHeight="1">
      <c r="A349" s="34"/>
      <c r="B349" s="35"/>
      <c r="C349" s="188" t="s">
        <v>718</v>
      </c>
      <c r="D349" s="188" t="s">
        <v>135</v>
      </c>
      <c r="E349" s="189" t="s">
        <v>719</v>
      </c>
      <c r="F349" s="190" t="s">
        <v>720</v>
      </c>
      <c r="G349" s="191" t="s">
        <v>167</v>
      </c>
      <c r="H349" s="192">
        <v>8</v>
      </c>
      <c r="I349" s="193"/>
      <c r="J349" s="194">
        <f t="shared" ref="J349:J358" si="20">ROUND(I349*H349,2)</f>
        <v>0</v>
      </c>
      <c r="K349" s="195"/>
      <c r="L349" s="196"/>
      <c r="M349" s="197" t="s">
        <v>1</v>
      </c>
      <c r="N349" s="198" t="s">
        <v>40</v>
      </c>
      <c r="O349" s="71"/>
      <c r="P349" s="199">
        <f t="shared" ref="P349:P358" si="21">O349*H349</f>
        <v>0</v>
      </c>
      <c r="Q349" s="199">
        <v>4.3E-3</v>
      </c>
      <c r="R349" s="199">
        <f t="shared" ref="R349:R358" si="22">Q349*H349</f>
        <v>3.44E-2</v>
      </c>
      <c r="S349" s="199">
        <v>0</v>
      </c>
      <c r="T349" s="200">
        <f t="shared" ref="T349:T358" si="23"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201" t="s">
        <v>138</v>
      </c>
      <c r="AT349" s="201" t="s">
        <v>135</v>
      </c>
      <c r="AU349" s="201" t="s">
        <v>85</v>
      </c>
      <c r="AY349" s="17" t="s">
        <v>133</v>
      </c>
      <c r="BE349" s="202">
        <f t="shared" ref="BE349:BE358" si="24">IF(N349="základní",J349,0)</f>
        <v>0</v>
      </c>
      <c r="BF349" s="202">
        <f t="shared" ref="BF349:BF358" si="25">IF(N349="snížená",J349,0)</f>
        <v>0</v>
      </c>
      <c r="BG349" s="202">
        <f t="shared" ref="BG349:BG358" si="26">IF(N349="zákl. přenesená",J349,0)</f>
        <v>0</v>
      </c>
      <c r="BH349" s="202">
        <f t="shared" ref="BH349:BH358" si="27">IF(N349="sníž. přenesená",J349,0)</f>
        <v>0</v>
      </c>
      <c r="BI349" s="202">
        <f t="shared" ref="BI349:BI358" si="28">IF(N349="nulová",J349,0)</f>
        <v>0</v>
      </c>
      <c r="BJ349" s="17" t="s">
        <v>83</v>
      </c>
      <c r="BK349" s="202">
        <f t="shared" ref="BK349:BK358" si="29">ROUND(I349*H349,2)</f>
        <v>0</v>
      </c>
      <c r="BL349" s="17" t="s">
        <v>139</v>
      </c>
      <c r="BM349" s="201" t="s">
        <v>721</v>
      </c>
    </row>
    <row r="350" spans="1:65" s="2" customFormat="1" ht="24.2" customHeight="1">
      <c r="A350" s="34"/>
      <c r="B350" s="35"/>
      <c r="C350" s="188" t="s">
        <v>722</v>
      </c>
      <c r="D350" s="188" t="s">
        <v>135</v>
      </c>
      <c r="E350" s="189" t="s">
        <v>723</v>
      </c>
      <c r="F350" s="190" t="s">
        <v>724</v>
      </c>
      <c r="G350" s="191" t="s">
        <v>167</v>
      </c>
      <c r="H350" s="192">
        <v>2</v>
      </c>
      <c r="I350" s="193"/>
      <c r="J350" s="194">
        <f t="shared" si="20"/>
        <v>0</v>
      </c>
      <c r="K350" s="195"/>
      <c r="L350" s="196"/>
      <c r="M350" s="197" t="s">
        <v>1</v>
      </c>
      <c r="N350" s="198" t="s">
        <v>40</v>
      </c>
      <c r="O350" s="71"/>
      <c r="P350" s="199">
        <f t="shared" si="21"/>
        <v>0</v>
      </c>
      <c r="Q350" s="199">
        <v>0</v>
      </c>
      <c r="R350" s="199">
        <f t="shared" si="22"/>
        <v>0</v>
      </c>
      <c r="S350" s="199">
        <v>0</v>
      </c>
      <c r="T350" s="200">
        <f t="shared" si="23"/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201" t="s">
        <v>138</v>
      </c>
      <c r="AT350" s="201" t="s">
        <v>135</v>
      </c>
      <c r="AU350" s="201" t="s">
        <v>85</v>
      </c>
      <c r="AY350" s="17" t="s">
        <v>133</v>
      </c>
      <c r="BE350" s="202">
        <f t="shared" si="24"/>
        <v>0</v>
      </c>
      <c r="BF350" s="202">
        <f t="shared" si="25"/>
        <v>0</v>
      </c>
      <c r="BG350" s="202">
        <f t="shared" si="26"/>
        <v>0</v>
      </c>
      <c r="BH350" s="202">
        <f t="shared" si="27"/>
        <v>0</v>
      </c>
      <c r="BI350" s="202">
        <f t="shared" si="28"/>
        <v>0</v>
      </c>
      <c r="BJ350" s="17" t="s">
        <v>83</v>
      </c>
      <c r="BK350" s="202">
        <f t="shared" si="29"/>
        <v>0</v>
      </c>
      <c r="BL350" s="17" t="s">
        <v>139</v>
      </c>
      <c r="BM350" s="201" t="s">
        <v>725</v>
      </c>
    </row>
    <row r="351" spans="1:65" s="2" customFormat="1" ht="24.2" customHeight="1">
      <c r="A351" s="34"/>
      <c r="B351" s="35"/>
      <c r="C351" s="188" t="s">
        <v>726</v>
      </c>
      <c r="D351" s="188" t="s">
        <v>135</v>
      </c>
      <c r="E351" s="189" t="s">
        <v>727</v>
      </c>
      <c r="F351" s="190" t="s">
        <v>728</v>
      </c>
      <c r="G351" s="191" t="s">
        <v>167</v>
      </c>
      <c r="H351" s="192">
        <v>5</v>
      </c>
      <c r="I351" s="193"/>
      <c r="J351" s="194">
        <f t="shared" si="20"/>
        <v>0</v>
      </c>
      <c r="K351" s="195"/>
      <c r="L351" s="196"/>
      <c r="M351" s="197" t="s">
        <v>1</v>
      </c>
      <c r="N351" s="198" t="s">
        <v>40</v>
      </c>
      <c r="O351" s="71"/>
      <c r="P351" s="199">
        <f t="shared" si="21"/>
        <v>0</v>
      </c>
      <c r="Q351" s="199">
        <v>3.3999999999999998E-3</v>
      </c>
      <c r="R351" s="199">
        <f t="shared" si="22"/>
        <v>1.6999999999999998E-2</v>
      </c>
      <c r="S351" s="199">
        <v>0</v>
      </c>
      <c r="T351" s="200">
        <f t="shared" si="23"/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201" t="s">
        <v>138</v>
      </c>
      <c r="AT351" s="201" t="s">
        <v>135</v>
      </c>
      <c r="AU351" s="201" t="s">
        <v>85</v>
      </c>
      <c r="AY351" s="17" t="s">
        <v>133</v>
      </c>
      <c r="BE351" s="202">
        <f t="shared" si="24"/>
        <v>0</v>
      </c>
      <c r="BF351" s="202">
        <f t="shared" si="25"/>
        <v>0</v>
      </c>
      <c r="BG351" s="202">
        <f t="shared" si="26"/>
        <v>0</v>
      </c>
      <c r="BH351" s="202">
        <f t="shared" si="27"/>
        <v>0</v>
      </c>
      <c r="BI351" s="202">
        <f t="shared" si="28"/>
        <v>0</v>
      </c>
      <c r="BJ351" s="17" t="s">
        <v>83</v>
      </c>
      <c r="BK351" s="202">
        <f t="shared" si="29"/>
        <v>0</v>
      </c>
      <c r="BL351" s="17" t="s">
        <v>139</v>
      </c>
      <c r="BM351" s="201" t="s">
        <v>729</v>
      </c>
    </row>
    <row r="352" spans="1:65" s="2" customFormat="1" ht="16.5" customHeight="1">
      <c r="A352" s="34"/>
      <c r="B352" s="35"/>
      <c r="C352" s="188" t="s">
        <v>730</v>
      </c>
      <c r="D352" s="188" t="s">
        <v>135</v>
      </c>
      <c r="E352" s="189" t="s">
        <v>731</v>
      </c>
      <c r="F352" s="190" t="s">
        <v>732</v>
      </c>
      <c r="G352" s="191" t="s">
        <v>167</v>
      </c>
      <c r="H352" s="192">
        <v>4</v>
      </c>
      <c r="I352" s="193"/>
      <c r="J352" s="194">
        <f t="shared" si="20"/>
        <v>0</v>
      </c>
      <c r="K352" s="195"/>
      <c r="L352" s="196"/>
      <c r="M352" s="197" t="s">
        <v>1</v>
      </c>
      <c r="N352" s="198" t="s">
        <v>40</v>
      </c>
      <c r="O352" s="71"/>
      <c r="P352" s="199">
        <f t="shared" si="21"/>
        <v>0</v>
      </c>
      <c r="Q352" s="199">
        <v>1.4999999999999999E-2</v>
      </c>
      <c r="R352" s="199">
        <f t="shared" si="22"/>
        <v>0.06</v>
      </c>
      <c r="S352" s="199">
        <v>0</v>
      </c>
      <c r="T352" s="200">
        <f t="shared" si="23"/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201" t="s">
        <v>138</v>
      </c>
      <c r="AT352" s="201" t="s">
        <v>135</v>
      </c>
      <c r="AU352" s="201" t="s">
        <v>85</v>
      </c>
      <c r="AY352" s="17" t="s">
        <v>133</v>
      </c>
      <c r="BE352" s="202">
        <f t="shared" si="24"/>
        <v>0</v>
      </c>
      <c r="BF352" s="202">
        <f t="shared" si="25"/>
        <v>0</v>
      </c>
      <c r="BG352" s="202">
        <f t="shared" si="26"/>
        <v>0</v>
      </c>
      <c r="BH352" s="202">
        <f t="shared" si="27"/>
        <v>0</v>
      </c>
      <c r="BI352" s="202">
        <f t="shared" si="28"/>
        <v>0</v>
      </c>
      <c r="BJ352" s="17" t="s">
        <v>83</v>
      </c>
      <c r="BK352" s="202">
        <f t="shared" si="29"/>
        <v>0</v>
      </c>
      <c r="BL352" s="17" t="s">
        <v>139</v>
      </c>
      <c r="BM352" s="201" t="s">
        <v>733</v>
      </c>
    </row>
    <row r="353" spans="1:65" s="2" customFormat="1" ht="24.2" customHeight="1">
      <c r="A353" s="34"/>
      <c r="B353" s="35"/>
      <c r="C353" s="188" t="s">
        <v>734</v>
      </c>
      <c r="D353" s="188" t="s">
        <v>135</v>
      </c>
      <c r="E353" s="189" t="s">
        <v>735</v>
      </c>
      <c r="F353" s="190" t="s">
        <v>736</v>
      </c>
      <c r="G353" s="191" t="s">
        <v>167</v>
      </c>
      <c r="H353" s="192">
        <v>17</v>
      </c>
      <c r="I353" s="193"/>
      <c r="J353" s="194">
        <f t="shared" si="20"/>
        <v>0</v>
      </c>
      <c r="K353" s="195"/>
      <c r="L353" s="196"/>
      <c r="M353" s="197" t="s">
        <v>1</v>
      </c>
      <c r="N353" s="198" t="s">
        <v>40</v>
      </c>
      <c r="O353" s="71"/>
      <c r="P353" s="199">
        <f t="shared" si="21"/>
        <v>0</v>
      </c>
      <c r="Q353" s="199">
        <v>0</v>
      </c>
      <c r="R353" s="199">
        <f t="shared" si="22"/>
        <v>0</v>
      </c>
      <c r="S353" s="199">
        <v>0</v>
      </c>
      <c r="T353" s="200">
        <f t="shared" si="23"/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201" t="s">
        <v>138</v>
      </c>
      <c r="AT353" s="201" t="s">
        <v>135</v>
      </c>
      <c r="AU353" s="201" t="s">
        <v>85</v>
      </c>
      <c r="AY353" s="17" t="s">
        <v>133</v>
      </c>
      <c r="BE353" s="202">
        <f t="shared" si="24"/>
        <v>0</v>
      </c>
      <c r="BF353" s="202">
        <f t="shared" si="25"/>
        <v>0</v>
      </c>
      <c r="BG353" s="202">
        <f t="shared" si="26"/>
        <v>0</v>
      </c>
      <c r="BH353" s="202">
        <f t="shared" si="27"/>
        <v>0</v>
      </c>
      <c r="BI353" s="202">
        <f t="shared" si="28"/>
        <v>0</v>
      </c>
      <c r="BJ353" s="17" t="s">
        <v>83</v>
      </c>
      <c r="BK353" s="202">
        <f t="shared" si="29"/>
        <v>0</v>
      </c>
      <c r="BL353" s="17" t="s">
        <v>139</v>
      </c>
      <c r="BM353" s="201" t="s">
        <v>737</v>
      </c>
    </row>
    <row r="354" spans="1:65" s="2" customFormat="1" ht="21.75" customHeight="1">
      <c r="A354" s="34"/>
      <c r="B354" s="35"/>
      <c r="C354" s="188" t="s">
        <v>738</v>
      </c>
      <c r="D354" s="188" t="s">
        <v>135</v>
      </c>
      <c r="E354" s="189" t="s">
        <v>739</v>
      </c>
      <c r="F354" s="190" t="s">
        <v>740</v>
      </c>
      <c r="G354" s="191" t="s">
        <v>167</v>
      </c>
      <c r="H354" s="192">
        <v>11</v>
      </c>
      <c r="I354" s="193"/>
      <c r="J354" s="194">
        <f t="shared" si="20"/>
        <v>0</v>
      </c>
      <c r="K354" s="195"/>
      <c r="L354" s="196"/>
      <c r="M354" s="197" t="s">
        <v>1</v>
      </c>
      <c r="N354" s="198" t="s">
        <v>40</v>
      </c>
      <c r="O354" s="71"/>
      <c r="P354" s="199">
        <f t="shared" si="21"/>
        <v>0</v>
      </c>
      <c r="Q354" s="199">
        <v>0</v>
      </c>
      <c r="R354" s="199">
        <f t="shared" si="22"/>
        <v>0</v>
      </c>
      <c r="S354" s="199">
        <v>0</v>
      </c>
      <c r="T354" s="200">
        <f t="shared" si="23"/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201" t="s">
        <v>138</v>
      </c>
      <c r="AT354" s="201" t="s">
        <v>135</v>
      </c>
      <c r="AU354" s="201" t="s">
        <v>85</v>
      </c>
      <c r="AY354" s="17" t="s">
        <v>133</v>
      </c>
      <c r="BE354" s="202">
        <f t="shared" si="24"/>
        <v>0</v>
      </c>
      <c r="BF354" s="202">
        <f t="shared" si="25"/>
        <v>0</v>
      </c>
      <c r="BG354" s="202">
        <f t="shared" si="26"/>
        <v>0</v>
      </c>
      <c r="BH354" s="202">
        <f t="shared" si="27"/>
        <v>0</v>
      </c>
      <c r="BI354" s="202">
        <f t="shared" si="28"/>
        <v>0</v>
      </c>
      <c r="BJ354" s="17" t="s">
        <v>83</v>
      </c>
      <c r="BK354" s="202">
        <f t="shared" si="29"/>
        <v>0</v>
      </c>
      <c r="BL354" s="17" t="s">
        <v>139</v>
      </c>
      <c r="BM354" s="201" t="s">
        <v>741</v>
      </c>
    </row>
    <row r="355" spans="1:65" s="2" customFormat="1" ht="24.2" customHeight="1">
      <c r="A355" s="34"/>
      <c r="B355" s="35"/>
      <c r="C355" s="188" t="s">
        <v>742</v>
      </c>
      <c r="D355" s="188" t="s">
        <v>135</v>
      </c>
      <c r="E355" s="189" t="s">
        <v>743</v>
      </c>
      <c r="F355" s="190" t="s">
        <v>744</v>
      </c>
      <c r="G355" s="191" t="s">
        <v>167</v>
      </c>
      <c r="H355" s="192">
        <v>1</v>
      </c>
      <c r="I355" s="193"/>
      <c r="J355" s="194">
        <f t="shared" si="20"/>
        <v>0</v>
      </c>
      <c r="K355" s="195"/>
      <c r="L355" s="196"/>
      <c r="M355" s="197" t="s">
        <v>1</v>
      </c>
      <c r="N355" s="198" t="s">
        <v>40</v>
      </c>
      <c r="O355" s="71"/>
      <c r="P355" s="199">
        <f t="shared" si="21"/>
        <v>0</v>
      </c>
      <c r="Q355" s="199">
        <v>0</v>
      </c>
      <c r="R355" s="199">
        <f t="shared" si="22"/>
        <v>0</v>
      </c>
      <c r="S355" s="199">
        <v>0</v>
      </c>
      <c r="T355" s="200">
        <f t="shared" si="23"/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201" t="s">
        <v>138</v>
      </c>
      <c r="AT355" s="201" t="s">
        <v>135</v>
      </c>
      <c r="AU355" s="201" t="s">
        <v>85</v>
      </c>
      <c r="AY355" s="17" t="s">
        <v>133</v>
      </c>
      <c r="BE355" s="202">
        <f t="shared" si="24"/>
        <v>0</v>
      </c>
      <c r="BF355" s="202">
        <f t="shared" si="25"/>
        <v>0</v>
      </c>
      <c r="BG355" s="202">
        <f t="shared" si="26"/>
        <v>0</v>
      </c>
      <c r="BH355" s="202">
        <f t="shared" si="27"/>
        <v>0</v>
      </c>
      <c r="BI355" s="202">
        <f t="shared" si="28"/>
        <v>0</v>
      </c>
      <c r="BJ355" s="17" t="s">
        <v>83</v>
      </c>
      <c r="BK355" s="202">
        <f t="shared" si="29"/>
        <v>0</v>
      </c>
      <c r="BL355" s="17" t="s">
        <v>139</v>
      </c>
      <c r="BM355" s="201" t="s">
        <v>745</v>
      </c>
    </row>
    <row r="356" spans="1:65" s="2" customFormat="1" ht="24.2" customHeight="1">
      <c r="A356" s="34"/>
      <c r="B356" s="35"/>
      <c r="C356" s="236" t="s">
        <v>746</v>
      </c>
      <c r="D356" s="236" t="s">
        <v>221</v>
      </c>
      <c r="E356" s="237" t="s">
        <v>747</v>
      </c>
      <c r="F356" s="238" t="s">
        <v>748</v>
      </c>
      <c r="G356" s="239" t="s">
        <v>167</v>
      </c>
      <c r="H356" s="240">
        <v>1</v>
      </c>
      <c r="I356" s="241"/>
      <c r="J356" s="242">
        <f t="shared" si="20"/>
        <v>0</v>
      </c>
      <c r="K356" s="243"/>
      <c r="L356" s="39"/>
      <c r="M356" s="244" t="s">
        <v>1</v>
      </c>
      <c r="N356" s="245" t="s">
        <v>40</v>
      </c>
      <c r="O356" s="71"/>
      <c r="P356" s="199">
        <f t="shared" si="21"/>
        <v>0</v>
      </c>
      <c r="Q356" s="199">
        <v>0</v>
      </c>
      <c r="R356" s="199">
        <f t="shared" si="22"/>
        <v>0</v>
      </c>
      <c r="S356" s="199">
        <v>0</v>
      </c>
      <c r="T356" s="200">
        <f t="shared" si="23"/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201" t="s">
        <v>139</v>
      </c>
      <c r="AT356" s="201" t="s">
        <v>221</v>
      </c>
      <c r="AU356" s="201" t="s">
        <v>85</v>
      </c>
      <c r="AY356" s="17" t="s">
        <v>133</v>
      </c>
      <c r="BE356" s="202">
        <f t="shared" si="24"/>
        <v>0</v>
      </c>
      <c r="BF356" s="202">
        <f t="shared" si="25"/>
        <v>0</v>
      </c>
      <c r="BG356" s="202">
        <f t="shared" si="26"/>
        <v>0</v>
      </c>
      <c r="BH356" s="202">
        <f t="shared" si="27"/>
        <v>0</v>
      </c>
      <c r="BI356" s="202">
        <f t="shared" si="28"/>
        <v>0</v>
      </c>
      <c r="BJ356" s="17" t="s">
        <v>83</v>
      </c>
      <c r="BK356" s="202">
        <f t="shared" si="29"/>
        <v>0</v>
      </c>
      <c r="BL356" s="17" t="s">
        <v>139</v>
      </c>
      <c r="BM356" s="201" t="s">
        <v>749</v>
      </c>
    </row>
    <row r="357" spans="1:65" s="2" customFormat="1" ht="16.5" customHeight="1">
      <c r="A357" s="34"/>
      <c r="B357" s="35"/>
      <c r="C357" s="188" t="s">
        <v>750</v>
      </c>
      <c r="D357" s="188" t="s">
        <v>135</v>
      </c>
      <c r="E357" s="189" t="s">
        <v>751</v>
      </c>
      <c r="F357" s="190" t="s">
        <v>752</v>
      </c>
      <c r="G357" s="191" t="s">
        <v>167</v>
      </c>
      <c r="H357" s="192">
        <v>1</v>
      </c>
      <c r="I357" s="193"/>
      <c r="J357" s="194">
        <f t="shared" si="20"/>
        <v>0</v>
      </c>
      <c r="K357" s="195"/>
      <c r="L357" s="196"/>
      <c r="M357" s="197" t="s">
        <v>1</v>
      </c>
      <c r="N357" s="198" t="s">
        <v>40</v>
      </c>
      <c r="O357" s="71"/>
      <c r="P357" s="199">
        <f t="shared" si="21"/>
        <v>0</v>
      </c>
      <c r="Q357" s="199">
        <v>0</v>
      </c>
      <c r="R357" s="199">
        <f t="shared" si="22"/>
        <v>0</v>
      </c>
      <c r="S357" s="199">
        <v>0</v>
      </c>
      <c r="T357" s="200">
        <f t="shared" si="23"/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201" t="s">
        <v>138</v>
      </c>
      <c r="AT357" s="201" t="s">
        <v>135</v>
      </c>
      <c r="AU357" s="201" t="s">
        <v>85</v>
      </c>
      <c r="AY357" s="17" t="s">
        <v>133</v>
      </c>
      <c r="BE357" s="202">
        <f t="shared" si="24"/>
        <v>0</v>
      </c>
      <c r="BF357" s="202">
        <f t="shared" si="25"/>
        <v>0</v>
      </c>
      <c r="BG357" s="202">
        <f t="shared" si="26"/>
        <v>0</v>
      </c>
      <c r="BH357" s="202">
        <f t="shared" si="27"/>
        <v>0</v>
      </c>
      <c r="BI357" s="202">
        <f t="shared" si="28"/>
        <v>0</v>
      </c>
      <c r="BJ357" s="17" t="s">
        <v>83</v>
      </c>
      <c r="BK357" s="202">
        <f t="shared" si="29"/>
        <v>0</v>
      </c>
      <c r="BL357" s="17" t="s">
        <v>139</v>
      </c>
      <c r="BM357" s="201" t="s">
        <v>753</v>
      </c>
    </row>
    <row r="358" spans="1:65" s="2" customFormat="1" ht="24.2" customHeight="1">
      <c r="A358" s="34"/>
      <c r="B358" s="35"/>
      <c r="C358" s="236" t="s">
        <v>754</v>
      </c>
      <c r="D358" s="236" t="s">
        <v>221</v>
      </c>
      <c r="E358" s="237" t="s">
        <v>755</v>
      </c>
      <c r="F358" s="238" t="s">
        <v>756</v>
      </c>
      <c r="G358" s="239" t="s">
        <v>105</v>
      </c>
      <c r="H358" s="240">
        <v>23.2</v>
      </c>
      <c r="I358" s="241"/>
      <c r="J358" s="242">
        <f t="shared" si="20"/>
        <v>0</v>
      </c>
      <c r="K358" s="243"/>
      <c r="L358" s="39"/>
      <c r="M358" s="244" t="s">
        <v>1</v>
      </c>
      <c r="N358" s="245" t="s">
        <v>40</v>
      </c>
      <c r="O358" s="71"/>
      <c r="P358" s="199">
        <f t="shared" si="21"/>
        <v>0</v>
      </c>
      <c r="Q358" s="199">
        <v>0</v>
      </c>
      <c r="R358" s="199">
        <f t="shared" si="22"/>
        <v>0</v>
      </c>
      <c r="S358" s="199">
        <v>0</v>
      </c>
      <c r="T358" s="200">
        <f t="shared" si="23"/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201" t="s">
        <v>139</v>
      </c>
      <c r="AT358" s="201" t="s">
        <v>221</v>
      </c>
      <c r="AU358" s="201" t="s">
        <v>85</v>
      </c>
      <c r="AY358" s="17" t="s">
        <v>133</v>
      </c>
      <c r="BE358" s="202">
        <f t="shared" si="24"/>
        <v>0</v>
      </c>
      <c r="BF358" s="202">
        <f t="shared" si="25"/>
        <v>0</v>
      </c>
      <c r="BG358" s="202">
        <f t="shared" si="26"/>
        <v>0</v>
      </c>
      <c r="BH358" s="202">
        <f t="shared" si="27"/>
        <v>0</v>
      </c>
      <c r="BI358" s="202">
        <f t="shared" si="28"/>
        <v>0</v>
      </c>
      <c r="BJ358" s="17" t="s">
        <v>83</v>
      </c>
      <c r="BK358" s="202">
        <f t="shared" si="29"/>
        <v>0</v>
      </c>
      <c r="BL358" s="17" t="s">
        <v>139</v>
      </c>
      <c r="BM358" s="201" t="s">
        <v>757</v>
      </c>
    </row>
    <row r="359" spans="1:65" s="13" customFormat="1" ht="11.25">
      <c r="B359" s="203"/>
      <c r="C359" s="204"/>
      <c r="D359" s="205" t="s">
        <v>169</v>
      </c>
      <c r="E359" s="206" t="s">
        <v>1</v>
      </c>
      <c r="F359" s="207" t="s">
        <v>758</v>
      </c>
      <c r="G359" s="204"/>
      <c r="H359" s="206" t="s">
        <v>1</v>
      </c>
      <c r="I359" s="208"/>
      <c r="J359" s="204"/>
      <c r="K359" s="204"/>
      <c r="L359" s="209"/>
      <c r="M359" s="210"/>
      <c r="N359" s="211"/>
      <c r="O359" s="211"/>
      <c r="P359" s="211"/>
      <c r="Q359" s="211"/>
      <c r="R359" s="211"/>
      <c r="S359" s="211"/>
      <c r="T359" s="212"/>
      <c r="AT359" s="213" t="s">
        <v>169</v>
      </c>
      <c r="AU359" s="213" t="s">
        <v>85</v>
      </c>
      <c r="AV359" s="13" t="s">
        <v>83</v>
      </c>
      <c r="AW359" s="13" t="s">
        <v>32</v>
      </c>
      <c r="AX359" s="13" t="s">
        <v>75</v>
      </c>
      <c r="AY359" s="213" t="s">
        <v>133</v>
      </c>
    </row>
    <row r="360" spans="1:65" s="14" customFormat="1" ht="11.25">
      <c r="B360" s="214"/>
      <c r="C360" s="215"/>
      <c r="D360" s="205" t="s">
        <v>169</v>
      </c>
      <c r="E360" s="216" t="s">
        <v>1</v>
      </c>
      <c r="F360" s="217" t="s">
        <v>759</v>
      </c>
      <c r="G360" s="215"/>
      <c r="H360" s="218">
        <v>23.2</v>
      </c>
      <c r="I360" s="219"/>
      <c r="J360" s="215"/>
      <c r="K360" s="215"/>
      <c r="L360" s="220"/>
      <c r="M360" s="221"/>
      <c r="N360" s="222"/>
      <c r="O360" s="222"/>
      <c r="P360" s="222"/>
      <c r="Q360" s="222"/>
      <c r="R360" s="222"/>
      <c r="S360" s="222"/>
      <c r="T360" s="223"/>
      <c r="AT360" s="224" t="s">
        <v>169</v>
      </c>
      <c r="AU360" s="224" t="s">
        <v>85</v>
      </c>
      <c r="AV360" s="14" t="s">
        <v>85</v>
      </c>
      <c r="AW360" s="14" t="s">
        <v>32</v>
      </c>
      <c r="AX360" s="14" t="s">
        <v>83</v>
      </c>
      <c r="AY360" s="224" t="s">
        <v>133</v>
      </c>
    </row>
    <row r="361" spans="1:65" s="2" customFormat="1" ht="24.2" customHeight="1">
      <c r="A361" s="34"/>
      <c r="B361" s="35"/>
      <c r="C361" s="188" t="s">
        <v>760</v>
      </c>
      <c r="D361" s="188" t="s">
        <v>135</v>
      </c>
      <c r="E361" s="189" t="s">
        <v>761</v>
      </c>
      <c r="F361" s="190" t="s">
        <v>762</v>
      </c>
      <c r="G361" s="191" t="s">
        <v>105</v>
      </c>
      <c r="H361" s="192">
        <v>24.36</v>
      </c>
      <c r="I361" s="193"/>
      <c r="J361" s="194">
        <f>ROUND(I361*H361,2)</f>
        <v>0</v>
      </c>
      <c r="K361" s="195"/>
      <c r="L361" s="196"/>
      <c r="M361" s="197" t="s">
        <v>1</v>
      </c>
      <c r="N361" s="198" t="s">
        <v>40</v>
      </c>
      <c r="O361" s="71"/>
      <c r="P361" s="199">
        <f>O361*H361</f>
        <v>0</v>
      </c>
      <c r="Q361" s="199">
        <v>1.6000000000000001E-3</v>
      </c>
      <c r="R361" s="199">
        <f>Q361*H361</f>
        <v>3.8976000000000004E-2</v>
      </c>
      <c r="S361" s="199">
        <v>0</v>
      </c>
      <c r="T361" s="200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201" t="s">
        <v>138</v>
      </c>
      <c r="AT361" s="201" t="s">
        <v>135</v>
      </c>
      <c r="AU361" s="201" t="s">
        <v>85</v>
      </c>
      <c r="AY361" s="17" t="s">
        <v>133</v>
      </c>
      <c r="BE361" s="202">
        <f>IF(N361="základní",J361,0)</f>
        <v>0</v>
      </c>
      <c r="BF361" s="202">
        <f>IF(N361="snížená",J361,0)</f>
        <v>0</v>
      </c>
      <c r="BG361" s="202">
        <f>IF(N361="zákl. přenesená",J361,0)</f>
        <v>0</v>
      </c>
      <c r="BH361" s="202">
        <f>IF(N361="sníž. přenesená",J361,0)</f>
        <v>0</v>
      </c>
      <c r="BI361" s="202">
        <f>IF(N361="nulová",J361,0)</f>
        <v>0</v>
      </c>
      <c r="BJ361" s="17" t="s">
        <v>83</v>
      </c>
      <c r="BK361" s="202">
        <f>ROUND(I361*H361,2)</f>
        <v>0</v>
      </c>
      <c r="BL361" s="17" t="s">
        <v>139</v>
      </c>
      <c r="BM361" s="201" t="s">
        <v>763</v>
      </c>
    </row>
    <row r="362" spans="1:65" s="14" customFormat="1" ht="11.25">
      <c r="B362" s="214"/>
      <c r="C362" s="215"/>
      <c r="D362" s="205" t="s">
        <v>169</v>
      </c>
      <c r="E362" s="216" t="s">
        <v>1</v>
      </c>
      <c r="F362" s="217" t="s">
        <v>764</v>
      </c>
      <c r="G362" s="215"/>
      <c r="H362" s="218">
        <v>24.36</v>
      </c>
      <c r="I362" s="219"/>
      <c r="J362" s="215"/>
      <c r="K362" s="215"/>
      <c r="L362" s="220"/>
      <c r="M362" s="221"/>
      <c r="N362" s="222"/>
      <c r="O362" s="222"/>
      <c r="P362" s="222"/>
      <c r="Q362" s="222"/>
      <c r="R362" s="222"/>
      <c r="S362" s="222"/>
      <c r="T362" s="223"/>
      <c r="AT362" s="224" t="s">
        <v>169</v>
      </c>
      <c r="AU362" s="224" t="s">
        <v>85</v>
      </c>
      <c r="AV362" s="14" t="s">
        <v>85</v>
      </c>
      <c r="AW362" s="14" t="s">
        <v>32</v>
      </c>
      <c r="AX362" s="14" t="s">
        <v>83</v>
      </c>
      <c r="AY362" s="224" t="s">
        <v>133</v>
      </c>
    </row>
    <row r="363" spans="1:65" s="2" customFormat="1" ht="24.2" customHeight="1">
      <c r="A363" s="34"/>
      <c r="B363" s="35"/>
      <c r="C363" s="236" t="s">
        <v>765</v>
      </c>
      <c r="D363" s="236" t="s">
        <v>221</v>
      </c>
      <c r="E363" s="237" t="s">
        <v>766</v>
      </c>
      <c r="F363" s="238" t="s">
        <v>767</v>
      </c>
      <c r="G363" s="239" t="s">
        <v>105</v>
      </c>
      <c r="H363" s="240">
        <v>69.599999999999994</v>
      </c>
      <c r="I363" s="241"/>
      <c r="J363" s="242">
        <f>ROUND(I363*H363,2)</f>
        <v>0</v>
      </c>
      <c r="K363" s="243"/>
      <c r="L363" s="39"/>
      <c r="M363" s="244" t="s">
        <v>1</v>
      </c>
      <c r="N363" s="245" t="s">
        <v>40</v>
      </c>
      <c r="O363" s="71"/>
      <c r="P363" s="199">
        <f>O363*H363</f>
        <v>0</v>
      </c>
      <c r="Q363" s="199">
        <v>0</v>
      </c>
      <c r="R363" s="199">
        <f>Q363*H363</f>
        <v>0</v>
      </c>
      <c r="S363" s="199">
        <v>0</v>
      </c>
      <c r="T363" s="200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201" t="s">
        <v>139</v>
      </c>
      <c r="AT363" s="201" t="s">
        <v>221</v>
      </c>
      <c r="AU363" s="201" t="s">
        <v>85</v>
      </c>
      <c r="AY363" s="17" t="s">
        <v>133</v>
      </c>
      <c r="BE363" s="202">
        <f>IF(N363="základní",J363,0)</f>
        <v>0</v>
      </c>
      <c r="BF363" s="202">
        <f>IF(N363="snížená",J363,0)</f>
        <v>0</v>
      </c>
      <c r="BG363" s="202">
        <f>IF(N363="zákl. přenesená",J363,0)</f>
        <v>0</v>
      </c>
      <c r="BH363" s="202">
        <f>IF(N363="sníž. přenesená",J363,0)</f>
        <v>0</v>
      </c>
      <c r="BI363" s="202">
        <f>IF(N363="nulová",J363,0)</f>
        <v>0</v>
      </c>
      <c r="BJ363" s="17" t="s">
        <v>83</v>
      </c>
      <c r="BK363" s="202">
        <f>ROUND(I363*H363,2)</f>
        <v>0</v>
      </c>
      <c r="BL363" s="17" t="s">
        <v>139</v>
      </c>
      <c r="BM363" s="201" t="s">
        <v>768</v>
      </c>
    </row>
    <row r="364" spans="1:65" s="14" customFormat="1" ht="11.25">
      <c r="B364" s="214"/>
      <c r="C364" s="215"/>
      <c r="D364" s="205" t="s">
        <v>169</v>
      </c>
      <c r="E364" s="216" t="s">
        <v>1</v>
      </c>
      <c r="F364" s="217" t="s">
        <v>769</v>
      </c>
      <c r="G364" s="215"/>
      <c r="H364" s="218">
        <v>69.599999999999994</v>
      </c>
      <c r="I364" s="219"/>
      <c r="J364" s="215"/>
      <c r="K364" s="215"/>
      <c r="L364" s="220"/>
      <c r="M364" s="221"/>
      <c r="N364" s="222"/>
      <c r="O364" s="222"/>
      <c r="P364" s="222"/>
      <c r="Q364" s="222"/>
      <c r="R364" s="222"/>
      <c r="S364" s="222"/>
      <c r="T364" s="223"/>
      <c r="AT364" s="224" t="s">
        <v>169</v>
      </c>
      <c r="AU364" s="224" t="s">
        <v>85</v>
      </c>
      <c r="AV364" s="14" t="s">
        <v>85</v>
      </c>
      <c r="AW364" s="14" t="s">
        <v>32</v>
      </c>
      <c r="AX364" s="14" t="s">
        <v>83</v>
      </c>
      <c r="AY364" s="224" t="s">
        <v>133</v>
      </c>
    </row>
    <row r="365" spans="1:65" s="2" customFormat="1" ht="16.5" customHeight="1">
      <c r="A365" s="34"/>
      <c r="B365" s="35"/>
      <c r="C365" s="188" t="s">
        <v>770</v>
      </c>
      <c r="D365" s="188" t="s">
        <v>135</v>
      </c>
      <c r="E365" s="189" t="s">
        <v>771</v>
      </c>
      <c r="F365" s="190" t="s">
        <v>772</v>
      </c>
      <c r="G365" s="191" t="s">
        <v>105</v>
      </c>
      <c r="H365" s="192">
        <v>76.56</v>
      </c>
      <c r="I365" s="193"/>
      <c r="J365" s="194">
        <f>ROUND(I365*H365,2)</f>
        <v>0</v>
      </c>
      <c r="K365" s="195"/>
      <c r="L365" s="196"/>
      <c r="M365" s="197" t="s">
        <v>1</v>
      </c>
      <c r="N365" s="198" t="s">
        <v>40</v>
      </c>
      <c r="O365" s="71"/>
      <c r="P365" s="199">
        <f>O365*H365</f>
        <v>0</v>
      </c>
      <c r="Q365" s="199">
        <v>5.0000000000000002E-5</v>
      </c>
      <c r="R365" s="199">
        <f>Q365*H365</f>
        <v>3.8280000000000002E-3</v>
      </c>
      <c r="S365" s="199">
        <v>0</v>
      </c>
      <c r="T365" s="200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201" t="s">
        <v>138</v>
      </c>
      <c r="AT365" s="201" t="s">
        <v>135</v>
      </c>
      <c r="AU365" s="201" t="s">
        <v>85</v>
      </c>
      <c r="AY365" s="17" t="s">
        <v>133</v>
      </c>
      <c r="BE365" s="202">
        <f>IF(N365="základní",J365,0)</f>
        <v>0</v>
      </c>
      <c r="BF365" s="202">
        <f>IF(N365="snížená",J365,0)</f>
        <v>0</v>
      </c>
      <c r="BG365" s="202">
        <f>IF(N365="zákl. přenesená",J365,0)</f>
        <v>0</v>
      </c>
      <c r="BH365" s="202">
        <f>IF(N365="sníž. přenesená",J365,0)</f>
        <v>0</v>
      </c>
      <c r="BI365" s="202">
        <f>IF(N365="nulová",J365,0)</f>
        <v>0</v>
      </c>
      <c r="BJ365" s="17" t="s">
        <v>83</v>
      </c>
      <c r="BK365" s="202">
        <f>ROUND(I365*H365,2)</f>
        <v>0</v>
      </c>
      <c r="BL365" s="17" t="s">
        <v>139</v>
      </c>
      <c r="BM365" s="201" t="s">
        <v>773</v>
      </c>
    </row>
    <row r="366" spans="1:65" s="14" customFormat="1" ht="11.25">
      <c r="B366" s="214"/>
      <c r="C366" s="215"/>
      <c r="D366" s="205" t="s">
        <v>169</v>
      </c>
      <c r="E366" s="216" t="s">
        <v>1</v>
      </c>
      <c r="F366" s="217" t="s">
        <v>774</v>
      </c>
      <c r="G366" s="215"/>
      <c r="H366" s="218">
        <v>76.56</v>
      </c>
      <c r="I366" s="219"/>
      <c r="J366" s="215"/>
      <c r="K366" s="215"/>
      <c r="L366" s="220"/>
      <c r="M366" s="221"/>
      <c r="N366" s="222"/>
      <c r="O366" s="222"/>
      <c r="P366" s="222"/>
      <c r="Q366" s="222"/>
      <c r="R366" s="222"/>
      <c r="S366" s="222"/>
      <c r="T366" s="223"/>
      <c r="AT366" s="224" t="s">
        <v>169</v>
      </c>
      <c r="AU366" s="224" t="s">
        <v>85</v>
      </c>
      <c r="AV366" s="14" t="s">
        <v>85</v>
      </c>
      <c r="AW366" s="14" t="s">
        <v>32</v>
      </c>
      <c r="AX366" s="14" t="s">
        <v>83</v>
      </c>
      <c r="AY366" s="224" t="s">
        <v>133</v>
      </c>
    </row>
    <row r="367" spans="1:65" s="2" customFormat="1" ht="24.2" customHeight="1">
      <c r="A367" s="34"/>
      <c r="B367" s="35"/>
      <c r="C367" s="236" t="s">
        <v>775</v>
      </c>
      <c r="D367" s="236" t="s">
        <v>221</v>
      </c>
      <c r="E367" s="237" t="s">
        <v>776</v>
      </c>
      <c r="F367" s="238" t="s">
        <v>777</v>
      </c>
      <c r="G367" s="239" t="s">
        <v>105</v>
      </c>
      <c r="H367" s="240">
        <v>69.599999999999994</v>
      </c>
      <c r="I367" s="241"/>
      <c r="J367" s="242">
        <f>ROUND(I367*H367,2)</f>
        <v>0</v>
      </c>
      <c r="K367" s="243"/>
      <c r="L367" s="39"/>
      <c r="M367" s="244" t="s">
        <v>1</v>
      </c>
      <c r="N367" s="245" t="s">
        <v>40</v>
      </c>
      <c r="O367" s="71"/>
      <c r="P367" s="199">
        <f>O367*H367</f>
        <v>0</v>
      </c>
      <c r="Q367" s="199">
        <v>0</v>
      </c>
      <c r="R367" s="199">
        <f>Q367*H367</f>
        <v>0</v>
      </c>
      <c r="S367" s="199">
        <v>0</v>
      </c>
      <c r="T367" s="200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201" t="s">
        <v>139</v>
      </c>
      <c r="AT367" s="201" t="s">
        <v>221</v>
      </c>
      <c r="AU367" s="201" t="s">
        <v>85</v>
      </c>
      <c r="AY367" s="17" t="s">
        <v>133</v>
      </c>
      <c r="BE367" s="202">
        <f>IF(N367="základní",J367,0)</f>
        <v>0</v>
      </c>
      <c r="BF367" s="202">
        <f>IF(N367="snížená",J367,0)</f>
        <v>0</v>
      </c>
      <c r="BG367" s="202">
        <f>IF(N367="zákl. přenesená",J367,0)</f>
        <v>0</v>
      </c>
      <c r="BH367" s="202">
        <f>IF(N367="sníž. přenesená",J367,0)</f>
        <v>0</v>
      </c>
      <c r="BI367" s="202">
        <f>IF(N367="nulová",J367,0)</f>
        <v>0</v>
      </c>
      <c r="BJ367" s="17" t="s">
        <v>83</v>
      </c>
      <c r="BK367" s="202">
        <f>ROUND(I367*H367,2)</f>
        <v>0</v>
      </c>
      <c r="BL367" s="17" t="s">
        <v>139</v>
      </c>
      <c r="BM367" s="201" t="s">
        <v>778</v>
      </c>
    </row>
    <row r="368" spans="1:65" s="14" customFormat="1" ht="11.25">
      <c r="B368" s="214"/>
      <c r="C368" s="215"/>
      <c r="D368" s="205" t="s">
        <v>169</v>
      </c>
      <c r="E368" s="216" t="s">
        <v>1</v>
      </c>
      <c r="F368" s="217" t="s">
        <v>769</v>
      </c>
      <c r="G368" s="215"/>
      <c r="H368" s="218">
        <v>69.599999999999994</v>
      </c>
      <c r="I368" s="219"/>
      <c r="J368" s="215"/>
      <c r="K368" s="215"/>
      <c r="L368" s="220"/>
      <c r="M368" s="221"/>
      <c r="N368" s="222"/>
      <c r="O368" s="222"/>
      <c r="P368" s="222"/>
      <c r="Q368" s="222"/>
      <c r="R368" s="222"/>
      <c r="S368" s="222"/>
      <c r="T368" s="223"/>
      <c r="AT368" s="224" t="s">
        <v>169</v>
      </c>
      <c r="AU368" s="224" t="s">
        <v>85</v>
      </c>
      <c r="AV368" s="14" t="s">
        <v>85</v>
      </c>
      <c r="AW368" s="14" t="s">
        <v>32</v>
      </c>
      <c r="AX368" s="14" t="s">
        <v>83</v>
      </c>
      <c r="AY368" s="224" t="s">
        <v>133</v>
      </c>
    </row>
    <row r="369" spans="1:65" s="2" customFormat="1" ht="21.75" customHeight="1">
      <c r="A369" s="34"/>
      <c r="B369" s="35"/>
      <c r="C369" s="236" t="s">
        <v>779</v>
      </c>
      <c r="D369" s="236" t="s">
        <v>221</v>
      </c>
      <c r="E369" s="237" t="s">
        <v>780</v>
      </c>
      <c r="F369" s="238" t="s">
        <v>781</v>
      </c>
      <c r="G369" s="239" t="s">
        <v>236</v>
      </c>
      <c r="H369" s="240">
        <v>14.702999999999999</v>
      </c>
      <c r="I369" s="241"/>
      <c r="J369" s="242">
        <f>ROUND(I369*H369,2)</f>
        <v>0</v>
      </c>
      <c r="K369" s="243"/>
      <c r="L369" s="39"/>
      <c r="M369" s="244" t="s">
        <v>1</v>
      </c>
      <c r="N369" s="245" t="s">
        <v>40</v>
      </c>
      <c r="O369" s="71"/>
      <c r="P369" s="199">
        <f>O369*H369</f>
        <v>0</v>
      </c>
      <c r="Q369" s="199">
        <v>1.7430000000000001E-2</v>
      </c>
      <c r="R369" s="199">
        <f>Q369*H369</f>
        <v>0.25627328999999999</v>
      </c>
      <c r="S369" s="199">
        <v>0</v>
      </c>
      <c r="T369" s="200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201" t="s">
        <v>599</v>
      </c>
      <c r="AT369" s="201" t="s">
        <v>221</v>
      </c>
      <c r="AU369" s="201" t="s">
        <v>85</v>
      </c>
      <c r="AY369" s="17" t="s">
        <v>133</v>
      </c>
      <c r="BE369" s="202">
        <f>IF(N369="základní",J369,0)</f>
        <v>0</v>
      </c>
      <c r="BF369" s="202">
        <f>IF(N369="snížená",J369,0)</f>
        <v>0</v>
      </c>
      <c r="BG369" s="202">
        <f>IF(N369="zákl. přenesená",J369,0)</f>
        <v>0</v>
      </c>
      <c r="BH369" s="202">
        <f>IF(N369="sníž. přenesená",J369,0)</f>
        <v>0</v>
      </c>
      <c r="BI369" s="202">
        <f>IF(N369="nulová",J369,0)</f>
        <v>0</v>
      </c>
      <c r="BJ369" s="17" t="s">
        <v>83</v>
      </c>
      <c r="BK369" s="202">
        <f>ROUND(I369*H369,2)</f>
        <v>0</v>
      </c>
      <c r="BL369" s="17" t="s">
        <v>599</v>
      </c>
      <c r="BM369" s="201" t="s">
        <v>782</v>
      </c>
    </row>
    <row r="370" spans="1:65" s="13" customFormat="1" ht="11.25">
      <c r="B370" s="203"/>
      <c r="C370" s="204"/>
      <c r="D370" s="205" t="s">
        <v>169</v>
      </c>
      <c r="E370" s="206" t="s">
        <v>1</v>
      </c>
      <c r="F370" s="207" t="s">
        <v>783</v>
      </c>
      <c r="G370" s="204"/>
      <c r="H370" s="206" t="s">
        <v>1</v>
      </c>
      <c r="I370" s="208"/>
      <c r="J370" s="204"/>
      <c r="K370" s="204"/>
      <c r="L370" s="209"/>
      <c r="M370" s="210"/>
      <c r="N370" s="211"/>
      <c r="O370" s="211"/>
      <c r="P370" s="211"/>
      <c r="Q370" s="211"/>
      <c r="R370" s="211"/>
      <c r="S370" s="211"/>
      <c r="T370" s="212"/>
      <c r="AT370" s="213" t="s">
        <v>169</v>
      </c>
      <c r="AU370" s="213" t="s">
        <v>85</v>
      </c>
      <c r="AV370" s="13" t="s">
        <v>83</v>
      </c>
      <c r="AW370" s="13" t="s">
        <v>32</v>
      </c>
      <c r="AX370" s="13" t="s">
        <v>75</v>
      </c>
      <c r="AY370" s="213" t="s">
        <v>133</v>
      </c>
    </row>
    <row r="371" spans="1:65" s="14" customFormat="1" ht="11.25">
      <c r="B371" s="214"/>
      <c r="C371" s="215"/>
      <c r="D371" s="205" t="s">
        <v>169</v>
      </c>
      <c r="E371" s="216" t="s">
        <v>1</v>
      </c>
      <c r="F371" s="217" t="s">
        <v>784</v>
      </c>
      <c r="G371" s="215"/>
      <c r="H371" s="218">
        <v>14.702999999999999</v>
      </c>
      <c r="I371" s="219"/>
      <c r="J371" s="215"/>
      <c r="K371" s="215"/>
      <c r="L371" s="220"/>
      <c r="M371" s="221"/>
      <c r="N371" s="222"/>
      <c r="O371" s="222"/>
      <c r="P371" s="222"/>
      <c r="Q371" s="222"/>
      <c r="R371" s="222"/>
      <c r="S371" s="222"/>
      <c r="T371" s="223"/>
      <c r="AT371" s="224" t="s">
        <v>169</v>
      </c>
      <c r="AU371" s="224" t="s">
        <v>85</v>
      </c>
      <c r="AV371" s="14" t="s">
        <v>85</v>
      </c>
      <c r="AW371" s="14" t="s">
        <v>32</v>
      </c>
      <c r="AX371" s="14" t="s">
        <v>83</v>
      </c>
      <c r="AY371" s="224" t="s">
        <v>133</v>
      </c>
    </row>
    <row r="372" spans="1:65" s="2" customFormat="1" ht="16.5" customHeight="1">
      <c r="A372" s="34"/>
      <c r="B372" s="35"/>
      <c r="C372" s="188" t="s">
        <v>785</v>
      </c>
      <c r="D372" s="188" t="s">
        <v>135</v>
      </c>
      <c r="E372" s="189" t="s">
        <v>786</v>
      </c>
      <c r="F372" s="190" t="s">
        <v>787</v>
      </c>
      <c r="G372" s="191" t="s">
        <v>105</v>
      </c>
      <c r="H372" s="192">
        <v>15.18</v>
      </c>
      <c r="I372" s="193"/>
      <c r="J372" s="194">
        <f>ROUND(I372*H372,2)</f>
        <v>0</v>
      </c>
      <c r="K372" s="195"/>
      <c r="L372" s="196"/>
      <c r="M372" s="197" t="s">
        <v>1</v>
      </c>
      <c r="N372" s="198" t="s">
        <v>40</v>
      </c>
      <c r="O372" s="71"/>
      <c r="P372" s="199">
        <f>O372*H372</f>
        <v>0</v>
      </c>
      <c r="Q372" s="199">
        <v>1.9099999999999999E-2</v>
      </c>
      <c r="R372" s="199">
        <f>Q372*H372</f>
        <v>0.28993799999999997</v>
      </c>
      <c r="S372" s="199">
        <v>0</v>
      </c>
      <c r="T372" s="200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201" t="s">
        <v>138</v>
      </c>
      <c r="AT372" s="201" t="s">
        <v>135</v>
      </c>
      <c r="AU372" s="201" t="s">
        <v>85</v>
      </c>
      <c r="AY372" s="17" t="s">
        <v>133</v>
      </c>
      <c r="BE372" s="202">
        <f>IF(N372="základní",J372,0)</f>
        <v>0</v>
      </c>
      <c r="BF372" s="202">
        <f>IF(N372="snížená",J372,0)</f>
        <v>0</v>
      </c>
      <c r="BG372" s="202">
        <f>IF(N372="zákl. přenesená",J372,0)</f>
        <v>0</v>
      </c>
      <c r="BH372" s="202">
        <f>IF(N372="sníž. přenesená",J372,0)</f>
        <v>0</v>
      </c>
      <c r="BI372" s="202">
        <f>IF(N372="nulová",J372,0)</f>
        <v>0</v>
      </c>
      <c r="BJ372" s="17" t="s">
        <v>83</v>
      </c>
      <c r="BK372" s="202">
        <f>ROUND(I372*H372,2)</f>
        <v>0</v>
      </c>
      <c r="BL372" s="17" t="s">
        <v>139</v>
      </c>
      <c r="BM372" s="201" t="s">
        <v>788</v>
      </c>
    </row>
    <row r="373" spans="1:65" s="14" customFormat="1" ht="11.25">
      <c r="B373" s="214"/>
      <c r="C373" s="215"/>
      <c r="D373" s="205" t="s">
        <v>169</v>
      </c>
      <c r="E373" s="216" t="s">
        <v>1</v>
      </c>
      <c r="F373" s="217" t="s">
        <v>789</v>
      </c>
      <c r="G373" s="215"/>
      <c r="H373" s="218">
        <v>15.18</v>
      </c>
      <c r="I373" s="219"/>
      <c r="J373" s="215"/>
      <c r="K373" s="215"/>
      <c r="L373" s="220"/>
      <c r="M373" s="221"/>
      <c r="N373" s="222"/>
      <c r="O373" s="222"/>
      <c r="P373" s="222"/>
      <c r="Q373" s="222"/>
      <c r="R373" s="222"/>
      <c r="S373" s="222"/>
      <c r="T373" s="223"/>
      <c r="AT373" s="224" t="s">
        <v>169</v>
      </c>
      <c r="AU373" s="224" t="s">
        <v>85</v>
      </c>
      <c r="AV373" s="14" t="s">
        <v>85</v>
      </c>
      <c r="AW373" s="14" t="s">
        <v>32</v>
      </c>
      <c r="AX373" s="14" t="s">
        <v>83</v>
      </c>
      <c r="AY373" s="224" t="s">
        <v>133</v>
      </c>
    </row>
    <row r="374" spans="1:65" s="2" customFormat="1" ht="24.2" customHeight="1">
      <c r="A374" s="34"/>
      <c r="B374" s="35"/>
      <c r="C374" s="236" t="s">
        <v>790</v>
      </c>
      <c r="D374" s="236" t="s">
        <v>221</v>
      </c>
      <c r="E374" s="237" t="s">
        <v>791</v>
      </c>
      <c r="F374" s="238" t="s">
        <v>792</v>
      </c>
      <c r="G374" s="239" t="s">
        <v>137</v>
      </c>
      <c r="H374" s="240">
        <v>1</v>
      </c>
      <c r="I374" s="241"/>
      <c r="J374" s="242">
        <f>ROUND(I374*H374,2)</f>
        <v>0</v>
      </c>
      <c r="K374" s="243"/>
      <c r="L374" s="39"/>
      <c r="M374" s="244" t="s">
        <v>1</v>
      </c>
      <c r="N374" s="245" t="s">
        <v>40</v>
      </c>
      <c r="O374" s="71"/>
      <c r="P374" s="199">
        <f>O374*H374</f>
        <v>0</v>
      </c>
      <c r="Q374" s="199">
        <v>0</v>
      </c>
      <c r="R374" s="199">
        <f>Q374*H374</f>
        <v>0</v>
      </c>
      <c r="S374" s="199">
        <v>0</v>
      </c>
      <c r="T374" s="200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201" t="s">
        <v>139</v>
      </c>
      <c r="AT374" s="201" t="s">
        <v>221</v>
      </c>
      <c r="AU374" s="201" t="s">
        <v>85</v>
      </c>
      <c r="AY374" s="17" t="s">
        <v>133</v>
      </c>
      <c r="BE374" s="202">
        <f>IF(N374="základní",J374,0)</f>
        <v>0</v>
      </c>
      <c r="BF374" s="202">
        <f>IF(N374="snížená",J374,0)</f>
        <v>0</v>
      </c>
      <c r="BG374" s="202">
        <f>IF(N374="zákl. přenesená",J374,0)</f>
        <v>0</v>
      </c>
      <c r="BH374" s="202">
        <f>IF(N374="sníž. přenesená",J374,0)</f>
        <v>0</v>
      </c>
      <c r="BI374" s="202">
        <f>IF(N374="nulová",J374,0)</f>
        <v>0</v>
      </c>
      <c r="BJ374" s="17" t="s">
        <v>83</v>
      </c>
      <c r="BK374" s="202">
        <f>ROUND(I374*H374,2)</f>
        <v>0</v>
      </c>
      <c r="BL374" s="17" t="s">
        <v>139</v>
      </c>
      <c r="BM374" s="201" t="s">
        <v>793</v>
      </c>
    </row>
    <row r="375" spans="1:65" s="2" customFormat="1" ht="16.5" customHeight="1">
      <c r="A375" s="34"/>
      <c r="B375" s="35"/>
      <c r="C375" s="236" t="s">
        <v>794</v>
      </c>
      <c r="D375" s="236" t="s">
        <v>221</v>
      </c>
      <c r="E375" s="237" t="s">
        <v>795</v>
      </c>
      <c r="F375" s="238" t="s">
        <v>796</v>
      </c>
      <c r="G375" s="239" t="s">
        <v>167</v>
      </c>
      <c r="H375" s="240">
        <v>12</v>
      </c>
      <c r="I375" s="241"/>
      <c r="J375" s="242">
        <f>ROUND(I375*H375,2)</f>
        <v>0</v>
      </c>
      <c r="K375" s="243"/>
      <c r="L375" s="39"/>
      <c r="M375" s="244" t="s">
        <v>1</v>
      </c>
      <c r="N375" s="245" t="s">
        <v>40</v>
      </c>
      <c r="O375" s="71"/>
      <c r="P375" s="199">
        <f>O375*H375</f>
        <v>0</v>
      </c>
      <c r="Q375" s="199">
        <v>0</v>
      </c>
      <c r="R375" s="199">
        <f>Q375*H375</f>
        <v>0</v>
      </c>
      <c r="S375" s="199">
        <v>0</v>
      </c>
      <c r="T375" s="200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201" t="s">
        <v>139</v>
      </c>
      <c r="AT375" s="201" t="s">
        <v>221</v>
      </c>
      <c r="AU375" s="201" t="s">
        <v>85</v>
      </c>
      <c r="AY375" s="17" t="s">
        <v>133</v>
      </c>
      <c r="BE375" s="202">
        <f>IF(N375="základní",J375,0)</f>
        <v>0</v>
      </c>
      <c r="BF375" s="202">
        <f>IF(N375="snížená",J375,0)</f>
        <v>0</v>
      </c>
      <c r="BG375" s="202">
        <f>IF(N375="zákl. přenesená",J375,0)</f>
        <v>0</v>
      </c>
      <c r="BH375" s="202">
        <f>IF(N375="sníž. přenesená",J375,0)</f>
        <v>0</v>
      </c>
      <c r="BI375" s="202">
        <f>IF(N375="nulová",J375,0)</f>
        <v>0</v>
      </c>
      <c r="BJ375" s="17" t="s">
        <v>83</v>
      </c>
      <c r="BK375" s="202">
        <f>ROUND(I375*H375,2)</f>
        <v>0</v>
      </c>
      <c r="BL375" s="17" t="s">
        <v>139</v>
      </c>
      <c r="BM375" s="201" t="s">
        <v>797</v>
      </c>
    </row>
    <row r="376" spans="1:65" s="2" customFormat="1" ht="24.2" customHeight="1">
      <c r="A376" s="34"/>
      <c r="B376" s="35"/>
      <c r="C376" s="188" t="s">
        <v>253</v>
      </c>
      <c r="D376" s="188" t="s">
        <v>135</v>
      </c>
      <c r="E376" s="189" t="s">
        <v>798</v>
      </c>
      <c r="F376" s="190" t="s">
        <v>799</v>
      </c>
      <c r="G376" s="191" t="s">
        <v>167</v>
      </c>
      <c r="H376" s="192">
        <v>384</v>
      </c>
      <c r="I376" s="193"/>
      <c r="J376" s="194">
        <f>ROUND(I376*H376,2)</f>
        <v>0</v>
      </c>
      <c r="K376" s="195"/>
      <c r="L376" s="196"/>
      <c r="M376" s="197" t="s">
        <v>1</v>
      </c>
      <c r="N376" s="198" t="s">
        <v>40</v>
      </c>
      <c r="O376" s="71"/>
      <c r="P376" s="199">
        <f>O376*H376</f>
        <v>0</v>
      </c>
      <c r="Q376" s="199">
        <v>0</v>
      </c>
      <c r="R376" s="199">
        <f>Q376*H376</f>
        <v>0</v>
      </c>
      <c r="S376" s="199">
        <v>0</v>
      </c>
      <c r="T376" s="200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201" t="s">
        <v>138</v>
      </c>
      <c r="AT376" s="201" t="s">
        <v>135</v>
      </c>
      <c r="AU376" s="201" t="s">
        <v>85</v>
      </c>
      <c r="AY376" s="17" t="s">
        <v>133</v>
      </c>
      <c r="BE376" s="202">
        <f>IF(N376="základní",J376,0)</f>
        <v>0</v>
      </c>
      <c r="BF376" s="202">
        <f>IF(N376="snížená",J376,0)</f>
        <v>0</v>
      </c>
      <c r="BG376" s="202">
        <f>IF(N376="zákl. přenesená",J376,0)</f>
        <v>0</v>
      </c>
      <c r="BH376" s="202">
        <f>IF(N376="sníž. přenesená",J376,0)</f>
        <v>0</v>
      </c>
      <c r="BI376" s="202">
        <f>IF(N376="nulová",J376,0)</f>
        <v>0</v>
      </c>
      <c r="BJ376" s="17" t="s">
        <v>83</v>
      </c>
      <c r="BK376" s="202">
        <f>ROUND(I376*H376,2)</f>
        <v>0</v>
      </c>
      <c r="BL376" s="17" t="s">
        <v>139</v>
      </c>
      <c r="BM376" s="201" t="s">
        <v>800</v>
      </c>
    </row>
    <row r="377" spans="1:65" s="13" customFormat="1" ht="11.25">
      <c r="B377" s="203"/>
      <c r="C377" s="204"/>
      <c r="D377" s="205" t="s">
        <v>169</v>
      </c>
      <c r="E377" s="206" t="s">
        <v>1</v>
      </c>
      <c r="F377" s="207" t="s">
        <v>801</v>
      </c>
      <c r="G377" s="204"/>
      <c r="H377" s="206" t="s">
        <v>1</v>
      </c>
      <c r="I377" s="208"/>
      <c r="J377" s="204"/>
      <c r="K377" s="204"/>
      <c r="L377" s="209"/>
      <c r="M377" s="210"/>
      <c r="N377" s="211"/>
      <c r="O377" s="211"/>
      <c r="P377" s="211"/>
      <c r="Q377" s="211"/>
      <c r="R377" s="211"/>
      <c r="S377" s="211"/>
      <c r="T377" s="212"/>
      <c r="AT377" s="213" t="s">
        <v>169</v>
      </c>
      <c r="AU377" s="213" t="s">
        <v>85</v>
      </c>
      <c r="AV377" s="13" t="s">
        <v>83</v>
      </c>
      <c r="AW377" s="13" t="s">
        <v>32</v>
      </c>
      <c r="AX377" s="13" t="s">
        <v>75</v>
      </c>
      <c r="AY377" s="213" t="s">
        <v>133</v>
      </c>
    </row>
    <row r="378" spans="1:65" s="14" customFormat="1" ht="11.25">
      <c r="B378" s="214"/>
      <c r="C378" s="215"/>
      <c r="D378" s="205" t="s">
        <v>169</v>
      </c>
      <c r="E378" s="216" t="s">
        <v>1</v>
      </c>
      <c r="F378" s="217" t="s">
        <v>802</v>
      </c>
      <c r="G378" s="215"/>
      <c r="H378" s="218">
        <v>384</v>
      </c>
      <c r="I378" s="219"/>
      <c r="J378" s="215"/>
      <c r="K378" s="215"/>
      <c r="L378" s="220"/>
      <c r="M378" s="221"/>
      <c r="N378" s="222"/>
      <c r="O378" s="222"/>
      <c r="P378" s="222"/>
      <c r="Q378" s="222"/>
      <c r="R378" s="222"/>
      <c r="S378" s="222"/>
      <c r="T378" s="223"/>
      <c r="AT378" s="224" t="s">
        <v>169</v>
      </c>
      <c r="AU378" s="224" t="s">
        <v>85</v>
      </c>
      <c r="AV378" s="14" t="s">
        <v>85</v>
      </c>
      <c r="AW378" s="14" t="s">
        <v>32</v>
      </c>
      <c r="AX378" s="14" t="s">
        <v>83</v>
      </c>
      <c r="AY378" s="224" t="s">
        <v>133</v>
      </c>
    </row>
    <row r="379" spans="1:65" s="2" customFormat="1" ht="16.5" customHeight="1">
      <c r="A379" s="34"/>
      <c r="B379" s="35"/>
      <c r="C379" s="188" t="s">
        <v>803</v>
      </c>
      <c r="D379" s="188" t="s">
        <v>135</v>
      </c>
      <c r="E379" s="189" t="s">
        <v>804</v>
      </c>
      <c r="F379" s="190" t="s">
        <v>805</v>
      </c>
      <c r="G379" s="191" t="s">
        <v>167</v>
      </c>
      <c r="H379" s="192">
        <v>1536</v>
      </c>
      <c r="I379" s="193"/>
      <c r="J379" s="194">
        <f>ROUND(I379*H379,2)</f>
        <v>0</v>
      </c>
      <c r="K379" s="195"/>
      <c r="L379" s="196"/>
      <c r="M379" s="197" t="s">
        <v>1</v>
      </c>
      <c r="N379" s="198" t="s">
        <v>40</v>
      </c>
      <c r="O379" s="71"/>
      <c r="P379" s="199">
        <f>O379*H379</f>
        <v>0</v>
      </c>
      <c r="Q379" s="199">
        <v>0</v>
      </c>
      <c r="R379" s="199">
        <f>Q379*H379</f>
        <v>0</v>
      </c>
      <c r="S379" s="199">
        <v>0</v>
      </c>
      <c r="T379" s="200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201" t="s">
        <v>138</v>
      </c>
      <c r="AT379" s="201" t="s">
        <v>135</v>
      </c>
      <c r="AU379" s="201" t="s">
        <v>85</v>
      </c>
      <c r="AY379" s="17" t="s">
        <v>133</v>
      </c>
      <c r="BE379" s="202">
        <f>IF(N379="základní",J379,0)</f>
        <v>0</v>
      </c>
      <c r="BF379" s="202">
        <f>IF(N379="snížená",J379,0)</f>
        <v>0</v>
      </c>
      <c r="BG379" s="202">
        <f>IF(N379="zákl. přenesená",J379,0)</f>
        <v>0</v>
      </c>
      <c r="BH379" s="202">
        <f>IF(N379="sníž. přenesená",J379,0)</f>
        <v>0</v>
      </c>
      <c r="BI379" s="202">
        <f>IF(N379="nulová",J379,0)</f>
        <v>0</v>
      </c>
      <c r="BJ379" s="17" t="s">
        <v>83</v>
      </c>
      <c r="BK379" s="202">
        <f>ROUND(I379*H379,2)</f>
        <v>0</v>
      </c>
      <c r="BL379" s="17" t="s">
        <v>139</v>
      </c>
      <c r="BM379" s="201" t="s">
        <v>806</v>
      </c>
    </row>
    <row r="380" spans="1:65" s="14" customFormat="1" ht="11.25">
      <c r="B380" s="214"/>
      <c r="C380" s="215"/>
      <c r="D380" s="205" t="s">
        <v>169</v>
      </c>
      <c r="E380" s="216" t="s">
        <v>1</v>
      </c>
      <c r="F380" s="217" t="s">
        <v>807</v>
      </c>
      <c r="G380" s="215"/>
      <c r="H380" s="218">
        <v>1536</v>
      </c>
      <c r="I380" s="219"/>
      <c r="J380" s="215"/>
      <c r="K380" s="215"/>
      <c r="L380" s="220"/>
      <c r="M380" s="221"/>
      <c r="N380" s="222"/>
      <c r="O380" s="222"/>
      <c r="P380" s="222"/>
      <c r="Q380" s="222"/>
      <c r="R380" s="222"/>
      <c r="S380" s="222"/>
      <c r="T380" s="223"/>
      <c r="AT380" s="224" t="s">
        <v>169</v>
      </c>
      <c r="AU380" s="224" t="s">
        <v>85</v>
      </c>
      <c r="AV380" s="14" t="s">
        <v>85</v>
      </c>
      <c r="AW380" s="14" t="s">
        <v>32</v>
      </c>
      <c r="AX380" s="14" t="s">
        <v>83</v>
      </c>
      <c r="AY380" s="224" t="s">
        <v>133</v>
      </c>
    </row>
    <row r="381" spans="1:65" s="2" customFormat="1" ht="16.5" customHeight="1">
      <c r="A381" s="34"/>
      <c r="B381" s="35"/>
      <c r="C381" s="188" t="s">
        <v>808</v>
      </c>
      <c r="D381" s="188" t="s">
        <v>135</v>
      </c>
      <c r="E381" s="189" t="s">
        <v>809</v>
      </c>
      <c r="F381" s="190" t="s">
        <v>810</v>
      </c>
      <c r="G381" s="191" t="s">
        <v>167</v>
      </c>
      <c r="H381" s="192">
        <v>576</v>
      </c>
      <c r="I381" s="193"/>
      <c r="J381" s="194">
        <f>ROUND(I381*H381,2)</f>
        <v>0</v>
      </c>
      <c r="K381" s="195"/>
      <c r="L381" s="196"/>
      <c r="M381" s="197" t="s">
        <v>1</v>
      </c>
      <c r="N381" s="198" t="s">
        <v>40</v>
      </c>
      <c r="O381" s="71"/>
      <c r="P381" s="199">
        <f>O381*H381</f>
        <v>0</v>
      </c>
      <c r="Q381" s="199">
        <v>0</v>
      </c>
      <c r="R381" s="199">
        <f>Q381*H381</f>
        <v>0</v>
      </c>
      <c r="S381" s="199">
        <v>0</v>
      </c>
      <c r="T381" s="200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201" t="s">
        <v>138</v>
      </c>
      <c r="AT381" s="201" t="s">
        <v>135</v>
      </c>
      <c r="AU381" s="201" t="s">
        <v>85</v>
      </c>
      <c r="AY381" s="17" t="s">
        <v>133</v>
      </c>
      <c r="BE381" s="202">
        <f>IF(N381="základní",J381,0)</f>
        <v>0</v>
      </c>
      <c r="BF381" s="202">
        <f>IF(N381="snížená",J381,0)</f>
        <v>0</v>
      </c>
      <c r="BG381" s="202">
        <f>IF(N381="zákl. přenesená",J381,0)</f>
        <v>0</v>
      </c>
      <c r="BH381" s="202">
        <f>IF(N381="sníž. přenesená",J381,0)</f>
        <v>0</v>
      </c>
      <c r="BI381" s="202">
        <f>IF(N381="nulová",J381,0)</f>
        <v>0</v>
      </c>
      <c r="BJ381" s="17" t="s">
        <v>83</v>
      </c>
      <c r="BK381" s="202">
        <f>ROUND(I381*H381,2)</f>
        <v>0</v>
      </c>
      <c r="BL381" s="17" t="s">
        <v>139</v>
      </c>
      <c r="BM381" s="201" t="s">
        <v>811</v>
      </c>
    </row>
    <row r="382" spans="1:65" s="14" customFormat="1" ht="11.25">
      <c r="B382" s="214"/>
      <c r="C382" s="215"/>
      <c r="D382" s="205" t="s">
        <v>169</v>
      </c>
      <c r="E382" s="216" t="s">
        <v>1</v>
      </c>
      <c r="F382" s="217" t="s">
        <v>812</v>
      </c>
      <c r="G382" s="215"/>
      <c r="H382" s="218">
        <v>576</v>
      </c>
      <c r="I382" s="219"/>
      <c r="J382" s="215"/>
      <c r="K382" s="215"/>
      <c r="L382" s="220"/>
      <c r="M382" s="221"/>
      <c r="N382" s="222"/>
      <c r="O382" s="222"/>
      <c r="P382" s="222"/>
      <c r="Q382" s="222"/>
      <c r="R382" s="222"/>
      <c r="S382" s="222"/>
      <c r="T382" s="223"/>
      <c r="AT382" s="224" t="s">
        <v>169</v>
      </c>
      <c r="AU382" s="224" t="s">
        <v>85</v>
      </c>
      <c r="AV382" s="14" t="s">
        <v>85</v>
      </c>
      <c r="AW382" s="14" t="s">
        <v>32</v>
      </c>
      <c r="AX382" s="14" t="s">
        <v>83</v>
      </c>
      <c r="AY382" s="224" t="s">
        <v>133</v>
      </c>
    </row>
    <row r="383" spans="1:65" s="2" customFormat="1" ht="16.5" customHeight="1">
      <c r="A383" s="34"/>
      <c r="B383" s="35"/>
      <c r="C383" s="188" t="s">
        <v>813</v>
      </c>
      <c r="D383" s="188" t="s">
        <v>135</v>
      </c>
      <c r="E383" s="189" t="s">
        <v>814</v>
      </c>
      <c r="F383" s="190" t="s">
        <v>815</v>
      </c>
      <c r="G383" s="191" t="s">
        <v>167</v>
      </c>
      <c r="H383" s="192">
        <v>1152</v>
      </c>
      <c r="I383" s="193"/>
      <c r="J383" s="194">
        <f>ROUND(I383*H383,2)</f>
        <v>0</v>
      </c>
      <c r="K383" s="195"/>
      <c r="L383" s="196"/>
      <c r="M383" s="197" t="s">
        <v>1</v>
      </c>
      <c r="N383" s="198" t="s">
        <v>40</v>
      </c>
      <c r="O383" s="71"/>
      <c r="P383" s="199">
        <f>O383*H383</f>
        <v>0</v>
      </c>
      <c r="Q383" s="199">
        <v>0</v>
      </c>
      <c r="R383" s="199">
        <f>Q383*H383</f>
        <v>0</v>
      </c>
      <c r="S383" s="199">
        <v>0</v>
      </c>
      <c r="T383" s="200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201" t="s">
        <v>138</v>
      </c>
      <c r="AT383" s="201" t="s">
        <v>135</v>
      </c>
      <c r="AU383" s="201" t="s">
        <v>85</v>
      </c>
      <c r="AY383" s="17" t="s">
        <v>133</v>
      </c>
      <c r="BE383" s="202">
        <f>IF(N383="základní",J383,0)</f>
        <v>0</v>
      </c>
      <c r="BF383" s="202">
        <f>IF(N383="snížená",J383,0)</f>
        <v>0</v>
      </c>
      <c r="BG383" s="202">
        <f>IF(N383="zákl. přenesená",J383,0)</f>
        <v>0</v>
      </c>
      <c r="BH383" s="202">
        <f>IF(N383="sníž. přenesená",J383,0)</f>
        <v>0</v>
      </c>
      <c r="BI383" s="202">
        <f>IF(N383="nulová",J383,0)</f>
        <v>0</v>
      </c>
      <c r="BJ383" s="17" t="s">
        <v>83</v>
      </c>
      <c r="BK383" s="202">
        <f>ROUND(I383*H383,2)</f>
        <v>0</v>
      </c>
      <c r="BL383" s="17" t="s">
        <v>139</v>
      </c>
      <c r="BM383" s="201" t="s">
        <v>816</v>
      </c>
    </row>
    <row r="384" spans="1:65" s="14" customFormat="1" ht="11.25">
      <c r="B384" s="214"/>
      <c r="C384" s="215"/>
      <c r="D384" s="205" t="s">
        <v>169</v>
      </c>
      <c r="E384" s="216" t="s">
        <v>1</v>
      </c>
      <c r="F384" s="217" t="s">
        <v>817</v>
      </c>
      <c r="G384" s="215"/>
      <c r="H384" s="218">
        <v>1152</v>
      </c>
      <c r="I384" s="219"/>
      <c r="J384" s="215"/>
      <c r="K384" s="215"/>
      <c r="L384" s="220"/>
      <c r="M384" s="221"/>
      <c r="N384" s="222"/>
      <c r="O384" s="222"/>
      <c r="P384" s="222"/>
      <c r="Q384" s="222"/>
      <c r="R384" s="222"/>
      <c r="S384" s="222"/>
      <c r="T384" s="223"/>
      <c r="AT384" s="224" t="s">
        <v>169</v>
      </c>
      <c r="AU384" s="224" t="s">
        <v>85</v>
      </c>
      <c r="AV384" s="14" t="s">
        <v>85</v>
      </c>
      <c r="AW384" s="14" t="s">
        <v>32</v>
      </c>
      <c r="AX384" s="14" t="s">
        <v>75</v>
      </c>
      <c r="AY384" s="224" t="s">
        <v>133</v>
      </c>
    </row>
    <row r="385" spans="1:65" s="15" customFormat="1" ht="11.25">
      <c r="B385" s="225"/>
      <c r="C385" s="226"/>
      <c r="D385" s="205" t="s">
        <v>169</v>
      </c>
      <c r="E385" s="227" t="s">
        <v>1</v>
      </c>
      <c r="F385" s="228" t="s">
        <v>173</v>
      </c>
      <c r="G385" s="226"/>
      <c r="H385" s="229">
        <v>1152</v>
      </c>
      <c r="I385" s="230"/>
      <c r="J385" s="226"/>
      <c r="K385" s="226"/>
      <c r="L385" s="231"/>
      <c r="M385" s="232"/>
      <c r="N385" s="233"/>
      <c r="O385" s="233"/>
      <c r="P385" s="233"/>
      <c r="Q385" s="233"/>
      <c r="R385" s="233"/>
      <c r="S385" s="233"/>
      <c r="T385" s="234"/>
      <c r="AT385" s="235" t="s">
        <v>169</v>
      </c>
      <c r="AU385" s="235" t="s">
        <v>85</v>
      </c>
      <c r="AV385" s="15" t="s">
        <v>139</v>
      </c>
      <c r="AW385" s="15" t="s">
        <v>32</v>
      </c>
      <c r="AX385" s="15" t="s">
        <v>83</v>
      </c>
      <c r="AY385" s="235" t="s">
        <v>133</v>
      </c>
    </row>
    <row r="386" spans="1:65" s="2" customFormat="1" ht="21.75" customHeight="1">
      <c r="A386" s="34"/>
      <c r="B386" s="35"/>
      <c r="C386" s="188" t="s">
        <v>818</v>
      </c>
      <c r="D386" s="188" t="s">
        <v>135</v>
      </c>
      <c r="E386" s="189" t="s">
        <v>819</v>
      </c>
      <c r="F386" s="190" t="s">
        <v>820</v>
      </c>
      <c r="G386" s="191" t="s">
        <v>167</v>
      </c>
      <c r="H386" s="192">
        <v>84</v>
      </c>
      <c r="I386" s="193"/>
      <c r="J386" s="194">
        <f>ROUND(I386*H386,2)</f>
        <v>0</v>
      </c>
      <c r="K386" s="195"/>
      <c r="L386" s="196"/>
      <c r="M386" s="197" t="s">
        <v>1</v>
      </c>
      <c r="N386" s="198" t="s">
        <v>40</v>
      </c>
      <c r="O386" s="71"/>
      <c r="P386" s="199">
        <f>O386*H386</f>
        <v>0</v>
      </c>
      <c r="Q386" s="199">
        <v>0</v>
      </c>
      <c r="R386" s="199">
        <f>Q386*H386</f>
        <v>0</v>
      </c>
      <c r="S386" s="199">
        <v>0</v>
      </c>
      <c r="T386" s="200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201" t="s">
        <v>138</v>
      </c>
      <c r="AT386" s="201" t="s">
        <v>135</v>
      </c>
      <c r="AU386" s="201" t="s">
        <v>85</v>
      </c>
      <c r="AY386" s="17" t="s">
        <v>133</v>
      </c>
      <c r="BE386" s="202">
        <f>IF(N386="základní",J386,0)</f>
        <v>0</v>
      </c>
      <c r="BF386" s="202">
        <f>IF(N386="snížená",J386,0)</f>
        <v>0</v>
      </c>
      <c r="BG386" s="202">
        <f>IF(N386="zákl. přenesená",J386,0)</f>
        <v>0</v>
      </c>
      <c r="BH386" s="202">
        <f>IF(N386="sníž. přenesená",J386,0)</f>
        <v>0</v>
      </c>
      <c r="BI386" s="202">
        <f>IF(N386="nulová",J386,0)</f>
        <v>0</v>
      </c>
      <c r="BJ386" s="17" t="s">
        <v>83</v>
      </c>
      <c r="BK386" s="202">
        <f>ROUND(I386*H386,2)</f>
        <v>0</v>
      </c>
      <c r="BL386" s="17" t="s">
        <v>139</v>
      </c>
      <c r="BM386" s="201" t="s">
        <v>821</v>
      </c>
    </row>
    <row r="387" spans="1:65" s="14" customFormat="1" ht="11.25">
      <c r="B387" s="214"/>
      <c r="C387" s="215"/>
      <c r="D387" s="205" t="s">
        <v>169</v>
      </c>
      <c r="E387" s="216" t="s">
        <v>1</v>
      </c>
      <c r="F387" s="217" t="s">
        <v>822</v>
      </c>
      <c r="G387" s="215"/>
      <c r="H387" s="218">
        <v>84</v>
      </c>
      <c r="I387" s="219"/>
      <c r="J387" s="215"/>
      <c r="K387" s="215"/>
      <c r="L387" s="220"/>
      <c r="M387" s="221"/>
      <c r="N387" s="222"/>
      <c r="O387" s="222"/>
      <c r="P387" s="222"/>
      <c r="Q387" s="222"/>
      <c r="R387" s="222"/>
      <c r="S387" s="222"/>
      <c r="T387" s="223"/>
      <c r="AT387" s="224" t="s">
        <v>169</v>
      </c>
      <c r="AU387" s="224" t="s">
        <v>85</v>
      </c>
      <c r="AV387" s="14" t="s">
        <v>85</v>
      </c>
      <c r="AW387" s="14" t="s">
        <v>32</v>
      </c>
      <c r="AX387" s="14" t="s">
        <v>83</v>
      </c>
      <c r="AY387" s="224" t="s">
        <v>133</v>
      </c>
    </row>
    <row r="388" spans="1:65" s="2" customFormat="1" ht="16.5" customHeight="1">
      <c r="A388" s="34"/>
      <c r="B388" s="35"/>
      <c r="C388" s="236" t="s">
        <v>293</v>
      </c>
      <c r="D388" s="236" t="s">
        <v>221</v>
      </c>
      <c r="E388" s="237" t="s">
        <v>823</v>
      </c>
      <c r="F388" s="238" t="s">
        <v>824</v>
      </c>
      <c r="G388" s="239" t="s">
        <v>105</v>
      </c>
      <c r="H388" s="240">
        <v>49</v>
      </c>
      <c r="I388" s="241"/>
      <c r="J388" s="242">
        <f>ROUND(I388*H388,2)</f>
        <v>0</v>
      </c>
      <c r="K388" s="243"/>
      <c r="L388" s="39"/>
      <c r="M388" s="244" t="s">
        <v>1</v>
      </c>
      <c r="N388" s="245" t="s">
        <v>40</v>
      </c>
      <c r="O388" s="71"/>
      <c r="P388" s="199">
        <f>O388*H388</f>
        <v>0</v>
      </c>
      <c r="Q388" s="199">
        <v>0</v>
      </c>
      <c r="R388" s="199">
        <f>Q388*H388</f>
        <v>0</v>
      </c>
      <c r="S388" s="199">
        <v>0</v>
      </c>
      <c r="T388" s="200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201" t="s">
        <v>139</v>
      </c>
      <c r="AT388" s="201" t="s">
        <v>221</v>
      </c>
      <c r="AU388" s="201" t="s">
        <v>85</v>
      </c>
      <c r="AY388" s="17" t="s">
        <v>133</v>
      </c>
      <c r="BE388" s="202">
        <f>IF(N388="základní",J388,0)</f>
        <v>0</v>
      </c>
      <c r="BF388" s="202">
        <f>IF(N388="snížená",J388,0)</f>
        <v>0</v>
      </c>
      <c r="BG388" s="202">
        <f>IF(N388="zákl. přenesená",J388,0)</f>
        <v>0</v>
      </c>
      <c r="BH388" s="202">
        <f>IF(N388="sníž. přenesená",J388,0)</f>
        <v>0</v>
      </c>
      <c r="BI388" s="202">
        <f>IF(N388="nulová",J388,0)</f>
        <v>0</v>
      </c>
      <c r="BJ388" s="17" t="s">
        <v>83</v>
      </c>
      <c r="BK388" s="202">
        <f>ROUND(I388*H388,2)</f>
        <v>0</v>
      </c>
      <c r="BL388" s="17" t="s">
        <v>139</v>
      </c>
      <c r="BM388" s="201" t="s">
        <v>825</v>
      </c>
    </row>
    <row r="389" spans="1:65" s="12" customFormat="1" ht="22.9" customHeight="1">
      <c r="B389" s="172"/>
      <c r="C389" s="173"/>
      <c r="D389" s="174" t="s">
        <v>74</v>
      </c>
      <c r="E389" s="186" t="s">
        <v>139</v>
      </c>
      <c r="F389" s="186" t="s">
        <v>826</v>
      </c>
      <c r="G389" s="173"/>
      <c r="H389" s="173"/>
      <c r="I389" s="176"/>
      <c r="J389" s="187">
        <f>BK389</f>
        <v>0</v>
      </c>
      <c r="K389" s="173"/>
      <c r="L389" s="178"/>
      <c r="M389" s="179"/>
      <c r="N389" s="180"/>
      <c r="O389" s="180"/>
      <c r="P389" s="181">
        <f>SUM(P390:P397)</f>
        <v>0</v>
      </c>
      <c r="Q389" s="180"/>
      <c r="R389" s="181">
        <f>SUM(R390:R397)</f>
        <v>45.828042359999998</v>
      </c>
      <c r="S389" s="180"/>
      <c r="T389" s="182">
        <f>SUM(T390:T397)</f>
        <v>0</v>
      </c>
      <c r="AR389" s="183" t="s">
        <v>83</v>
      </c>
      <c r="AT389" s="184" t="s">
        <v>74</v>
      </c>
      <c r="AU389" s="184" t="s">
        <v>83</v>
      </c>
      <c r="AY389" s="183" t="s">
        <v>133</v>
      </c>
      <c r="BK389" s="185">
        <f>SUM(BK390:BK397)</f>
        <v>0</v>
      </c>
    </row>
    <row r="390" spans="1:65" s="2" customFormat="1" ht="16.5" customHeight="1">
      <c r="A390" s="34"/>
      <c r="B390" s="35"/>
      <c r="C390" s="236" t="s">
        <v>827</v>
      </c>
      <c r="D390" s="236" t="s">
        <v>221</v>
      </c>
      <c r="E390" s="237" t="s">
        <v>828</v>
      </c>
      <c r="F390" s="238" t="s">
        <v>829</v>
      </c>
      <c r="G390" s="239" t="s">
        <v>249</v>
      </c>
      <c r="H390" s="240">
        <v>19.457999999999998</v>
      </c>
      <c r="I390" s="241"/>
      <c r="J390" s="242">
        <f>ROUND(I390*H390,2)</f>
        <v>0</v>
      </c>
      <c r="K390" s="243"/>
      <c r="L390" s="39"/>
      <c r="M390" s="244" t="s">
        <v>1</v>
      </c>
      <c r="N390" s="245" t="s">
        <v>40</v>
      </c>
      <c r="O390" s="71"/>
      <c r="P390" s="199">
        <f>O390*H390</f>
        <v>0</v>
      </c>
      <c r="Q390" s="199">
        <v>1.7034</v>
      </c>
      <c r="R390" s="199">
        <f>Q390*H390</f>
        <v>33.144757200000001</v>
      </c>
      <c r="S390" s="199">
        <v>0</v>
      </c>
      <c r="T390" s="200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201" t="s">
        <v>139</v>
      </c>
      <c r="AT390" s="201" t="s">
        <v>221</v>
      </c>
      <c r="AU390" s="201" t="s">
        <v>85</v>
      </c>
      <c r="AY390" s="17" t="s">
        <v>133</v>
      </c>
      <c r="BE390" s="202">
        <f>IF(N390="základní",J390,0)</f>
        <v>0</v>
      </c>
      <c r="BF390" s="202">
        <f>IF(N390="snížená",J390,0)</f>
        <v>0</v>
      </c>
      <c r="BG390" s="202">
        <f>IF(N390="zákl. přenesená",J390,0)</f>
        <v>0</v>
      </c>
      <c r="BH390" s="202">
        <f>IF(N390="sníž. přenesená",J390,0)</f>
        <v>0</v>
      </c>
      <c r="BI390" s="202">
        <f>IF(N390="nulová",J390,0)</f>
        <v>0</v>
      </c>
      <c r="BJ390" s="17" t="s">
        <v>83</v>
      </c>
      <c r="BK390" s="202">
        <f>ROUND(I390*H390,2)</f>
        <v>0</v>
      </c>
      <c r="BL390" s="17" t="s">
        <v>139</v>
      </c>
      <c r="BM390" s="201" t="s">
        <v>830</v>
      </c>
    </row>
    <row r="391" spans="1:65" s="13" customFormat="1" ht="11.25">
      <c r="B391" s="203"/>
      <c r="C391" s="204"/>
      <c r="D391" s="205" t="s">
        <v>169</v>
      </c>
      <c r="E391" s="206" t="s">
        <v>1</v>
      </c>
      <c r="F391" s="207" t="s">
        <v>831</v>
      </c>
      <c r="G391" s="204"/>
      <c r="H391" s="206" t="s">
        <v>1</v>
      </c>
      <c r="I391" s="208"/>
      <c r="J391" s="204"/>
      <c r="K391" s="204"/>
      <c r="L391" s="209"/>
      <c r="M391" s="210"/>
      <c r="N391" s="211"/>
      <c r="O391" s="211"/>
      <c r="P391" s="211"/>
      <c r="Q391" s="211"/>
      <c r="R391" s="211"/>
      <c r="S391" s="211"/>
      <c r="T391" s="212"/>
      <c r="AT391" s="213" t="s">
        <v>169</v>
      </c>
      <c r="AU391" s="213" t="s">
        <v>85</v>
      </c>
      <c r="AV391" s="13" t="s">
        <v>83</v>
      </c>
      <c r="AW391" s="13" t="s">
        <v>32</v>
      </c>
      <c r="AX391" s="13" t="s">
        <v>75</v>
      </c>
      <c r="AY391" s="213" t="s">
        <v>133</v>
      </c>
    </row>
    <row r="392" spans="1:65" s="14" customFormat="1" ht="11.25">
      <c r="B392" s="214"/>
      <c r="C392" s="215"/>
      <c r="D392" s="205" t="s">
        <v>169</v>
      </c>
      <c r="E392" s="216" t="s">
        <v>1</v>
      </c>
      <c r="F392" s="217" t="s">
        <v>832</v>
      </c>
      <c r="G392" s="215"/>
      <c r="H392" s="218">
        <v>6.7080000000000002</v>
      </c>
      <c r="I392" s="219"/>
      <c r="J392" s="215"/>
      <c r="K392" s="215"/>
      <c r="L392" s="220"/>
      <c r="M392" s="221"/>
      <c r="N392" s="222"/>
      <c r="O392" s="222"/>
      <c r="P392" s="222"/>
      <c r="Q392" s="222"/>
      <c r="R392" s="222"/>
      <c r="S392" s="222"/>
      <c r="T392" s="223"/>
      <c r="AT392" s="224" t="s">
        <v>169</v>
      </c>
      <c r="AU392" s="224" t="s">
        <v>85</v>
      </c>
      <c r="AV392" s="14" t="s">
        <v>85</v>
      </c>
      <c r="AW392" s="14" t="s">
        <v>32</v>
      </c>
      <c r="AX392" s="14" t="s">
        <v>75</v>
      </c>
      <c r="AY392" s="224" t="s">
        <v>133</v>
      </c>
    </row>
    <row r="393" spans="1:65" s="13" customFormat="1" ht="11.25">
      <c r="B393" s="203"/>
      <c r="C393" s="204"/>
      <c r="D393" s="205" t="s">
        <v>169</v>
      </c>
      <c r="E393" s="206" t="s">
        <v>1</v>
      </c>
      <c r="F393" s="207" t="s">
        <v>833</v>
      </c>
      <c r="G393" s="204"/>
      <c r="H393" s="206" t="s">
        <v>1</v>
      </c>
      <c r="I393" s="208"/>
      <c r="J393" s="204"/>
      <c r="K393" s="204"/>
      <c r="L393" s="209"/>
      <c r="M393" s="210"/>
      <c r="N393" s="211"/>
      <c r="O393" s="211"/>
      <c r="P393" s="211"/>
      <c r="Q393" s="211"/>
      <c r="R393" s="211"/>
      <c r="S393" s="211"/>
      <c r="T393" s="212"/>
      <c r="AT393" s="213" t="s">
        <v>169</v>
      </c>
      <c r="AU393" s="213" t="s">
        <v>85</v>
      </c>
      <c r="AV393" s="13" t="s">
        <v>83</v>
      </c>
      <c r="AW393" s="13" t="s">
        <v>32</v>
      </c>
      <c r="AX393" s="13" t="s">
        <v>75</v>
      </c>
      <c r="AY393" s="213" t="s">
        <v>133</v>
      </c>
    </row>
    <row r="394" spans="1:65" s="14" customFormat="1" ht="11.25">
      <c r="B394" s="214"/>
      <c r="C394" s="215"/>
      <c r="D394" s="205" t="s">
        <v>169</v>
      </c>
      <c r="E394" s="216" t="s">
        <v>1</v>
      </c>
      <c r="F394" s="217" t="s">
        <v>834</v>
      </c>
      <c r="G394" s="215"/>
      <c r="H394" s="218">
        <v>12.75</v>
      </c>
      <c r="I394" s="219"/>
      <c r="J394" s="215"/>
      <c r="K394" s="215"/>
      <c r="L394" s="220"/>
      <c r="M394" s="221"/>
      <c r="N394" s="222"/>
      <c r="O394" s="222"/>
      <c r="P394" s="222"/>
      <c r="Q394" s="222"/>
      <c r="R394" s="222"/>
      <c r="S394" s="222"/>
      <c r="T394" s="223"/>
      <c r="AT394" s="224" t="s">
        <v>169</v>
      </c>
      <c r="AU394" s="224" t="s">
        <v>85</v>
      </c>
      <c r="AV394" s="14" t="s">
        <v>85</v>
      </c>
      <c r="AW394" s="14" t="s">
        <v>32</v>
      </c>
      <c r="AX394" s="14" t="s">
        <v>75</v>
      </c>
      <c r="AY394" s="224" t="s">
        <v>133</v>
      </c>
    </row>
    <row r="395" spans="1:65" s="15" customFormat="1" ht="11.25">
      <c r="B395" s="225"/>
      <c r="C395" s="226"/>
      <c r="D395" s="205" t="s">
        <v>169</v>
      </c>
      <c r="E395" s="227" t="s">
        <v>1</v>
      </c>
      <c r="F395" s="228" t="s">
        <v>173</v>
      </c>
      <c r="G395" s="226"/>
      <c r="H395" s="229">
        <v>19.457999999999998</v>
      </c>
      <c r="I395" s="230"/>
      <c r="J395" s="226"/>
      <c r="K395" s="226"/>
      <c r="L395" s="231"/>
      <c r="M395" s="232"/>
      <c r="N395" s="233"/>
      <c r="O395" s="233"/>
      <c r="P395" s="233"/>
      <c r="Q395" s="233"/>
      <c r="R395" s="233"/>
      <c r="S395" s="233"/>
      <c r="T395" s="234"/>
      <c r="AT395" s="235" t="s">
        <v>169</v>
      </c>
      <c r="AU395" s="235" t="s">
        <v>85</v>
      </c>
      <c r="AV395" s="15" t="s">
        <v>139</v>
      </c>
      <c r="AW395" s="15" t="s">
        <v>32</v>
      </c>
      <c r="AX395" s="15" t="s">
        <v>83</v>
      </c>
      <c r="AY395" s="235" t="s">
        <v>133</v>
      </c>
    </row>
    <row r="396" spans="1:65" s="2" customFormat="1" ht="16.5" customHeight="1">
      <c r="A396" s="34"/>
      <c r="B396" s="35"/>
      <c r="C396" s="236" t="s">
        <v>835</v>
      </c>
      <c r="D396" s="236" t="s">
        <v>221</v>
      </c>
      <c r="E396" s="237" t="s">
        <v>836</v>
      </c>
      <c r="F396" s="238" t="s">
        <v>837</v>
      </c>
      <c r="G396" s="239" t="s">
        <v>249</v>
      </c>
      <c r="H396" s="240">
        <v>6.7080000000000002</v>
      </c>
      <c r="I396" s="241"/>
      <c r="J396" s="242">
        <f>ROUND(I396*H396,2)</f>
        <v>0</v>
      </c>
      <c r="K396" s="243"/>
      <c r="L396" s="39"/>
      <c r="M396" s="244" t="s">
        <v>1</v>
      </c>
      <c r="N396" s="245" t="s">
        <v>40</v>
      </c>
      <c r="O396" s="71"/>
      <c r="P396" s="199">
        <f>O396*H396</f>
        <v>0</v>
      </c>
      <c r="Q396" s="199">
        <v>1.8907700000000001</v>
      </c>
      <c r="R396" s="199">
        <f>Q396*H396</f>
        <v>12.683285160000001</v>
      </c>
      <c r="S396" s="199">
        <v>0</v>
      </c>
      <c r="T396" s="200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201" t="s">
        <v>139</v>
      </c>
      <c r="AT396" s="201" t="s">
        <v>221</v>
      </c>
      <c r="AU396" s="201" t="s">
        <v>85</v>
      </c>
      <c r="AY396" s="17" t="s">
        <v>133</v>
      </c>
      <c r="BE396" s="202">
        <f>IF(N396="základní",J396,0)</f>
        <v>0</v>
      </c>
      <c r="BF396" s="202">
        <f>IF(N396="snížená",J396,0)</f>
        <v>0</v>
      </c>
      <c r="BG396" s="202">
        <f>IF(N396="zákl. přenesená",J396,0)</f>
        <v>0</v>
      </c>
      <c r="BH396" s="202">
        <f>IF(N396="sníž. přenesená",J396,0)</f>
        <v>0</v>
      </c>
      <c r="BI396" s="202">
        <f>IF(N396="nulová",J396,0)</f>
        <v>0</v>
      </c>
      <c r="BJ396" s="17" t="s">
        <v>83</v>
      </c>
      <c r="BK396" s="202">
        <f>ROUND(I396*H396,2)</f>
        <v>0</v>
      </c>
      <c r="BL396" s="17" t="s">
        <v>139</v>
      </c>
      <c r="BM396" s="201" t="s">
        <v>838</v>
      </c>
    </row>
    <row r="397" spans="1:65" s="14" customFormat="1" ht="11.25">
      <c r="B397" s="214"/>
      <c r="C397" s="215"/>
      <c r="D397" s="205" t="s">
        <v>169</v>
      </c>
      <c r="E397" s="216" t="s">
        <v>266</v>
      </c>
      <c r="F397" s="217" t="s">
        <v>832</v>
      </c>
      <c r="G397" s="215"/>
      <c r="H397" s="218">
        <v>6.7080000000000002</v>
      </c>
      <c r="I397" s="219"/>
      <c r="J397" s="215"/>
      <c r="K397" s="215"/>
      <c r="L397" s="220"/>
      <c r="M397" s="221"/>
      <c r="N397" s="222"/>
      <c r="O397" s="222"/>
      <c r="P397" s="222"/>
      <c r="Q397" s="222"/>
      <c r="R397" s="222"/>
      <c r="S397" s="222"/>
      <c r="T397" s="223"/>
      <c r="AT397" s="224" t="s">
        <v>169</v>
      </c>
      <c r="AU397" s="224" t="s">
        <v>85</v>
      </c>
      <c r="AV397" s="14" t="s">
        <v>85</v>
      </c>
      <c r="AW397" s="14" t="s">
        <v>32</v>
      </c>
      <c r="AX397" s="14" t="s">
        <v>83</v>
      </c>
      <c r="AY397" s="224" t="s">
        <v>133</v>
      </c>
    </row>
    <row r="398" spans="1:65" s="12" customFormat="1" ht="22.9" customHeight="1">
      <c r="B398" s="172"/>
      <c r="C398" s="173"/>
      <c r="D398" s="174" t="s">
        <v>74</v>
      </c>
      <c r="E398" s="186" t="s">
        <v>132</v>
      </c>
      <c r="F398" s="186" t="s">
        <v>839</v>
      </c>
      <c r="G398" s="173"/>
      <c r="H398" s="173"/>
      <c r="I398" s="176"/>
      <c r="J398" s="187">
        <f>BK398</f>
        <v>0</v>
      </c>
      <c r="K398" s="173"/>
      <c r="L398" s="178"/>
      <c r="M398" s="179"/>
      <c r="N398" s="180"/>
      <c r="O398" s="180"/>
      <c r="P398" s="181">
        <f>SUM(P399:P475)</f>
        <v>0</v>
      </c>
      <c r="Q398" s="180"/>
      <c r="R398" s="181">
        <f>SUM(R399:R475)</f>
        <v>3103.6468570000006</v>
      </c>
      <c r="S398" s="180"/>
      <c r="T398" s="182">
        <f>SUM(T399:T475)</f>
        <v>0</v>
      </c>
      <c r="AR398" s="183" t="s">
        <v>83</v>
      </c>
      <c r="AT398" s="184" t="s">
        <v>74</v>
      </c>
      <c r="AU398" s="184" t="s">
        <v>83</v>
      </c>
      <c r="AY398" s="183" t="s">
        <v>133</v>
      </c>
      <c r="BK398" s="185">
        <f>SUM(BK399:BK475)</f>
        <v>0</v>
      </c>
    </row>
    <row r="399" spans="1:65" s="2" customFormat="1" ht="16.5" customHeight="1">
      <c r="A399" s="34"/>
      <c r="B399" s="35"/>
      <c r="C399" s="236" t="s">
        <v>840</v>
      </c>
      <c r="D399" s="236" t="s">
        <v>221</v>
      </c>
      <c r="E399" s="237" t="s">
        <v>841</v>
      </c>
      <c r="F399" s="238" t="s">
        <v>842</v>
      </c>
      <c r="G399" s="239" t="s">
        <v>236</v>
      </c>
      <c r="H399" s="240">
        <v>66.8</v>
      </c>
      <c r="I399" s="241"/>
      <c r="J399" s="242">
        <f>ROUND(I399*H399,2)</f>
        <v>0</v>
      </c>
      <c r="K399" s="243"/>
      <c r="L399" s="39"/>
      <c r="M399" s="244" t="s">
        <v>1</v>
      </c>
      <c r="N399" s="245" t="s">
        <v>40</v>
      </c>
      <c r="O399" s="71"/>
      <c r="P399" s="199">
        <f>O399*H399</f>
        <v>0</v>
      </c>
      <c r="Q399" s="199">
        <v>0</v>
      </c>
      <c r="R399" s="199">
        <f>Q399*H399</f>
        <v>0</v>
      </c>
      <c r="S399" s="199">
        <v>0</v>
      </c>
      <c r="T399" s="200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201" t="s">
        <v>139</v>
      </c>
      <c r="AT399" s="201" t="s">
        <v>221</v>
      </c>
      <c r="AU399" s="201" t="s">
        <v>85</v>
      </c>
      <c r="AY399" s="17" t="s">
        <v>133</v>
      </c>
      <c r="BE399" s="202">
        <f>IF(N399="základní",J399,0)</f>
        <v>0</v>
      </c>
      <c r="BF399" s="202">
        <f>IF(N399="snížená",J399,0)</f>
        <v>0</v>
      </c>
      <c r="BG399" s="202">
        <f>IF(N399="zákl. přenesená",J399,0)</f>
        <v>0</v>
      </c>
      <c r="BH399" s="202">
        <f>IF(N399="sníž. přenesená",J399,0)</f>
        <v>0</v>
      </c>
      <c r="BI399" s="202">
        <f>IF(N399="nulová",J399,0)</f>
        <v>0</v>
      </c>
      <c r="BJ399" s="17" t="s">
        <v>83</v>
      </c>
      <c r="BK399" s="202">
        <f>ROUND(I399*H399,2)</f>
        <v>0</v>
      </c>
      <c r="BL399" s="17" t="s">
        <v>139</v>
      </c>
      <c r="BM399" s="201" t="s">
        <v>843</v>
      </c>
    </row>
    <row r="400" spans="1:65" s="13" customFormat="1" ht="11.25">
      <c r="B400" s="203"/>
      <c r="C400" s="204"/>
      <c r="D400" s="205" t="s">
        <v>169</v>
      </c>
      <c r="E400" s="206" t="s">
        <v>1</v>
      </c>
      <c r="F400" s="207" t="s">
        <v>170</v>
      </c>
      <c r="G400" s="204"/>
      <c r="H400" s="206" t="s">
        <v>1</v>
      </c>
      <c r="I400" s="208"/>
      <c r="J400" s="204"/>
      <c r="K400" s="204"/>
      <c r="L400" s="209"/>
      <c r="M400" s="210"/>
      <c r="N400" s="211"/>
      <c r="O400" s="211"/>
      <c r="P400" s="211"/>
      <c r="Q400" s="211"/>
      <c r="R400" s="211"/>
      <c r="S400" s="211"/>
      <c r="T400" s="212"/>
      <c r="AT400" s="213" t="s">
        <v>169</v>
      </c>
      <c r="AU400" s="213" t="s">
        <v>85</v>
      </c>
      <c r="AV400" s="13" t="s">
        <v>83</v>
      </c>
      <c r="AW400" s="13" t="s">
        <v>32</v>
      </c>
      <c r="AX400" s="13" t="s">
        <v>75</v>
      </c>
      <c r="AY400" s="213" t="s">
        <v>133</v>
      </c>
    </row>
    <row r="401" spans="1:65" s="14" customFormat="1" ht="11.25">
      <c r="B401" s="214"/>
      <c r="C401" s="215"/>
      <c r="D401" s="205" t="s">
        <v>169</v>
      </c>
      <c r="E401" s="216" t="s">
        <v>1</v>
      </c>
      <c r="F401" s="217" t="s">
        <v>844</v>
      </c>
      <c r="G401" s="215"/>
      <c r="H401" s="218">
        <v>66.8</v>
      </c>
      <c r="I401" s="219"/>
      <c r="J401" s="215"/>
      <c r="K401" s="215"/>
      <c r="L401" s="220"/>
      <c r="M401" s="221"/>
      <c r="N401" s="222"/>
      <c r="O401" s="222"/>
      <c r="P401" s="222"/>
      <c r="Q401" s="222"/>
      <c r="R401" s="222"/>
      <c r="S401" s="222"/>
      <c r="T401" s="223"/>
      <c r="AT401" s="224" t="s">
        <v>169</v>
      </c>
      <c r="AU401" s="224" t="s">
        <v>85</v>
      </c>
      <c r="AV401" s="14" t="s">
        <v>85</v>
      </c>
      <c r="AW401" s="14" t="s">
        <v>32</v>
      </c>
      <c r="AX401" s="14" t="s">
        <v>83</v>
      </c>
      <c r="AY401" s="224" t="s">
        <v>133</v>
      </c>
    </row>
    <row r="402" spans="1:65" s="2" customFormat="1" ht="16.5" customHeight="1">
      <c r="A402" s="34"/>
      <c r="B402" s="35"/>
      <c r="C402" s="236" t="s">
        <v>845</v>
      </c>
      <c r="D402" s="236" t="s">
        <v>221</v>
      </c>
      <c r="E402" s="237" t="s">
        <v>846</v>
      </c>
      <c r="F402" s="238" t="s">
        <v>847</v>
      </c>
      <c r="G402" s="239" t="s">
        <v>236</v>
      </c>
      <c r="H402" s="240">
        <v>1697</v>
      </c>
      <c r="I402" s="241"/>
      <c r="J402" s="242">
        <f>ROUND(I402*H402,2)</f>
        <v>0</v>
      </c>
      <c r="K402" s="243"/>
      <c r="L402" s="39"/>
      <c r="M402" s="244" t="s">
        <v>1</v>
      </c>
      <c r="N402" s="245" t="s">
        <v>40</v>
      </c>
      <c r="O402" s="71"/>
      <c r="P402" s="199">
        <f>O402*H402</f>
        <v>0</v>
      </c>
      <c r="Q402" s="199">
        <v>0.27994000000000002</v>
      </c>
      <c r="R402" s="199">
        <f>Q402*H402</f>
        <v>475.05818000000005</v>
      </c>
      <c r="S402" s="199">
        <v>0</v>
      </c>
      <c r="T402" s="200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201" t="s">
        <v>139</v>
      </c>
      <c r="AT402" s="201" t="s">
        <v>221</v>
      </c>
      <c r="AU402" s="201" t="s">
        <v>85</v>
      </c>
      <c r="AY402" s="17" t="s">
        <v>133</v>
      </c>
      <c r="BE402" s="202">
        <f>IF(N402="základní",J402,0)</f>
        <v>0</v>
      </c>
      <c r="BF402" s="202">
        <f>IF(N402="snížená",J402,0)</f>
        <v>0</v>
      </c>
      <c r="BG402" s="202">
        <f>IF(N402="zákl. přenesená",J402,0)</f>
        <v>0</v>
      </c>
      <c r="BH402" s="202">
        <f>IF(N402="sníž. přenesená",J402,0)</f>
        <v>0</v>
      </c>
      <c r="BI402" s="202">
        <f>IF(N402="nulová",J402,0)</f>
        <v>0</v>
      </c>
      <c r="BJ402" s="17" t="s">
        <v>83</v>
      </c>
      <c r="BK402" s="202">
        <f>ROUND(I402*H402,2)</f>
        <v>0</v>
      </c>
      <c r="BL402" s="17" t="s">
        <v>139</v>
      </c>
      <c r="BM402" s="201" t="s">
        <v>848</v>
      </c>
    </row>
    <row r="403" spans="1:65" s="13" customFormat="1" ht="11.25">
      <c r="B403" s="203"/>
      <c r="C403" s="204"/>
      <c r="D403" s="205" t="s">
        <v>169</v>
      </c>
      <c r="E403" s="206" t="s">
        <v>1</v>
      </c>
      <c r="F403" s="207" t="s">
        <v>170</v>
      </c>
      <c r="G403" s="204"/>
      <c r="H403" s="206" t="s">
        <v>1</v>
      </c>
      <c r="I403" s="208"/>
      <c r="J403" s="204"/>
      <c r="K403" s="204"/>
      <c r="L403" s="209"/>
      <c r="M403" s="210"/>
      <c r="N403" s="211"/>
      <c r="O403" s="211"/>
      <c r="P403" s="211"/>
      <c r="Q403" s="211"/>
      <c r="R403" s="211"/>
      <c r="S403" s="211"/>
      <c r="T403" s="212"/>
      <c r="AT403" s="213" t="s">
        <v>169</v>
      </c>
      <c r="AU403" s="213" t="s">
        <v>85</v>
      </c>
      <c r="AV403" s="13" t="s">
        <v>83</v>
      </c>
      <c r="AW403" s="13" t="s">
        <v>32</v>
      </c>
      <c r="AX403" s="13" t="s">
        <v>75</v>
      </c>
      <c r="AY403" s="213" t="s">
        <v>133</v>
      </c>
    </row>
    <row r="404" spans="1:65" s="14" customFormat="1" ht="22.5">
      <c r="B404" s="214"/>
      <c r="C404" s="215"/>
      <c r="D404" s="205" t="s">
        <v>169</v>
      </c>
      <c r="E404" s="216" t="s">
        <v>1</v>
      </c>
      <c r="F404" s="217" t="s">
        <v>849</v>
      </c>
      <c r="G404" s="215"/>
      <c r="H404" s="218">
        <v>1659.5</v>
      </c>
      <c r="I404" s="219"/>
      <c r="J404" s="215"/>
      <c r="K404" s="215"/>
      <c r="L404" s="220"/>
      <c r="M404" s="221"/>
      <c r="N404" s="222"/>
      <c r="O404" s="222"/>
      <c r="P404" s="222"/>
      <c r="Q404" s="222"/>
      <c r="R404" s="222"/>
      <c r="S404" s="222"/>
      <c r="T404" s="223"/>
      <c r="AT404" s="224" t="s">
        <v>169</v>
      </c>
      <c r="AU404" s="224" t="s">
        <v>85</v>
      </c>
      <c r="AV404" s="14" t="s">
        <v>85</v>
      </c>
      <c r="AW404" s="14" t="s">
        <v>32</v>
      </c>
      <c r="AX404" s="14" t="s">
        <v>75</v>
      </c>
      <c r="AY404" s="224" t="s">
        <v>133</v>
      </c>
    </row>
    <row r="405" spans="1:65" s="14" customFormat="1" ht="11.25">
      <c r="B405" s="214"/>
      <c r="C405" s="215"/>
      <c r="D405" s="205" t="s">
        <v>169</v>
      </c>
      <c r="E405" s="216" t="s">
        <v>296</v>
      </c>
      <c r="F405" s="217" t="s">
        <v>850</v>
      </c>
      <c r="G405" s="215"/>
      <c r="H405" s="218">
        <v>37.5</v>
      </c>
      <c r="I405" s="219"/>
      <c r="J405" s="215"/>
      <c r="K405" s="215"/>
      <c r="L405" s="220"/>
      <c r="M405" s="221"/>
      <c r="N405" s="222"/>
      <c r="O405" s="222"/>
      <c r="P405" s="222"/>
      <c r="Q405" s="222"/>
      <c r="R405" s="222"/>
      <c r="S405" s="222"/>
      <c r="T405" s="223"/>
      <c r="AT405" s="224" t="s">
        <v>169</v>
      </c>
      <c r="AU405" s="224" t="s">
        <v>85</v>
      </c>
      <c r="AV405" s="14" t="s">
        <v>85</v>
      </c>
      <c r="AW405" s="14" t="s">
        <v>32</v>
      </c>
      <c r="AX405" s="14" t="s">
        <v>75</v>
      </c>
      <c r="AY405" s="224" t="s">
        <v>133</v>
      </c>
    </row>
    <row r="406" spans="1:65" s="15" customFormat="1" ht="11.25">
      <c r="B406" s="225"/>
      <c r="C406" s="226"/>
      <c r="D406" s="205" t="s">
        <v>169</v>
      </c>
      <c r="E406" s="227" t="s">
        <v>1</v>
      </c>
      <c r="F406" s="228" t="s">
        <v>173</v>
      </c>
      <c r="G406" s="226"/>
      <c r="H406" s="229">
        <v>1697</v>
      </c>
      <c r="I406" s="230"/>
      <c r="J406" s="226"/>
      <c r="K406" s="226"/>
      <c r="L406" s="231"/>
      <c r="M406" s="232"/>
      <c r="N406" s="233"/>
      <c r="O406" s="233"/>
      <c r="P406" s="233"/>
      <c r="Q406" s="233"/>
      <c r="R406" s="233"/>
      <c r="S406" s="233"/>
      <c r="T406" s="234"/>
      <c r="AT406" s="235" t="s">
        <v>169</v>
      </c>
      <c r="AU406" s="235" t="s">
        <v>85</v>
      </c>
      <c r="AV406" s="15" t="s">
        <v>139</v>
      </c>
      <c r="AW406" s="15" t="s">
        <v>32</v>
      </c>
      <c r="AX406" s="15" t="s">
        <v>83</v>
      </c>
      <c r="AY406" s="235" t="s">
        <v>133</v>
      </c>
    </row>
    <row r="407" spans="1:65" s="2" customFormat="1" ht="16.5" customHeight="1">
      <c r="A407" s="34"/>
      <c r="B407" s="35"/>
      <c r="C407" s="236" t="s">
        <v>851</v>
      </c>
      <c r="D407" s="236" t="s">
        <v>221</v>
      </c>
      <c r="E407" s="237" t="s">
        <v>852</v>
      </c>
      <c r="F407" s="238" t="s">
        <v>853</v>
      </c>
      <c r="G407" s="239" t="s">
        <v>236</v>
      </c>
      <c r="H407" s="240">
        <v>2346.8000000000002</v>
      </c>
      <c r="I407" s="241"/>
      <c r="J407" s="242">
        <f>ROUND(I407*H407,2)</f>
        <v>0</v>
      </c>
      <c r="K407" s="243"/>
      <c r="L407" s="39"/>
      <c r="M407" s="244" t="s">
        <v>1</v>
      </c>
      <c r="N407" s="245" t="s">
        <v>40</v>
      </c>
      <c r="O407" s="71"/>
      <c r="P407" s="199">
        <f>O407*H407</f>
        <v>0</v>
      </c>
      <c r="Q407" s="199">
        <v>0.378</v>
      </c>
      <c r="R407" s="199">
        <f>Q407*H407</f>
        <v>887.09040000000005</v>
      </c>
      <c r="S407" s="199">
        <v>0</v>
      </c>
      <c r="T407" s="200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201" t="s">
        <v>139</v>
      </c>
      <c r="AT407" s="201" t="s">
        <v>221</v>
      </c>
      <c r="AU407" s="201" t="s">
        <v>85</v>
      </c>
      <c r="AY407" s="17" t="s">
        <v>133</v>
      </c>
      <c r="BE407" s="202">
        <f>IF(N407="základní",J407,0)</f>
        <v>0</v>
      </c>
      <c r="BF407" s="202">
        <f>IF(N407="snížená",J407,0)</f>
        <v>0</v>
      </c>
      <c r="BG407" s="202">
        <f>IF(N407="zákl. přenesená",J407,0)</f>
        <v>0</v>
      </c>
      <c r="BH407" s="202">
        <f>IF(N407="sníž. přenesená",J407,0)</f>
        <v>0</v>
      </c>
      <c r="BI407" s="202">
        <f>IF(N407="nulová",J407,0)</f>
        <v>0</v>
      </c>
      <c r="BJ407" s="17" t="s">
        <v>83</v>
      </c>
      <c r="BK407" s="202">
        <f>ROUND(I407*H407,2)</f>
        <v>0</v>
      </c>
      <c r="BL407" s="17" t="s">
        <v>139</v>
      </c>
      <c r="BM407" s="201" t="s">
        <v>854</v>
      </c>
    </row>
    <row r="408" spans="1:65" s="13" customFormat="1" ht="11.25">
      <c r="B408" s="203"/>
      <c r="C408" s="204"/>
      <c r="D408" s="205" t="s">
        <v>169</v>
      </c>
      <c r="E408" s="206" t="s">
        <v>1</v>
      </c>
      <c r="F408" s="207" t="s">
        <v>170</v>
      </c>
      <c r="G408" s="204"/>
      <c r="H408" s="206" t="s">
        <v>1</v>
      </c>
      <c r="I408" s="208"/>
      <c r="J408" s="204"/>
      <c r="K408" s="204"/>
      <c r="L408" s="209"/>
      <c r="M408" s="210"/>
      <c r="N408" s="211"/>
      <c r="O408" s="211"/>
      <c r="P408" s="211"/>
      <c r="Q408" s="211"/>
      <c r="R408" s="211"/>
      <c r="S408" s="211"/>
      <c r="T408" s="212"/>
      <c r="AT408" s="213" t="s">
        <v>169</v>
      </c>
      <c r="AU408" s="213" t="s">
        <v>85</v>
      </c>
      <c r="AV408" s="13" t="s">
        <v>83</v>
      </c>
      <c r="AW408" s="13" t="s">
        <v>32</v>
      </c>
      <c r="AX408" s="13" t="s">
        <v>75</v>
      </c>
      <c r="AY408" s="213" t="s">
        <v>133</v>
      </c>
    </row>
    <row r="409" spans="1:65" s="14" customFormat="1" ht="11.25">
      <c r="B409" s="214"/>
      <c r="C409" s="215"/>
      <c r="D409" s="205" t="s">
        <v>169</v>
      </c>
      <c r="E409" s="216" t="s">
        <v>1</v>
      </c>
      <c r="F409" s="217" t="s">
        <v>855</v>
      </c>
      <c r="G409" s="215"/>
      <c r="H409" s="218">
        <v>862.7</v>
      </c>
      <c r="I409" s="219"/>
      <c r="J409" s="215"/>
      <c r="K409" s="215"/>
      <c r="L409" s="220"/>
      <c r="M409" s="221"/>
      <c r="N409" s="222"/>
      <c r="O409" s="222"/>
      <c r="P409" s="222"/>
      <c r="Q409" s="222"/>
      <c r="R409" s="222"/>
      <c r="S409" s="222"/>
      <c r="T409" s="223"/>
      <c r="AT409" s="224" t="s">
        <v>169</v>
      </c>
      <c r="AU409" s="224" t="s">
        <v>85</v>
      </c>
      <c r="AV409" s="14" t="s">
        <v>85</v>
      </c>
      <c r="AW409" s="14" t="s">
        <v>32</v>
      </c>
      <c r="AX409" s="14" t="s">
        <v>75</v>
      </c>
      <c r="AY409" s="224" t="s">
        <v>133</v>
      </c>
    </row>
    <row r="410" spans="1:65" s="13" customFormat="1" ht="11.25">
      <c r="B410" s="203"/>
      <c r="C410" s="204"/>
      <c r="D410" s="205" t="s">
        <v>169</v>
      </c>
      <c r="E410" s="206" t="s">
        <v>1</v>
      </c>
      <c r="F410" s="207" t="s">
        <v>856</v>
      </c>
      <c r="G410" s="204"/>
      <c r="H410" s="206" t="s">
        <v>1</v>
      </c>
      <c r="I410" s="208"/>
      <c r="J410" s="204"/>
      <c r="K410" s="204"/>
      <c r="L410" s="209"/>
      <c r="M410" s="210"/>
      <c r="N410" s="211"/>
      <c r="O410" s="211"/>
      <c r="P410" s="211"/>
      <c r="Q410" s="211"/>
      <c r="R410" s="211"/>
      <c r="S410" s="211"/>
      <c r="T410" s="212"/>
      <c r="AT410" s="213" t="s">
        <v>169</v>
      </c>
      <c r="AU410" s="213" t="s">
        <v>85</v>
      </c>
      <c r="AV410" s="13" t="s">
        <v>83</v>
      </c>
      <c r="AW410" s="13" t="s">
        <v>32</v>
      </c>
      <c r="AX410" s="13" t="s">
        <v>75</v>
      </c>
      <c r="AY410" s="213" t="s">
        <v>133</v>
      </c>
    </row>
    <row r="411" spans="1:65" s="14" customFormat="1" ht="22.5">
      <c r="B411" s="214"/>
      <c r="C411" s="215"/>
      <c r="D411" s="205" t="s">
        <v>169</v>
      </c>
      <c r="E411" s="216" t="s">
        <v>1</v>
      </c>
      <c r="F411" s="217" t="s">
        <v>857</v>
      </c>
      <c r="G411" s="215"/>
      <c r="H411" s="218">
        <v>1484.1</v>
      </c>
      <c r="I411" s="219"/>
      <c r="J411" s="215"/>
      <c r="K411" s="215"/>
      <c r="L411" s="220"/>
      <c r="M411" s="221"/>
      <c r="N411" s="222"/>
      <c r="O411" s="222"/>
      <c r="P411" s="222"/>
      <c r="Q411" s="222"/>
      <c r="R411" s="222"/>
      <c r="S411" s="222"/>
      <c r="T411" s="223"/>
      <c r="AT411" s="224" t="s">
        <v>169</v>
      </c>
      <c r="AU411" s="224" t="s">
        <v>85</v>
      </c>
      <c r="AV411" s="14" t="s">
        <v>85</v>
      </c>
      <c r="AW411" s="14" t="s">
        <v>32</v>
      </c>
      <c r="AX411" s="14" t="s">
        <v>75</v>
      </c>
      <c r="AY411" s="224" t="s">
        <v>133</v>
      </c>
    </row>
    <row r="412" spans="1:65" s="15" customFormat="1" ht="11.25">
      <c r="B412" s="225"/>
      <c r="C412" s="226"/>
      <c r="D412" s="205" t="s">
        <v>169</v>
      </c>
      <c r="E412" s="227" t="s">
        <v>1</v>
      </c>
      <c r="F412" s="228" t="s">
        <v>173</v>
      </c>
      <c r="G412" s="226"/>
      <c r="H412" s="229">
        <v>2346.8000000000002</v>
      </c>
      <c r="I412" s="230"/>
      <c r="J412" s="226"/>
      <c r="K412" s="226"/>
      <c r="L412" s="231"/>
      <c r="M412" s="232"/>
      <c r="N412" s="233"/>
      <c r="O412" s="233"/>
      <c r="P412" s="233"/>
      <c r="Q412" s="233"/>
      <c r="R412" s="233"/>
      <c r="S412" s="233"/>
      <c r="T412" s="234"/>
      <c r="AT412" s="235" t="s">
        <v>169</v>
      </c>
      <c r="AU412" s="235" t="s">
        <v>85</v>
      </c>
      <c r="AV412" s="15" t="s">
        <v>139</v>
      </c>
      <c r="AW412" s="15" t="s">
        <v>32</v>
      </c>
      <c r="AX412" s="15" t="s">
        <v>83</v>
      </c>
      <c r="AY412" s="235" t="s">
        <v>133</v>
      </c>
    </row>
    <row r="413" spans="1:65" s="2" customFormat="1" ht="16.5" customHeight="1">
      <c r="A413" s="34"/>
      <c r="B413" s="35"/>
      <c r="C413" s="236" t="s">
        <v>858</v>
      </c>
      <c r="D413" s="236" t="s">
        <v>221</v>
      </c>
      <c r="E413" s="237" t="s">
        <v>859</v>
      </c>
      <c r="F413" s="238" t="s">
        <v>860</v>
      </c>
      <c r="G413" s="239" t="s">
        <v>236</v>
      </c>
      <c r="H413" s="240">
        <v>1173.4000000000001</v>
      </c>
      <c r="I413" s="241"/>
      <c r="J413" s="242">
        <f>ROUND(I413*H413,2)</f>
        <v>0</v>
      </c>
      <c r="K413" s="243"/>
      <c r="L413" s="39"/>
      <c r="M413" s="244" t="s">
        <v>1</v>
      </c>
      <c r="N413" s="245" t="s">
        <v>40</v>
      </c>
      <c r="O413" s="71"/>
      <c r="P413" s="199">
        <f>O413*H413</f>
        <v>0</v>
      </c>
      <c r="Q413" s="199">
        <v>0.47260000000000002</v>
      </c>
      <c r="R413" s="199">
        <f>Q413*H413</f>
        <v>554.54884000000004</v>
      </c>
      <c r="S413" s="199">
        <v>0</v>
      </c>
      <c r="T413" s="200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201" t="s">
        <v>139</v>
      </c>
      <c r="AT413" s="201" t="s">
        <v>221</v>
      </c>
      <c r="AU413" s="201" t="s">
        <v>85</v>
      </c>
      <c r="AY413" s="17" t="s">
        <v>133</v>
      </c>
      <c r="BE413" s="202">
        <f>IF(N413="základní",J413,0)</f>
        <v>0</v>
      </c>
      <c r="BF413" s="202">
        <f>IF(N413="snížená",J413,0)</f>
        <v>0</v>
      </c>
      <c r="BG413" s="202">
        <f>IF(N413="zákl. přenesená",J413,0)</f>
        <v>0</v>
      </c>
      <c r="BH413" s="202">
        <f>IF(N413="sníž. přenesená",J413,0)</f>
        <v>0</v>
      </c>
      <c r="BI413" s="202">
        <f>IF(N413="nulová",J413,0)</f>
        <v>0</v>
      </c>
      <c r="BJ413" s="17" t="s">
        <v>83</v>
      </c>
      <c r="BK413" s="202">
        <f>ROUND(I413*H413,2)</f>
        <v>0</v>
      </c>
      <c r="BL413" s="17" t="s">
        <v>139</v>
      </c>
      <c r="BM413" s="201" t="s">
        <v>861</v>
      </c>
    </row>
    <row r="414" spans="1:65" s="13" customFormat="1" ht="11.25">
      <c r="B414" s="203"/>
      <c r="C414" s="204"/>
      <c r="D414" s="205" t="s">
        <v>169</v>
      </c>
      <c r="E414" s="206" t="s">
        <v>1</v>
      </c>
      <c r="F414" s="207" t="s">
        <v>170</v>
      </c>
      <c r="G414" s="204"/>
      <c r="H414" s="206" t="s">
        <v>1</v>
      </c>
      <c r="I414" s="208"/>
      <c r="J414" s="204"/>
      <c r="K414" s="204"/>
      <c r="L414" s="209"/>
      <c r="M414" s="210"/>
      <c r="N414" s="211"/>
      <c r="O414" s="211"/>
      <c r="P414" s="211"/>
      <c r="Q414" s="211"/>
      <c r="R414" s="211"/>
      <c r="S414" s="211"/>
      <c r="T414" s="212"/>
      <c r="AT414" s="213" t="s">
        <v>169</v>
      </c>
      <c r="AU414" s="213" t="s">
        <v>85</v>
      </c>
      <c r="AV414" s="13" t="s">
        <v>83</v>
      </c>
      <c r="AW414" s="13" t="s">
        <v>32</v>
      </c>
      <c r="AX414" s="13" t="s">
        <v>75</v>
      </c>
      <c r="AY414" s="213" t="s">
        <v>133</v>
      </c>
    </row>
    <row r="415" spans="1:65" s="14" customFormat="1" ht="11.25">
      <c r="B415" s="214"/>
      <c r="C415" s="215"/>
      <c r="D415" s="205" t="s">
        <v>169</v>
      </c>
      <c r="E415" s="216" t="s">
        <v>1</v>
      </c>
      <c r="F415" s="217" t="s">
        <v>276</v>
      </c>
      <c r="G415" s="215"/>
      <c r="H415" s="218">
        <v>310.7</v>
      </c>
      <c r="I415" s="219"/>
      <c r="J415" s="215"/>
      <c r="K415" s="215"/>
      <c r="L415" s="220"/>
      <c r="M415" s="221"/>
      <c r="N415" s="222"/>
      <c r="O415" s="222"/>
      <c r="P415" s="222"/>
      <c r="Q415" s="222"/>
      <c r="R415" s="222"/>
      <c r="S415" s="222"/>
      <c r="T415" s="223"/>
      <c r="AT415" s="224" t="s">
        <v>169</v>
      </c>
      <c r="AU415" s="224" t="s">
        <v>85</v>
      </c>
      <c r="AV415" s="14" t="s">
        <v>85</v>
      </c>
      <c r="AW415" s="14" t="s">
        <v>32</v>
      </c>
      <c r="AX415" s="14" t="s">
        <v>75</v>
      </c>
      <c r="AY415" s="224" t="s">
        <v>133</v>
      </c>
    </row>
    <row r="416" spans="1:65" s="13" customFormat="1" ht="11.25">
      <c r="B416" s="203"/>
      <c r="C416" s="204"/>
      <c r="D416" s="205" t="s">
        <v>169</v>
      </c>
      <c r="E416" s="206" t="s">
        <v>1</v>
      </c>
      <c r="F416" s="207" t="s">
        <v>856</v>
      </c>
      <c r="G416" s="204"/>
      <c r="H416" s="206" t="s">
        <v>1</v>
      </c>
      <c r="I416" s="208"/>
      <c r="J416" s="204"/>
      <c r="K416" s="204"/>
      <c r="L416" s="209"/>
      <c r="M416" s="210"/>
      <c r="N416" s="211"/>
      <c r="O416" s="211"/>
      <c r="P416" s="211"/>
      <c r="Q416" s="211"/>
      <c r="R416" s="211"/>
      <c r="S416" s="211"/>
      <c r="T416" s="212"/>
      <c r="AT416" s="213" t="s">
        <v>169</v>
      </c>
      <c r="AU416" s="213" t="s">
        <v>85</v>
      </c>
      <c r="AV416" s="13" t="s">
        <v>83</v>
      </c>
      <c r="AW416" s="13" t="s">
        <v>32</v>
      </c>
      <c r="AX416" s="13" t="s">
        <v>75</v>
      </c>
      <c r="AY416" s="213" t="s">
        <v>133</v>
      </c>
    </row>
    <row r="417" spans="1:65" s="14" customFormat="1" ht="11.25">
      <c r="B417" s="214"/>
      <c r="C417" s="215"/>
      <c r="D417" s="205" t="s">
        <v>169</v>
      </c>
      <c r="E417" s="216" t="s">
        <v>1</v>
      </c>
      <c r="F417" s="217" t="s">
        <v>855</v>
      </c>
      <c r="G417" s="215"/>
      <c r="H417" s="218">
        <v>862.7</v>
      </c>
      <c r="I417" s="219"/>
      <c r="J417" s="215"/>
      <c r="K417" s="215"/>
      <c r="L417" s="220"/>
      <c r="M417" s="221"/>
      <c r="N417" s="222"/>
      <c r="O417" s="222"/>
      <c r="P417" s="222"/>
      <c r="Q417" s="222"/>
      <c r="R417" s="222"/>
      <c r="S417" s="222"/>
      <c r="T417" s="223"/>
      <c r="AT417" s="224" t="s">
        <v>169</v>
      </c>
      <c r="AU417" s="224" t="s">
        <v>85</v>
      </c>
      <c r="AV417" s="14" t="s">
        <v>85</v>
      </c>
      <c r="AW417" s="14" t="s">
        <v>32</v>
      </c>
      <c r="AX417" s="14" t="s">
        <v>75</v>
      </c>
      <c r="AY417" s="224" t="s">
        <v>133</v>
      </c>
    </row>
    <row r="418" spans="1:65" s="15" customFormat="1" ht="11.25">
      <c r="B418" s="225"/>
      <c r="C418" s="226"/>
      <c r="D418" s="205" t="s">
        <v>169</v>
      </c>
      <c r="E418" s="227" t="s">
        <v>1</v>
      </c>
      <c r="F418" s="228" t="s">
        <v>173</v>
      </c>
      <c r="G418" s="226"/>
      <c r="H418" s="229">
        <v>1173.4000000000001</v>
      </c>
      <c r="I418" s="230"/>
      <c r="J418" s="226"/>
      <c r="K418" s="226"/>
      <c r="L418" s="231"/>
      <c r="M418" s="232"/>
      <c r="N418" s="233"/>
      <c r="O418" s="233"/>
      <c r="P418" s="233"/>
      <c r="Q418" s="233"/>
      <c r="R418" s="233"/>
      <c r="S418" s="233"/>
      <c r="T418" s="234"/>
      <c r="AT418" s="235" t="s">
        <v>169</v>
      </c>
      <c r="AU418" s="235" t="s">
        <v>85</v>
      </c>
      <c r="AV418" s="15" t="s">
        <v>139</v>
      </c>
      <c r="AW418" s="15" t="s">
        <v>32</v>
      </c>
      <c r="AX418" s="15" t="s">
        <v>83</v>
      </c>
      <c r="AY418" s="235" t="s">
        <v>133</v>
      </c>
    </row>
    <row r="419" spans="1:65" s="2" customFormat="1" ht="16.5" customHeight="1">
      <c r="A419" s="34"/>
      <c r="B419" s="35"/>
      <c r="C419" s="236" t="s">
        <v>862</v>
      </c>
      <c r="D419" s="236" t="s">
        <v>221</v>
      </c>
      <c r="E419" s="237" t="s">
        <v>863</v>
      </c>
      <c r="F419" s="238" t="s">
        <v>864</v>
      </c>
      <c r="G419" s="239" t="s">
        <v>236</v>
      </c>
      <c r="H419" s="240">
        <v>834.3</v>
      </c>
      <c r="I419" s="241"/>
      <c r="J419" s="242">
        <f>ROUND(I419*H419,2)</f>
        <v>0</v>
      </c>
      <c r="K419" s="243"/>
      <c r="L419" s="39"/>
      <c r="M419" s="244" t="s">
        <v>1</v>
      </c>
      <c r="N419" s="245" t="s">
        <v>40</v>
      </c>
      <c r="O419" s="71"/>
      <c r="P419" s="199">
        <f>O419*H419</f>
        <v>0</v>
      </c>
      <c r="Q419" s="199">
        <v>0.69</v>
      </c>
      <c r="R419" s="199">
        <f>Q419*H419</f>
        <v>575.66699999999992</v>
      </c>
      <c r="S419" s="199">
        <v>0</v>
      </c>
      <c r="T419" s="200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201" t="s">
        <v>139</v>
      </c>
      <c r="AT419" s="201" t="s">
        <v>221</v>
      </c>
      <c r="AU419" s="201" t="s">
        <v>85</v>
      </c>
      <c r="AY419" s="17" t="s">
        <v>133</v>
      </c>
      <c r="BE419" s="202">
        <f>IF(N419="základní",J419,0)</f>
        <v>0</v>
      </c>
      <c r="BF419" s="202">
        <f>IF(N419="snížená",J419,0)</f>
        <v>0</v>
      </c>
      <c r="BG419" s="202">
        <f>IF(N419="zákl. přenesená",J419,0)</f>
        <v>0</v>
      </c>
      <c r="BH419" s="202">
        <f>IF(N419="sníž. přenesená",J419,0)</f>
        <v>0</v>
      </c>
      <c r="BI419" s="202">
        <f>IF(N419="nulová",J419,0)</f>
        <v>0</v>
      </c>
      <c r="BJ419" s="17" t="s">
        <v>83</v>
      </c>
      <c r="BK419" s="202">
        <f>ROUND(I419*H419,2)</f>
        <v>0</v>
      </c>
      <c r="BL419" s="17" t="s">
        <v>139</v>
      </c>
      <c r="BM419" s="201" t="s">
        <v>865</v>
      </c>
    </row>
    <row r="420" spans="1:65" s="13" customFormat="1" ht="11.25">
      <c r="B420" s="203"/>
      <c r="C420" s="204"/>
      <c r="D420" s="205" t="s">
        <v>169</v>
      </c>
      <c r="E420" s="206" t="s">
        <v>1</v>
      </c>
      <c r="F420" s="207" t="s">
        <v>170</v>
      </c>
      <c r="G420" s="204"/>
      <c r="H420" s="206" t="s">
        <v>1</v>
      </c>
      <c r="I420" s="208"/>
      <c r="J420" s="204"/>
      <c r="K420" s="204"/>
      <c r="L420" s="209"/>
      <c r="M420" s="210"/>
      <c r="N420" s="211"/>
      <c r="O420" s="211"/>
      <c r="P420" s="211"/>
      <c r="Q420" s="211"/>
      <c r="R420" s="211"/>
      <c r="S420" s="211"/>
      <c r="T420" s="212"/>
      <c r="AT420" s="213" t="s">
        <v>169</v>
      </c>
      <c r="AU420" s="213" t="s">
        <v>85</v>
      </c>
      <c r="AV420" s="13" t="s">
        <v>83</v>
      </c>
      <c r="AW420" s="13" t="s">
        <v>32</v>
      </c>
      <c r="AX420" s="13" t="s">
        <v>75</v>
      </c>
      <c r="AY420" s="213" t="s">
        <v>133</v>
      </c>
    </row>
    <row r="421" spans="1:65" s="13" customFormat="1" ht="11.25">
      <c r="B421" s="203"/>
      <c r="C421" s="204"/>
      <c r="D421" s="205" t="s">
        <v>169</v>
      </c>
      <c r="E421" s="206" t="s">
        <v>1</v>
      </c>
      <c r="F421" s="207" t="s">
        <v>856</v>
      </c>
      <c r="G421" s="204"/>
      <c r="H421" s="206" t="s">
        <v>1</v>
      </c>
      <c r="I421" s="208"/>
      <c r="J421" s="204"/>
      <c r="K421" s="204"/>
      <c r="L421" s="209"/>
      <c r="M421" s="210"/>
      <c r="N421" s="211"/>
      <c r="O421" s="211"/>
      <c r="P421" s="211"/>
      <c r="Q421" s="211"/>
      <c r="R421" s="211"/>
      <c r="S421" s="211"/>
      <c r="T421" s="212"/>
      <c r="AT421" s="213" t="s">
        <v>169</v>
      </c>
      <c r="AU421" s="213" t="s">
        <v>85</v>
      </c>
      <c r="AV421" s="13" t="s">
        <v>83</v>
      </c>
      <c r="AW421" s="13" t="s">
        <v>32</v>
      </c>
      <c r="AX421" s="13" t="s">
        <v>75</v>
      </c>
      <c r="AY421" s="213" t="s">
        <v>133</v>
      </c>
    </row>
    <row r="422" spans="1:65" s="14" customFormat="1" ht="11.25">
      <c r="B422" s="214"/>
      <c r="C422" s="215"/>
      <c r="D422" s="205" t="s">
        <v>169</v>
      </c>
      <c r="E422" s="216" t="s">
        <v>1</v>
      </c>
      <c r="F422" s="217" t="s">
        <v>866</v>
      </c>
      <c r="G422" s="215"/>
      <c r="H422" s="218">
        <v>834.3</v>
      </c>
      <c r="I422" s="219"/>
      <c r="J422" s="215"/>
      <c r="K422" s="215"/>
      <c r="L422" s="220"/>
      <c r="M422" s="221"/>
      <c r="N422" s="222"/>
      <c r="O422" s="222"/>
      <c r="P422" s="222"/>
      <c r="Q422" s="222"/>
      <c r="R422" s="222"/>
      <c r="S422" s="222"/>
      <c r="T422" s="223"/>
      <c r="AT422" s="224" t="s">
        <v>169</v>
      </c>
      <c r="AU422" s="224" t="s">
        <v>85</v>
      </c>
      <c r="AV422" s="14" t="s">
        <v>85</v>
      </c>
      <c r="AW422" s="14" t="s">
        <v>32</v>
      </c>
      <c r="AX422" s="14" t="s">
        <v>83</v>
      </c>
      <c r="AY422" s="224" t="s">
        <v>133</v>
      </c>
    </row>
    <row r="423" spans="1:65" s="2" customFormat="1" ht="33" customHeight="1">
      <c r="A423" s="34"/>
      <c r="B423" s="35"/>
      <c r="C423" s="236" t="s">
        <v>867</v>
      </c>
      <c r="D423" s="236" t="s">
        <v>221</v>
      </c>
      <c r="E423" s="237" t="s">
        <v>868</v>
      </c>
      <c r="F423" s="238" t="s">
        <v>869</v>
      </c>
      <c r="G423" s="239" t="s">
        <v>236</v>
      </c>
      <c r="H423" s="240">
        <v>27.05</v>
      </c>
      <c r="I423" s="241"/>
      <c r="J423" s="242">
        <f>ROUND(I423*H423,2)</f>
        <v>0</v>
      </c>
      <c r="K423" s="243"/>
      <c r="L423" s="39"/>
      <c r="M423" s="244" t="s">
        <v>1</v>
      </c>
      <c r="N423" s="245" t="s">
        <v>40</v>
      </c>
      <c r="O423" s="71"/>
      <c r="P423" s="199">
        <f>O423*H423</f>
        <v>0</v>
      </c>
      <c r="Q423" s="199">
        <v>0.13188</v>
      </c>
      <c r="R423" s="199">
        <f>Q423*H423</f>
        <v>3.5673539999999999</v>
      </c>
      <c r="S423" s="199">
        <v>0</v>
      </c>
      <c r="T423" s="200">
        <f>S423*H423</f>
        <v>0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201" t="s">
        <v>139</v>
      </c>
      <c r="AT423" s="201" t="s">
        <v>221</v>
      </c>
      <c r="AU423" s="201" t="s">
        <v>85</v>
      </c>
      <c r="AY423" s="17" t="s">
        <v>133</v>
      </c>
      <c r="BE423" s="202">
        <f>IF(N423="základní",J423,0)</f>
        <v>0</v>
      </c>
      <c r="BF423" s="202">
        <f>IF(N423="snížená",J423,0)</f>
        <v>0</v>
      </c>
      <c r="BG423" s="202">
        <f>IF(N423="zákl. přenesená",J423,0)</f>
        <v>0</v>
      </c>
      <c r="BH423" s="202">
        <f>IF(N423="sníž. přenesená",J423,0)</f>
        <v>0</v>
      </c>
      <c r="BI423" s="202">
        <f>IF(N423="nulová",J423,0)</f>
        <v>0</v>
      </c>
      <c r="BJ423" s="17" t="s">
        <v>83</v>
      </c>
      <c r="BK423" s="202">
        <f>ROUND(I423*H423,2)</f>
        <v>0</v>
      </c>
      <c r="BL423" s="17" t="s">
        <v>139</v>
      </c>
      <c r="BM423" s="201" t="s">
        <v>870</v>
      </c>
    </row>
    <row r="424" spans="1:65" s="14" customFormat="1" ht="11.25">
      <c r="B424" s="214"/>
      <c r="C424" s="215"/>
      <c r="D424" s="205" t="s">
        <v>169</v>
      </c>
      <c r="E424" s="216" t="s">
        <v>1</v>
      </c>
      <c r="F424" s="217" t="s">
        <v>871</v>
      </c>
      <c r="G424" s="215"/>
      <c r="H424" s="218">
        <v>27.05</v>
      </c>
      <c r="I424" s="219"/>
      <c r="J424" s="215"/>
      <c r="K424" s="215"/>
      <c r="L424" s="220"/>
      <c r="M424" s="221"/>
      <c r="N424" s="222"/>
      <c r="O424" s="222"/>
      <c r="P424" s="222"/>
      <c r="Q424" s="222"/>
      <c r="R424" s="222"/>
      <c r="S424" s="222"/>
      <c r="T424" s="223"/>
      <c r="AT424" s="224" t="s">
        <v>169</v>
      </c>
      <c r="AU424" s="224" t="s">
        <v>85</v>
      </c>
      <c r="AV424" s="14" t="s">
        <v>85</v>
      </c>
      <c r="AW424" s="14" t="s">
        <v>32</v>
      </c>
      <c r="AX424" s="14" t="s">
        <v>83</v>
      </c>
      <c r="AY424" s="224" t="s">
        <v>133</v>
      </c>
    </row>
    <row r="425" spans="1:65" s="2" customFormat="1" ht="21.75" customHeight="1">
      <c r="A425" s="34"/>
      <c r="B425" s="35"/>
      <c r="C425" s="236" t="s">
        <v>872</v>
      </c>
      <c r="D425" s="236" t="s">
        <v>221</v>
      </c>
      <c r="E425" s="237" t="s">
        <v>873</v>
      </c>
      <c r="F425" s="238" t="s">
        <v>874</v>
      </c>
      <c r="G425" s="239" t="s">
        <v>236</v>
      </c>
      <c r="H425" s="240">
        <v>108.2</v>
      </c>
      <c r="I425" s="241"/>
      <c r="J425" s="242">
        <f>ROUND(I425*H425,2)</f>
        <v>0</v>
      </c>
      <c r="K425" s="243"/>
      <c r="L425" s="39"/>
      <c r="M425" s="244" t="s">
        <v>1</v>
      </c>
      <c r="N425" s="245" t="s">
        <v>40</v>
      </c>
      <c r="O425" s="71"/>
      <c r="P425" s="199">
        <f>O425*H425</f>
        <v>0</v>
      </c>
      <c r="Q425" s="199">
        <v>7.1000000000000002E-4</v>
      </c>
      <c r="R425" s="199">
        <f>Q425*H425</f>
        <v>7.6822000000000001E-2</v>
      </c>
      <c r="S425" s="199">
        <v>0</v>
      </c>
      <c r="T425" s="200">
        <f>S425*H425</f>
        <v>0</v>
      </c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R425" s="201" t="s">
        <v>139</v>
      </c>
      <c r="AT425" s="201" t="s">
        <v>221</v>
      </c>
      <c r="AU425" s="201" t="s">
        <v>85</v>
      </c>
      <c r="AY425" s="17" t="s">
        <v>133</v>
      </c>
      <c r="BE425" s="202">
        <f>IF(N425="základní",J425,0)</f>
        <v>0</v>
      </c>
      <c r="BF425" s="202">
        <f>IF(N425="snížená",J425,0)</f>
        <v>0</v>
      </c>
      <c r="BG425" s="202">
        <f>IF(N425="zákl. přenesená",J425,0)</f>
        <v>0</v>
      </c>
      <c r="BH425" s="202">
        <f>IF(N425="sníž. přenesená",J425,0)</f>
        <v>0</v>
      </c>
      <c r="BI425" s="202">
        <f>IF(N425="nulová",J425,0)</f>
        <v>0</v>
      </c>
      <c r="BJ425" s="17" t="s">
        <v>83</v>
      </c>
      <c r="BK425" s="202">
        <f>ROUND(I425*H425,2)</f>
        <v>0</v>
      </c>
      <c r="BL425" s="17" t="s">
        <v>139</v>
      </c>
      <c r="BM425" s="201" t="s">
        <v>875</v>
      </c>
    </row>
    <row r="426" spans="1:65" s="14" customFormat="1" ht="11.25">
      <c r="B426" s="214"/>
      <c r="C426" s="215"/>
      <c r="D426" s="205" t="s">
        <v>169</v>
      </c>
      <c r="E426" s="216" t="s">
        <v>1</v>
      </c>
      <c r="F426" s="217" t="s">
        <v>876</v>
      </c>
      <c r="G426" s="215"/>
      <c r="H426" s="218">
        <v>108.2</v>
      </c>
      <c r="I426" s="219"/>
      <c r="J426" s="215"/>
      <c r="K426" s="215"/>
      <c r="L426" s="220"/>
      <c r="M426" s="221"/>
      <c r="N426" s="222"/>
      <c r="O426" s="222"/>
      <c r="P426" s="222"/>
      <c r="Q426" s="222"/>
      <c r="R426" s="222"/>
      <c r="S426" s="222"/>
      <c r="T426" s="223"/>
      <c r="AT426" s="224" t="s">
        <v>169</v>
      </c>
      <c r="AU426" s="224" t="s">
        <v>85</v>
      </c>
      <c r="AV426" s="14" t="s">
        <v>85</v>
      </c>
      <c r="AW426" s="14" t="s">
        <v>32</v>
      </c>
      <c r="AX426" s="14" t="s">
        <v>83</v>
      </c>
      <c r="AY426" s="224" t="s">
        <v>133</v>
      </c>
    </row>
    <row r="427" spans="1:65" s="2" customFormat="1" ht="33" customHeight="1">
      <c r="A427" s="34"/>
      <c r="B427" s="35"/>
      <c r="C427" s="236" t="s">
        <v>877</v>
      </c>
      <c r="D427" s="236" t="s">
        <v>221</v>
      </c>
      <c r="E427" s="237" t="s">
        <v>878</v>
      </c>
      <c r="F427" s="238" t="s">
        <v>879</v>
      </c>
      <c r="G427" s="239" t="s">
        <v>236</v>
      </c>
      <c r="H427" s="240">
        <v>54.1</v>
      </c>
      <c r="I427" s="241"/>
      <c r="J427" s="242">
        <f>ROUND(I427*H427,2)</f>
        <v>0</v>
      </c>
      <c r="K427" s="243"/>
      <c r="L427" s="39"/>
      <c r="M427" s="244" t="s">
        <v>1</v>
      </c>
      <c r="N427" s="245" t="s">
        <v>40</v>
      </c>
      <c r="O427" s="71"/>
      <c r="P427" s="199">
        <f>O427*H427</f>
        <v>0</v>
      </c>
      <c r="Q427" s="199">
        <v>0.12966</v>
      </c>
      <c r="R427" s="199">
        <f>Q427*H427</f>
        <v>7.0146059999999997</v>
      </c>
      <c r="S427" s="199">
        <v>0</v>
      </c>
      <c r="T427" s="200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201" t="s">
        <v>139</v>
      </c>
      <c r="AT427" s="201" t="s">
        <v>221</v>
      </c>
      <c r="AU427" s="201" t="s">
        <v>85</v>
      </c>
      <c r="AY427" s="17" t="s">
        <v>133</v>
      </c>
      <c r="BE427" s="202">
        <f>IF(N427="základní",J427,0)</f>
        <v>0</v>
      </c>
      <c r="BF427" s="202">
        <f>IF(N427="snížená",J427,0)</f>
        <v>0</v>
      </c>
      <c r="BG427" s="202">
        <f>IF(N427="zákl. přenesená",J427,0)</f>
        <v>0</v>
      </c>
      <c r="BH427" s="202">
        <f>IF(N427="sníž. přenesená",J427,0)</f>
        <v>0</v>
      </c>
      <c r="BI427" s="202">
        <f>IF(N427="nulová",J427,0)</f>
        <v>0</v>
      </c>
      <c r="BJ427" s="17" t="s">
        <v>83</v>
      </c>
      <c r="BK427" s="202">
        <f>ROUND(I427*H427,2)</f>
        <v>0</v>
      </c>
      <c r="BL427" s="17" t="s">
        <v>139</v>
      </c>
      <c r="BM427" s="201" t="s">
        <v>880</v>
      </c>
    </row>
    <row r="428" spans="1:65" s="13" customFormat="1" ht="11.25">
      <c r="B428" s="203"/>
      <c r="C428" s="204"/>
      <c r="D428" s="205" t="s">
        <v>169</v>
      </c>
      <c r="E428" s="206" t="s">
        <v>1</v>
      </c>
      <c r="F428" s="207" t="s">
        <v>660</v>
      </c>
      <c r="G428" s="204"/>
      <c r="H428" s="206" t="s">
        <v>1</v>
      </c>
      <c r="I428" s="208"/>
      <c r="J428" s="204"/>
      <c r="K428" s="204"/>
      <c r="L428" s="209"/>
      <c r="M428" s="210"/>
      <c r="N428" s="211"/>
      <c r="O428" s="211"/>
      <c r="P428" s="211"/>
      <c r="Q428" s="211"/>
      <c r="R428" s="211"/>
      <c r="S428" s="211"/>
      <c r="T428" s="212"/>
      <c r="AT428" s="213" t="s">
        <v>169</v>
      </c>
      <c r="AU428" s="213" t="s">
        <v>85</v>
      </c>
      <c r="AV428" s="13" t="s">
        <v>83</v>
      </c>
      <c r="AW428" s="13" t="s">
        <v>32</v>
      </c>
      <c r="AX428" s="13" t="s">
        <v>75</v>
      </c>
      <c r="AY428" s="213" t="s">
        <v>133</v>
      </c>
    </row>
    <row r="429" spans="1:65" s="14" customFormat="1" ht="11.25">
      <c r="B429" s="214"/>
      <c r="C429" s="215"/>
      <c r="D429" s="205" t="s">
        <v>169</v>
      </c>
      <c r="E429" s="216" t="s">
        <v>1</v>
      </c>
      <c r="F429" s="217" t="s">
        <v>881</v>
      </c>
      <c r="G429" s="215"/>
      <c r="H429" s="218">
        <v>54.1</v>
      </c>
      <c r="I429" s="219"/>
      <c r="J429" s="215"/>
      <c r="K429" s="215"/>
      <c r="L429" s="220"/>
      <c r="M429" s="221"/>
      <c r="N429" s="222"/>
      <c r="O429" s="222"/>
      <c r="P429" s="222"/>
      <c r="Q429" s="222"/>
      <c r="R429" s="222"/>
      <c r="S429" s="222"/>
      <c r="T429" s="223"/>
      <c r="AT429" s="224" t="s">
        <v>169</v>
      </c>
      <c r="AU429" s="224" t="s">
        <v>85</v>
      </c>
      <c r="AV429" s="14" t="s">
        <v>85</v>
      </c>
      <c r="AW429" s="14" t="s">
        <v>32</v>
      </c>
      <c r="AX429" s="14" t="s">
        <v>83</v>
      </c>
      <c r="AY429" s="224" t="s">
        <v>133</v>
      </c>
    </row>
    <row r="430" spans="1:65" s="2" customFormat="1" ht="24.2" customHeight="1">
      <c r="A430" s="34"/>
      <c r="B430" s="35"/>
      <c r="C430" s="236" t="s">
        <v>882</v>
      </c>
      <c r="D430" s="236" t="s">
        <v>221</v>
      </c>
      <c r="E430" s="237" t="s">
        <v>883</v>
      </c>
      <c r="F430" s="238" t="s">
        <v>884</v>
      </c>
      <c r="G430" s="239" t="s">
        <v>236</v>
      </c>
      <c r="H430" s="240">
        <v>1589.4</v>
      </c>
      <c r="I430" s="241"/>
      <c r="J430" s="242">
        <f>ROUND(I430*H430,2)</f>
        <v>0</v>
      </c>
      <c r="K430" s="243"/>
      <c r="L430" s="39"/>
      <c r="M430" s="244" t="s">
        <v>1</v>
      </c>
      <c r="N430" s="245" t="s">
        <v>40</v>
      </c>
      <c r="O430" s="71"/>
      <c r="P430" s="199">
        <f>O430*H430</f>
        <v>0</v>
      </c>
      <c r="Q430" s="199">
        <v>0.1837</v>
      </c>
      <c r="R430" s="199">
        <f>Q430*H430</f>
        <v>291.97278</v>
      </c>
      <c r="S430" s="199">
        <v>0</v>
      </c>
      <c r="T430" s="200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201" t="s">
        <v>139</v>
      </c>
      <c r="AT430" s="201" t="s">
        <v>221</v>
      </c>
      <c r="AU430" s="201" t="s">
        <v>85</v>
      </c>
      <c r="AY430" s="17" t="s">
        <v>133</v>
      </c>
      <c r="BE430" s="202">
        <f>IF(N430="základní",J430,0)</f>
        <v>0</v>
      </c>
      <c r="BF430" s="202">
        <f>IF(N430="snížená",J430,0)</f>
        <v>0</v>
      </c>
      <c r="BG430" s="202">
        <f>IF(N430="zákl. přenesená",J430,0)</f>
        <v>0</v>
      </c>
      <c r="BH430" s="202">
        <f>IF(N430="sníž. přenesená",J430,0)</f>
        <v>0</v>
      </c>
      <c r="BI430" s="202">
        <f>IF(N430="nulová",J430,0)</f>
        <v>0</v>
      </c>
      <c r="BJ430" s="17" t="s">
        <v>83</v>
      </c>
      <c r="BK430" s="202">
        <f>ROUND(I430*H430,2)</f>
        <v>0</v>
      </c>
      <c r="BL430" s="17" t="s">
        <v>139</v>
      </c>
      <c r="BM430" s="201" t="s">
        <v>885</v>
      </c>
    </row>
    <row r="431" spans="1:65" s="13" customFormat="1" ht="11.25">
      <c r="B431" s="203"/>
      <c r="C431" s="204"/>
      <c r="D431" s="205" t="s">
        <v>169</v>
      </c>
      <c r="E431" s="206" t="s">
        <v>1</v>
      </c>
      <c r="F431" s="207" t="s">
        <v>886</v>
      </c>
      <c r="G431" s="204"/>
      <c r="H431" s="206" t="s">
        <v>1</v>
      </c>
      <c r="I431" s="208"/>
      <c r="J431" s="204"/>
      <c r="K431" s="204"/>
      <c r="L431" s="209"/>
      <c r="M431" s="210"/>
      <c r="N431" s="211"/>
      <c r="O431" s="211"/>
      <c r="P431" s="211"/>
      <c r="Q431" s="211"/>
      <c r="R431" s="211"/>
      <c r="S431" s="211"/>
      <c r="T431" s="212"/>
      <c r="AT431" s="213" t="s">
        <v>169</v>
      </c>
      <c r="AU431" s="213" t="s">
        <v>85</v>
      </c>
      <c r="AV431" s="13" t="s">
        <v>83</v>
      </c>
      <c r="AW431" s="13" t="s">
        <v>32</v>
      </c>
      <c r="AX431" s="13" t="s">
        <v>75</v>
      </c>
      <c r="AY431" s="213" t="s">
        <v>133</v>
      </c>
    </row>
    <row r="432" spans="1:65" s="14" customFormat="1" ht="11.25">
      <c r="B432" s="214"/>
      <c r="C432" s="215"/>
      <c r="D432" s="205" t="s">
        <v>169</v>
      </c>
      <c r="E432" s="216" t="s">
        <v>242</v>
      </c>
      <c r="F432" s="217" t="s">
        <v>243</v>
      </c>
      <c r="G432" s="215"/>
      <c r="H432" s="218">
        <v>787.3</v>
      </c>
      <c r="I432" s="219"/>
      <c r="J432" s="215"/>
      <c r="K432" s="215"/>
      <c r="L432" s="220"/>
      <c r="M432" s="221"/>
      <c r="N432" s="222"/>
      <c r="O432" s="222"/>
      <c r="P432" s="222"/>
      <c r="Q432" s="222"/>
      <c r="R432" s="222"/>
      <c r="S432" s="222"/>
      <c r="T432" s="223"/>
      <c r="AT432" s="224" t="s">
        <v>169</v>
      </c>
      <c r="AU432" s="224" t="s">
        <v>85</v>
      </c>
      <c r="AV432" s="14" t="s">
        <v>85</v>
      </c>
      <c r="AW432" s="14" t="s">
        <v>32</v>
      </c>
      <c r="AX432" s="14" t="s">
        <v>75</v>
      </c>
      <c r="AY432" s="224" t="s">
        <v>133</v>
      </c>
    </row>
    <row r="433" spans="1:65" s="14" customFormat="1" ht="11.25">
      <c r="B433" s="214"/>
      <c r="C433" s="215"/>
      <c r="D433" s="205" t="s">
        <v>169</v>
      </c>
      <c r="E433" s="216" t="s">
        <v>244</v>
      </c>
      <c r="F433" s="217" t="s">
        <v>245</v>
      </c>
      <c r="G433" s="215"/>
      <c r="H433" s="218">
        <v>577.1</v>
      </c>
      <c r="I433" s="219"/>
      <c r="J433" s="215"/>
      <c r="K433" s="215"/>
      <c r="L433" s="220"/>
      <c r="M433" s="221"/>
      <c r="N433" s="222"/>
      <c r="O433" s="222"/>
      <c r="P433" s="222"/>
      <c r="Q433" s="222"/>
      <c r="R433" s="222"/>
      <c r="S433" s="222"/>
      <c r="T433" s="223"/>
      <c r="AT433" s="224" t="s">
        <v>169</v>
      </c>
      <c r="AU433" s="224" t="s">
        <v>85</v>
      </c>
      <c r="AV433" s="14" t="s">
        <v>85</v>
      </c>
      <c r="AW433" s="14" t="s">
        <v>32</v>
      </c>
      <c r="AX433" s="14" t="s">
        <v>75</v>
      </c>
      <c r="AY433" s="224" t="s">
        <v>133</v>
      </c>
    </row>
    <row r="434" spans="1:65" s="14" customFormat="1" ht="11.25">
      <c r="B434" s="214"/>
      <c r="C434" s="215"/>
      <c r="D434" s="205" t="s">
        <v>169</v>
      </c>
      <c r="E434" s="216" t="s">
        <v>258</v>
      </c>
      <c r="F434" s="217" t="s">
        <v>259</v>
      </c>
      <c r="G434" s="215"/>
      <c r="H434" s="218">
        <v>225</v>
      </c>
      <c r="I434" s="219"/>
      <c r="J434" s="215"/>
      <c r="K434" s="215"/>
      <c r="L434" s="220"/>
      <c r="M434" s="221"/>
      <c r="N434" s="222"/>
      <c r="O434" s="222"/>
      <c r="P434" s="222"/>
      <c r="Q434" s="222"/>
      <c r="R434" s="222"/>
      <c r="S434" s="222"/>
      <c r="T434" s="223"/>
      <c r="AT434" s="224" t="s">
        <v>169</v>
      </c>
      <c r="AU434" s="224" t="s">
        <v>85</v>
      </c>
      <c r="AV434" s="14" t="s">
        <v>85</v>
      </c>
      <c r="AW434" s="14" t="s">
        <v>32</v>
      </c>
      <c r="AX434" s="14" t="s">
        <v>75</v>
      </c>
      <c r="AY434" s="224" t="s">
        <v>133</v>
      </c>
    </row>
    <row r="435" spans="1:65" s="15" customFormat="1" ht="11.25">
      <c r="B435" s="225"/>
      <c r="C435" s="226"/>
      <c r="D435" s="205" t="s">
        <v>169</v>
      </c>
      <c r="E435" s="227" t="s">
        <v>1</v>
      </c>
      <c r="F435" s="228" t="s">
        <v>173</v>
      </c>
      <c r="G435" s="226"/>
      <c r="H435" s="229">
        <v>1589.4</v>
      </c>
      <c r="I435" s="230"/>
      <c r="J435" s="226"/>
      <c r="K435" s="226"/>
      <c r="L435" s="231"/>
      <c r="M435" s="232"/>
      <c r="N435" s="233"/>
      <c r="O435" s="233"/>
      <c r="P435" s="233"/>
      <c r="Q435" s="233"/>
      <c r="R435" s="233"/>
      <c r="S435" s="233"/>
      <c r="T435" s="234"/>
      <c r="AT435" s="235" t="s">
        <v>169</v>
      </c>
      <c r="AU435" s="235" t="s">
        <v>85</v>
      </c>
      <c r="AV435" s="15" t="s">
        <v>139</v>
      </c>
      <c r="AW435" s="15" t="s">
        <v>32</v>
      </c>
      <c r="AX435" s="15" t="s">
        <v>83</v>
      </c>
      <c r="AY435" s="235" t="s">
        <v>133</v>
      </c>
    </row>
    <row r="436" spans="1:65" s="2" customFormat="1" ht="16.5" customHeight="1">
      <c r="A436" s="34"/>
      <c r="B436" s="35"/>
      <c r="C436" s="188" t="s">
        <v>887</v>
      </c>
      <c r="D436" s="188" t="s">
        <v>135</v>
      </c>
      <c r="E436" s="189" t="s">
        <v>888</v>
      </c>
      <c r="F436" s="190" t="s">
        <v>889</v>
      </c>
      <c r="G436" s="191" t="s">
        <v>236</v>
      </c>
      <c r="H436" s="192">
        <v>1062.915</v>
      </c>
      <c r="I436" s="193"/>
      <c r="J436" s="194">
        <f>ROUND(I436*H436,2)</f>
        <v>0</v>
      </c>
      <c r="K436" s="195"/>
      <c r="L436" s="196"/>
      <c r="M436" s="197" t="s">
        <v>1</v>
      </c>
      <c r="N436" s="198" t="s">
        <v>40</v>
      </c>
      <c r="O436" s="71"/>
      <c r="P436" s="199">
        <f>O436*H436</f>
        <v>0</v>
      </c>
      <c r="Q436" s="199">
        <v>0.222</v>
      </c>
      <c r="R436" s="199">
        <f>Q436*H436</f>
        <v>235.96713</v>
      </c>
      <c r="S436" s="199">
        <v>0</v>
      </c>
      <c r="T436" s="200">
        <f>S436*H436</f>
        <v>0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201" t="s">
        <v>138</v>
      </c>
      <c r="AT436" s="201" t="s">
        <v>135</v>
      </c>
      <c r="AU436" s="201" t="s">
        <v>85</v>
      </c>
      <c r="AY436" s="17" t="s">
        <v>133</v>
      </c>
      <c r="BE436" s="202">
        <f>IF(N436="základní",J436,0)</f>
        <v>0</v>
      </c>
      <c r="BF436" s="202">
        <f>IF(N436="snížená",J436,0)</f>
        <v>0</v>
      </c>
      <c r="BG436" s="202">
        <f>IF(N436="zákl. přenesená",J436,0)</f>
        <v>0</v>
      </c>
      <c r="BH436" s="202">
        <f>IF(N436="sníž. přenesená",J436,0)</f>
        <v>0</v>
      </c>
      <c r="BI436" s="202">
        <f>IF(N436="nulová",J436,0)</f>
        <v>0</v>
      </c>
      <c r="BJ436" s="17" t="s">
        <v>83</v>
      </c>
      <c r="BK436" s="202">
        <f>ROUND(I436*H436,2)</f>
        <v>0</v>
      </c>
      <c r="BL436" s="17" t="s">
        <v>139</v>
      </c>
      <c r="BM436" s="201" t="s">
        <v>890</v>
      </c>
    </row>
    <row r="437" spans="1:65" s="14" customFormat="1" ht="11.25">
      <c r="B437" s="214"/>
      <c r="C437" s="215"/>
      <c r="D437" s="205" t="s">
        <v>169</v>
      </c>
      <c r="E437" s="216" t="s">
        <v>1</v>
      </c>
      <c r="F437" s="217" t="s">
        <v>891</v>
      </c>
      <c r="G437" s="215"/>
      <c r="H437" s="218">
        <v>826.66499999999996</v>
      </c>
      <c r="I437" s="219"/>
      <c r="J437" s="215"/>
      <c r="K437" s="215"/>
      <c r="L437" s="220"/>
      <c r="M437" s="221"/>
      <c r="N437" s="222"/>
      <c r="O437" s="222"/>
      <c r="P437" s="222"/>
      <c r="Q437" s="222"/>
      <c r="R437" s="222"/>
      <c r="S437" s="222"/>
      <c r="T437" s="223"/>
      <c r="AT437" s="224" t="s">
        <v>169</v>
      </c>
      <c r="AU437" s="224" t="s">
        <v>85</v>
      </c>
      <c r="AV437" s="14" t="s">
        <v>85</v>
      </c>
      <c r="AW437" s="14" t="s">
        <v>32</v>
      </c>
      <c r="AX437" s="14" t="s">
        <v>75</v>
      </c>
      <c r="AY437" s="224" t="s">
        <v>133</v>
      </c>
    </row>
    <row r="438" spans="1:65" s="14" customFormat="1" ht="11.25">
      <c r="B438" s="214"/>
      <c r="C438" s="215"/>
      <c r="D438" s="205" t="s">
        <v>169</v>
      </c>
      <c r="E438" s="216" t="s">
        <v>1</v>
      </c>
      <c r="F438" s="217" t="s">
        <v>892</v>
      </c>
      <c r="G438" s="215"/>
      <c r="H438" s="218">
        <v>236.25</v>
      </c>
      <c r="I438" s="219"/>
      <c r="J438" s="215"/>
      <c r="K438" s="215"/>
      <c r="L438" s="220"/>
      <c r="M438" s="221"/>
      <c r="N438" s="222"/>
      <c r="O438" s="222"/>
      <c r="P438" s="222"/>
      <c r="Q438" s="222"/>
      <c r="R438" s="222"/>
      <c r="S438" s="222"/>
      <c r="T438" s="223"/>
      <c r="AT438" s="224" t="s">
        <v>169</v>
      </c>
      <c r="AU438" s="224" t="s">
        <v>85</v>
      </c>
      <c r="AV438" s="14" t="s">
        <v>85</v>
      </c>
      <c r="AW438" s="14" t="s">
        <v>32</v>
      </c>
      <c r="AX438" s="14" t="s">
        <v>75</v>
      </c>
      <c r="AY438" s="224" t="s">
        <v>133</v>
      </c>
    </row>
    <row r="439" spans="1:65" s="15" customFormat="1" ht="11.25">
      <c r="B439" s="225"/>
      <c r="C439" s="226"/>
      <c r="D439" s="205" t="s">
        <v>169</v>
      </c>
      <c r="E439" s="227" t="s">
        <v>1</v>
      </c>
      <c r="F439" s="228" t="s">
        <v>173</v>
      </c>
      <c r="G439" s="226"/>
      <c r="H439" s="229">
        <v>1062.915</v>
      </c>
      <c r="I439" s="230"/>
      <c r="J439" s="226"/>
      <c r="K439" s="226"/>
      <c r="L439" s="231"/>
      <c r="M439" s="232"/>
      <c r="N439" s="233"/>
      <c r="O439" s="233"/>
      <c r="P439" s="233"/>
      <c r="Q439" s="233"/>
      <c r="R439" s="233"/>
      <c r="S439" s="233"/>
      <c r="T439" s="234"/>
      <c r="AT439" s="235" t="s">
        <v>169</v>
      </c>
      <c r="AU439" s="235" t="s">
        <v>85</v>
      </c>
      <c r="AV439" s="15" t="s">
        <v>139</v>
      </c>
      <c r="AW439" s="15" t="s">
        <v>32</v>
      </c>
      <c r="AX439" s="15" t="s">
        <v>83</v>
      </c>
      <c r="AY439" s="235" t="s">
        <v>133</v>
      </c>
    </row>
    <row r="440" spans="1:65" s="2" customFormat="1" ht="16.5" customHeight="1">
      <c r="A440" s="34"/>
      <c r="B440" s="35"/>
      <c r="C440" s="188" t="s">
        <v>893</v>
      </c>
      <c r="D440" s="188" t="s">
        <v>135</v>
      </c>
      <c r="E440" s="189" t="s">
        <v>894</v>
      </c>
      <c r="F440" s="190" t="s">
        <v>895</v>
      </c>
      <c r="G440" s="191" t="s">
        <v>236</v>
      </c>
      <c r="H440" s="192">
        <v>605.95500000000004</v>
      </c>
      <c r="I440" s="193"/>
      <c r="J440" s="194">
        <f>ROUND(I440*H440,2)</f>
        <v>0</v>
      </c>
      <c r="K440" s="195"/>
      <c r="L440" s="196"/>
      <c r="M440" s="197" t="s">
        <v>1</v>
      </c>
      <c r="N440" s="198" t="s">
        <v>40</v>
      </c>
      <c r="O440" s="71"/>
      <c r="P440" s="199">
        <f>O440*H440</f>
        <v>0</v>
      </c>
      <c r="Q440" s="199">
        <v>0</v>
      </c>
      <c r="R440" s="199">
        <f>Q440*H440</f>
        <v>0</v>
      </c>
      <c r="S440" s="199">
        <v>0</v>
      </c>
      <c r="T440" s="200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201" t="s">
        <v>138</v>
      </c>
      <c r="AT440" s="201" t="s">
        <v>135</v>
      </c>
      <c r="AU440" s="201" t="s">
        <v>85</v>
      </c>
      <c r="AY440" s="17" t="s">
        <v>133</v>
      </c>
      <c r="BE440" s="202">
        <f>IF(N440="základní",J440,0)</f>
        <v>0</v>
      </c>
      <c r="BF440" s="202">
        <f>IF(N440="snížená",J440,0)</f>
        <v>0</v>
      </c>
      <c r="BG440" s="202">
        <f>IF(N440="zákl. přenesená",J440,0)</f>
        <v>0</v>
      </c>
      <c r="BH440" s="202">
        <f>IF(N440="sníž. přenesená",J440,0)</f>
        <v>0</v>
      </c>
      <c r="BI440" s="202">
        <f>IF(N440="nulová",J440,0)</f>
        <v>0</v>
      </c>
      <c r="BJ440" s="17" t="s">
        <v>83</v>
      </c>
      <c r="BK440" s="202">
        <f>ROUND(I440*H440,2)</f>
        <v>0</v>
      </c>
      <c r="BL440" s="17" t="s">
        <v>139</v>
      </c>
      <c r="BM440" s="201" t="s">
        <v>896</v>
      </c>
    </row>
    <row r="441" spans="1:65" s="14" customFormat="1" ht="11.25">
      <c r="B441" s="214"/>
      <c r="C441" s="215"/>
      <c r="D441" s="205" t="s">
        <v>169</v>
      </c>
      <c r="E441" s="216" t="s">
        <v>1</v>
      </c>
      <c r="F441" s="217" t="s">
        <v>897</v>
      </c>
      <c r="G441" s="215"/>
      <c r="H441" s="218">
        <v>605.95500000000004</v>
      </c>
      <c r="I441" s="219"/>
      <c r="J441" s="215"/>
      <c r="K441" s="215"/>
      <c r="L441" s="220"/>
      <c r="M441" s="221"/>
      <c r="N441" s="222"/>
      <c r="O441" s="222"/>
      <c r="P441" s="222"/>
      <c r="Q441" s="222"/>
      <c r="R441" s="222"/>
      <c r="S441" s="222"/>
      <c r="T441" s="223"/>
      <c r="AT441" s="224" t="s">
        <v>169</v>
      </c>
      <c r="AU441" s="224" t="s">
        <v>85</v>
      </c>
      <c r="AV441" s="14" t="s">
        <v>85</v>
      </c>
      <c r="AW441" s="14" t="s">
        <v>32</v>
      </c>
      <c r="AX441" s="14" t="s">
        <v>83</v>
      </c>
      <c r="AY441" s="224" t="s">
        <v>133</v>
      </c>
    </row>
    <row r="442" spans="1:65" s="2" customFormat="1" ht="24.2" customHeight="1">
      <c r="A442" s="34"/>
      <c r="B442" s="35"/>
      <c r="C442" s="236" t="s">
        <v>898</v>
      </c>
      <c r="D442" s="236" t="s">
        <v>221</v>
      </c>
      <c r="E442" s="237" t="s">
        <v>899</v>
      </c>
      <c r="F442" s="238" t="s">
        <v>900</v>
      </c>
      <c r="G442" s="239" t="s">
        <v>236</v>
      </c>
      <c r="H442" s="240">
        <v>21.5</v>
      </c>
      <c r="I442" s="241"/>
      <c r="J442" s="242">
        <f>ROUND(I442*H442,2)</f>
        <v>0</v>
      </c>
      <c r="K442" s="243"/>
      <c r="L442" s="39"/>
      <c r="M442" s="244" t="s">
        <v>1</v>
      </c>
      <c r="N442" s="245" t="s">
        <v>40</v>
      </c>
      <c r="O442" s="71"/>
      <c r="P442" s="199">
        <f>O442*H442</f>
        <v>0</v>
      </c>
      <c r="Q442" s="199">
        <v>8.4250000000000005E-2</v>
      </c>
      <c r="R442" s="199">
        <f>Q442*H442</f>
        <v>1.8113750000000002</v>
      </c>
      <c r="S442" s="199">
        <v>0</v>
      </c>
      <c r="T442" s="200">
        <f>S442*H442</f>
        <v>0</v>
      </c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R442" s="201" t="s">
        <v>139</v>
      </c>
      <c r="AT442" s="201" t="s">
        <v>221</v>
      </c>
      <c r="AU442" s="201" t="s">
        <v>85</v>
      </c>
      <c r="AY442" s="17" t="s">
        <v>133</v>
      </c>
      <c r="BE442" s="202">
        <f>IF(N442="základní",J442,0)</f>
        <v>0</v>
      </c>
      <c r="BF442" s="202">
        <f>IF(N442="snížená",J442,0)</f>
        <v>0</v>
      </c>
      <c r="BG442" s="202">
        <f>IF(N442="zákl. přenesená",J442,0)</f>
        <v>0</v>
      </c>
      <c r="BH442" s="202">
        <f>IF(N442="sníž. přenesená",J442,0)</f>
        <v>0</v>
      </c>
      <c r="BI442" s="202">
        <f>IF(N442="nulová",J442,0)</f>
        <v>0</v>
      </c>
      <c r="BJ442" s="17" t="s">
        <v>83</v>
      </c>
      <c r="BK442" s="202">
        <f>ROUND(I442*H442,2)</f>
        <v>0</v>
      </c>
      <c r="BL442" s="17" t="s">
        <v>139</v>
      </c>
      <c r="BM442" s="201" t="s">
        <v>901</v>
      </c>
    </row>
    <row r="443" spans="1:65" s="13" customFormat="1" ht="11.25">
      <c r="B443" s="203"/>
      <c r="C443" s="204"/>
      <c r="D443" s="205" t="s">
        <v>169</v>
      </c>
      <c r="E443" s="206" t="s">
        <v>1</v>
      </c>
      <c r="F443" s="207" t="s">
        <v>315</v>
      </c>
      <c r="G443" s="204"/>
      <c r="H443" s="206" t="s">
        <v>1</v>
      </c>
      <c r="I443" s="208"/>
      <c r="J443" s="204"/>
      <c r="K443" s="204"/>
      <c r="L443" s="209"/>
      <c r="M443" s="210"/>
      <c r="N443" s="211"/>
      <c r="O443" s="211"/>
      <c r="P443" s="211"/>
      <c r="Q443" s="211"/>
      <c r="R443" s="211"/>
      <c r="S443" s="211"/>
      <c r="T443" s="212"/>
      <c r="AT443" s="213" t="s">
        <v>169</v>
      </c>
      <c r="AU443" s="213" t="s">
        <v>85</v>
      </c>
      <c r="AV443" s="13" t="s">
        <v>83</v>
      </c>
      <c r="AW443" s="13" t="s">
        <v>32</v>
      </c>
      <c r="AX443" s="13" t="s">
        <v>75</v>
      </c>
      <c r="AY443" s="213" t="s">
        <v>133</v>
      </c>
    </row>
    <row r="444" spans="1:65" s="14" customFormat="1" ht="11.25">
      <c r="B444" s="214"/>
      <c r="C444" s="215"/>
      <c r="D444" s="205" t="s">
        <v>169</v>
      </c>
      <c r="E444" s="216" t="s">
        <v>283</v>
      </c>
      <c r="F444" s="217" t="s">
        <v>132</v>
      </c>
      <c r="G444" s="215"/>
      <c r="H444" s="218">
        <v>5</v>
      </c>
      <c r="I444" s="219"/>
      <c r="J444" s="215"/>
      <c r="K444" s="215"/>
      <c r="L444" s="220"/>
      <c r="M444" s="221"/>
      <c r="N444" s="222"/>
      <c r="O444" s="222"/>
      <c r="P444" s="222"/>
      <c r="Q444" s="222"/>
      <c r="R444" s="222"/>
      <c r="S444" s="222"/>
      <c r="T444" s="223"/>
      <c r="AT444" s="224" t="s">
        <v>169</v>
      </c>
      <c r="AU444" s="224" t="s">
        <v>85</v>
      </c>
      <c r="AV444" s="14" t="s">
        <v>85</v>
      </c>
      <c r="AW444" s="14" t="s">
        <v>32</v>
      </c>
      <c r="AX444" s="14" t="s">
        <v>75</v>
      </c>
      <c r="AY444" s="224" t="s">
        <v>133</v>
      </c>
    </row>
    <row r="445" spans="1:65" s="14" customFormat="1" ht="11.25">
      <c r="B445" s="214"/>
      <c r="C445" s="215"/>
      <c r="D445" s="205" t="s">
        <v>169</v>
      </c>
      <c r="E445" s="216" t="s">
        <v>288</v>
      </c>
      <c r="F445" s="217" t="s">
        <v>289</v>
      </c>
      <c r="G445" s="215"/>
      <c r="H445" s="218">
        <v>4.5</v>
      </c>
      <c r="I445" s="219"/>
      <c r="J445" s="215"/>
      <c r="K445" s="215"/>
      <c r="L445" s="220"/>
      <c r="M445" s="221"/>
      <c r="N445" s="222"/>
      <c r="O445" s="222"/>
      <c r="P445" s="222"/>
      <c r="Q445" s="222"/>
      <c r="R445" s="222"/>
      <c r="S445" s="222"/>
      <c r="T445" s="223"/>
      <c r="AT445" s="224" t="s">
        <v>169</v>
      </c>
      <c r="AU445" s="224" t="s">
        <v>85</v>
      </c>
      <c r="AV445" s="14" t="s">
        <v>85</v>
      </c>
      <c r="AW445" s="14" t="s">
        <v>32</v>
      </c>
      <c r="AX445" s="14" t="s">
        <v>75</v>
      </c>
      <c r="AY445" s="224" t="s">
        <v>133</v>
      </c>
    </row>
    <row r="446" spans="1:65" s="13" customFormat="1" ht="11.25">
      <c r="B446" s="203"/>
      <c r="C446" s="204"/>
      <c r="D446" s="205" t="s">
        <v>169</v>
      </c>
      <c r="E446" s="206" t="s">
        <v>1</v>
      </c>
      <c r="F446" s="207" t="s">
        <v>902</v>
      </c>
      <c r="G446" s="204"/>
      <c r="H446" s="206" t="s">
        <v>1</v>
      </c>
      <c r="I446" s="208"/>
      <c r="J446" s="204"/>
      <c r="K446" s="204"/>
      <c r="L446" s="209"/>
      <c r="M446" s="210"/>
      <c r="N446" s="211"/>
      <c r="O446" s="211"/>
      <c r="P446" s="211"/>
      <c r="Q446" s="211"/>
      <c r="R446" s="211"/>
      <c r="S446" s="211"/>
      <c r="T446" s="212"/>
      <c r="AT446" s="213" t="s">
        <v>169</v>
      </c>
      <c r="AU446" s="213" t="s">
        <v>85</v>
      </c>
      <c r="AV446" s="13" t="s">
        <v>83</v>
      </c>
      <c r="AW446" s="13" t="s">
        <v>32</v>
      </c>
      <c r="AX446" s="13" t="s">
        <v>75</v>
      </c>
      <c r="AY446" s="213" t="s">
        <v>133</v>
      </c>
    </row>
    <row r="447" spans="1:65" s="14" customFormat="1" ht="11.25">
      <c r="B447" s="214"/>
      <c r="C447" s="215"/>
      <c r="D447" s="205" t="s">
        <v>169</v>
      </c>
      <c r="E447" s="216" t="s">
        <v>1</v>
      </c>
      <c r="F447" s="217" t="s">
        <v>178</v>
      </c>
      <c r="G447" s="215"/>
      <c r="H447" s="218">
        <v>12</v>
      </c>
      <c r="I447" s="219"/>
      <c r="J447" s="215"/>
      <c r="K447" s="215"/>
      <c r="L447" s="220"/>
      <c r="M447" s="221"/>
      <c r="N447" s="222"/>
      <c r="O447" s="222"/>
      <c r="P447" s="222"/>
      <c r="Q447" s="222"/>
      <c r="R447" s="222"/>
      <c r="S447" s="222"/>
      <c r="T447" s="223"/>
      <c r="AT447" s="224" t="s">
        <v>169</v>
      </c>
      <c r="AU447" s="224" t="s">
        <v>85</v>
      </c>
      <c r="AV447" s="14" t="s">
        <v>85</v>
      </c>
      <c r="AW447" s="14" t="s">
        <v>32</v>
      </c>
      <c r="AX447" s="14" t="s">
        <v>75</v>
      </c>
      <c r="AY447" s="224" t="s">
        <v>133</v>
      </c>
    </row>
    <row r="448" spans="1:65" s="15" customFormat="1" ht="11.25">
      <c r="B448" s="225"/>
      <c r="C448" s="226"/>
      <c r="D448" s="205" t="s">
        <v>169</v>
      </c>
      <c r="E448" s="227" t="s">
        <v>1</v>
      </c>
      <c r="F448" s="228" t="s">
        <v>173</v>
      </c>
      <c r="G448" s="226"/>
      <c r="H448" s="229">
        <v>21.5</v>
      </c>
      <c r="I448" s="230"/>
      <c r="J448" s="226"/>
      <c r="K448" s="226"/>
      <c r="L448" s="231"/>
      <c r="M448" s="232"/>
      <c r="N448" s="233"/>
      <c r="O448" s="233"/>
      <c r="P448" s="233"/>
      <c r="Q448" s="233"/>
      <c r="R448" s="233"/>
      <c r="S448" s="233"/>
      <c r="T448" s="234"/>
      <c r="AT448" s="235" t="s">
        <v>169</v>
      </c>
      <c r="AU448" s="235" t="s">
        <v>85</v>
      </c>
      <c r="AV448" s="15" t="s">
        <v>139</v>
      </c>
      <c r="AW448" s="15" t="s">
        <v>32</v>
      </c>
      <c r="AX448" s="15" t="s">
        <v>83</v>
      </c>
      <c r="AY448" s="235" t="s">
        <v>133</v>
      </c>
    </row>
    <row r="449" spans="1:65" s="2" customFormat="1" ht="24.2" customHeight="1">
      <c r="A449" s="34"/>
      <c r="B449" s="35"/>
      <c r="C449" s="188" t="s">
        <v>903</v>
      </c>
      <c r="D449" s="188" t="s">
        <v>135</v>
      </c>
      <c r="E449" s="189" t="s">
        <v>904</v>
      </c>
      <c r="F449" s="190" t="s">
        <v>905</v>
      </c>
      <c r="G449" s="191" t="s">
        <v>236</v>
      </c>
      <c r="H449" s="192">
        <v>4.7249999999999996</v>
      </c>
      <c r="I449" s="193"/>
      <c r="J449" s="194">
        <f>ROUND(I449*H449,2)</f>
        <v>0</v>
      </c>
      <c r="K449" s="195"/>
      <c r="L449" s="196"/>
      <c r="M449" s="197" t="s">
        <v>1</v>
      </c>
      <c r="N449" s="198" t="s">
        <v>40</v>
      </c>
      <c r="O449" s="71"/>
      <c r="P449" s="199">
        <f>O449*H449</f>
        <v>0</v>
      </c>
      <c r="Q449" s="199">
        <v>0</v>
      </c>
      <c r="R449" s="199">
        <f>Q449*H449</f>
        <v>0</v>
      </c>
      <c r="S449" s="199">
        <v>0</v>
      </c>
      <c r="T449" s="200">
        <f>S449*H449</f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201" t="s">
        <v>138</v>
      </c>
      <c r="AT449" s="201" t="s">
        <v>135</v>
      </c>
      <c r="AU449" s="201" t="s">
        <v>85</v>
      </c>
      <c r="AY449" s="17" t="s">
        <v>133</v>
      </c>
      <c r="BE449" s="202">
        <f>IF(N449="základní",J449,0)</f>
        <v>0</v>
      </c>
      <c r="BF449" s="202">
        <f>IF(N449="snížená",J449,0)</f>
        <v>0</v>
      </c>
      <c r="BG449" s="202">
        <f>IF(N449="zákl. přenesená",J449,0)</f>
        <v>0</v>
      </c>
      <c r="BH449" s="202">
        <f>IF(N449="sníž. přenesená",J449,0)</f>
        <v>0</v>
      </c>
      <c r="BI449" s="202">
        <f>IF(N449="nulová",J449,0)</f>
        <v>0</v>
      </c>
      <c r="BJ449" s="17" t="s">
        <v>83</v>
      </c>
      <c r="BK449" s="202">
        <f>ROUND(I449*H449,2)</f>
        <v>0</v>
      </c>
      <c r="BL449" s="17" t="s">
        <v>139</v>
      </c>
      <c r="BM449" s="201" t="s">
        <v>906</v>
      </c>
    </row>
    <row r="450" spans="1:65" s="14" customFormat="1" ht="11.25">
      <c r="B450" s="214"/>
      <c r="C450" s="215"/>
      <c r="D450" s="205" t="s">
        <v>169</v>
      </c>
      <c r="E450" s="216" t="s">
        <v>1</v>
      </c>
      <c r="F450" s="217" t="s">
        <v>907</v>
      </c>
      <c r="G450" s="215"/>
      <c r="H450" s="218">
        <v>4.7249999999999996</v>
      </c>
      <c r="I450" s="219"/>
      <c r="J450" s="215"/>
      <c r="K450" s="215"/>
      <c r="L450" s="220"/>
      <c r="M450" s="221"/>
      <c r="N450" s="222"/>
      <c r="O450" s="222"/>
      <c r="P450" s="222"/>
      <c r="Q450" s="222"/>
      <c r="R450" s="222"/>
      <c r="S450" s="222"/>
      <c r="T450" s="223"/>
      <c r="AT450" s="224" t="s">
        <v>169</v>
      </c>
      <c r="AU450" s="224" t="s">
        <v>85</v>
      </c>
      <c r="AV450" s="14" t="s">
        <v>85</v>
      </c>
      <c r="AW450" s="14" t="s">
        <v>32</v>
      </c>
      <c r="AX450" s="14" t="s">
        <v>83</v>
      </c>
      <c r="AY450" s="224" t="s">
        <v>133</v>
      </c>
    </row>
    <row r="451" spans="1:65" s="2" customFormat="1" ht="24.2" customHeight="1">
      <c r="A451" s="34"/>
      <c r="B451" s="35"/>
      <c r="C451" s="188" t="s">
        <v>908</v>
      </c>
      <c r="D451" s="188" t="s">
        <v>135</v>
      </c>
      <c r="E451" s="189" t="s">
        <v>909</v>
      </c>
      <c r="F451" s="190" t="s">
        <v>910</v>
      </c>
      <c r="G451" s="191" t="s">
        <v>236</v>
      </c>
      <c r="H451" s="192">
        <v>37.695</v>
      </c>
      <c r="I451" s="193"/>
      <c r="J451" s="194">
        <f>ROUND(I451*H451,2)</f>
        <v>0</v>
      </c>
      <c r="K451" s="195"/>
      <c r="L451" s="196"/>
      <c r="M451" s="197" t="s">
        <v>1</v>
      </c>
      <c r="N451" s="198" t="s">
        <v>40</v>
      </c>
      <c r="O451" s="71"/>
      <c r="P451" s="199">
        <f>O451*H451</f>
        <v>0</v>
      </c>
      <c r="Q451" s="199">
        <v>0</v>
      </c>
      <c r="R451" s="199">
        <f>Q451*H451</f>
        <v>0</v>
      </c>
      <c r="S451" s="199">
        <v>0</v>
      </c>
      <c r="T451" s="200">
        <f>S451*H451</f>
        <v>0</v>
      </c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R451" s="201" t="s">
        <v>138</v>
      </c>
      <c r="AT451" s="201" t="s">
        <v>135</v>
      </c>
      <c r="AU451" s="201" t="s">
        <v>85</v>
      </c>
      <c r="AY451" s="17" t="s">
        <v>133</v>
      </c>
      <c r="BE451" s="202">
        <f>IF(N451="základní",J451,0)</f>
        <v>0</v>
      </c>
      <c r="BF451" s="202">
        <f>IF(N451="snížená",J451,0)</f>
        <v>0</v>
      </c>
      <c r="BG451" s="202">
        <f>IF(N451="zákl. přenesená",J451,0)</f>
        <v>0</v>
      </c>
      <c r="BH451" s="202">
        <f>IF(N451="sníž. přenesená",J451,0)</f>
        <v>0</v>
      </c>
      <c r="BI451" s="202">
        <f>IF(N451="nulová",J451,0)</f>
        <v>0</v>
      </c>
      <c r="BJ451" s="17" t="s">
        <v>83</v>
      </c>
      <c r="BK451" s="202">
        <f>ROUND(I451*H451,2)</f>
        <v>0</v>
      </c>
      <c r="BL451" s="17" t="s">
        <v>139</v>
      </c>
      <c r="BM451" s="201" t="s">
        <v>911</v>
      </c>
    </row>
    <row r="452" spans="1:65" s="14" customFormat="1" ht="11.25">
      <c r="B452" s="214"/>
      <c r="C452" s="215"/>
      <c r="D452" s="205" t="s">
        <v>169</v>
      </c>
      <c r="E452" s="216" t="s">
        <v>1</v>
      </c>
      <c r="F452" s="217" t="s">
        <v>912</v>
      </c>
      <c r="G452" s="215"/>
      <c r="H452" s="218">
        <v>37.695</v>
      </c>
      <c r="I452" s="219"/>
      <c r="J452" s="215"/>
      <c r="K452" s="215"/>
      <c r="L452" s="220"/>
      <c r="M452" s="221"/>
      <c r="N452" s="222"/>
      <c r="O452" s="222"/>
      <c r="P452" s="222"/>
      <c r="Q452" s="222"/>
      <c r="R452" s="222"/>
      <c r="S452" s="222"/>
      <c r="T452" s="223"/>
      <c r="AT452" s="224" t="s">
        <v>169</v>
      </c>
      <c r="AU452" s="224" t="s">
        <v>85</v>
      </c>
      <c r="AV452" s="14" t="s">
        <v>85</v>
      </c>
      <c r="AW452" s="14" t="s">
        <v>32</v>
      </c>
      <c r="AX452" s="14" t="s">
        <v>83</v>
      </c>
      <c r="AY452" s="224" t="s">
        <v>133</v>
      </c>
    </row>
    <row r="453" spans="1:65" s="2" customFormat="1" ht="24.2" customHeight="1">
      <c r="A453" s="34"/>
      <c r="B453" s="35"/>
      <c r="C453" s="236" t="s">
        <v>913</v>
      </c>
      <c r="D453" s="236" t="s">
        <v>221</v>
      </c>
      <c r="E453" s="237" t="s">
        <v>914</v>
      </c>
      <c r="F453" s="238" t="s">
        <v>915</v>
      </c>
      <c r="G453" s="239" t="s">
        <v>236</v>
      </c>
      <c r="H453" s="240">
        <v>60.6</v>
      </c>
      <c r="I453" s="241"/>
      <c r="J453" s="242">
        <f>ROUND(I453*H453,2)</f>
        <v>0</v>
      </c>
      <c r="K453" s="243"/>
      <c r="L453" s="39"/>
      <c r="M453" s="244" t="s">
        <v>1</v>
      </c>
      <c r="N453" s="245" t="s">
        <v>40</v>
      </c>
      <c r="O453" s="71"/>
      <c r="P453" s="199">
        <f>O453*H453</f>
        <v>0</v>
      </c>
      <c r="Q453" s="199">
        <v>8.5650000000000004E-2</v>
      </c>
      <c r="R453" s="199">
        <f>Q453*H453</f>
        <v>5.1903900000000007</v>
      </c>
      <c r="S453" s="199">
        <v>0</v>
      </c>
      <c r="T453" s="200">
        <f>S453*H453</f>
        <v>0</v>
      </c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R453" s="201" t="s">
        <v>139</v>
      </c>
      <c r="AT453" s="201" t="s">
        <v>221</v>
      </c>
      <c r="AU453" s="201" t="s">
        <v>85</v>
      </c>
      <c r="AY453" s="17" t="s">
        <v>133</v>
      </c>
      <c r="BE453" s="202">
        <f>IF(N453="základní",J453,0)</f>
        <v>0</v>
      </c>
      <c r="BF453" s="202">
        <f>IF(N453="snížená",J453,0)</f>
        <v>0</v>
      </c>
      <c r="BG453" s="202">
        <f>IF(N453="zákl. přenesená",J453,0)</f>
        <v>0</v>
      </c>
      <c r="BH453" s="202">
        <f>IF(N453="sníž. přenesená",J453,0)</f>
        <v>0</v>
      </c>
      <c r="BI453" s="202">
        <f>IF(N453="nulová",J453,0)</f>
        <v>0</v>
      </c>
      <c r="BJ453" s="17" t="s">
        <v>83</v>
      </c>
      <c r="BK453" s="202">
        <f>ROUND(I453*H453,2)</f>
        <v>0</v>
      </c>
      <c r="BL453" s="17" t="s">
        <v>139</v>
      </c>
      <c r="BM453" s="201" t="s">
        <v>916</v>
      </c>
    </row>
    <row r="454" spans="1:65" s="13" customFormat="1" ht="11.25">
      <c r="B454" s="203"/>
      <c r="C454" s="204"/>
      <c r="D454" s="205" t="s">
        <v>169</v>
      </c>
      <c r="E454" s="206" t="s">
        <v>1</v>
      </c>
      <c r="F454" s="207" t="s">
        <v>315</v>
      </c>
      <c r="G454" s="204"/>
      <c r="H454" s="206" t="s">
        <v>1</v>
      </c>
      <c r="I454" s="208"/>
      <c r="J454" s="204"/>
      <c r="K454" s="204"/>
      <c r="L454" s="209"/>
      <c r="M454" s="210"/>
      <c r="N454" s="211"/>
      <c r="O454" s="211"/>
      <c r="P454" s="211"/>
      <c r="Q454" s="211"/>
      <c r="R454" s="211"/>
      <c r="S454" s="211"/>
      <c r="T454" s="212"/>
      <c r="AT454" s="213" t="s">
        <v>169</v>
      </c>
      <c r="AU454" s="213" t="s">
        <v>85</v>
      </c>
      <c r="AV454" s="13" t="s">
        <v>83</v>
      </c>
      <c r="AW454" s="13" t="s">
        <v>32</v>
      </c>
      <c r="AX454" s="13" t="s">
        <v>75</v>
      </c>
      <c r="AY454" s="213" t="s">
        <v>133</v>
      </c>
    </row>
    <row r="455" spans="1:65" s="14" customFormat="1" ht="11.25">
      <c r="B455" s="214"/>
      <c r="C455" s="215"/>
      <c r="D455" s="205" t="s">
        <v>169</v>
      </c>
      <c r="E455" s="216" t="s">
        <v>284</v>
      </c>
      <c r="F455" s="217" t="s">
        <v>285</v>
      </c>
      <c r="G455" s="215"/>
      <c r="H455" s="218">
        <v>35.9</v>
      </c>
      <c r="I455" s="219"/>
      <c r="J455" s="215"/>
      <c r="K455" s="215"/>
      <c r="L455" s="220"/>
      <c r="M455" s="221"/>
      <c r="N455" s="222"/>
      <c r="O455" s="222"/>
      <c r="P455" s="222"/>
      <c r="Q455" s="222"/>
      <c r="R455" s="222"/>
      <c r="S455" s="222"/>
      <c r="T455" s="223"/>
      <c r="AT455" s="224" t="s">
        <v>169</v>
      </c>
      <c r="AU455" s="224" t="s">
        <v>85</v>
      </c>
      <c r="AV455" s="14" t="s">
        <v>85</v>
      </c>
      <c r="AW455" s="14" t="s">
        <v>32</v>
      </c>
      <c r="AX455" s="14" t="s">
        <v>75</v>
      </c>
      <c r="AY455" s="224" t="s">
        <v>133</v>
      </c>
    </row>
    <row r="456" spans="1:65" s="14" customFormat="1" ht="11.25">
      <c r="B456" s="214"/>
      <c r="C456" s="215"/>
      <c r="D456" s="205" t="s">
        <v>169</v>
      </c>
      <c r="E456" s="216" t="s">
        <v>286</v>
      </c>
      <c r="F456" s="217" t="s">
        <v>287</v>
      </c>
      <c r="G456" s="215"/>
      <c r="H456" s="218">
        <v>14.1</v>
      </c>
      <c r="I456" s="219"/>
      <c r="J456" s="215"/>
      <c r="K456" s="215"/>
      <c r="L456" s="220"/>
      <c r="M456" s="221"/>
      <c r="N456" s="222"/>
      <c r="O456" s="222"/>
      <c r="P456" s="222"/>
      <c r="Q456" s="222"/>
      <c r="R456" s="222"/>
      <c r="S456" s="222"/>
      <c r="T456" s="223"/>
      <c r="AT456" s="224" t="s">
        <v>169</v>
      </c>
      <c r="AU456" s="224" t="s">
        <v>85</v>
      </c>
      <c r="AV456" s="14" t="s">
        <v>85</v>
      </c>
      <c r="AW456" s="14" t="s">
        <v>32</v>
      </c>
      <c r="AX456" s="14" t="s">
        <v>75</v>
      </c>
      <c r="AY456" s="224" t="s">
        <v>133</v>
      </c>
    </row>
    <row r="457" spans="1:65" s="14" customFormat="1" ht="11.25">
      <c r="B457" s="214"/>
      <c r="C457" s="215"/>
      <c r="D457" s="205" t="s">
        <v>169</v>
      </c>
      <c r="E457" s="216" t="s">
        <v>290</v>
      </c>
      <c r="F457" s="217" t="s">
        <v>291</v>
      </c>
      <c r="G457" s="215"/>
      <c r="H457" s="218">
        <v>10.6</v>
      </c>
      <c r="I457" s="219"/>
      <c r="J457" s="215"/>
      <c r="K457" s="215"/>
      <c r="L457" s="220"/>
      <c r="M457" s="221"/>
      <c r="N457" s="222"/>
      <c r="O457" s="222"/>
      <c r="P457" s="222"/>
      <c r="Q457" s="222"/>
      <c r="R457" s="222"/>
      <c r="S457" s="222"/>
      <c r="T457" s="223"/>
      <c r="AT457" s="224" t="s">
        <v>169</v>
      </c>
      <c r="AU457" s="224" t="s">
        <v>85</v>
      </c>
      <c r="AV457" s="14" t="s">
        <v>85</v>
      </c>
      <c r="AW457" s="14" t="s">
        <v>32</v>
      </c>
      <c r="AX457" s="14" t="s">
        <v>75</v>
      </c>
      <c r="AY457" s="224" t="s">
        <v>133</v>
      </c>
    </row>
    <row r="458" spans="1:65" s="15" customFormat="1" ht="11.25">
      <c r="B458" s="225"/>
      <c r="C458" s="226"/>
      <c r="D458" s="205" t="s">
        <v>169</v>
      </c>
      <c r="E458" s="227" t="s">
        <v>1</v>
      </c>
      <c r="F458" s="228" t="s">
        <v>173</v>
      </c>
      <c r="G458" s="226"/>
      <c r="H458" s="229">
        <v>60.6</v>
      </c>
      <c r="I458" s="230"/>
      <c r="J458" s="226"/>
      <c r="K458" s="226"/>
      <c r="L458" s="231"/>
      <c r="M458" s="232"/>
      <c r="N458" s="233"/>
      <c r="O458" s="233"/>
      <c r="P458" s="233"/>
      <c r="Q458" s="233"/>
      <c r="R458" s="233"/>
      <c r="S458" s="233"/>
      <c r="T458" s="234"/>
      <c r="AT458" s="235" t="s">
        <v>169</v>
      </c>
      <c r="AU458" s="235" t="s">
        <v>85</v>
      </c>
      <c r="AV458" s="15" t="s">
        <v>139</v>
      </c>
      <c r="AW458" s="15" t="s">
        <v>32</v>
      </c>
      <c r="AX458" s="15" t="s">
        <v>83</v>
      </c>
      <c r="AY458" s="235" t="s">
        <v>133</v>
      </c>
    </row>
    <row r="459" spans="1:65" s="2" customFormat="1" ht="16.5" customHeight="1">
      <c r="A459" s="34"/>
      <c r="B459" s="35"/>
      <c r="C459" s="188" t="s">
        <v>917</v>
      </c>
      <c r="D459" s="188" t="s">
        <v>135</v>
      </c>
      <c r="E459" s="189" t="s">
        <v>918</v>
      </c>
      <c r="F459" s="190" t="s">
        <v>919</v>
      </c>
      <c r="G459" s="191" t="s">
        <v>236</v>
      </c>
      <c r="H459" s="192">
        <v>7.35</v>
      </c>
      <c r="I459" s="193"/>
      <c r="J459" s="194">
        <f>ROUND(I459*H459,2)</f>
        <v>0</v>
      </c>
      <c r="K459" s="195"/>
      <c r="L459" s="196"/>
      <c r="M459" s="197" t="s">
        <v>1</v>
      </c>
      <c r="N459" s="198" t="s">
        <v>40</v>
      </c>
      <c r="O459" s="71"/>
      <c r="P459" s="199">
        <f>O459*H459</f>
        <v>0</v>
      </c>
      <c r="Q459" s="199">
        <v>0</v>
      </c>
      <c r="R459" s="199">
        <f>Q459*H459</f>
        <v>0</v>
      </c>
      <c r="S459" s="199">
        <v>0</v>
      </c>
      <c r="T459" s="200">
        <f>S459*H459</f>
        <v>0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201" t="s">
        <v>138</v>
      </c>
      <c r="AT459" s="201" t="s">
        <v>135</v>
      </c>
      <c r="AU459" s="201" t="s">
        <v>85</v>
      </c>
      <c r="AY459" s="17" t="s">
        <v>133</v>
      </c>
      <c r="BE459" s="202">
        <f>IF(N459="základní",J459,0)</f>
        <v>0</v>
      </c>
      <c r="BF459" s="202">
        <f>IF(N459="snížená",J459,0)</f>
        <v>0</v>
      </c>
      <c r="BG459" s="202">
        <f>IF(N459="zákl. přenesená",J459,0)</f>
        <v>0</v>
      </c>
      <c r="BH459" s="202">
        <f>IF(N459="sníž. přenesená",J459,0)</f>
        <v>0</v>
      </c>
      <c r="BI459" s="202">
        <f>IF(N459="nulová",J459,0)</f>
        <v>0</v>
      </c>
      <c r="BJ459" s="17" t="s">
        <v>83</v>
      </c>
      <c r="BK459" s="202">
        <f>ROUND(I459*H459,2)</f>
        <v>0</v>
      </c>
      <c r="BL459" s="17" t="s">
        <v>139</v>
      </c>
      <c r="BM459" s="201" t="s">
        <v>920</v>
      </c>
    </row>
    <row r="460" spans="1:65" s="14" customFormat="1" ht="11.25">
      <c r="B460" s="214"/>
      <c r="C460" s="215"/>
      <c r="D460" s="205" t="s">
        <v>169</v>
      </c>
      <c r="E460" s="216" t="s">
        <v>1</v>
      </c>
      <c r="F460" s="217" t="s">
        <v>921</v>
      </c>
      <c r="G460" s="215"/>
      <c r="H460" s="218">
        <v>7.35</v>
      </c>
      <c r="I460" s="219"/>
      <c r="J460" s="215"/>
      <c r="K460" s="215"/>
      <c r="L460" s="220"/>
      <c r="M460" s="221"/>
      <c r="N460" s="222"/>
      <c r="O460" s="222"/>
      <c r="P460" s="222"/>
      <c r="Q460" s="222"/>
      <c r="R460" s="222"/>
      <c r="S460" s="222"/>
      <c r="T460" s="223"/>
      <c r="AT460" s="224" t="s">
        <v>169</v>
      </c>
      <c r="AU460" s="224" t="s">
        <v>85</v>
      </c>
      <c r="AV460" s="14" t="s">
        <v>85</v>
      </c>
      <c r="AW460" s="14" t="s">
        <v>32</v>
      </c>
      <c r="AX460" s="14" t="s">
        <v>83</v>
      </c>
      <c r="AY460" s="224" t="s">
        <v>133</v>
      </c>
    </row>
    <row r="461" spans="1:65" s="2" customFormat="1" ht="21.75" customHeight="1">
      <c r="A461" s="34"/>
      <c r="B461" s="35"/>
      <c r="C461" s="188" t="s">
        <v>922</v>
      </c>
      <c r="D461" s="188" t="s">
        <v>135</v>
      </c>
      <c r="E461" s="189" t="s">
        <v>923</v>
      </c>
      <c r="F461" s="190" t="s">
        <v>924</v>
      </c>
      <c r="G461" s="191" t="s">
        <v>236</v>
      </c>
      <c r="H461" s="192">
        <v>5.25</v>
      </c>
      <c r="I461" s="193"/>
      <c r="J461" s="194">
        <f>ROUND(I461*H461,2)</f>
        <v>0</v>
      </c>
      <c r="K461" s="195"/>
      <c r="L461" s="196"/>
      <c r="M461" s="197" t="s">
        <v>1</v>
      </c>
      <c r="N461" s="198" t="s">
        <v>40</v>
      </c>
      <c r="O461" s="71"/>
      <c r="P461" s="199">
        <f>O461*H461</f>
        <v>0</v>
      </c>
      <c r="Q461" s="199">
        <v>0</v>
      </c>
      <c r="R461" s="199">
        <f>Q461*H461</f>
        <v>0</v>
      </c>
      <c r="S461" s="199">
        <v>0</v>
      </c>
      <c r="T461" s="200">
        <f>S461*H461</f>
        <v>0</v>
      </c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R461" s="201" t="s">
        <v>138</v>
      </c>
      <c r="AT461" s="201" t="s">
        <v>135</v>
      </c>
      <c r="AU461" s="201" t="s">
        <v>85</v>
      </c>
      <c r="AY461" s="17" t="s">
        <v>133</v>
      </c>
      <c r="BE461" s="202">
        <f>IF(N461="základní",J461,0)</f>
        <v>0</v>
      </c>
      <c r="BF461" s="202">
        <f>IF(N461="snížená",J461,0)</f>
        <v>0</v>
      </c>
      <c r="BG461" s="202">
        <f>IF(N461="zákl. přenesená",J461,0)</f>
        <v>0</v>
      </c>
      <c r="BH461" s="202">
        <f>IF(N461="sníž. přenesená",J461,0)</f>
        <v>0</v>
      </c>
      <c r="BI461" s="202">
        <f>IF(N461="nulová",J461,0)</f>
        <v>0</v>
      </c>
      <c r="BJ461" s="17" t="s">
        <v>83</v>
      </c>
      <c r="BK461" s="202">
        <f>ROUND(I461*H461,2)</f>
        <v>0</v>
      </c>
      <c r="BL461" s="17" t="s">
        <v>139</v>
      </c>
      <c r="BM461" s="201" t="s">
        <v>925</v>
      </c>
    </row>
    <row r="462" spans="1:65" s="14" customFormat="1" ht="11.25">
      <c r="B462" s="214"/>
      <c r="C462" s="215"/>
      <c r="D462" s="205" t="s">
        <v>169</v>
      </c>
      <c r="E462" s="216" t="s">
        <v>1</v>
      </c>
      <c r="F462" s="217" t="s">
        <v>926</v>
      </c>
      <c r="G462" s="215"/>
      <c r="H462" s="218">
        <v>5.25</v>
      </c>
      <c r="I462" s="219"/>
      <c r="J462" s="215"/>
      <c r="K462" s="215"/>
      <c r="L462" s="220"/>
      <c r="M462" s="221"/>
      <c r="N462" s="222"/>
      <c r="O462" s="222"/>
      <c r="P462" s="222"/>
      <c r="Q462" s="222"/>
      <c r="R462" s="222"/>
      <c r="S462" s="222"/>
      <c r="T462" s="223"/>
      <c r="AT462" s="224" t="s">
        <v>169</v>
      </c>
      <c r="AU462" s="224" t="s">
        <v>85</v>
      </c>
      <c r="AV462" s="14" t="s">
        <v>85</v>
      </c>
      <c r="AW462" s="14" t="s">
        <v>32</v>
      </c>
      <c r="AX462" s="14" t="s">
        <v>83</v>
      </c>
      <c r="AY462" s="224" t="s">
        <v>133</v>
      </c>
    </row>
    <row r="463" spans="1:65" s="2" customFormat="1" ht="21.75" customHeight="1">
      <c r="A463" s="34"/>
      <c r="B463" s="35"/>
      <c r="C463" s="188" t="s">
        <v>927</v>
      </c>
      <c r="D463" s="188" t="s">
        <v>135</v>
      </c>
      <c r="E463" s="189" t="s">
        <v>928</v>
      </c>
      <c r="F463" s="190" t="s">
        <v>929</v>
      </c>
      <c r="G463" s="191" t="s">
        <v>1</v>
      </c>
      <c r="H463" s="192">
        <v>11.13</v>
      </c>
      <c r="I463" s="193"/>
      <c r="J463" s="194">
        <f>ROUND(I463*H463,2)</f>
        <v>0</v>
      </c>
      <c r="K463" s="195"/>
      <c r="L463" s="196"/>
      <c r="M463" s="197" t="s">
        <v>1</v>
      </c>
      <c r="N463" s="198" t="s">
        <v>40</v>
      </c>
      <c r="O463" s="71"/>
      <c r="P463" s="199">
        <f>O463*H463</f>
        <v>0</v>
      </c>
      <c r="Q463" s="199">
        <v>0</v>
      </c>
      <c r="R463" s="199">
        <f>Q463*H463</f>
        <v>0</v>
      </c>
      <c r="S463" s="199">
        <v>0</v>
      </c>
      <c r="T463" s="200">
        <f>S463*H463</f>
        <v>0</v>
      </c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R463" s="201" t="s">
        <v>138</v>
      </c>
      <c r="AT463" s="201" t="s">
        <v>135</v>
      </c>
      <c r="AU463" s="201" t="s">
        <v>85</v>
      </c>
      <c r="AY463" s="17" t="s">
        <v>133</v>
      </c>
      <c r="BE463" s="202">
        <f>IF(N463="základní",J463,0)</f>
        <v>0</v>
      </c>
      <c r="BF463" s="202">
        <f>IF(N463="snížená",J463,0)</f>
        <v>0</v>
      </c>
      <c r="BG463" s="202">
        <f>IF(N463="zákl. přenesená",J463,0)</f>
        <v>0</v>
      </c>
      <c r="BH463" s="202">
        <f>IF(N463="sníž. přenesená",J463,0)</f>
        <v>0</v>
      </c>
      <c r="BI463" s="202">
        <f>IF(N463="nulová",J463,0)</f>
        <v>0</v>
      </c>
      <c r="BJ463" s="17" t="s">
        <v>83</v>
      </c>
      <c r="BK463" s="202">
        <f>ROUND(I463*H463,2)</f>
        <v>0</v>
      </c>
      <c r="BL463" s="17" t="s">
        <v>139</v>
      </c>
      <c r="BM463" s="201" t="s">
        <v>930</v>
      </c>
    </row>
    <row r="464" spans="1:65" s="14" customFormat="1" ht="11.25">
      <c r="B464" s="214"/>
      <c r="C464" s="215"/>
      <c r="D464" s="205" t="s">
        <v>169</v>
      </c>
      <c r="E464" s="216" t="s">
        <v>1</v>
      </c>
      <c r="F464" s="217" t="s">
        <v>931</v>
      </c>
      <c r="G464" s="215"/>
      <c r="H464" s="218">
        <v>11.13</v>
      </c>
      <c r="I464" s="219"/>
      <c r="J464" s="215"/>
      <c r="K464" s="215"/>
      <c r="L464" s="220"/>
      <c r="M464" s="221"/>
      <c r="N464" s="222"/>
      <c r="O464" s="222"/>
      <c r="P464" s="222"/>
      <c r="Q464" s="222"/>
      <c r="R464" s="222"/>
      <c r="S464" s="222"/>
      <c r="T464" s="223"/>
      <c r="AT464" s="224" t="s">
        <v>169</v>
      </c>
      <c r="AU464" s="224" t="s">
        <v>85</v>
      </c>
      <c r="AV464" s="14" t="s">
        <v>85</v>
      </c>
      <c r="AW464" s="14" t="s">
        <v>32</v>
      </c>
      <c r="AX464" s="14" t="s">
        <v>83</v>
      </c>
      <c r="AY464" s="224" t="s">
        <v>133</v>
      </c>
    </row>
    <row r="465" spans="1:65" s="2" customFormat="1" ht="21.75" customHeight="1">
      <c r="A465" s="34"/>
      <c r="B465" s="35"/>
      <c r="C465" s="188" t="s">
        <v>932</v>
      </c>
      <c r="D465" s="188" t="s">
        <v>135</v>
      </c>
      <c r="E465" s="189" t="s">
        <v>933</v>
      </c>
      <c r="F465" s="190" t="s">
        <v>934</v>
      </c>
      <c r="G465" s="191" t="s">
        <v>236</v>
      </c>
      <c r="H465" s="192">
        <v>7</v>
      </c>
      <c r="I465" s="193"/>
      <c r="J465" s="194">
        <f>ROUND(I465*H465,2)</f>
        <v>0</v>
      </c>
      <c r="K465" s="195"/>
      <c r="L465" s="196"/>
      <c r="M465" s="197" t="s">
        <v>1</v>
      </c>
      <c r="N465" s="198" t="s">
        <v>40</v>
      </c>
      <c r="O465" s="71"/>
      <c r="P465" s="199">
        <f>O465*H465</f>
        <v>0</v>
      </c>
      <c r="Q465" s="199">
        <v>0</v>
      </c>
      <c r="R465" s="199">
        <f>Q465*H465</f>
        <v>0</v>
      </c>
      <c r="S465" s="199">
        <v>0</v>
      </c>
      <c r="T465" s="200">
        <f>S465*H465</f>
        <v>0</v>
      </c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R465" s="201" t="s">
        <v>138</v>
      </c>
      <c r="AT465" s="201" t="s">
        <v>135</v>
      </c>
      <c r="AU465" s="201" t="s">
        <v>85</v>
      </c>
      <c r="AY465" s="17" t="s">
        <v>133</v>
      </c>
      <c r="BE465" s="202">
        <f>IF(N465="základní",J465,0)</f>
        <v>0</v>
      </c>
      <c r="BF465" s="202">
        <f>IF(N465="snížená",J465,0)</f>
        <v>0</v>
      </c>
      <c r="BG465" s="202">
        <f>IF(N465="zákl. přenesená",J465,0)</f>
        <v>0</v>
      </c>
      <c r="BH465" s="202">
        <f>IF(N465="sníž. přenesená",J465,0)</f>
        <v>0</v>
      </c>
      <c r="BI465" s="202">
        <f>IF(N465="nulová",J465,0)</f>
        <v>0</v>
      </c>
      <c r="BJ465" s="17" t="s">
        <v>83</v>
      </c>
      <c r="BK465" s="202">
        <f>ROUND(I465*H465,2)</f>
        <v>0</v>
      </c>
      <c r="BL465" s="17" t="s">
        <v>139</v>
      </c>
      <c r="BM465" s="201" t="s">
        <v>935</v>
      </c>
    </row>
    <row r="466" spans="1:65" s="14" customFormat="1" ht="11.25">
      <c r="B466" s="214"/>
      <c r="C466" s="215"/>
      <c r="D466" s="205" t="s">
        <v>169</v>
      </c>
      <c r="E466" s="216" t="s">
        <v>278</v>
      </c>
      <c r="F466" s="217" t="s">
        <v>154</v>
      </c>
      <c r="G466" s="215"/>
      <c r="H466" s="218">
        <v>7</v>
      </c>
      <c r="I466" s="219"/>
      <c r="J466" s="215"/>
      <c r="K466" s="215"/>
      <c r="L466" s="220"/>
      <c r="M466" s="221"/>
      <c r="N466" s="222"/>
      <c r="O466" s="222"/>
      <c r="P466" s="222"/>
      <c r="Q466" s="222"/>
      <c r="R466" s="222"/>
      <c r="S466" s="222"/>
      <c r="T466" s="223"/>
      <c r="AT466" s="224" t="s">
        <v>169</v>
      </c>
      <c r="AU466" s="224" t="s">
        <v>85</v>
      </c>
      <c r="AV466" s="14" t="s">
        <v>85</v>
      </c>
      <c r="AW466" s="14" t="s">
        <v>32</v>
      </c>
      <c r="AX466" s="14" t="s">
        <v>83</v>
      </c>
      <c r="AY466" s="224" t="s">
        <v>133</v>
      </c>
    </row>
    <row r="467" spans="1:65" s="2" customFormat="1" ht="24.2" customHeight="1">
      <c r="A467" s="34"/>
      <c r="B467" s="35"/>
      <c r="C467" s="188" t="s">
        <v>936</v>
      </c>
      <c r="D467" s="188" t="s">
        <v>135</v>
      </c>
      <c r="E467" s="189" t="s">
        <v>937</v>
      </c>
      <c r="F467" s="190" t="s">
        <v>938</v>
      </c>
      <c r="G467" s="191" t="s">
        <v>487</v>
      </c>
      <c r="H467" s="192">
        <v>163.30000000000001</v>
      </c>
      <c r="I467" s="193"/>
      <c r="J467" s="194">
        <f>ROUND(I467*H467,2)</f>
        <v>0</v>
      </c>
      <c r="K467" s="195"/>
      <c r="L467" s="196"/>
      <c r="M467" s="197" t="s">
        <v>1</v>
      </c>
      <c r="N467" s="198" t="s">
        <v>40</v>
      </c>
      <c r="O467" s="71"/>
      <c r="P467" s="199">
        <f>O467*H467</f>
        <v>0</v>
      </c>
      <c r="Q467" s="199">
        <v>0</v>
      </c>
      <c r="R467" s="199">
        <f>Q467*H467</f>
        <v>0</v>
      </c>
      <c r="S467" s="199">
        <v>0</v>
      </c>
      <c r="T467" s="200">
        <f>S467*H467</f>
        <v>0</v>
      </c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R467" s="201" t="s">
        <v>138</v>
      </c>
      <c r="AT467" s="201" t="s">
        <v>135</v>
      </c>
      <c r="AU467" s="201" t="s">
        <v>85</v>
      </c>
      <c r="AY467" s="17" t="s">
        <v>133</v>
      </c>
      <c r="BE467" s="202">
        <f>IF(N467="základní",J467,0)</f>
        <v>0</v>
      </c>
      <c r="BF467" s="202">
        <f>IF(N467="snížená",J467,0)</f>
        <v>0</v>
      </c>
      <c r="BG467" s="202">
        <f>IF(N467="zákl. přenesená",J467,0)</f>
        <v>0</v>
      </c>
      <c r="BH467" s="202">
        <f>IF(N467="sníž. přenesená",J467,0)</f>
        <v>0</v>
      </c>
      <c r="BI467" s="202">
        <f>IF(N467="nulová",J467,0)</f>
        <v>0</v>
      </c>
      <c r="BJ467" s="17" t="s">
        <v>83</v>
      </c>
      <c r="BK467" s="202">
        <f>ROUND(I467*H467,2)</f>
        <v>0</v>
      </c>
      <c r="BL467" s="17" t="s">
        <v>139</v>
      </c>
      <c r="BM467" s="201" t="s">
        <v>939</v>
      </c>
    </row>
    <row r="468" spans="1:65" s="14" customFormat="1" ht="11.25">
      <c r="B468" s="214"/>
      <c r="C468" s="215"/>
      <c r="D468" s="205" t="s">
        <v>169</v>
      </c>
      <c r="E468" s="216" t="s">
        <v>1</v>
      </c>
      <c r="F468" s="217" t="s">
        <v>940</v>
      </c>
      <c r="G468" s="215"/>
      <c r="H468" s="218">
        <v>163.30000000000001</v>
      </c>
      <c r="I468" s="219"/>
      <c r="J468" s="215"/>
      <c r="K468" s="215"/>
      <c r="L468" s="220"/>
      <c r="M468" s="221"/>
      <c r="N468" s="222"/>
      <c r="O468" s="222"/>
      <c r="P468" s="222"/>
      <c r="Q468" s="222"/>
      <c r="R468" s="222"/>
      <c r="S468" s="222"/>
      <c r="T468" s="223"/>
      <c r="AT468" s="224" t="s">
        <v>169</v>
      </c>
      <c r="AU468" s="224" t="s">
        <v>85</v>
      </c>
      <c r="AV468" s="14" t="s">
        <v>85</v>
      </c>
      <c r="AW468" s="14" t="s">
        <v>32</v>
      </c>
      <c r="AX468" s="14" t="s">
        <v>83</v>
      </c>
      <c r="AY468" s="224" t="s">
        <v>133</v>
      </c>
    </row>
    <row r="469" spans="1:65" s="2" customFormat="1" ht="16.5" customHeight="1">
      <c r="A469" s="34"/>
      <c r="B469" s="35"/>
      <c r="C469" s="188" t="s">
        <v>941</v>
      </c>
      <c r="D469" s="188" t="s">
        <v>135</v>
      </c>
      <c r="E469" s="189" t="s">
        <v>942</v>
      </c>
      <c r="F469" s="190" t="s">
        <v>943</v>
      </c>
      <c r="G469" s="191" t="s">
        <v>236</v>
      </c>
      <c r="H469" s="192">
        <v>14.805</v>
      </c>
      <c r="I469" s="193"/>
      <c r="J469" s="194">
        <f>ROUND(I469*H469,2)</f>
        <v>0</v>
      </c>
      <c r="K469" s="195"/>
      <c r="L469" s="196"/>
      <c r="M469" s="197" t="s">
        <v>1</v>
      </c>
      <c r="N469" s="198" t="s">
        <v>40</v>
      </c>
      <c r="O469" s="71"/>
      <c r="P469" s="199">
        <f>O469*H469</f>
        <v>0</v>
      </c>
      <c r="Q469" s="199">
        <v>0</v>
      </c>
      <c r="R469" s="199">
        <f>Q469*H469</f>
        <v>0</v>
      </c>
      <c r="S469" s="199">
        <v>0</v>
      </c>
      <c r="T469" s="200">
        <f>S469*H469</f>
        <v>0</v>
      </c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R469" s="201" t="s">
        <v>138</v>
      </c>
      <c r="AT469" s="201" t="s">
        <v>135</v>
      </c>
      <c r="AU469" s="201" t="s">
        <v>85</v>
      </c>
      <c r="AY469" s="17" t="s">
        <v>133</v>
      </c>
      <c r="BE469" s="202">
        <f>IF(N469="základní",J469,0)</f>
        <v>0</v>
      </c>
      <c r="BF469" s="202">
        <f>IF(N469="snížená",J469,0)</f>
        <v>0</v>
      </c>
      <c r="BG469" s="202">
        <f>IF(N469="zákl. přenesená",J469,0)</f>
        <v>0</v>
      </c>
      <c r="BH469" s="202">
        <f>IF(N469="sníž. přenesená",J469,0)</f>
        <v>0</v>
      </c>
      <c r="BI469" s="202">
        <f>IF(N469="nulová",J469,0)</f>
        <v>0</v>
      </c>
      <c r="BJ469" s="17" t="s">
        <v>83</v>
      </c>
      <c r="BK469" s="202">
        <f>ROUND(I469*H469,2)</f>
        <v>0</v>
      </c>
      <c r="BL469" s="17" t="s">
        <v>139</v>
      </c>
      <c r="BM469" s="201" t="s">
        <v>944</v>
      </c>
    </row>
    <row r="470" spans="1:65" s="14" customFormat="1" ht="11.25">
      <c r="B470" s="214"/>
      <c r="C470" s="215"/>
      <c r="D470" s="205" t="s">
        <v>169</v>
      </c>
      <c r="E470" s="216" t="s">
        <v>1</v>
      </c>
      <c r="F470" s="217" t="s">
        <v>945</v>
      </c>
      <c r="G470" s="215"/>
      <c r="H470" s="218">
        <v>14.805</v>
      </c>
      <c r="I470" s="219"/>
      <c r="J470" s="215"/>
      <c r="K470" s="215"/>
      <c r="L470" s="220"/>
      <c r="M470" s="221"/>
      <c r="N470" s="222"/>
      <c r="O470" s="222"/>
      <c r="P470" s="222"/>
      <c r="Q470" s="222"/>
      <c r="R470" s="222"/>
      <c r="S470" s="222"/>
      <c r="T470" s="223"/>
      <c r="AT470" s="224" t="s">
        <v>169</v>
      </c>
      <c r="AU470" s="224" t="s">
        <v>85</v>
      </c>
      <c r="AV470" s="14" t="s">
        <v>85</v>
      </c>
      <c r="AW470" s="14" t="s">
        <v>32</v>
      </c>
      <c r="AX470" s="14" t="s">
        <v>83</v>
      </c>
      <c r="AY470" s="224" t="s">
        <v>133</v>
      </c>
    </row>
    <row r="471" spans="1:65" s="2" customFormat="1" ht="24.2" customHeight="1">
      <c r="A471" s="34"/>
      <c r="B471" s="35"/>
      <c r="C471" s="236" t="s">
        <v>946</v>
      </c>
      <c r="D471" s="236" t="s">
        <v>221</v>
      </c>
      <c r="E471" s="237" t="s">
        <v>947</v>
      </c>
      <c r="F471" s="238" t="s">
        <v>948</v>
      </c>
      <c r="G471" s="239" t="s">
        <v>236</v>
      </c>
      <c r="H471" s="240">
        <v>310.7</v>
      </c>
      <c r="I471" s="241"/>
      <c r="J471" s="242">
        <f>ROUND(I471*H471,2)</f>
        <v>0</v>
      </c>
      <c r="K471" s="243"/>
      <c r="L471" s="39"/>
      <c r="M471" s="244" t="s">
        <v>1</v>
      </c>
      <c r="N471" s="245" t="s">
        <v>40</v>
      </c>
      <c r="O471" s="71"/>
      <c r="P471" s="199">
        <f>O471*H471</f>
        <v>0</v>
      </c>
      <c r="Q471" s="199">
        <v>9.8000000000000004E-2</v>
      </c>
      <c r="R471" s="199">
        <f>Q471*H471</f>
        <v>30.448599999999999</v>
      </c>
      <c r="S471" s="199">
        <v>0</v>
      </c>
      <c r="T471" s="200">
        <f>S471*H471</f>
        <v>0</v>
      </c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R471" s="201" t="s">
        <v>139</v>
      </c>
      <c r="AT471" s="201" t="s">
        <v>221</v>
      </c>
      <c r="AU471" s="201" t="s">
        <v>85</v>
      </c>
      <c r="AY471" s="17" t="s">
        <v>133</v>
      </c>
      <c r="BE471" s="202">
        <f>IF(N471="základní",J471,0)</f>
        <v>0</v>
      </c>
      <c r="BF471" s="202">
        <f>IF(N471="snížená",J471,0)</f>
        <v>0</v>
      </c>
      <c r="BG471" s="202">
        <f>IF(N471="zákl. přenesená",J471,0)</f>
        <v>0</v>
      </c>
      <c r="BH471" s="202">
        <f>IF(N471="sníž. přenesená",J471,0)</f>
        <v>0</v>
      </c>
      <c r="BI471" s="202">
        <f>IF(N471="nulová",J471,0)</f>
        <v>0</v>
      </c>
      <c r="BJ471" s="17" t="s">
        <v>83</v>
      </c>
      <c r="BK471" s="202">
        <f>ROUND(I471*H471,2)</f>
        <v>0</v>
      </c>
      <c r="BL471" s="17" t="s">
        <v>139</v>
      </c>
      <c r="BM471" s="201" t="s">
        <v>949</v>
      </c>
    </row>
    <row r="472" spans="1:65" s="13" customFormat="1" ht="11.25">
      <c r="B472" s="203"/>
      <c r="C472" s="204"/>
      <c r="D472" s="205" t="s">
        <v>169</v>
      </c>
      <c r="E472" s="206" t="s">
        <v>1</v>
      </c>
      <c r="F472" s="207" t="s">
        <v>315</v>
      </c>
      <c r="G472" s="204"/>
      <c r="H472" s="206" t="s">
        <v>1</v>
      </c>
      <c r="I472" s="208"/>
      <c r="J472" s="204"/>
      <c r="K472" s="204"/>
      <c r="L472" s="209"/>
      <c r="M472" s="210"/>
      <c r="N472" s="211"/>
      <c r="O472" s="211"/>
      <c r="P472" s="211"/>
      <c r="Q472" s="211"/>
      <c r="R472" s="211"/>
      <c r="S472" s="211"/>
      <c r="T472" s="212"/>
      <c r="AT472" s="213" t="s">
        <v>169</v>
      </c>
      <c r="AU472" s="213" t="s">
        <v>85</v>
      </c>
      <c r="AV472" s="13" t="s">
        <v>83</v>
      </c>
      <c r="AW472" s="13" t="s">
        <v>32</v>
      </c>
      <c r="AX472" s="13" t="s">
        <v>75</v>
      </c>
      <c r="AY472" s="213" t="s">
        <v>133</v>
      </c>
    </row>
    <row r="473" spans="1:65" s="14" customFormat="1" ht="11.25">
      <c r="B473" s="214"/>
      <c r="C473" s="215"/>
      <c r="D473" s="205" t="s">
        <v>169</v>
      </c>
      <c r="E473" s="216" t="s">
        <v>276</v>
      </c>
      <c r="F473" s="217" t="s">
        <v>277</v>
      </c>
      <c r="G473" s="215"/>
      <c r="H473" s="218">
        <v>310.7</v>
      </c>
      <c r="I473" s="219"/>
      <c r="J473" s="215"/>
      <c r="K473" s="215"/>
      <c r="L473" s="220"/>
      <c r="M473" s="221"/>
      <c r="N473" s="222"/>
      <c r="O473" s="222"/>
      <c r="P473" s="222"/>
      <c r="Q473" s="222"/>
      <c r="R473" s="222"/>
      <c r="S473" s="222"/>
      <c r="T473" s="223"/>
      <c r="AT473" s="224" t="s">
        <v>169</v>
      </c>
      <c r="AU473" s="224" t="s">
        <v>85</v>
      </c>
      <c r="AV473" s="14" t="s">
        <v>85</v>
      </c>
      <c r="AW473" s="14" t="s">
        <v>32</v>
      </c>
      <c r="AX473" s="14" t="s">
        <v>83</v>
      </c>
      <c r="AY473" s="224" t="s">
        <v>133</v>
      </c>
    </row>
    <row r="474" spans="1:65" s="2" customFormat="1" ht="24.2" customHeight="1">
      <c r="A474" s="34"/>
      <c r="B474" s="35"/>
      <c r="C474" s="188" t="s">
        <v>950</v>
      </c>
      <c r="D474" s="188" t="s">
        <v>135</v>
      </c>
      <c r="E474" s="189" t="s">
        <v>951</v>
      </c>
      <c r="F474" s="190" t="s">
        <v>952</v>
      </c>
      <c r="G474" s="191" t="s">
        <v>236</v>
      </c>
      <c r="H474" s="192">
        <v>326.23500000000001</v>
      </c>
      <c r="I474" s="193"/>
      <c r="J474" s="194">
        <f>ROUND(I474*H474,2)</f>
        <v>0</v>
      </c>
      <c r="K474" s="195"/>
      <c r="L474" s="196"/>
      <c r="M474" s="197" t="s">
        <v>1</v>
      </c>
      <c r="N474" s="198" t="s">
        <v>40</v>
      </c>
      <c r="O474" s="71"/>
      <c r="P474" s="199">
        <f>O474*H474</f>
        <v>0</v>
      </c>
      <c r="Q474" s="199">
        <v>0.108</v>
      </c>
      <c r="R474" s="199">
        <f>Q474*H474</f>
        <v>35.233380000000004</v>
      </c>
      <c r="S474" s="199">
        <v>0</v>
      </c>
      <c r="T474" s="200">
        <f>S474*H474</f>
        <v>0</v>
      </c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R474" s="201" t="s">
        <v>138</v>
      </c>
      <c r="AT474" s="201" t="s">
        <v>135</v>
      </c>
      <c r="AU474" s="201" t="s">
        <v>85</v>
      </c>
      <c r="AY474" s="17" t="s">
        <v>133</v>
      </c>
      <c r="BE474" s="202">
        <f>IF(N474="základní",J474,0)</f>
        <v>0</v>
      </c>
      <c r="BF474" s="202">
        <f>IF(N474="snížená",J474,0)</f>
        <v>0</v>
      </c>
      <c r="BG474" s="202">
        <f>IF(N474="zákl. přenesená",J474,0)</f>
        <v>0</v>
      </c>
      <c r="BH474" s="202">
        <f>IF(N474="sníž. přenesená",J474,0)</f>
        <v>0</v>
      </c>
      <c r="BI474" s="202">
        <f>IF(N474="nulová",J474,0)</f>
        <v>0</v>
      </c>
      <c r="BJ474" s="17" t="s">
        <v>83</v>
      </c>
      <c r="BK474" s="202">
        <f>ROUND(I474*H474,2)</f>
        <v>0</v>
      </c>
      <c r="BL474" s="17" t="s">
        <v>139</v>
      </c>
      <c r="BM474" s="201" t="s">
        <v>953</v>
      </c>
    </row>
    <row r="475" spans="1:65" s="14" customFormat="1" ht="11.25">
      <c r="B475" s="214"/>
      <c r="C475" s="215"/>
      <c r="D475" s="205" t="s">
        <v>169</v>
      </c>
      <c r="E475" s="216" t="s">
        <v>1</v>
      </c>
      <c r="F475" s="217" t="s">
        <v>954</v>
      </c>
      <c r="G475" s="215"/>
      <c r="H475" s="218">
        <v>326.23500000000001</v>
      </c>
      <c r="I475" s="219"/>
      <c r="J475" s="215"/>
      <c r="K475" s="215"/>
      <c r="L475" s="220"/>
      <c r="M475" s="221"/>
      <c r="N475" s="222"/>
      <c r="O475" s="222"/>
      <c r="P475" s="222"/>
      <c r="Q475" s="222"/>
      <c r="R475" s="222"/>
      <c r="S475" s="222"/>
      <c r="T475" s="223"/>
      <c r="AT475" s="224" t="s">
        <v>169</v>
      </c>
      <c r="AU475" s="224" t="s">
        <v>85</v>
      </c>
      <c r="AV475" s="14" t="s">
        <v>85</v>
      </c>
      <c r="AW475" s="14" t="s">
        <v>32</v>
      </c>
      <c r="AX475" s="14" t="s">
        <v>83</v>
      </c>
      <c r="AY475" s="224" t="s">
        <v>133</v>
      </c>
    </row>
    <row r="476" spans="1:65" s="12" customFormat="1" ht="22.9" customHeight="1">
      <c r="B476" s="172"/>
      <c r="C476" s="173"/>
      <c r="D476" s="174" t="s">
        <v>74</v>
      </c>
      <c r="E476" s="186" t="s">
        <v>138</v>
      </c>
      <c r="F476" s="186" t="s">
        <v>955</v>
      </c>
      <c r="G476" s="173"/>
      <c r="H476" s="173"/>
      <c r="I476" s="176"/>
      <c r="J476" s="187">
        <f>BK476</f>
        <v>0</v>
      </c>
      <c r="K476" s="173"/>
      <c r="L476" s="178"/>
      <c r="M476" s="179"/>
      <c r="N476" s="180"/>
      <c r="O476" s="180"/>
      <c r="P476" s="181">
        <f>SUM(P477:P517)</f>
        <v>0</v>
      </c>
      <c r="Q476" s="180"/>
      <c r="R476" s="181">
        <f>SUM(R477:R517)</f>
        <v>3.3340578400000003</v>
      </c>
      <c r="S476" s="180"/>
      <c r="T476" s="182">
        <f>SUM(T477:T517)</f>
        <v>0</v>
      </c>
      <c r="AR476" s="183" t="s">
        <v>83</v>
      </c>
      <c r="AT476" s="184" t="s">
        <v>74</v>
      </c>
      <c r="AU476" s="184" t="s">
        <v>83</v>
      </c>
      <c r="AY476" s="183" t="s">
        <v>133</v>
      </c>
      <c r="BK476" s="185">
        <f>SUM(BK477:BK517)</f>
        <v>0</v>
      </c>
    </row>
    <row r="477" spans="1:65" s="2" customFormat="1" ht="24.2" customHeight="1">
      <c r="A477" s="34"/>
      <c r="B477" s="35"/>
      <c r="C477" s="236" t="s">
        <v>956</v>
      </c>
      <c r="D477" s="236" t="s">
        <v>221</v>
      </c>
      <c r="E477" s="237" t="s">
        <v>957</v>
      </c>
      <c r="F477" s="238" t="s">
        <v>958</v>
      </c>
      <c r="G477" s="239" t="s">
        <v>105</v>
      </c>
      <c r="H477" s="240">
        <v>1</v>
      </c>
      <c r="I477" s="241"/>
      <c r="J477" s="242">
        <f>ROUND(I477*H477,2)</f>
        <v>0</v>
      </c>
      <c r="K477" s="243"/>
      <c r="L477" s="39"/>
      <c r="M477" s="244" t="s">
        <v>1</v>
      </c>
      <c r="N477" s="245" t="s">
        <v>40</v>
      </c>
      <c r="O477" s="71"/>
      <c r="P477" s="199">
        <f>O477*H477</f>
        <v>0</v>
      </c>
      <c r="Q477" s="199">
        <v>2.4639999999999999E-2</v>
      </c>
      <c r="R477" s="199">
        <f>Q477*H477</f>
        <v>2.4639999999999999E-2</v>
      </c>
      <c r="S477" s="199">
        <v>0</v>
      </c>
      <c r="T477" s="200">
        <f>S477*H477</f>
        <v>0</v>
      </c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R477" s="201" t="s">
        <v>139</v>
      </c>
      <c r="AT477" s="201" t="s">
        <v>221</v>
      </c>
      <c r="AU477" s="201" t="s">
        <v>85</v>
      </c>
      <c r="AY477" s="17" t="s">
        <v>133</v>
      </c>
      <c r="BE477" s="202">
        <f>IF(N477="základní",J477,0)</f>
        <v>0</v>
      </c>
      <c r="BF477" s="202">
        <f>IF(N477="snížená",J477,0)</f>
        <v>0</v>
      </c>
      <c r="BG477" s="202">
        <f>IF(N477="zákl. přenesená",J477,0)</f>
        <v>0</v>
      </c>
      <c r="BH477" s="202">
        <f>IF(N477="sníž. přenesená",J477,0)</f>
        <v>0</v>
      </c>
      <c r="BI477" s="202">
        <f>IF(N477="nulová",J477,0)</f>
        <v>0</v>
      </c>
      <c r="BJ477" s="17" t="s">
        <v>83</v>
      </c>
      <c r="BK477" s="202">
        <f>ROUND(I477*H477,2)</f>
        <v>0</v>
      </c>
      <c r="BL477" s="17" t="s">
        <v>139</v>
      </c>
      <c r="BM477" s="201" t="s">
        <v>959</v>
      </c>
    </row>
    <row r="478" spans="1:65" s="2" customFormat="1" ht="24.2" customHeight="1">
      <c r="A478" s="34"/>
      <c r="B478" s="35"/>
      <c r="C478" s="236" t="s">
        <v>960</v>
      </c>
      <c r="D478" s="236" t="s">
        <v>221</v>
      </c>
      <c r="E478" s="237" t="s">
        <v>961</v>
      </c>
      <c r="F478" s="238" t="s">
        <v>962</v>
      </c>
      <c r="G478" s="239" t="s">
        <v>105</v>
      </c>
      <c r="H478" s="240">
        <v>1</v>
      </c>
      <c r="I478" s="241"/>
      <c r="J478" s="242">
        <f>ROUND(I478*H478,2)</f>
        <v>0</v>
      </c>
      <c r="K478" s="243"/>
      <c r="L478" s="39"/>
      <c r="M478" s="244" t="s">
        <v>1</v>
      </c>
      <c r="N478" s="245" t="s">
        <v>40</v>
      </c>
      <c r="O478" s="71"/>
      <c r="P478" s="199">
        <f>O478*H478</f>
        <v>0</v>
      </c>
      <c r="Q478" s="199">
        <v>2.4639999999999999E-2</v>
      </c>
      <c r="R478" s="199">
        <f>Q478*H478</f>
        <v>2.4639999999999999E-2</v>
      </c>
      <c r="S478" s="199">
        <v>0</v>
      </c>
      <c r="T478" s="200">
        <f>S478*H478</f>
        <v>0</v>
      </c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R478" s="201" t="s">
        <v>139</v>
      </c>
      <c r="AT478" s="201" t="s">
        <v>221</v>
      </c>
      <c r="AU478" s="201" t="s">
        <v>85</v>
      </c>
      <c r="AY478" s="17" t="s">
        <v>133</v>
      </c>
      <c r="BE478" s="202">
        <f>IF(N478="základní",J478,0)</f>
        <v>0</v>
      </c>
      <c r="BF478" s="202">
        <f>IF(N478="snížená",J478,0)</f>
        <v>0</v>
      </c>
      <c r="BG478" s="202">
        <f>IF(N478="zákl. přenesená",J478,0)</f>
        <v>0</v>
      </c>
      <c r="BH478" s="202">
        <f>IF(N478="sníž. přenesená",J478,0)</f>
        <v>0</v>
      </c>
      <c r="BI478" s="202">
        <f>IF(N478="nulová",J478,0)</f>
        <v>0</v>
      </c>
      <c r="BJ478" s="17" t="s">
        <v>83</v>
      </c>
      <c r="BK478" s="202">
        <f>ROUND(I478*H478,2)</f>
        <v>0</v>
      </c>
      <c r="BL478" s="17" t="s">
        <v>139</v>
      </c>
      <c r="BM478" s="201" t="s">
        <v>963</v>
      </c>
    </row>
    <row r="479" spans="1:65" s="2" customFormat="1" ht="16.5" customHeight="1">
      <c r="A479" s="34"/>
      <c r="B479" s="35"/>
      <c r="C479" s="188" t="s">
        <v>964</v>
      </c>
      <c r="D479" s="188" t="s">
        <v>135</v>
      </c>
      <c r="E479" s="189" t="s">
        <v>965</v>
      </c>
      <c r="F479" s="190" t="s">
        <v>966</v>
      </c>
      <c r="G479" s="191" t="s">
        <v>167</v>
      </c>
      <c r="H479" s="192">
        <v>1</v>
      </c>
      <c r="I479" s="193"/>
      <c r="J479" s="194">
        <f>ROUND(I479*H479,2)</f>
        <v>0</v>
      </c>
      <c r="K479" s="195"/>
      <c r="L479" s="196"/>
      <c r="M479" s="197" t="s">
        <v>1</v>
      </c>
      <c r="N479" s="198" t="s">
        <v>40</v>
      </c>
      <c r="O479" s="71"/>
      <c r="P479" s="199">
        <f>O479*H479</f>
        <v>0</v>
      </c>
      <c r="Q479" s="199">
        <v>0.79</v>
      </c>
      <c r="R479" s="199">
        <f>Q479*H479</f>
        <v>0.79</v>
      </c>
      <c r="S479" s="199">
        <v>0</v>
      </c>
      <c r="T479" s="200">
        <f>S479*H479</f>
        <v>0</v>
      </c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R479" s="201" t="s">
        <v>138</v>
      </c>
      <c r="AT479" s="201" t="s">
        <v>135</v>
      </c>
      <c r="AU479" s="201" t="s">
        <v>85</v>
      </c>
      <c r="AY479" s="17" t="s">
        <v>133</v>
      </c>
      <c r="BE479" s="202">
        <f>IF(N479="základní",J479,0)</f>
        <v>0</v>
      </c>
      <c r="BF479" s="202">
        <f>IF(N479="snížená",J479,0)</f>
        <v>0</v>
      </c>
      <c r="BG479" s="202">
        <f>IF(N479="zákl. přenesená",J479,0)</f>
        <v>0</v>
      </c>
      <c r="BH479" s="202">
        <f>IF(N479="sníž. přenesená",J479,0)</f>
        <v>0</v>
      </c>
      <c r="BI479" s="202">
        <f>IF(N479="nulová",J479,0)</f>
        <v>0</v>
      </c>
      <c r="BJ479" s="17" t="s">
        <v>83</v>
      </c>
      <c r="BK479" s="202">
        <f>ROUND(I479*H479,2)</f>
        <v>0</v>
      </c>
      <c r="BL479" s="17" t="s">
        <v>139</v>
      </c>
      <c r="BM479" s="201" t="s">
        <v>967</v>
      </c>
    </row>
    <row r="480" spans="1:65" s="2" customFormat="1" ht="24.2" customHeight="1">
      <c r="A480" s="34"/>
      <c r="B480" s="35"/>
      <c r="C480" s="188" t="s">
        <v>968</v>
      </c>
      <c r="D480" s="188" t="s">
        <v>135</v>
      </c>
      <c r="E480" s="189" t="s">
        <v>969</v>
      </c>
      <c r="F480" s="190" t="s">
        <v>970</v>
      </c>
      <c r="G480" s="191" t="s">
        <v>167</v>
      </c>
      <c r="H480" s="192">
        <v>1</v>
      </c>
      <c r="I480" s="193"/>
      <c r="J480" s="194">
        <f>ROUND(I480*H480,2)</f>
        <v>0</v>
      </c>
      <c r="K480" s="195"/>
      <c r="L480" s="196"/>
      <c r="M480" s="197" t="s">
        <v>1</v>
      </c>
      <c r="N480" s="198" t="s">
        <v>40</v>
      </c>
      <c r="O480" s="71"/>
      <c r="P480" s="199">
        <f>O480*H480</f>
        <v>0</v>
      </c>
      <c r="Q480" s="199">
        <v>0.16300000000000001</v>
      </c>
      <c r="R480" s="199">
        <f>Q480*H480</f>
        <v>0.16300000000000001</v>
      </c>
      <c r="S480" s="199">
        <v>0</v>
      </c>
      <c r="T480" s="200">
        <f>S480*H480</f>
        <v>0</v>
      </c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R480" s="201" t="s">
        <v>138</v>
      </c>
      <c r="AT480" s="201" t="s">
        <v>135</v>
      </c>
      <c r="AU480" s="201" t="s">
        <v>85</v>
      </c>
      <c r="AY480" s="17" t="s">
        <v>133</v>
      </c>
      <c r="BE480" s="202">
        <f>IF(N480="základní",J480,0)</f>
        <v>0</v>
      </c>
      <c r="BF480" s="202">
        <f>IF(N480="snížená",J480,0)</f>
        <v>0</v>
      </c>
      <c r="BG480" s="202">
        <f>IF(N480="zákl. přenesená",J480,0)</f>
        <v>0</v>
      </c>
      <c r="BH480" s="202">
        <f>IF(N480="sníž. přenesená",J480,0)</f>
        <v>0</v>
      </c>
      <c r="BI480" s="202">
        <f>IF(N480="nulová",J480,0)</f>
        <v>0</v>
      </c>
      <c r="BJ480" s="17" t="s">
        <v>83</v>
      </c>
      <c r="BK480" s="202">
        <f>ROUND(I480*H480,2)</f>
        <v>0</v>
      </c>
      <c r="BL480" s="17" t="s">
        <v>139</v>
      </c>
      <c r="BM480" s="201" t="s">
        <v>971</v>
      </c>
    </row>
    <row r="481" spans="1:65" s="2" customFormat="1" ht="24.2" customHeight="1">
      <c r="A481" s="34"/>
      <c r="B481" s="35"/>
      <c r="C481" s="236" t="s">
        <v>972</v>
      </c>
      <c r="D481" s="236" t="s">
        <v>221</v>
      </c>
      <c r="E481" s="237" t="s">
        <v>973</v>
      </c>
      <c r="F481" s="238" t="s">
        <v>974</v>
      </c>
      <c r="G481" s="239" t="s">
        <v>105</v>
      </c>
      <c r="H481" s="240">
        <v>43.5</v>
      </c>
      <c r="I481" s="241"/>
      <c r="J481" s="242">
        <f>ROUND(I481*H481,2)</f>
        <v>0</v>
      </c>
      <c r="K481" s="243"/>
      <c r="L481" s="39"/>
      <c r="M481" s="244" t="s">
        <v>1</v>
      </c>
      <c r="N481" s="245" t="s">
        <v>40</v>
      </c>
      <c r="O481" s="71"/>
      <c r="P481" s="199">
        <f>O481*H481</f>
        <v>0</v>
      </c>
      <c r="Q481" s="199">
        <v>0</v>
      </c>
      <c r="R481" s="199">
        <f>Q481*H481</f>
        <v>0</v>
      </c>
      <c r="S481" s="199">
        <v>0</v>
      </c>
      <c r="T481" s="200">
        <f>S481*H481</f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201" t="s">
        <v>139</v>
      </c>
      <c r="AT481" s="201" t="s">
        <v>221</v>
      </c>
      <c r="AU481" s="201" t="s">
        <v>85</v>
      </c>
      <c r="AY481" s="17" t="s">
        <v>133</v>
      </c>
      <c r="BE481" s="202">
        <f>IF(N481="základní",J481,0)</f>
        <v>0</v>
      </c>
      <c r="BF481" s="202">
        <f>IF(N481="snížená",J481,0)</f>
        <v>0</v>
      </c>
      <c r="BG481" s="202">
        <f>IF(N481="zákl. přenesená",J481,0)</f>
        <v>0</v>
      </c>
      <c r="BH481" s="202">
        <f>IF(N481="sníž. přenesená",J481,0)</f>
        <v>0</v>
      </c>
      <c r="BI481" s="202">
        <f>IF(N481="nulová",J481,0)</f>
        <v>0</v>
      </c>
      <c r="BJ481" s="17" t="s">
        <v>83</v>
      </c>
      <c r="BK481" s="202">
        <f>ROUND(I481*H481,2)</f>
        <v>0</v>
      </c>
      <c r="BL481" s="17" t="s">
        <v>139</v>
      </c>
      <c r="BM481" s="201" t="s">
        <v>975</v>
      </c>
    </row>
    <row r="482" spans="1:65" s="14" customFormat="1" ht="11.25">
      <c r="B482" s="214"/>
      <c r="C482" s="215"/>
      <c r="D482" s="205" t="s">
        <v>169</v>
      </c>
      <c r="E482" s="216" t="s">
        <v>256</v>
      </c>
      <c r="F482" s="217" t="s">
        <v>257</v>
      </c>
      <c r="G482" s="215"/>
      <c r="H482" s="218">
        <v>43.5</v>
      </c>
      <c r="I482" s="219"/>
      <c r="J482" s="215"/>
      <c r="K482" s="215"/>
      <c r="L482" s="220"/>
      <c r="M482" s="221"/>
      <c r="N482" s="222"/>
      <c r="O482" s="222"/>
      <c r="P482" s="222"/>
      <c r="Q482" s="222"/>
      <c r="R482" s="222"/>
      <c r="S482" s="222"/>
      <c r="T482" s="223"/>
      <c r="AT482" s="224" t="s">
        <v>169</v>
      </c>
      <c r="AU482" s="224" t="s">
        <v>85</v>
      </c>
      <c r="AV482" s="14" t="s">
        <v>85</v>
      </c>
      <c r="AW482" s="14" t="s">
        <v>32</v>
      </c>
      <c r="AX482" s="14" t="s">
        <v>83</v>
      </c>
      <c r="AY482" s="224" t="s">
        <v>133</v>
      </c>
    </row>
    <row r="483" spans="1:65" s="2" customFormat="1" ht="24.2" customHeight="1">
      <c r="A483" s="34"/>
      <c r="B483" s="35"/>
      <c r="C483" s="188" t="s">
        <v>976</v>
      </c>
      <c r="D483" s="188" t="s">
        <v>135</v>
      </c>
      <c r="E483" s="189" t="s">
        <v>977</v>
      </c>
      <c r="F483" s="190" t="s">
        <v>978</v>
      </c>
      <c r="G483" s="191" t="s">
        <v>105</v>
      </c>
      <c r="H483" s="192">
        <v>44.152999999999999</v>
      </c>
      <c r="I483" s="193"/>
      <c r="J483" s="194">
        <f>ROUND(I483*H483,2)</f>
        <v>0</v>
      </c>
      <c r="K483" s="195"/>
      <c r="L483" s="196"/>
      <c r="M483" s="197" t="s">
        <v>1</v>
      </c>
      <c r="N483" s="198" t="s">
        <v>40</v>
      </c>
      <c r="O483" s="71"/>
      <c r="P483" s="199">
        <f>O483*H483</f>
        <v>0</v>
      </c>
      <c r="Q483" s="199">
        <v>2.7999999999999998E-4</v>
      </c>
      <c r="R483" s="199">
        <f>Q483*H483</f>
        <v>1.2362839999999998E-2</v>
      </c>
      <c r="S483" s="199">
        <v>0</v>
      </c>
      <c r="T483" s="200">
        <f>S483*H483</f>
        <v>0</v>
      </c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R483" s="201" t="s">
        <v>138</v>
      </c>
      <c r="AT483" s="201" t="s">
        <v>135</v>
      </c>
      <c r="AU483" s="201" t="s">
        <v>85</v>
      </c>
      <c r="AY483" s="17" t="s">
        <v>133</v>
      </c>
      <c r="BE483" s="202">
        <f>IF(N483="základní",J483,0)</f>
        <v>0</v>
      </c>
      <c r="BF483" s="202">
        <f>IF(N483="snížená",J483,0)</f>
        <v>0</v>
      </c>
      <c r="BG483" s="202">
        <f>IF(N483="zákl. přenesená",J483,0)</f>
        <v>0</v>
      </c>
      <c r="BH483" s="202">
        <f>IF(N483="sníž. přenesená",J483,0)</f>
        <v>0</v>
      </c>
      <c r="BI483" s="202">
        <f>IF(N483="nulová",J483,0)</f>
        <v>0</v>
      </c>
      <c r="BJ483" s="17" t="s">
        <v>83</v>
      </c>
      <c r="BK483" s="202">
        <f>ROUND(I483*H483,2)</f>
        <v>0</v>
      </c>
      <c r="BL483" s="17" t="s">
        <v>139</v>
      </c>
      <c r="BM483" s="201" t="s">
        <v>979</v>
      </c>
    </row>
    <row r="484" spans="1:65" s="14" customFormat="1" ht="11.25">
      <c r="B484" s="214"/>
      <c r="C484" s="215"/>
      <c r="D484" s="205" t="s">
        <v>169</v>
      </c>
      <c r="E484" s="215"/>
      <c r="F484" s="217" t="s">
        <v>980</v>
      </c>
      <c r="G484" s="215"/>
      <c r="H484" s="218">
        <v>44.152999999999999</v>
      </c>
      <c r="I484" s="219"/>
      <c r="J484" s="215"/>
      <c r="K484" s="215"/>
      <c r="L484" s="220"/>
      <c r="M484" s="221"/>
      <c r="N484" s="222"/>
      <c r="O484" s="222"/>
      <c r="P484" s="222"/>
      <c r="Q484" s="222"/>
      <c r="R484" s="222"/>
      <c r="S484" s="222"/>
      <c r="T484" s="223"/>
      <c r="AT484" s="224" t="s">
        <v>169</v>
      </c>
      <c r="AU484" s="224" t="s">
        <v>85</v>
      </c>
      <c r="AV484" s="14" t="s">
        <v>85</v>
      </c>
      <c r="AW484" s="14" t="s">
        <v>4</v>
      </c>
      <c r="AX484" s="14" t="s">
        <v>83</v>
      </c>
      <c r="AY484" s="224" t="s">
        <v>133</v>
      </c>
    </row>
    <row r="485" spans="1:65" s="2" customFormat="1" ht="16.5" customHeight="1">
      <c r="A485" s="34"/>
      <c r="B485" s="35"/>
      <c r="C485" s="236" t="s">
        <v>981</v>
      </c>
      <c r="D485" s="236" t="s">
        <v>221</v>
      </c>
      <c r="E485" s="237" t="s">
        <v>982</v>
      </c>
      <c r="F485" s="238" t="s">
        <v>983</v>
      </c>
      <c r="G485" s="239" t="s">
        <v>137</v>
      </c>
      <c r="H485" s="240">
        <v>1</v>
      </c>
      <c r="I485" s="241"/>
      <c r="J485" s="242">
        <f t="shared" ref="J485:J492" si="30">ROUND(I485*H485,2)</f>
        <v>0</v>
      </c>
      <c r="K485" s="243"/>
      <c r="L485" s="39"/>
      <c r="M485" s="244" t="s">
        <v>1</v>
      </c>
      <c r="N485" s="245" t="s">
        <v>40</v>
      </c>
      <c r="O485" s="71"/>
      <c r="P485" s="199">
        <f t="shared" ref="P485:P492" si="31">O485*H485</f>
        <v>0</v>
      </c>
      <c r="Q485" s="199">
        <v>0</v>
      </c>
      <c r="R485" s="199">
        <f t="shared" ref="R485:R492" si="32">Q485*H485</f>
        <v>0</v>
      </c>
      <c r="S485" s="199">
        <v>0</v>
      </c>
      <c r="T485" s="200">
        <f t="shared" ref="T485:T492" si="33">S485*H485</f>
        <v>0</v>
      </c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R485" s="201" t="s">
        <v>139</v>
      </c>
      <c r="AT485" s="201" t="s">
        <v>221</v>
      </c>
      <c r="AU485" s="201" t="s">
        <v>85</v>
      </c>
      <c r="AY485" s="17" t="s">
        <v>133</v>
      </c>
      <c r="BE485" s="202">
        <f t="shared" ref="BE485:BE492" si="34">IF(N485="základní",J485,0)</f>
        <v>0</v>
      </c>
      <c r="BF485" s="202">
        <f t="shared" ref="BF485:BF492" si="35">IF(N485="snížená",J485,0)</f>
        <v>0</v>
      </c>
      <c r="BG485" s="202">
        <f t="shared" ref="BG485:BG492" si="36">IF(N485="zákl. přenesená",J485,0)</f>
        <v>0</v>
      </c>
      <c r="BH485" s="202">
        <f t="shared" ref="BH485:BH492" si="37">IF(N485="sníž. přenesená",J485,0)</f>
        <v>0</v>
      </c>
      <c r="BI485" s="202">
        <f t="shared" ref="BI485:BI492" si="38">IF(N485="nulová",J485,0)</f>
        <v>0</v>
      </c>
      <c r="BJ485" s="17" t="s">
        <v>83</v>
      </c>
      <c r="BK485" s="202">
        <f t="shared" ref="BK485:BK492" si="39">ROUND(I485*H485,2)</f>
        <v>0</v>
      </c>
      <c r="BL485" s="17" t="s">
        <v>139</v>
      </c>
      <c r="BM485" s="201" t="s">
        <v>984</v>
      </c>
    </row>
    <row r="486" spans="1:65" s="2" customFormat="1" ht="16.5" customHeight="1">
      <c r="A486" s="34"/>
      <c r="B486" s="35"/>
      <c r="C486" s="188" t="s">
        <v>985</v>
      </c>
      <c r="D486" s="188" t="s">
        <v>135</v>
      </c>
      <c r="E486" s="189" t="s">
        <v>986</v>
      </c>
      <c r="F486" s="190" t="s">
        <v>987</v>
      </c>
      <c r="G486" s="191" t="s">
        <v>167</v>
      </c>
      <c r="H486" s="192">
        <v>1</v>
      </c>
      <c r="I486" s="193"/>
      <c r="J486" s="194">
        <f t="shared" si="30"/>
        <v>0</v>
      </c>
      <c r="K486" s="195"/>
      <c r="L486" s="196"/>
      <c r="M486" s="197" t="s">
        <v>1</v>
      </c>
      <c r="N486" s="198" t="s">
        <v>40</v>
      </c>
      <c r="O486" s="71"/>
      <c r="P486" s="199">
        <f t="shared" si="31"/>
        <v>0</v>
      </c>
      <c r="Q486" s="199">
        <v>0</v>
      </c>
      <c r="R486" s="199">
        <f t="shared" si="32"/>
        <v>0</v>
      </c>
      <c r="S486" s="199">
        <v>0</v>
      </c>
      <c r="T486" s="200">
        <f t="shared" si="33"/>
        <v>0</v>
      </c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R486" s="201" t="s">
        <v>138</v>
      </c>
      <c r="AT486" s="201" t="s">
        <v>135</v>
      </c>
      <c r="AU486" s="201" t="s">
        <v>85</v>
      </c>
      <c r="AY486" s="17" t="s">
        <v>133</v>
      </c>
      <c r="BE486" s="202">
        <f t="shared" si="34"/>
        <v>0</v>
      </c>
      <c r="BF486" s="202">
        <f t="shared" si="35"/>
        <v>0</v>
      </c>
      <c r="BG486" s="202">
        <f t="shared" si="36"/>
        <v>0</v>
      </c>
      <c r="BH486" s="202">
        <f t="shared" si="37"/>
        <v>0</v>
      </c>
      <c r="BI486" s="202">
        <f t="shared" si="38"/>
        <v>0</v>
      </c>
      <c r="BJ486" s="17" t="s">
        <v>83</v>
      </c>
      <c r="BK486" s="202">
        <f t="shared" si="39"/>
        <v>0</v>
      </c>
      <c r="BL486" s="17" t="s">
        <v>139</v>
      </c>
      <c r="BM486" s="201" t="s">
        <v>988</v>
      </c>
    </row>
    <row r="487" spans="1:65" s="2" customFormat="1" ht="16.5" customHeight="1">
      <c r="A487" s="34"/>
      <c r="B487" s="35"/>
      <c r="C487" s="188" t="s">
        <v>989</v>
      </c>
      <c r="D487" s="188" t="s">
        <v>135</v>
      </c>
      <c r="E487" s="189" t="s">
        <v>990</v>
      </c>
      <c r="F487" s="190" t="s">
        <v>991</v>
      </c>
      <c r="G487" s="191" t="s">
        <v>167</v>
      </c>
      <c r="H487" s="192">
        <v>1</v>
      </c>
      <c r="I487" s="193"/>
      <c r="J487" s="194">
        <f t="shared" si="30"/>
        <v>0</v>
      </c>
      <c r="K487" s="195"/>
      <c r="L487" s="196"/>
      <c r="M487" s="197" t="s">
        <v>1</v>
      </c>
      <c r="N487" s="198" t="s">
        <v>40</v>
      </c>
      <c r="O487" s="71"/>
      <c r="P487" s="199">
        <f t="shared" si="31"/>
        <v>0</v>
      </c>
      <c r="Q487" s="199">
        <v>0</v>
      </c>
      <c r="R487" s="199">
        <f t="shared" si="32"/>
        <v>0</v>
      </c>
      <c r="S487" s="199">
        <v>0</v>
      </c>
      <c r="T487" s="200">
        <f t="shared" si="33"/>
        <v>0</v>
      </c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R487" s="201" t="s">
        <v>138</v>
      </c>
      <c r="AT487" s="201" t="s">
        <v>135</v>
      </c>
      <c r="AU487" s="201" t="s">
        <v>85</v>
      </c>
      <c r="AY487" s="17" t="s">
        <v>133</v>
      </c>
      <c r="BE487" s="202">
        <f t="shared" si="34"/>
        <v>0</v>
      </c>
      <c r="BF487" s="202">
        <f t="shared" si="35"/>
        <v>0</v>
      </c>
      <c r="BG487" s="202">
        <f t="shared" si="36"/>
        <v>0</v>
      </c>
      <c r="BH487" s="202">
        <f t="shared" si="37"/>
        <v>0</v>
      </c>
      <c r="BI487" s="202">
        <f t="shared" si="38"/>
        <v>0</v>
      </c>
      <c r="BJ487" s="17" t="s">
        <v>83</v>
      </c>
      <c r="BK487" s="202">
        <f t="shared" si="39"/>
        <v>0</v>
      </c>
      <c r="BL487" s="17" t="s">
        <v>139</v>
      </c>
      <c r="BM487" s="201" t="s">
        <v>992</v>
      </c>
    </row>
    <row r="488" spans="1:65" s="2" customFormat="1" ht="16.5" customHeight="1">
      <c r="A488" s="34"/>
      <c r="B488" s="35"/>
      <c r="C488" s="188" t="s">
        <v>993</v>
      </c>
      <c r="D488" s="188" t="s">
        <v>135</v>
      </c>
      <c r="E488" s="189" t="s">
        <v>994</v>
      </c>
      <c r="F488" s="190" t="s">
        <v>995</v>
      </c>
      <c r="G488" s="191" t="s">
        <v>167</v>
      </c>
      <c r="H488" s="192">
        <v>1</v>
      </c>
      <c r="I488" s="193"/>
      <c r="J488" s="194">
        <f t="shared" si="30"/>
        <v>0</v>
      </c>
      <c r="K488" s="195"/>
      <c r="L488" s="196"/>
      <c r="M488" s="197" t="s">
        <v>1</v>
      </c>
      <c r="N488" s="198" t="s">
        <v>40</v>
      </c>
      <c r="O488" s="71"/>
      <c r="P488" s="199">
        <f t="shared" si="31"/>
        <v>0</v>
      </c>
      <c r="Q488" s="199">
        <v>0</v>
      </c>
      <c r="R488" s="199">
        <f t="shared" si="32"/>
        <v>0</v>
      </c>
      <c r="S488" s="199">
        <v>0</v>
      </c>
      <c r="T488" s="200">
        <f t="shared" si="33"/>
        <v>0</v>
      </c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R488" s="201" t="s">
        <v>138</v>
      </c>
      <c r="AT488" s="201" t="s">
        <v>135</v>
      </c>
      <c r="AU488" s="201" t="s">
        <v>85</v>
      </c>
      <c r="AY488" s="17" t="s">
        <v>133</v>
      </c>
      <c r="BE488" s="202">
        <f t="shared" si="34"/>
        <v>0</v>
      </c>
      <c r="BF488" s="202">
        <f t="shared" si="35"/>
        <v>0</v>
      </c>
      <c r="BG488" s="202">
        <f t="shared" si="36"/>
        <v>0</v>
      </c>
      <c r="BH488" s="202">
        <f t="shared" si="37"/>
        <v>0</v>
      </c>
      <c r="BI488" s="202">
        <f t="shared" si="38"/>
        <v>0</v>
      </c>
      <c r="BJ488" s="17" t="s">
        <v>83</v>
      </c>
      <c r="BK488" s="202">
        <f t="shared" si="39"/>
        <v>0</v>
      </c>
      <c r="BL488" s="17" t="s">
        <v>139</v>
      </c>
      <c r="BM488" s="201" t="s">
        <v>996</v>
      </c>
    </row>
    <row r="489" spans="1:65" s="2" customFormat="1" ht="16.5" customHeight="1">
      <c r="A489" s="34"/>
      <c r="B489" s="35"/>
      <c r="C489" s="188" t="s">
        <v>997</v>
      </c>
      <c r="D489" s="188" t="s">
        <v>135</v>
      </c>
      <c r="E489" s="189" t="s">
        <v>998</v>
      </c>
      <c r="F489" s="190" t="s">
        <v>999</v>
      </c>
      <c r="G489" s="191" t="s">
        <v>167</v>
      </c>
      <c r="H489" s="192">
        <v>1</v>
      </c>
      <c r="I489" s="193"/>
      <c r="J489" s="194">
        <f t="shared" si="30"/>
        <v>0</v>
      </c>
      <c r="K489" s="195"/>
      <c r="L489" s="196"/>
      <c r="M489" s="197" t="s">
        <v>1</v>
      </c>
      <c r="N489" s="198" t="s">
        <v>40</v>
      </c>
      <c r="O489" s="71"/>
      <c r="P489" s="199">
        <f t="shared" si="31"/>
        <v>0</v>
      </c>
      <c r="Q489" s="199">
        <v>0</v>
      </c>
      <c r="R489" s="199">
        <f t="shared" si="32"/>
        <v>0</v>
      </c>
      <c r="S489" s="199">
        <v>0</v>
      </c>
      <c r="T489" s="200">
        <f t="shared" si="33"/>
        <v>0</v>
      </c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R489" s="201" t="s">
        <v>138</v>
      </c>
      <c r="AT489" s="201" t="s">
        <v>135</v>
      </c>
      <c r="AU489" s="201" t="s">
        <v>85</v>
      </c>
      <c r="AY489" s="17" t="s">
        <v>133</v>
      </c>
      <c r="BE489" s="202">
        <f t="shared" si="34"/>
        <v>0</v>
      </c>
      <c r="BF489" s="202">
        <f t="shared" si="35"/>
        <v>0</v>
      </c>
      <c r="BG489" s="202">
        <f t="shared" si="36"/>
        <v>0</v>
      </c>
      <c r="BH489" s="202">
        <f t="shared" si="37"/>
        <v>0</v>
      </c>
      <c r="BI489" s="202">
        <f t="shared" si="38"/>
        <v>0</v>
      </c>
      <c r="BJ489" s="17" t="s">
        <v>83</v>
      </c>
      <c r="BK489" s="202">
        <f t="shared" si="39"/>
        <v>0</v>
      </c>
      <c r="BL489" s="17" t="s">
        <v>139</v>
      </c>
      <c r="BM489" s="201" t="s">
        <v>1000</v>
      </c>
    </row>
    <row r="490" spans="1:65" s="2" customFormat="1" ht="16.5" customHeight="1">
      <c r="A490" s="34"/>
      <c r="B490" s="35"/>
      <c r="C490" s="188" t="s">
        <v>1001</v>
      </c>
      <c r="D490" s="188" t="s">
        <v>135</v>
      </c>
      <c r="E490" s="189" t="s">
        <v>1002</v>
      </c>
      <c r="F490" s="190" t="s">
        <v>1003</v>
      </c>
      <c r="G490" s="191" t="s">
        <v>167</v>
      </c>
      <c r="H490" s="192">
        <v>1</v>
      </c>
      <c r="I490" s="193"/>
      <c r="J490" s="194">
        <f t="shared" si="30"/>
        <v>0</v>
      </c>
      <c r="K490" s="195"/>
      <c r="L490" s="196"/>
      <c r="M490" s="197" t="s">
        <v>1</v>
      </c>
      <c r="N490" s="198" t="s">
        <v>40</v>
      </c>
      <c r="O490" s="71"/>
      <c r="P490" s="199">
        <f t="shared" si="31"/>
        <v>0</v>
      </c>
      <c r="Q490" s="199">
        <v>0</v>
      </c>
      <c r="R490" s="199">
        <f t="shared" si="32"/>
        <v>0</v>
      </c>
      <c r="S490" s="199">
        <v>0</v>
      </c>
      <c r="T490" s="200">
        <f t="shared" si="33"/>
        <v>0</v>
      </c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R490" s="201" t="s">
        <v>138</v>
      </c>
      <c r="AT490" s="201" t="s">
        <v>135</v>
      </c>
      <c r="AU490" s="201" t="s">
        <v>85</v>
      </c>
      <c r="AY490" s="17" t="s">
        <v>133</v>
      </c>
      <c r="BE490" s="202">
        <f t="shared" si="34"/>
        <v>0</v>
      </c>
      <c r="BF490" s="202">
        <f t="shared" si="35"/>
        <v>0</v>
      </c>
      <c r="BG490" s="202">
        <f t="shared" si="36"/>
        <v>0</v>
      </c>
      <c r="BH490" s="202">
        <f t="shared" si="37"/>
        <v>0</v>
      </c>
      <c r="BI490" s="202">
        <f t="shared" si="38"/>
        <v>0</v>
      </c>
      <c r="BJ490" s="17" t="s">
        <v>83</v>
      </c>
      <c r="BK490" s="202">
        <f t="shared" si="39"/>
        <v>0</v>
      </c>
      <c r="BL490" s="17" t="s">
        <v>139</v>
      </c>
      <c r="BM490" s="201" t="s">
        <v>1004</v>
      </c>
    </row>
    <row r="491" spans="1:65" s="2" customFormat="1" ht="24.2" customHeight="1">
      <c r="A491" s="34"/>
      <c r="B491" s="35"/>
      <c r="C491" s="236" t="s">
        <v>1005</v>
      </c>
      <c r="D491" s="236" t="s">
        <v>221</v>
      </c>
      <c r="E491" s="237" t="s">
        <v>1006</v>
      </c>
      <c r="F491" s="238" t="s">
        <v>1007</v>
      </c>
      <c r="G491" s="239" t="s">
        <v>105</v>
      </c>
      <c r="H491" s="240">
        <v>5</v>
      </c>
      <c r="I491" s="241"/>
      <c r="J491" s="242">
        <f t="shared" si="30"/>
        <v>0</v>
      </c>
      <c r="K491" s="243"/>
      <c r="L491" s="39"/>
      <c r="M491" s="244" t="s">
        <v>1</v>
      </c>
      <c r="N491" s="245" t="s">
        <v>40</v>
      </c>
      <c r="O491" s="71"/>
      <c r="P491" s="199">
        <f t="shared" si="31"/>
        <v>0</v>
      </c>
      <c r="Q491" s="199">
        <v>0</v>
      </c>
      <c r="R491" s="199">
        <f t="shared" si="32"/>
        <v>0</v>
      </c>
      <c r="S491" s="199">
        <v>0</v>
      </c>
      <c r="T491" s="200">
        <f t="shared" si="33"/>
        <v>0</v>
      </c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R491" s="201" t="s">
        <v>139</v>
      </c>
      <c r="AT491" s="201" t="s">
        <v>221</v>
      </c>
      <c r="AU491" s="201" t="s">
        <v>85</v>
      </c>
      <c r="AY491" s="17" t="s">
        <v>133</v>
      </c>
      <c r="BE491" s="202">
        <f t="shared" si="34"/>
        <v>0</v>
      </c>
      <c r="BF491" s="202">
        <f t="shared" si="35"/>
        <v>0</v>
      </c>
      <c r="BG491" s="202">
        <f t="shared" si="36"/>
        <v>0</v>
      </c>
      <c r="BH491" s="202">
        <f t="shared" si="37"/>
        <v>0</v>
      </c>
      <c r="BI491" s="202">
        <f t="shared" si="38"/>
        <v>0</v>
      </c>
      <c r="BJ491" s="17" t="s">
        <v>83</v>
      </c>
      <c r="BK491" s="202">
        <f t="shared" si="39"/>
        <v>0</v>
      </c>
      <c r="BL491" s="17" t="s">
        <v>139</v>
      </c>
      <c r="BM491" s="201" t="s">
        <v>1008</v>
      </c>
    </row>
    <row r="492" spans="1:65" s="2" customFormat="1" ht="24.2" customHeight="1">
      <c r="A492" s="34"/>
      <c r="B492" s="35"/>
      <c r="C492" s="188" t="s">
        <v>1009</v>
      </c>
      <c r="D492" s="188" t="s">
        <v>135</v>
      </c>
      <c r="E492" s="189" t="s">
        <v>1010</v>
      </c>
      <c r="F492" s="190" t="s">
        <v>1011</v>
      </c>
      <c r="G492" s="191" t="s">
        <v>105</v>
      </c>
      <c r="H492" s="192">
        <v>5.0750000000000002</v>
      </c>
      <c r="I492" s="193"/>
      <c r="J492" s="194">
        <f t="shared" si="30"/>
        <v>0</v>
      </c>
      <c r="K492" s="195"/>
      <c r="L492" s="196"/>
      <c r="M492" s="197" t="s">
        <v>1</v>
      </c>
      <c r="N492" s="198" t="s">
        <v>40</v>
      </c>
      <c r="O492" s="71"/>
      <c r="P492" s="199">
        <f t="shared" si="31"/>
        <v>0</v>
      </c>
      <c r="Q492" s="199">
        <v>4.2999999999999999E-4</v>
      </c>
      <c r="R492" s="199">
        <f t="shared" si="32"/>
        <v>2.1822500000000002E-3</v>
      </c>
      <c r="S492" s="199">
        <v>0</v>
      </c>
      <c r="T492" s="200">
        <f t="shared" si="33"/>
        <v>0</v>
      </c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R492" s="201" t="s">
        <v>138</v>
      </c>
      <c r="AT492" s="201" t="s">
        <v>135</v>
      </c>
      <c r="AU492" s="201" t="s">
        <v>85</v>
      </c>
      <c r="AY492" s="17" t="s">
        <v>133</v>
      </c>
      <c r="BE492" s="202">
        <f t="shared" si="34"/>
        <v>0</v>
      </c>
      <c r="BF492" s="202">
        <f t="shared" si="35"/>
        <v>0</v>
      </c>
      <c r="BG492" s="202">
        <f t="shared" si="36"/>
        <v>0</v>
      </c>
      <c r="BH492" s="202">
        <f t="shared" si="37"/>
        <v>0</v>
      </c>
      <c r="BI492" s="202">
        <f t="shared" si="38"/>
        <v>0</v>
      </c>
      <c r="BJ492" s="17" t="s">
        <v>83</v>
      </c>
      <c r="BK492" s="202">
        <f t="shared" si="39"/>
        <v>0</v>
      </c>
      <c r="BL492" s="17" t="s">
        <v>139</v>
      </c>
      <c r="BM492" s="201" t="s">
        <v>1012</v>
      </c>
    </row>
    <row r="493" spans="1:65" s="14" customFormat="1" ht="11.25">
      <c r="B493" s="214"/>
      <c r="C493" s="215"/>
      <c r="D493" s="205" t="s">
        <v>169</v>
      </c>
      <c r="E493" s="215"/>
      <c r="F493" s="217" t="s">
        <v>1013</v>
      </c>
      <c r="G493" s="215"/>
      <c r="H493" s="218">
        <v>5.0750000000000002</v>
      </c>
      <c r="I493" s="219"/>
      <c r="J493" s="215"/>
      <c r="K493" s="215"/>
      <c r="L493" s="220"/>
      <c r="M493" s="221"/>
      <c r="N493" s="222"/>
      <c r="O493" s="222"/>
      <c r="P493" s="222"/>
      <c r="Q493" s="222"/>
      <c r="R493" s="222"/>
      <c r="S493" s="222"/>
      <c r="T493" s="223"/>
      <c r="AT493" s="224" t="s">
        <v>169</v>
      </c>
      <c r="AU493" s="224" t="s">
        <v>85</v>
      </c>
      <c r="AV493" s="14" t="s">
        <v>85</v>
      </c>
      <c r="AW493" s="14" t="s">
        <v>4</v>
      </c>
      <c r="AX493" s="14" t="s">
        <v>83</v>
      </c>
      <c r="AY493" s="224" t="s">
        <v>133</v>
      </c>
    </row>
    <row r="494" spans="1:65" s="2" customFormat="1" ht="24.2" customHeight="1">
      <c r="A494" s="34"/>
      <c r="B494" s="35"/>
      <c r="C494" s="236" t="s">
        <v>1014</v>
      </c>
      <c r="D494" s="236" t="s">
        <v>221</v>
      </c>
      <c r="E494" s="237" t="s">
        <v>1015</v>
      </c>
      <c r="F494" s="238" t="s">
        <v>1016</v>
      </c>
      <c r="G494" s="239" t="s">
        <v>105</v>
      </c>
      <c r="H494" s="240">
        <v>5</v>
      </c>
      <c r="I494" s="241"/>
      <c r="J494" s="242">
        <f>ROUND(I494*H494,2)</f>
        <v>0</v>
      </c>
      <c r="K494" s="243"/>
      <c r="L494" s="39"/>
      <c r="M494" s="244" t="s">
        <v>1</v>
      </c>
      <c r="N494" s="245" t="s">
        <v>40</v>
      </c>
      <c r="O494" s="71"/>
      <c r="P494" s="199">
        <f>O494*H494</f>
        <v>0</v>
      </c>
      <c r="Q494" s="199">
        <v>0</v>
      </c>
      <c r="R494" s="199">
        <f>Q494*H494</f>
        <v>0</v>
      </c>
      <c r="S494" s="199">
        <v>0</v>
      </c>
      <c r="T494" s="200">
        <f>S494*H494</f>
        <v>0</v>
      </c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R494" s="201" t="s">
        <v>139</v>
      </c>
      <c r="AT494" s="201" t="s">
        <v>221</v>
      </c>
      <c r="AU494" s="201" t="s">
        <v>85</v>
      </c>
      <c r="AY494" s="17" t="s">
        <v>133</v>
      </c>
      <c r="BE494" s="202">
        <f>IF(N494="základní",J494,0)</f>
        <v>0</v>
      </c>
      <c r="BF494" s="202">
        <f>IF(N494="snížená",J494,0)</f>
        <v>0</v>
      </c>
      <c r="BG494" s="202">
        <f>IF(N494="zákl. přenesená",J494,0)</f>
        <v>0</v>
      </c>
      <c r="BH494" s="202">
        <f>IF(N494="sníž. přenesená",J494,0)</f>
        <v>0</v>
      </c>
      <c r="BI494" s="202">
        <f>IF(N494="nulová",J494,0)</f>
        <v>0</v>
      </c>
      <c r="BJ494" s="17" t="s">
        <v>83</v>
      </c>
      <c r="BK494" s="202">
        <f>ROUND(I494*H494,2)</f>
        <v>0</v>
      </c>
      <c r="BL494" s="17" t="s">
        <v>139</v>
      </c>
      <c r="BM494" s="201" t="s">
        <v>1017</v>
      </c>
    </row>
    <row r="495" spans="1:65" s="2" customFormat="1" ht="24.2" customHeight="1">
      <c r="A495" s="34"/>
      <c r="B495" s="35"/>
      <c r="C495" s="188" t="s">
        <v>1018</v>
      </c>
      <c r="D495" s="188" t="s">
        <v>135</v>
      </c>
      <c r="E495" s="189" t="s">
        <v>1019</v>
      </c>
      <c r="F495" s="190" t="s">
        <v>1020</v>
      </c>
      <c r="G495" s="191" t="s">
        <v>105</v>
      </c>
      <c r="H495" s="192">
        <v>5.0750000000000002</v>
      </c>
      <c r="I495" s="193"/>
      <c r="J495" s="194">
        <f>ROUND(I495*H495,2)</f>
        <v>0</v>
      </c>
      <c r="K495" s="195"/>
      <c r="L495" s="196"/>
      <c r="M495" s="197" t="s">
        <v>1</v>
      </c>
      <c r="N495" s="198" t="s">
        <v>40</v>
      </c>
      <c r="O495" s="71"/>
      <c r="P495" s="199">
        <f>O495*H495</f>
        <v>0</v>
      </c>
      <c r="Q495" s="199">
        <v>6.7000000000000002E-4</v>
      </c>
      <c r="R495" s="199">
        <f>Q495*H495</f>
        <v>3.4002500000000001E-3</v>
      </c>
      <c r="S495" s="199">
        <v>0</v>
      </c>
      <c r="T495" s="200">
        <f>S495*H495</f>
        <v>0</v>
      </c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R495" s="201" t="s">
        <v>138</v>
      </c>
      <c r="AT495" s="201" t="s">
        <v>135</v>
      </c>
      <c r="AU495" s="201" t="s">
        <v>85</v>
      </c>
      <c r="AY495" s="17" t="s">
        <v>133</v>
      </c>
      <c r="BE495" s="202">
        <f>IF(N495="základní",J495,0)</f>
        <v>0</v>
      </c>
      <c r="BF495" s="202">
        <f>IF(N495="snížená",J495,0)</f>
        <v>0</v>
      </c>
      <c r="BG495" s="202">
        <f>IF(N495="zákl. přenesená",J495,0)</f>
        <v>0</v>
      </c>
      <c r="BH495" s="202">
        <f>IF(N495="sníž. přenesená",J495,0)</f>
        <v>0</v>
      </c>
      <c r="BI495" s="202">
        <f>IF(N495="nulová",J495,0)</f>
        <v>0</v>
      </c>
      <c r="BJ495" s="17" t="s">
        <v>83</v>
      </c>
      <c r="BK495" s="202">
        <f>ROUND(I495*H495,2)</f>
        <v>0</v>
      </c>
      <c r="BL495" s="17" t="s">
        <v>139</v>
      </c>
      <c r="BM495" s="201" t="s">
        <v>1021</v>
      </c>
    </row>
    <row r="496" spans="1:65" s="14" customFormat="1" ht="11.25">
      <c r="B496" s="214"/>
      <c r="C496" s="215"/>
      <c r="D496" s="205" t="s">
        <v>169</v>
      </c>
      <c r="E496" s="215"/>
      <c r="F496" s="217" t="s">
        <v>1013</v>
      </c>
      <c r="G496" s="215"/>
      <c r="H496" s="218">
        <v>5.0750000000000002</v>
      </c>
      <c r="I496" s="219"/>
      <c r="J496" s="215"/>
      <c r="K496" s="215"/>
      <c r="L496" s="220"/>
      <c r="M496" s="221"/>
      <c r="N496" s="222"/>
      <c r="O496" s="222"/>
      <c r="P496" s="222"/>
      <c r="Q496" s="222"/>
      <c r="R496" s="222"/>
      <c r="S496" s="222"/>
      <c r="T496" s="223"/>
      <c r="AT496" s="224" t="s">
        <v>169</v>
      </c>
      <c r="AU496" s="224" t="s">
        <v>85</v>
      </c>
      <c r="AV496" s="14" t="s">
        <v>85</v>
      </c>
      <c r="AW496" s="14" t="s">
        <v>4</v>
      </c>
      <c r="AX496" s="14" t="s">
        <v>83</v>
      </c>
      <c r="AY496" s="224" t="s">
        <v>133</v>
      </c>
    </row>
    <row r="497" spans="1:65" s="2" customFormat="1" ht="24.2" customHeight="1">
      <c r="A497" s="34"/>
      <c r="B497" s="35"/>
      <c r="C497" s="236" t="s">
        <v>1022</v>
      </c>
      <c r="D497" s="236" t="s">
        <v>221</v>
      </c>
      <c r="E497" s="237" t="s">
        <v>1023</v>
      </c>
      <c r="F497" s="238" t="s">
        <v>1024</v>
      </c>
      <c r="G497" s="239" t="s">
        <v>167</v>
      </c>
      <c r="H497" s="240">
        <v>2</v>
      </c>
      <c r="I497" s="241"/>
      <c r="J497" s="242">
        <f t="shared" ref="J497:J512" si="40">ROUND(I497*H497,2)</f>
        <v>0</v>
      </c>
      <c r="K497" s="243"/>
      <c r="L497" s="39"/>
      <c r="M497" s="244" t="s">
        <v>1</v>
      </c>
      <c r="N497" s="245" t="s">
        <v>40</v>
      </c>
      <c r="O497" s="71"/>
      <c r="P497" s="199">
        <f t="shared" ref="P497:P512" si="41">O497*H497</f>
        <v>0</v>
      </c>
      <c r="Q497" s="199">
        <v>0.34089999999999998</v>
      </c>
      <c r="R497" s="199">
        <f t="shared" ref="R497:R512" si="42">Q497*H497</f>
        <v>0.68179999999999996</v>
      </c>
      <c r="S497" s="199">
        <v>0</v>
      </c>
      <c r="T497" s="200">
        <f t="shared" ref="T497:T512" si="43">S497*H497</f>
        <v>0</v>
      </c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R497" s="201" t="s">
        <v>139</v>
      </c>
      <c r="AT497" s="201" t="s">
        <v>221</v>
      </c>
      <c r="AU497" s="201" t="s">
        <v>85</v>
      </c>
      <c r="AY497" s="17" t="s">
        <v>133</v>
      </c>
      <c r="BE497" s="202">
        <f t="shared" ref="BE497:BE512" si="44">IF(N497="základní",J497,0)</f>
        <v>0</v>
      </c>
      <c r="BF497" s="202">
        <f t="shared" ref="BF497:BF512" si="45">IF(N497="snížená",J497,0)</f>
        <v>0</v>
      </c>
      <c r="BG497" s="202">
        <f t="shared" ref="BG497:BG512" si="46">IF(N497="zákl. přenesená",J497,0)</f>
        <v>0</v>
      </c>
      <c r="BH497" s="202">
        <f t="shared" ref="BH497:BH512" si="47">IF(N497="sníž. přenesená",J497,0)</f>
        <v>0</v>
      </c>
      <c r="BI497" s="202">
        <f t="shared" ref="BI497:BI512" si="48">IF(N497="nulová",J497,0)</f>
        <v>0</v>
      </c>
      <c r="BJ497" s="17" t="s">
        <v>83</v>
      </c>
      <c r="BK497" s="202">
        <f t="shared" ref="BK497:BK512" si="49">ROUND(I497*H497,2)</f>
        <v>0</v>
      </c>
      <c r="BL497" s="17" t="s">
        <v>139</v>
      </c>
      <c r="BM497" s="201" t="s">
        <v>1025</v>
      </c>
    </row>
    <row r="498" spans="1:65" s="2" customFormat="1" ht="16.5" customHeight="1">
      <c r="A498" s="34"/>
      <c r="B498" s="35"/>
      <c r="C498" s="188" t="s">
        <v>1026</v>
      </c>
      <c r="D498" s="188" t="s">
        <v>135</v>
      </c>
      <c r="E498" s="189" t="s">
        <v>1027</v>
      </c>
      <c r="F498" s="190" t="s">
        <v>1028</v>
      </c>
      <c r="G498" s="191" t="s">
        <v>167</v>
      </c>
      <c r="H498" s="192">
        <v>2</v>
      </c>
      <c r="I498" s="193"/>
      <c r="J498" s="194">
        <f t="shared" si="40"/>
        <v>0</v>
      </c>
      <c r="K498" s="195"/>
      <c r="L498" s="196"/>
      <c r="M498" s="197" t="s">
        <v>1</v>
      </c>
      <c r="N498" s="198" t="s">
        <v>40</v>
      </c>
      <c r="O498" s="71"/>
      <c r="P498" s="199">
        <f t="shared" si="41"/>
        <v>0</v>
      </c>
      <c r="Q498" s="199">
        <v>0.17499999999999999</v>
      </c>
      <c r="R498" s="199">
        <f t="shared" si="42"/>
        <v>0.35</v>
      </c>
      <c r="S498" s="199">
        <v>0</v>
      </c>
      <c r="T498" s="200">
        <f t="shared" si="43"/>
        <v>0</v>
      </c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R498" s="201" t="s">
        <v>138</v>
      </c>
      <c r="AT498" s="201" t="s">
        <v>135</v>
      </c>
      <c r="AU498" s="201" t="s">
        <v>85</v>
      </c>
      <c r="AY498" s="17" t="s">
        <v>133</v>
      </c>
      <c r="BE498" s="202">
        <f t="shared" si="44"/>
        <v>0</v>
      </c>
      <c r="BF498" s="202">
        <f t="shared" si="45"/>
        <v>0</v>
      </c>
      <c r="BG498" s="202">
        <f t="shared" si="46"/>
        <v>0</v>
      </c>
      <c r="BH498" s="202">
        <f t="shared" si="47"/>
        <v>0</v>
      </c>
      <c r="BI498" s="202">
        <f t="shared" si="48"/>
        <v>0</v>
      </c>
      <c r="BJ498" s="17" t="s">
        <v>83</v>
      </c>
      <c r="BK498" s="202">
        <f t="shared" si="49"/>
        <v>0</v>
      </c>
      <c r="BL498" s="17" t="s">
        <v>139</v>
      </c>
      <c r="BM498" s="201" t="s">
        <v>1029</v>
      </c>
    </row>
    <row r="499" spans="1:65" s="2" customFormat="1" ht="24.2" customHeight="1">
      <c r="A499" s="34"/>
      <c r="B499" s="35"/>
      <c r="C499" s="188" t="s">
        <v>1030</v>
      </c>
      <c r="D499" s="188" t="s">
        <v>135</v>
      </c>
      <c r="E499" s="189" t="s">
        <v>1031</v>
      </c>
      <c r="F499" s="190" t="s">
        <v>1032</v>
      </c>
      <c r="G499" s="191" t="s">
        <v>167</v>
      </c>
      <c r="H499" s="192">
        <v>2</v>
      </c>
      <c r="I499" s="193"/>
      <c r="J499" s="194">
        <f t="shared" si="40"/>
        <v>0</v>
      </c>
      <c r="K499" s="195"/>
      <c r="L499" s="196"/>
      <c r="M499" s="197" t="s">
        <v>1</v>
      </c>
      <c r="N499" s="198" t="s">
        <v>40</v>
      </c>
      <c r="O499" s="71"/>
      <c r="P499" s="199">
        <f t="shared" si="41"/>
        <v>0</v>
      </c>
      <c r="Q499" s="199">
        <v>0.08</v>
      </c>
      <c r="R499" s="199">
        <f t="shared" si="42"/>
        <v>0.16</v>
      </c>
      <c r="S499" s="199">
        <v>0</v>
      </c>
      <c r="T499" s="200">
        <f t="shared" si="43"/>
        <v>0</v>
      </c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R499" s="201" t="s">
        <v>138</v>
      </c>
      <c r="AT499" s="201" t="s">
        <v>135</v>
      </c>
      <c r="AU499" s="201" t="s">
        <v>85</v>
      </c>
      <c r="AY499" s="17" t="s">
        <v>133</v>
      </c>
      <c r="BE499" s="202">
        <f t="shared" si="44"/>
        <v>0</v>
      </c>
      <c r="BF499" s="202">
        <f t="shared" si="45"/>
        <v>0</v>
      </c>
      <c r="BG499" s="202">
        <f t="shared" si="46"/>
        <v>0</v>
      </c>
      <c r="BH499" s="202">
        <f t="shared" si="47"/>
        <v>0</v>
      </c>
      <c r="BI499" s="202">
        <f t="shared" si="48"/>
        <v>0</v>
      </c>
      <c r="BJ499" s="17" t="s">
        <v>83</v>
      </c>
      <c r="BK499" s="202">
        <f t="shared" si="49"/>
        <v>0</v>
      </c>
      <c r="BL499" s="17" t="s">
        <v>139</v>
      </c>
      <c r="BM499" s="201" t="s">
        <v>1033</v>
      </c>
    </row>
    <row r="500" spans="1:65" s="2" customFormat="1" ht="16.5" customHeight="1">
      <c r="A500" s="34"/>
      <c r="B500" s="35"/>
      <c r="C500" s="188" t="s">
        <v>1034</v>
      </c>
      <c r="D500" s="188" t="s">
        <v>135</v>
      </c>
      <c r="E500" s="189" t="s">
        <v>1035</v>
      </c>
      <c r="F500" s="190" t="s">
        <v>1036</v>
      </c>
      <c r="G500" s="191" t="s">
        <v>167</v>
      </c>
      <c r="H500" s="192">
        <v>2</v>
      </c>
      <c r="I500" s="193"/>
      <c r="J500" s="194">
        <f t="shared" si="40"/>
        <v>0</v>
      </c>
      <c r="K500" s="195"/>
      <c r="L500" s="196"/>
      <c r="M500" s="197" t="s">
        <v>1</v>
      </c>
      <c r="N500" s="198" t="s">
        <v>40</v>
      </c>
      <c r="O500" s="71"/>
      <c r="P500" s="199">
        <f t="shared" si="41"/>
        <v>0</v>
      </c>
      <c r="Q500" s="199">
        <v>0.17</v>
      </c>
      <c r="R500" s="199">
        <f t="shared" si="42"/>
        <v>0.34</v>
      </c>
      <c r="S500" s="199">
        <v>0</v>
      </c>
      <c r="T500" s="200">
        <f t="shared" si="43"/>
        <v>0</v>
      </c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R500" s="201" t="s">
        <v>138</v>
      </c>
      <c r="AT500" s="201" t="s">
        <v>135</v>
      </c>
      <c r="AU500" s="201" t="s">
        <v>85</v>
      </c>
      <c r="AY500" s="17" t="s">
        <v>133</v>
      </c>
      <c r="BE500" s="202">
        <f t="shared" si="44"/>
        <v>0</v>
      </c>
      <c r="BF500" s="202">
        <f t="shared" si="45"/>
        <v>0</v>
      </c>
      <c r="BG500" s="202">
        <f t="shared" si="46"/>
        <v>0</v>
      </c>
      <c r="BH500" s="202">
        <f t="shared" si="47"/>
        <v>0</v>
      </c>
      <c r="BI500" s="202">
        <f t="shared" si="48"/>
        <v>0</v>
      </c>
      <c r="BJ500" s="17" t="s">
        <v>83</v>
      </c>
      <c r="BK500" s="202">
        <f t="shared" si="49"/>
        <v>0</v>
      </c>
      <c r="BL500" s="17" t="s">
        <v>139</v>
      </c>
      <c r="BM500" s="201" t="s">
        <v>1037</v>
      </c>
    </row>
    <row r="501" spans="1:65" s="2" customFormat="1" ht="16.5" customHeight="1">
      <c r="A501" s="34"/>
      <c r="B501" s="35"/>
      <c r="C501" s="188" t="s">
        <v>1038</v>
      </c>
      <c r="D501" s="188" t="s">
        <v>135</v>
      </c>
      <c r="E501" s="189" t="s">
        <v>1039</v>
      </c>
      <c r="F501" s="190" t="s">
        <v>1040</v>
      </c>
      <c r="G501" s="191" t="s">
        <v>167</v>
      </c>
      <c r="H501" s="192">
        <v>2</v>
      </c>
      <c r="I501" s="193"/>
      <c r="J501" s="194">
        <f t="shared" si="40"/>
        <v>0</v>
      </c>
      <c r="K501" s="195"/>
      <c r="L501" s="196"/>
      <c r="M501" s="197" t="s">
        <v>1</v>
      </c>
      <c r="N501" s="198" t="s">
        <v>40</v>
      </c>
      <c r="O501" s="71"/>
      <c r="P501" s="199">
        <f t="shared" si="41"/>
        <v>0</v>
      </c>
      <c r="Q501" s="199">
        <v>5.0599999999999999E-2</v>
      </c>
      <c r="R501" s="199">
        <f t="shared" si="42"/>
        <v>0.1012</v>
      </c>
      <c r="S501" s="199">
        <v>0</v>
      </c>
      <c r="T501" s="200">
        <f t="shared" si="43"/>
        <v>0</v>
      </c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R501" s="201" t="s">
        <v>138</v>
      </c>
      <c r="AT501" s="201" t="s">
        <v>135</v>
      </c>
      <c r="AU501" s="201" t="s">
        <v>85</v>
      </c>
      <c r="AY501" s="17" t="s">
        <v>133</v>
      </c>
      <c r="BE501" s="202">
        <f t="shared" si="44"/>
        <v>0</v>
      </c>
      <c r="BF501" s="202">
        <f t="shared" si="45"/>
        <v>0</v>
      </c>
      <c r="BG501" s="202">
        <f t="shared" si="46"/>
        <v>0</v>
      </c>
      <c r="BH501" s="202">
        <f t="shared" si="47"/>
        <v>0</v>
      </c>
      <c r="BI501" s="202">
        <f t="shared" si="48"/>
        <v>0</v>
      </c>
      <c r="BJ501" s="17" t="s">
        <v>83</v>
      </c>
      <c r="BK501" s="202">
        <f t="shared" si="49"/>
        <v>0</v>
      </c>
      <c r="BL501" s="17" t="s">
        <v>139</v>
      </c>
      <c r="BM501" s="201" t="s">
        <v>1041</v>
      </c>
    </row>
    <row r="502" spans="1:65" s="2" customFormat="1" ht="16.5" customHeight="1">
      <c r="A502" s="34"/>
      <c r="B502" s="35"/>
      <c r="C502" s="188" t="s">
        <v>1042</v>
      </c>
      <c r="D502" s="188" t="s">
        <v>135</v>
      </c>
      <c r="E502" s="189" t="s">
        <v>1043</v>
      </c>
      <c r="F502" s="190" t="s">
        <v>1044</v>
      </c>
      <c r="G502" s="191" t="s">
        <v>167</v>
      </c>
      <c r="H502" s="192">
        <v>2</v>
      </c>
      <c r="I502" s="193"/>
      <c r="J502" s="194">
        <f t="shared" si="40"/>
        <v>0</v>
      </c>
      <c r="K502" s="195"/>
      <c r="L502" s="196"/>
      <c r="M502" s="197" t="s">
        <v>1</v>
      </c>
      <c r="N502" s="198" t="s">
        <v>40</v>
      </c>
      <c r="O502" s="71"/>
      <c r="P502" s="199">
        <f t="shared" si="41"/>
        <v>0</v>
      </c>
      <c r="Q502" s="199">
        <v>8.6999999999999994E-2</v>
      </c>
      <c r="R502" s="199">
        <f t="shared" si="42"/>
        <v>0.17399999999999999</v>
      </c>
      <c r="S502" s="199">
        <v>0</v>
      </c>
      <c r="T502" s="200">
        <f t="shared" si="43"/>
        <v>0</v>
      </c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R502" s="201" t="s">
        <v>138</v>
      </c>
      <c r="AT502" s="201" t="s">
        <v>135</v>
      </c>
      <c r="AU502" s="201" t="s">
        <v>85</v>
      </c>
      <c r="AY502" s="17" t="s">
        <v>133</v>
      </c>
      <c r="BE502" s="202">
        <f t="shared" si="44"/>
        <v>0</v>
      </c>
      <c r="BF502" s="202">
        <f t="shared" si="45"/>
        <v>0</v>
      </c>
      <c r="BG502" s="202">
        <f t="shared" si="46"/>
        <v>0</v>
      </c>
      <c r="BH502" s="202">
        <f t="shared" si="47"/>
        <v>0</v>
      </c>
      <c r="BI502" s="202">
        <f t="shared" si="48"/>
        <v>0</v>
      </c>
      <c r="BJ502" s="17" t="s">
        <v>83</v>
      </c>
      <c r="BK502" s="202">
        <f t="shared" si="49"/>
        <v>0</v>
      </c>
      <c r="BL502" s="17" t="s">
        <v>139</v>
      </c>
      <c r="BM502" s="201" t="s">
        <v>1045</v>
      </c>
    </row>
    <row r="503" spans="1:65" s="2" customFormat="1" ht="24.2" customHeight="1">
      <c r="A503" s="34"/>
      <c r="B503" s="35"/>
      <c r="C503" s="188" t="s">
        <v>1046</v>
      </c>
      <c r="D503" s="188" t="s">
        <v>135</v>
      </c>
      <c r="E503" s="189" t="s">
        <v>1047</v>
      </c>
      <c r="F503" s="190" t="s">
        <v>1048</v>
      </c>
      <c r="G503" s="191" t="s">
        <v>167</v>
      </c>
      <c r="H503" s="192">
        <v>2</v>
      </c>
      <c r="I503" s="193"/>
      <c r="J503" s="194">
        <f t="shared" si="40"/>
        <v>0</v>
      </c>
      <c r="K503" s="195"/>
      <c r="L503" s="196"/>
      <c r="M503" s="197" t="s">
        <v>1</v>
      </c>
      <c r="N503" s="198" t="s">
        <v>40</v>
      </c>
      <c r="O503" s="71"/>
      <c r="P503" s="199">
        <f t="shared" si="41"/>
        <v>0</v>
      </c>
      <c r="Q503" s="199">
        <v>2.7E-2</v>
      </c>
      <c r="R503" s="199">
        <f t="shared" si="42"/>
        <v>5.3999999999999999E-2</v>
      </c>
      <c r="S503" s="199">
        <v>0</v>
      </c>
      <c r="T503" s="200">
        <f t="shared" si="43"/>
        <v>0</v>
      </c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R503" s="201" t="s">
        <v>138</v>
      </c>
      <c r="AT503" s="201" t="s">
        <v>135</v>
      </c>
      <c r="AU503" s="201" t="s">
        <v>85</v>
      </c>
      <c r="AY503" s="17" t="s">
        <v>133</v>
      </c>
      <c r="BE503" s="202">
        <f t="shared" si="44"/>
        <v>0</v>
      </c>
      <c r="BF503" s="202">
        <f t="shared" si="45"/>
        <v>0</v>
      </c>
      <c r="BG503" s="202">
        <f t="shared" si="46"/>
        <v>0</v>
      </c>
      <c r="BH503" s="202">
        <f t="shared" si="47"/>
        <v>0</v>
      </c>
      <c r="BI503" s="202">
        <f t="shared" si="48"/>
        <v>0</v>
      </c>
      <c r="BJ503" s="17" t="s">
        <v>83</v>
      </c>
      <c r="BK503" s="202">
        <f t="shared" si="49"/>
        <v>0</v>
      </c>
      <c r="BL503" s="17" t="s">
        <v>139</v>
      </c>
      <c r="BM503" s="201" t="s">
        <v>1049</v>
      </c>
    </row>
    <row r="504" spans="1:65" s="2" customFormat="1" ht="24.2" customHeight="1">
      <c r="A504" s="34"/>
      <c r="B504" s="35"/>
      <c r="C504" s="236" t="s">
        <v>1050</v>
      </c>
      <c r="D504" s="236" t="s">
        <v>221</v>
      </c>
      <c r="E504" s="237" t="s">
        <v>1051</v>
      </c>
      <c r="F504" s="238" t="s">
        <v>1052</v>
      </c>
      <c r="G504" s="239" t="s">
        <v>167</v>
      </c>
      <c r="H504" s="240">
        <v>2</v>
      </c>
      <c r="I504" s="241"/>
      <c r="J504" s="242">
        <f t="shared" si="40"/>
        <v>0</v>
      </c>
      <c r="K504" s="243"/>
      <c r="L504" s="39"/>
      <c r="M504" s="244" t="s">
        <v>1</v>
      </c>
      <c r="N504" s="245" t="s">
        <v>40</v>
      </c>
      <c r="O504" s="71"/>
      <c r="P504" s="199">
        <f t="shared" si="41"/>
        <v>0</v>
      </c>
      <c r="Q504" s="199">
        <v>0.21734000000000001</v>
      </c>
      <c r="R504" s="199">
        <f t="shared" si="42"/>
        <v>0.43468000000000001</v>
      </c>
      <c r="S504" s="199">
        <v>0</v>
      </c>
      <c r="T504" s="200">
        <f t="shared" si="43"/>
        <v>0</v>
      </c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R504" s="201" t="s">
        <v>139</v>
      </c>
      <c r="AT504" s="201" t="s">
        <v>221</v>
      </c>
      <c r="AU504" s="201" t="s">
        <v>85</v>
      </c>
      <c r="AY504" s="17" t="s">
        <v>133</v>
      </c>
      <c r="BE504" s="202">
        <f t="shared" si="44"/>
        <v>0</v>
      </c>
      <c r="BF504" s="202">
        <f t="shared" si="45"/>
        <v>0</v>
      </c>
      <c r="BG504" s="202">
        <f t="shared" si="46"/>
        <v>0</v>
      </c>
      <c r="BH504" s="202">
        <f t="shared" si="47"/>
        <v>0</v>
      </c>
      <c r="BI504" s="202">
        <f t="shared" si="48"/>
        <v>0</v>
      </c>
      <c r="BJ504" s="17" t="s">
        <v>83</v>
      </c>
      <c r="BK504" s="202">
        <f t="shared" si="49"/>
        <v>0</v>
      </c>
      <c r="BL504" s="17" t="s">
        <v>139</v>
      </c>
      <c r="BM504" s="201" t="s">
        <v>1053</v>
      </c>
    </row>
    <row r="505" spans="1:65" s="2" customFormat="1" ht="16.5" customHeight="1">
      <c r="A505" s="34"/>
      <c r="B505" s="35"/>
      <c r="C505" s="188" t="s">
        <v>1054</v>
      </c>
      <c r="D505" s="188" t="s">
        <v>135</v>
      </c>
      <c r="E505" s="189" t="s">
        <v>1055</v>
      </c>
      <c r="F505" s="190" t="s">
        <v>1056</v>
      </c>
      <c r="G505" s="191" t="s">
        <v>167</v>
      </c>
      <c r="H505" s="192">
        <v>2</v>
      </c>
      <c r="I505" s="193"/>
      <c r="J505" s="194">
        <f t="shared" si="40"/>
        <v>0</v>
      </c>
      <c r="K505" s="195"/>
      <c r="L505" s="196"/>
      <c r="M505" s="197" t="s">
        <v>1</v>
      </c>
      <c r="N505" s="198" t="s">
        <v>40</v>
      </c>
      <c r="O505" s="71"/>
      <c r="P505" s="199">
        <f t="shared" si="41"/>
        <v>0</v>
      </c>
      <c r="Q505" s="199">
        <v>0</v>
      </c>
      <c r="R505" s="199">
        <f t="shared" si="42"/>
        <v>0</v>
      </c>
      <c r="S505" s="199">
        <v>0</v>
      </c>
      <c r="T505" s="200">
        <f t="shared" si="43"/>
        <v>0</v>
      </c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R505" s="201" t="s">
        <v>138</v>
      </c>
      <c r="AT505" s="201" t="s">
        <v>135</v>
      </c>
      <c r="AU505" s="201" t="s">
        <v>85</v>
      </c>
      <c r="AY505" s="17" t="s">
        <v>133</v>
      </c>
      <c r="BE505" s="202">
        <f t="shared" si="44"/>
        <v>0</v>
      </c>
      <c r="BF505" s="202">
        <f t="shared" si="45"/>
        <v>0</v>
      </c>
      <c r="BG505" s="202">
        <f t="shared" si="46"/>
        <v>0</v>
      </c>
      <c r="BH505" s="202">
        <f t="shared" si="47"/>
        <v>0</v>
      </c>
      <c r="BI505" s="202">
        <f t="shared" si="48"/>
        <v>0</v>
      </c>
      <c r="BJ505" s="17" t="s">
        <v>83</v>
      </c>
      <c r="BK505" s="202">
        <f t="shared" si="49"/>
        <v>0</v>
      </c>
      <c r="BL505" s="17" t="s">
        <v>139</v>
      </c>
      <c r="BM505" s="201" t="s">
        <v>1057</v>
      </c>
    </row>
    <row r="506" spans="1:65" s="2" customFormat="1" ht="16.5" customHeight="1">
      <c r="A506" s="34"/>
      <c r="B506" s="35"/>
      <c r="C506" s="188" t="s">
        <v>1058</v>
      </c>
      <c r="D506" s="188" t="s">
        <v>135</v>
      </c>
      <c r="E506" s="189" t="s">
        <v>1059</v>
      </c>
      <c r="F506" s="190" t="s">
        <v>1060</v>
      </c>
      <c r="G506" s="191" t="s">
        <v>167</v>
      </c>
      <c r="H506" s="192">
        <v>1</v>
      </c>
      <c r="I506" s="193"/>
      <c r="J506" s="194">
        <f t="shared" si="40"/>
        <v>0</v>
      </c>
      <c r="K506" s="195"/>
      <c r="L506" s="196"/>
      <c r="M506" s="197" t="s">
        <v>1</v>
      </c>
      <c r="N506" s="198" t="s">
        <v>40</v>
      </c>
      <c r="O506" s="71"/>
      <c r="P506" s="199">
        <f t="shared" si="41"/>
        <v>0</v>
      </c>
      <c r="Q506" s="199">
        <v>0</v>
      </c>
      <c r="R506" s="199">
        <f t="shared" si="42"/>
        <v>0</v>
      </c>
      <c r="S506" s="199">
        <v>0</v>
      </c>
      <c r="T506" s="200">
        <f t="shared" si="43"/>
        <v>0</v>
      </c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R506" s="201" t="s">
        <v>138</v>
      </c>
      <c r="AT506" s="201" t="s">
        <v>135</v>
      </c>
      <c r="AU506" s="201" t="s">
        <v>85</v>
      </c>
      <c r="AY506" s="17" t="s">
        <v>133</v>
      </c>
      <c r="BE506" s="202">
        <f t="shared" si="44"/>
        <v>0</v>
      </c>
      <c r="BF506" s="202">
        <f t="shared" si="45"/>
        <v>0</v>
      </c>
      <c r="BG506" s="202">
        <f t="shared" si="46"/>
        <v>0</v>
      </c>
      <c r="BH506" s="202">
        <f t="shared" si="47"/>
        <v>0</v>
      </c>
      <c r="BI506" s="202">
        <f t="shared" si="48"/>
        <v>0</v>
      </c>
      <c r="BJ506" s="17" t="s">
        <v>83</v>
      </c>
      <c r="BK506" s="202">
        <f t="shared" si="49"/>
        <v>0</v>
      </c>
      <c r="BL506" s="17" t="s">
        <v>139</v>
      </c>
      <c r="BM506" s="201" t="s">
        <v>1061</v>
      </c>
    </row>
    <row r="507" spans="1:65" s="2" customFormat="1" ht="21.75" customHeight="1">
      <c r="A507" s="34"/>
      <c r="B507" s="35"/>
      <c r="C507" s="188" t="s">
        <v>1062</v>
      </c>
      <c r="D507" s="188" t="s">
        <v>135</v>
      </c>
      <c r="E507" s="189" t="s">
        <v>1063</v>
      </c>
      <c r="F507" s="190" t="s">
        <v>1064</v>
      </c>
      <c r="G507" s="191" t="s">
        <v>167</v>
      </c>
      <c r="H507" s="192">
        <v>2</v>
      </c>
      <c r="I507" s="193"/>
      <c r="J507" s="194">
        <f t="shared" si="40"/>
        <v>0</v>
      </c>
      <c r="K507" s="195"/>
      <c r="L507" s="196"/>
      <c r="M507" s="197" t="s">
        <v>1</v>
      </c>
      <c r="N507" s="198" t="s">
        <v>40</v>
      </c>
      <c r="O507" s="71"/>
      <c r="P507" s="199">
        <f t="shared" si="41"/>
        <v>0</v>
      </c>
      <c r="Q507" s="199">
        <v>0</v>
      </c>
      <c r="R507" s="199">
        <f t="shared" si="42"/>
        <v>0</v>
      </c>
      <c r="S507" s="199">
        <v>0</v>
      </c>
      <c r="T507" s="200">
        <f t="shared" si="43"/>
        <v>0</v>
      </c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R507" s="201" t="s">
        <v>138</v>
      </c>
      <c r="AT507" s="201" t="s">
        <v>135</v>
      </c>
      <c r="AU507" s="201" t="s">
        <v>85</v>
      </c>
      <c r="AY507" s="17" t="s">
        <v>133</v>
      </c>
      <c r="BE507" s="202">
        <f t="shared" si="44"/>
        <v>0</v>
      </c>
      <c r="BF507" s="202">
        <f t="shared" si="45"/>
        <v>0</v>
      </c>
      <c r="BG507" s="202">
        <f t="shared" si="46"/>
        <v>0</v>
      </c>
      <c r="BH507" s="202">
        <f t="shared" si="47"/>
        <v>0</v>
      </c>
      <c r="BI507" s="202">
        <f t="shared" si="48"/>
        <v>0</v>
      </c>
      <c r="BJ507" s="17" t="s">
        <v>83</v>
      </c>
      <c r="BK507" s="202">
        <f t="shared" si="49"/>
        <v>0</v>
      </c>
      <c r="BL507" s="17" t="s">
        <v>139</v>
      </c>
      <c r="BM507" s="201" t="s">
        <v>1065</v>
      </c>
    </row>
    <row r="508" spans="1:65" s="2" customFormat="1" ht="21.75" customHeight="1">
      <c r="A508" s="34"/>
      <c r="B508" s="35"/>
      <c r="C508" s="188" t="s">
        <v>1066</v>
      </c>
      <c r="D508" s="188" t="s">
        <v>135</v>
      </c>
      <c r="E508" s="189" t="s">
        <v>1067</v>
      </c>
      <c r="F508" s="190" t="s">
        <v>1068</v>
      </c>
      <c r="G508" s="191" t="s">
        <v>167</v>
      </c>
      <c r="H508" s="192">
        <v>3</v>
      </c>
      <c r="I508" s="193"/>
      <c r="J508" s="194">
        <f t="shared" si="40"/>
        <v>0</v>
      </c>
      <c r="K508" s="195"/>
      <c r="L508" s="196"/>
      <c r="M508" s="197" t="s">
        <v>1</v>
      </c>
      <c r="N508" s="198" t="s">
        <v>40</v>
      </c>
      <c r="O508" s="71"/>
      <c r="P508" s="199">
        <f t="shared" si="41"/>
        <v>0</v>
      </c>
      <c r="Q508" s="199">
        <v>0</v>
      </c>
      <c r="R508" s="199">
        <f t="shared" si="42"/>
        <v>0</v>
      </c>
      <c r="S508" s="199">
        <v>0</v>
      </c>
      <c r="T508" s="200">
        <f t="shared" si="43"/>
        <v>0</v>
      </c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R508" s="201" t="s">
        <v>138</v>
      </c>
      <c r="AT508" s="201" t="s">
        <v>135</v>
      </c>
      <c r="AU508" s="201" t="s">
        <v>85</v>
      </c>
      <c r="AY508" s="17" t="s">
        <v>133</v>
      </c>
      <c r="BE508" s="202">
        <f t="shared" si="44"/>
        <v>0</v>
      </c>
      <c r="BF508" s="202">
        <f t="shared" si="45"/>
        <v>0</v>
      </c>
      <c r="BG508" s="202">
        <f t="shared" si="46"/>
        <v>0</v>
      </c>
      <c r="BH508" s="202">
        <f t="shared" si="47"/>
        <v>0</v>
      </c>
      <c r="BI508" s="202">
        <f t="shared" si="48"/>
        <v>0</v>
      </c>
      <c r="BJ508" s="17" t="s">
        <v>83</v>
      </c>
      <c r="BK508" s="202">
        <f t="shared" si="49"/>
        <v>0</v>
      </c>
      <c r="BL508" s="17" t="s">
        <v>139</v>
      </c>
      <c r="BM508" s="201" t="s">
        <v>1069</v>
      </c>
    </row>
    <row r="509" spans="1:65" s="2" customFormat="1" ht="24.2" customHeight="1">
      <c r="A509" s="34"/>
      <c r="B509" s="35"/>
      <c r="C509" s="236" t="s">
        <v>1070</v>
      </c>
      <c r="D509" s="236" t="s">
        <v>221</v>
      </c>
      <c r="E509" s="237" t="s">
        <v>1071</v>
      </c>
      <c r="F509" s="238" t="s">
        <v>1072</v>
      </c>
      <c r="G509" s="239" t="s">
        <v>167</v>
      </c>
      <c r="H509" s="240">
        <v>2</v>
      </c>
      <c r="I509" s="241"/>
      <c r="J509" s="242">
        <f t="shared" si="40"/>
        <v>0</v>
      </c>
      <c r="K509" s="243"/>
      <c r="L509" s="39"/>
      <c r="M509" s="244" t="s">
        <v>1</v>
      </c>
      <c r="N509" s="245" t="s">
        <v>40</v>
      </c>
      <c r="O509" s="71"/>
      <c r="P509" s="199">
        <f t="shared" si="41"/>
        <v>0</v>
      </c>
      <c r="Q509" s="199">
        <v>0</v>
      </c>
      <c r="R509" s="199">
        <f t="shared" si="42"/>
        <v>0</v>
      </c>
      <c r="S509" s="199">
        <v>0</v>
      </c>
      <c r="T509" s="200">
        <f t="shared" si="43"/>
        <v>0</v>
      </c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R509" s="201" t="s">
        <v>139</v>
      </c>
      <c r="AT509" s="201" t="s">
        <v>221</v>
      </c>
      <c r="AU509" s="201" t="s">
        <v>85</v>
      </c>
      <c r="AY509" s="17" t="s">
        <v>133</v>
      </c>
      <c r="BE509" s="202">
        <f t="shared" si="44"/>
        <v>0</v>
      </c>
      <c r="BF509" s="202">
        <f t="shared" si="45"/>
        <v>0</v>
      </c>
      <c r="BG509" s="202">
        <f t="shared" si="46"/>
        <v>0</v>
      </c>
      <c r="BH509" s="202">
        <f t="shared" si="47"/>
        <v>0</v>
      </c>
      <c r="BI509" s="202">
        <f t="shared" si="48"/>
        <v>0</v>
      </c>
      <c r="BJ509" s="17" t="s">
        <v>83</v>
      </c>
      <c r="BK509" s="202">
        <f t="shared" si="49"/>
        <v>0</v>
      </c>
      <c r="BL509" s="17" t="s">
        <v>139</v>
      </c>
      <c r="BM509" s="201" t="s">
        <v>1073</v>
      </c>
    </row>
    <row r="510" spans="1:65" s="2" customFormat="1" ht="16.5" customHeight="1">
      <c r="A510" s="34"/>
      <c r="B510" s="35"/>
      <c r="C510" s="188" t="s">
        <v>1074</v>
      </c>
      <c r="D510" s="188" t="s">
        <v>135</v>
      </c>
      <c r="E510" s="189" t="s">
        <v>1075</v>
      </c>
      <c r="F510" s="190" t="s">
        <v>1076</v>
      </c>
      <c r="G510" s="191" t="s">
        <v>167</v>
      </c>
      <c r="H510" s="192">
        <v>2</v>
      </c>
      <c r="I510" s="193"/>
      <c r="J510" s="194">
        <f t="shared" si="40"/>
        <v>0</v>
      </c>
      <c r="K510" s="195"/>
      <c r="L510" s="196"/>
      <c r="M510" s="197" t="s">
        <v>1</v>
      </c>
      <c r="N510" s="198" t="s">
        <v>40</v>
      </c>
      <c r="O510" s="71"/>
      <c r="P510" s="199">
        <f t="shared" si="41"/>
        <v>0</v>
      </c>
      <c r="Q510" s="199">
        <v>5.0000000000000002E-5</v>
      </c>
      <c r="R510" s="199">
        <f t="shared" si="42"/>
        <v>1E-4</v>
      </c>
      <c r="S510" s="199">
        <v>0</v>
      </c>
      <c r="T510" s="200">
        <f t="shared" si="43"/>
        <v>0</v>
      </c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R510" s="201" t="s">
        <v>138</v>
      </c>
      <c r="AT510" s="201" t="s">
        <v>135</v>
      </c>
      <c r="AU510" s="201" t="s">
        <v>85</v>
      </c>
      <c r="AY510" s="17" t="s">
        <v>133</v>
      </c>
      <c r="BE510" s="202">
        <f t="shared" si="44"/>
        <v>0</v>
      </c>
      <c r="BF510" s="202">
        <f t="shared" si="45"/>
        <v>0</v>
      </c>
      <c r="BG510" s="202">
        <f t="shared" si="46"/>
        <v>0</v>
      </c>
      <c r="BH510" s="202">
        <f t="shared" si="47"/>
        <v>0</v>
      </c>
      <c r="BI510" s="202">
        <f t="shared" si="48"/>
        <v>0</v>
      </c>
      <c r="BJ510" s="17" t="s">
        <v>83</v>
      </c>
      <c r="BK510" s="202">
        <f t="shared" si="49"/>
        <v>0</v>
      </c>
      <c r="BL510" s="17" t="s">
        <v>139</v>
      </c>
      <c r="BM510" s="201" t="s">
        <v>1077</v>
      </c>
    </row>
    <row r="511" spans="1:65" s="2" customFormat="1" ht="24.2" customHeight="1">
      <c r="A511" s="34"/>
      <c r="B511" s="35"/>
      <c r="C511" s="236" t="s">
        <v>1078</v>
      </c>
      <c r="D511" s="236" t="s">
        <v>221</v>
      </c>
      <c r="E511" s="237" t="s">
        <v>1079</v>
      </c>
      <c r="F511" s="238" t="s">
        <v>1080</v>
      </c>
      <c r="G511" s="239" t="s">
        <v>167</v>
      </c>
      <c r="H511" s="240">
        <v>5</v>
      </c>
      <c r="I511" s="241"/>
      <c r="J511" s="242">
        <f t="shared" si="40"/>
        <v>0</v>
      </c>
      <c r="K511" s="243"/>
      <c r="L511" s="39"/>
      <c r="M511" s="244" t="s">
        <v>1</v>
      </c>
      <c r="N511" s="245" t="s">
        <v>40</v>
      </c>
      <c r="O511" s="71"/>
      <c r="P511" s="199">
        <f t="shared" si="41"/>
        <v>0</v>
      </c>
      <c r="Q511" s="199">
        <v>0</v>
      </c>
      <c r="R511" s="199">
        <f t="shared" si="42"/>
        <v>0</v>
      </c>
      <c r="S511" s="199">
        <v>0</v>
      </c>
      <c r="T511" s="200">
        <f t="shared" si="43"/>
        <v>0</v>
      </c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R511" s="201" t="s">
        <v>139</v>
      </c>
      <c r="AT511" s="201" t="s">
        <v>221</v>
      </c>
      <c r="AU511" s="201" t="s">
        <v>85</v>
      </c>
      <c r="AY511" s="17" t="s">
        <v>133</v>
      </c>
      <c r="BE511" s="202">
        <f t="shared" si="44"/>
        <v>0</v>
      </c>
      <c r="BF511" s="202">
        <f t="shared" si="45"/>
        <v>0</v>
      </c>
      <c r="BG511" s="202">
        <f t="shared" si="46"/>
        <v>0</v>
      </c>
      <c r="BH511" s="202">
        <f t="shared" si="47"/>
        <v>0</v>
      </c>
      <c r="BI511" s="202">
        <f t="shared" si="48"/>
        <v>0</v>
      </c>
      <c r="BJ511" s="17" t="s">
        <v>83</v>
      </c>
      <c r="BK511" s="202">
        <f t="shared" si="49"/>
        <v>0</v>
      </c>
      <c r="BL511" s="17" t="s">
        <v>139</v>
      </c>
      <c r="BM511" s="201" t="s">
        <v>1081</v>
      </c>
    </row>
    <row r="512" spans="1:65" s="2" customFormat="1" ht="24.2" customHeight="1">
      <c r="A512" s="34"/>
      <c r="B512" s="35"/>
      <c r="C512" s="236" t="s">
        <v>1082</v>
      </c>
      <c r="D512" s="236" t="s">
        <v>221</v>
      </c>
      <c r="E512" s="237" t="s">
        <v>1083</v>
      </c>
      <c r="F512" s="238" t="s">
        <v>1084</v>
      </c>
      <c r="G512" s="239" t="s">
        <v>105</v>
      </c>
      <c r="H512" s="240">
        <v>43.5</v>
      </c>
      <c r="I512" s="241"/>
      <c r="J512" s="242">
        <f t="shared" si="40"/>
        <v>0</v>
      </c>
      <c r="K512" s="243"/>
      <c r="L512" s="39"/>
      <c r="M512" s="244" t="s">
        <v>1</v>
      </c>
      <c r="N512" s="245" t="s">
        <v>40</v>
      </c>
      <c r="O512" s="71"/>
      <c r="P512" s="199">
        <f t="shared" si="41"/>
        <v>0</v>
      </c>
      <c r="Q512" s="199">
        <v>0</v>
      </c>
      <c r="R512" s="199">
        <f t="shared" si="42"/>
        <v>0</v>
      </c>
      <c r="S512" s="199">
        <v>0</v>
      </c>
      <c r="T512" s="200">
        <f t="shared" si="43"/>
        <v>0</v>
      </c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R512" s="201" t="s">
        <v>139</v>
      </c>
      <c r="AT512" s="201" t="s">
        <v>221</v>
      </c>
      <c r="AU512" s="201" t="s">
        <v>85</v>
      </c>
      <c r="AY512" s="17" t="s">
        <v>133</v>
      </c>
      <c r="BE512" s="202">
        <f t="shared" si="44"/>
        <v>0</v>
      </c>
      <c r="BF512" s="202">
        <f t="shared" si="45"/>
        <v>0</v>
      </c>
      <c r="BG512" s="202">
        <f t="shared" si="46"/>
        <v>0</v>
      </c>
      <c r="BH512" s="202">
        <f t="shared" si="47"/>
        <v>0</v>
      </c>
      <c r="BI512" s="202">
        <f t="shared" si="48"/>
        <v>0</v>
      </c>
      <c r="BJ512" s="17" t="s">
        <v>83</v>
      </c>
      <c r="BK512" s="202">
        <f t="shared" si="49"/>
        <v>0</v>
      </c>
      <c r="BL512" s="17" t="s">
        <v>139</v>
      </c>
      <c r="BM512" s="201" t="s">
        <v>1085</v>
      </c>
    </row>
    <row r="513" spans="1:65" s="14" customFormat="1" ht="11.25">
      <c r="B513" s="214"/>
      <c r="C513" s="215"/>
      <c r="D513" s="205" t="s">
        <v>169</v>
      </c>
      <c r="E513" s="216" t="s">
        <v>1</v>
      </c>
      <c r="F513" s="217" t="s">
        <v>256</v>
      </c>
      <c r="G513" s="215"/>
      <c r="H513" s="218">
        <v>43.5</v>
      </c>
      <c r="I513" s="219"/>
      <c r="J513" s="215"/>
      <c r="K513" s="215"/>
      <c r="L513" s="220"/>
      <c r="M513" s="221"/>
      <c r="N513" s="222"/>
      <c r="O513" s="222"/>
      <c r="P513" s="222"/>
      <c r="Q513" s="222"/>
      <c r="R513" s="222"/>
      <c r="S513" s="222"/>
      <c r="T513" s="223"/>
      <c r="AT513" s="224" t="s">
        <v>169</v>
      </c>
      <c r="AU513" s="224" t="s">
        <v>85</v>
      </c>
      <c r="AV513" s="14" t="s">
        <v>85</v>
      </c>
      <c r="AW513" s="14" t="s">
        <v>32</v>
      </c>
      <c r="AX513" s="14" t="s">
        <v>83</v>
      </c>
      <c r="AY513" s="224" t="s">
        <v>133</v>
      </c>
    </row>
    <row r="514" spans="1:65" s="2" customFormat="1" ht="16.5" customHeight="1">
      <c r="A514" s="34"/>
      <c r="B514" s="35"/>
      <c r="C514" s="236" t="s">
        <v>1086</v>
      </c>
      <c r="D514" s="236" t="s">
        <v>221</v>
      </c>
      <c r="E514" s="237" t="s">
        <v>1087</v>
      </c>
      <c r="F514" s="238" t="s">
        <v>1088</v>
      </c>
      <c r="G514" s="239" t="s">
        <v>105</v>
      </c>
      <c r="H514" s="240">
        <v>65.25</v>
      </c>
      <c r="I514" s="241"/>
      <c r="J514" s="242">
        <f>ROUND(I514*H514,2)</f>
        <v>0</v>
      </c>
      <c r="K514" s="243"/>
      <c r="L514" s="39"/>
      <c r="M514" s="244" t="s">
        <v>1</v>
      </c>
      <c r="N514" s="245" t="s">
        <v>40</v>
      </c>
      <c r="O514" s="71"/>
      <c r="P514" s="199">
        <f>O514*H514</f>
        <v>0</v>
      </c>
      <c r="Q514" s="199">
        <v>1.9000000000000001E-4</v>
      </c>
      <c r="R514" s="199">
        <f>Q514*H514</f>
        <v>1.2397500000000001E-2</v>
      </c>
      <c r="S514" s="199">
        <v>0</v>
      </c>
      <c r="T514" s="200">
        <f>S514*H514</f>
        <v>0</v>
      </c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R514" s="201" t="s">
        <v>139</v>
      </c>
      <c r="AT514" s="201" t="s">
        <v>221</v>
      </c>
      <c r="AU514" s="201" t="s">
        <v>85</v>
      </c>
      <c r="AY514" s="17" t="s">
        <v>133</v>
      </c>
      <c r="BE514" s="202">
        <f>IF(N514="základní",J514,0)</f>
        <v>0</v>
      </c>
      <c r="BF514" s="202">
        <f>IF(N514="snížená",J514,0)</f>
        <v>0</v>
      </c>
      <c r="BG514" s="202">
        <f>IF(N514="zákl. přenesená",J514,0)</f>
        <v>0</v>
      </c>
      <c r="BH514" s="202">
        <f>IF(N514="sníž. přenesená",J514,0)</f>
        <v>0</v>
      </c>
      <c r="BI514" s="202">
        <f>IF(N514="nulová",J514,0)</f>
        <v>0</v>
      </c>
      <c r="BJ514" s="17" t="s">
        <v>83</v>
      </c>
      <c r="BK514" s="202">
        <f>ROUND(I514*H514,2)</f>
        <v>0</v>
      </c>
      <c r="BL514" s="17" t="s">
        <v>139</v>
      </c>
      <c r="BM514" s="201" t="s">
        <v>1089</v>
      </c>
    </row>
    <row r="515" spans="1:65" s="14" customFormat="1" ht="11.25">
      <c r="B515" s="214"/>
      <c r="C515" s="215"/>
      <c r="D515" s="205" t="s">
        <v>169</v>
      </c>
      <c r="E515" s="216" t="s">
        <v>1</v>
      </c>
      <c r="F515" s="217" t="s">
        <v>1090</v>
      </c>
      <c r="G515" s="215"/>
      <c r="H515" s="218">
        <v>65.25</v>
      </c>
      <c r="I515" s="219"/>
      <c r="J515" s="215"/>
      <c r="K515" s="215"/>
      <c r="L515" s="220"/>
      <c r="M515" s="221"/>
      <c r="N515" s="222"/>
      <c r="O515" s="222"/>
      <c r="P515" s="222"/>
      <c r="Q515" s="222"/>
      <c r="R515" s="222"/>
      <c r="S515" s="222"/>
      <c r="T515" s="223"/>
      <c r="AT515" s="224" t="s">
        <v>169</v>
      </c>
      <c r="AU515" s="224" t="s">
        <v>85</v>
      </c>
      <c r="AV515" s="14" t="s">
        <v>85</v>
      </c>
      <c r="AW515" s="14" t="s">
        <v>32</v>
      </c>
      <c r="AX515" s="14" t="s">
        <v>83</v>
      </c>
      <c r="AY515" s="224" t="s">
        <v>133</v>
      </c>
    </row>
    <row r="516" spans="1:65" s="2" customFormat="1" ht="21.75" customHeight="1">
      <c r="A516" s="34"/>
      <c r="B516" s="35"/>
      <c r="C516" s="236" t="s">
        <v>1091</v>
      </c>
      <c r="D516" s="236" t="s">
        <v>221</v>
      </c>
      <c r="E516" s="237" t="s">
        <v>1092</v>
      </c>
      <c r="F516" s="238" t="s">
        <v>1093</v>
      </c>
      <c r="G516" s="239" t="s">
        <v>105</v>
      </c>
      <c r="H516" s="240">
        <v>43.5</v>
      </c>
      <c r="I516" s="241"/>
      <c r="J516" s="242">
        <f>ROUND(I516*H516,2)</f>
        <v>0</v>
      </c>
      <c r="K516" s="243"/>
      <c r="L516" s="39"/>
      <c r="M516" s="244" t="s">
        <v>1</v>
      </c>
      <c r="N516" s="245" t="s">
        <v>40</v>
      </c>
      <c r="O516" s="71"/>
      <c r="P516" s="199">
        <f>O516*H516</f>
        <v>0</v>
      </c>
      <c r="Q516" s="199">
        <v>1.2999999999999999E-4</v>
      </c>
      <c r="R516" s="199">
        <f>Q516*H516</f>
        <v>5.6549999999999994E-3</v>
      </c>
      <c r="S516" s="199">
        <v>0</v>
      </c>
      <c r="T516" s="200">
        <f>S516*H516</f>
        <v>0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201" t="s">
        <v>139</v>
      </c>
      <c r="AT516" s="201" t="s">
        <v>221</v>
      </c>
      <c r="AU516" s="201" t="s">
        <v>85</v>
      </c>
      <c r="AY516" s="17" t="s">
        <v>133</v>
      </c>
      <c r="BE516" s="202">
        <f>IF(N516="základní",J516,0)</f>
        <v>0</v>
      </c>
      <c r="BF516" s="202">
        <f>IF(N516="snížená",J516,0)</f>
        <v>0</v>
      </c>
      <c r="BG516" s="202">
        <f>IF(N516="zákl. přenesená",J516,0)</f>
        <v>0</v>
      </c>
      <c r="BH516" s="202">
        <f>IF(N516="sníž. přenesená",J516,0)</f>
        <v>0</v>
      </c>
      <c r="BI516" s="202">
        <f>IF(N516="nulová",J516,0)</f>
        <v>0</v>
      </c>
      <c r="BJ516" s="17" t="s">
        <v>83</v>
      </c>
      <c r="BK516" s="202">
        <f>ROUND(I516*H516,2)</f>
        <v>0</v>
      </c>
      <c r="BL516" s="17" t="s">
        <v>139</v>
      </c>
      <c r="BM516" s="201" t="s">
        <v>1094</v>
      </c>
    </row>
    <row r="517" spans="1:65" s="14" customFormat="1" ht="11.25">
      <c r="B517" s="214"/>
      <c r="C517" s="215"/>
      <c r="D517" s="205" t="s">
        <v>169</v>
      </c>
      <c r="E517" s="216" t="s">
        <v>1</v>
      </c>
      <c r="F517" s="217" t="s">
        <v>256</v>
      </c>
      <c r="G517" s="215"/>
      <c r="H517" s="218">
        <v>43.5</v>
      </c>
      <c r="I517" s="219"/>
      <c r="J517" s="215"/>
      <c r="K517" s="215"/>
      <c r="L517" s="220"/>
      <c r="M517" s="221"/>
      <c r="N517" s="222"/>
      <c r="O517" s="222"/>
      <c r="P517" s="222"/>
      <c r="Q517" s="222"/>
      <c r="R517" s="222"/>
      <c r="S517" s="222"/>
      <c r="T517" s="223"/>
      <c r="AT517" s="224" t="s">
        <v>169</v>
      </c>
      <c r="AU517" s="224" t="s">
        <v>85</v>
      </c>
      <c r="AV517" s="14" t="s">
        <v>85</v>
      </c>
      <c r="AW517" s="14" t="s">
        <v>32</v>
      </c>
      <c r="AX517" s="14" t="s">
        <v>83</v>
      </c>
      <c r="AY517" s="224" t="s">
        <v>133</v>
      </c>
    </row>
    <row r="518" spans="1:65" s="12" customFormat="1" ht="22.9" customHeight="1">
      <c r="B518" s="172"/>
      <c r="C518" s="173"/>
      <c r="D518" s="174" t="s">
        <v>74</v>
      </c>
      <c r="E518" s="186" t="s">
        <v>160</v>
      </c>
      <c r="F518" s="186" t="s">
        <v>1095</v>
      </c>
      <c r="G518" s="173"/>
      <c r="H518" s="173"/>
      <c r="I518" s="176"/>
      <c r="J518" s="187">
        <f>BK518</f>
        <v>0</v>
      </c>
      <c r="K518" s="173"/>
      <c r="L518" s="178"/>
      <c r="M518" s="179"/>
      <c r="N518" s="180"/>
      <c r="O518" s="180"/>
      <c r="P518" s="181">
        <f>SUM(P519:P594)</f>
        <v>0</v>
      </c>
      <c r="Q518" s="180"/>
      <c r="R518" s="181">
        <f>SUM(R519:R594)</f>
        <v>185.33712100000002</v>
      </c>
      <c r="S518" s="180"/>
      <c r="T518" s="182">
        <f>SUM(T519:T594)</f>
        <v>153.77556000000001</v>
      </c>
      <c r="AR518" s="183" t="s">
        <v>83</v>
      </c>
      <c r="AT518" s="184" t="s">
        <v>74</v>
      </c>
      <c r="AU518" s="184" t="s">
        <v>83</v>
      </c>
      <c r="AY518" s="183" t="s">
        <v>133</v>
      </c>
      <c r="BK518" s="185">
        <f>SUM(BK519:BK594)</f>
        <v>0</v>
      </c>
    </row>
    <row r="519" spans="1:65" s="2" customFormat="1" ht="24.2" customHeight="1">
      <c r="A519" s="34"/>
      <c r="B519" s="35"/>
      <c r="C519" s="236" t="s">
        <v>1096</v>
      </c>
      <c r="D519" s="236" t="s">
        <v>221</v>
      </c>
      <c r="E519" s="237" t="s">
        <v>1097</v>
      </c>
      <c r="F519" s="238" t="s">
        <v>1098</v>
      </c>
      <c r="G519" s="239" t="s">
        <v>105</v>
      </c>
      <c r="H519" s="240">
        <v>13</v>
      </c>
      <c r="I519" s="241"/>
      <c r="J519" s="242">
        <f>ROUND(I519*H519,2)</f>
        <v>0</v>
      </c>
      <c r="K519" s="243"/>
      <c r="L519" s="39"/>
      <c r="M519" s="244" t="s">
        <v>1</v>
      </c>
      <c r="N519" s="245" t="s">
        <v>40</v>
      </c>
      <c r="O519" s="71"/>
      <c r="P519" s="199">
        <f>O519*H519</f>
        <v>0</v>
      </c>
      <c r="Q519" s="199">
        <v>8.0000000000000007E-5</v>
      </c>
      <c r="R519" s="199">
        <f>Q519*H519</f>
        <v>1.0400000000000001E-3</v>
      </c>
      <c r="S519" s="199">
        <v>0</v>
      </c>
      <c r="T519" s="200">
        <f>S519*H519</f>
        <v>0</v>
      </c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R519" s="201" t="s">
        <v>139</v>
      </c>
      <c r="AT519" s="201" t="s">
        <v>221</v>
      </c>
      <c r="AU519" s="201" t="s">
        <v>85</v>
      </c>
      <c r="AY519" s="17" t="s">
        <v>133</v>
      </c>
      <c r="BE519" s="202">
        <f>IF(N519="základní",J519,0)</f>
        <v>0</v>
      </c>
      <c r="BF519" s="202">
        <f>IF(N519="snížená",J519,0)</f>
        <v>0</v>
      </c>
      <c r="BG519" s="202">
        <f>IF(N519="zákl. přenesená",J519,0)</f>
        <v>0</v>
      </c>
      <c r="BH519" s="202">
        <f>IF(N519="sníž. přenesená",J519,0)</f>
        <v>0</v>
      </c>
      <c r="BI519" s="202">
        <f>IF(N519="nulová",J519,0)</f>
        <v>0</v>
      </c>
      <c r="BJ519" s="17" t="s">
        <v>83</v>
      </c>
      <c r="BK519" s="202">
        <f>ROUND(I519*H519,2)</f>
        <v>0</v>
      </c>
      <c r="BL519" s="17" t="s">
        <v>139</v>
      </c>
      <c r="BM519" s="201" t="s">
        <v>1099</v>
      </c>
    </row>
    <row r="520" spans="1:65" s="13" customFormat="1" ht="11.25">
      <c r="B520" s="203"/>
      <c r="C520" s="204"/>
      <c r="D520" s="205" t="s">
        <v>169</v>
      </c>
      <c r="E520" s="206" t="s">
        <v>1</v>
      </c>
      <c r="F520" s="207" t="s">
        <v>1100</v>
      </c>
      <c r="G520" s="204"/>
      <c r="H520" s="206" t="s">
        <v>1</v>
      </c>
      <c r="I520" s="208"/>
      <c r="J520" s="204"/>
      <c r="K520" s="204"/>
      <c r="L520" s="209"/>
      <c r="M520" s="210"/>
      <c r="N520" s="211"/>
      <c r="O520" s="211"/>
      <c r="P520" s="211"/>
      <c r="Q520" s="211"/>
      <c r="R520" s="211"/>
      <c r="S520" s="211"/>
      <c r="T520" s="212"/>
      <c r="AT520" s="213" t="s">
        <v>169</v>
      </c>
      <c r="AU520" s="213" t="s">
        <v>85</v>
      </c>
      <c r="AV520" s="13" t="s">
        <v>83</v>
      </c>
      <c r="AW520" s="13" t="s">
        <v>32</v>
      </c>
      <c r="AX520" s="13" t="s">
        <v>75</v>
      </c>
      <c r="AY520" s="213" t="s">
        <v>133</v>
      </c>
    </row>
    <row r="521" spans="1:65" s="13" customFormat="1" ht="11.25">
      <c r="B521" s="203"/>
      <c r="C521" s="204"/>
      <c r="D521" s="205" t="s">
        <v>169</v>
      </c>
      <c r="E521" s="206" t="s">
        <v>1</v>
      </c>
      <c r="F521" s="207" t="s">
        <v>1101</v>
      </c>
      <c r="G521" s="204"/>
      <c r="H521" s="206" t="s">
        <v>1</v>
      </c>
      <c r="I521" s="208"/>
      <c r="J521" s="204"/>
      <c r="K521" s="204"/>
      <c r="L521" s="209"/>
      <c r="M521" s="210"/>
      <c r="N521" s="211"/>
      <c r="O521" s="211"/>
      <c r="P521" s="211"/>
      <c r="Q521" s="211"/>
      <c r="R521" s="211"/>
      <c r="S521" s="211"/>
      <c r="T521" s="212"/>
      <c r="AT521" s="213" t="s">
        <v>169</v>
      </c>
      <c r="AU521" s="213" t="s">
        <v>85</v>
      </c>
      <c r="AV521" s="13" t="s">
        <v>83</v>
      </c>
      <c r="AW521" s="13" t="s">
        <v>32</v>
      </c>
      <c r="AX521" s="13" t="s">
        <v>75</v>
      </c>
      <c r="AY521" s="213" t="s">
        <v>133</v>
      </c>
    </row>
    <row r="522" spans="1:65" s="14" customFormat="1" ht="11.25">
      <c r="B522" s="214"/>
      <c r="C522" s="215"/>
      <c r="D522" s="205" t="s">
        <v>169</v>
      </c>
      <c r="E522" s="216" t="s">
        <v>1</v>
      </c>
      <c r="F522" s="217" t="s">
        <v>182</v>
      </c>
      <c r="G522" s="215"/>
      <c r="H522" s="218">
        <v>13</v>
      </c>
      <c r="I522" s="219"/>
      <c r="J522" s="215"/>
      <c r="K522" s="215"/>
      <c r="L522" s="220"/>
      <c r="M522" s="221"/>
      <c r="N522" s="222"/>
      <c r="O522" s="222"/>
      <c r="P522" s="222"/>
      <c r="Q522" s="222"/>
      <c r="R522" s="222"/>
      <c r="S522" s="222"/>
      <c r="T522" s="223"/>
      <c r="AT522" s="224" t="s">
        <v>169</v>
      </c>
      <c r="AU522" s="224" t="s">
        <v>85</v>
      </c>
      <c r="AV522" s="14" t="s">
        <v>85</v>
      </c>
      <c r="AW522" s="14" t="s">
        <v>32</v>
      </c>
      <c r="AX522" s="14" t="s">
        <v>83</v>
      </c>
      <c r="AY522" s="224" t="s">
        <v>133</v>
      </c>
    </row>
    <row r="523" spans="1:65" s="2" customFormat="1" ht="24.2" customHeight="1">
      <c r="A523" s="34"/>
      <c r="B523" s="35"/>
      <c r="C523" s="236" t="s">
        <v>1102</v>
      </c>
      <c r="D523" s="236" t="s">
        <v>221</v>
      </c>
      <c r="E523" s="237" t="s">
        <v>1103</v>
      </c>
      <c r="F523" s="238" t="s">
        <v>1104</v>
      </c>
      <c r="G523" s="239" t="s">
        <v>236</v>
      </c>
      <c r="H523" s="240">
        <v>2</v>
      </c>
      <c r="I523" s="241"/>
      <c r="J523" s="242">
        <f>ROUND(I523*H523,2)</f>
        <v>0</v>
      </c>
      <c r="K523" s="243"/>
      <c r="L523" s="39"/>
      <c r="M523" s="244" t="s">
        <v>1</v>
      </c>
      <c r="N523" s="245" t="s">
        <v>40</v>
      </c>
      <c r="O523" s="71"/>
      <c r="P523" s="199">
        <f>O523*H523</f>
        <v>0</v>
      </c>
      <c r="Q523" s="199">
        <v>5.9999999999999995E-4</v>
      </c>
      <c r="R523" s="199">
        <f>Q523*H523</f>
        <v>1.1999999999999999E-3</v>
      </c>
      <c r="S523" s="199">
        <v>0</v>
      </c>
      <c r="T523" s="200">
        <f>S523*H523</f>
        <v>0</v>
      </c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R523" s="201" t="s">
        <v>139</v>
      </c>
      <c r="AT523" s="201" t="s">
        <v>221</v>
      </c>
      <c r="AU523" s="201" t="s">
        <v>85</v>
      </c>
      <c r="AY523" s="17" t="s">
        <v>133</v>
      </c>
      <c r="BE523" s="202">
        <f>IF(N523="základní",J523,0)</f>
        <v>0</v>
      </c>
      <c r="BF523" s="202">
        <f>IF(N523="snížená",J523,0)</f>
        <v>0</v>
      </c>
      <c r="BG523" s="202">
        <f>IF(N523="zákl. přenesená",J523,0)</f>
        <v>0</v>
      </c>
      <c r="BH523" s="202">
        <f>IF(N523="sníž. přenesená",J523,0)</f>
        <v>0</v>
      </c>
      <c r="BI523" s="202">
        <f>IF(N523="nulová",J523,0)</f>
        <v>0</v>
      </c>
      <c r="BJ523" s="17" t="s">
        <v>83</v>
      </c>
      <c r="BK523" s="202">
        <f>ROUND(I523*H523,2)</f>
        <v>0</v>
      </c>
      <c r="BL523" s="17" t="s">
        <v>139</v>
      </c>
      <c r="BM523" s="201" t="s">
        <v>1105</v>
      </c>
    </row>
    <row r="524" spans="1:65" s="13" customFormat="1" ht="11.25">
      <c r="B524" s="203"/>
      <c r="C524" s="204"/>
      <c r="D524" s="205" t="s">
        <v>169</v>
      </c>
      <c r="E524" s="206" t="s">
        <v>1</v>
      </c>
      <c r="F524" s="207" t="s">
        <v>1100</v>
      </c>
      <c r="G524" s="204"/>
      <c r="H524" s="206" t="s">
        <v>1</v>
      </c>
      <c r="I524" s="208"/>
      <c r="J524" s="204"/>
      <c r="K524" s="204"/>
      <c r="L524" s="209"/>
      <c r="M524" s="210"/>
      <c r="N524" s="211"/>
      <c r="O524" s="211"/>
      <c r="P524" s="211"/>
      <c r="Q524" s="211"/>
      <c r="R524" s="211"/>
      <c r="S524" s="211"/>
      <c r="T524" s="212"/>
      <c r="AT524" s="213" t="s">
        <v>169</v>
      </c>
      <c r="AU524" s="213" t="s">
        <v>85</v>
      </c>
      <c r="AV524" s="13" t="s">
        <v>83</v>
      </c>
      <c r="AW524" s="13" t="s">
        <v>32</v>
      </c>
      <c r="AX524" s="13" t="s">
        <v>75</v>
      </c>
      <c r="AY524" s="213" t="s">
        <v>133</v>
      </c>
    </row>
    <row r="525" spans="1:65" s="13" customFormat="1" ht="11.25">
      <c r="B525" s="203"/>
      <c r="C525" s="204"/>
      <c r="D525" s="205" t="s">
        <v>169</v>
      </c>
      <c r="E525" s="206" t="s">
        <v>1</v>
      </c>
      <c r="F525" s="207" t="s">
        <v>1106</v>
      </c>
      <c r="G525" s="204"/>
      <c r="H525" s="206" t="s">
        <v>1</v>
      </c>
      <c r="I525" s="208"/>
      <c r="J525" s="204"/>
      <c r="K525" s="204"/>
      <c r="L525" s="209"/>
      <c r="M525" s="210"/>
      <c r="N525" s="211"/>
      <c r="O525" s="211"/>
      <c r="P525" s="211"/>
      <c r="Q525" s="211"/>
      <c r="R525" s="211"/>
      <c r="S525" s="211"/>
      <c r="T525" s="212"/>
      <c r="AT525" s="213" t="s">
        <v>169</v>
      </c>
      <c r="AU525" s="213" t="s">
        <v>85</v>
      </c>
      <c r="AV525" s="13" t="s">
        <v>83</v>
      </c>
      <c r="AW525" s="13" t="s">
        <v>32</v>
      </c>
      <c r="AX525" s="13" t="s">
        <v>75</v>
      </c>
      <c r="AY525" s="213" t="s">
        <v>133</v>
      </c>
    </row>
    <row r="526" spans="1:65" s="14" customFormat="1" ht="11.25">
      <c r="B526" s="214"/>
      <c r="C526" s="215"/>
      <c r="D526" s="205" t="s">
        <v>169</v>
      </c>
      <c r="E526" s="216" t="s">
        <v>1</v>
      </c>
      <c r="F526" s="217" t="s">
        <v>85</v>
      </c>
      <c r="G526" s="215"/>
      <c r="H526" s="218">
        <v>2</v>
      </c>
      <c r="I526" s="219"/>
      <c r="J526" s="215"/>
      <c r="K526" s="215"/>
      <c r="L526" s="220"/>
      <c r="M526" s="221"/>
      <c r="N526" s="222"/>
      <c r="O526" s="222"/>
      <c r="P526" s="222"/>
      <c r="Q526" s="222"/>
      <c r="R526" s="222"/>
      <c r="S526" s="222"/>
      <c r="T526" s="223"/>
      <c r="AT526" s="224" t="s">
        <v>169</v>
      </c>
      <c r="AU526" s="224" t="s">
        <v>85</v>
      </c>
      <c r="AV526" s="14" t="s">
        <v>85</v>
      </c>
      <c r="AW526" s="14" t="s">
        <v>32</v>
      </c>
      <c r="AX526" s="14" t="s">
        <v>83</v>
      </c>
      <c r="AY526" s="224" t="s">
        <v>133</v>
      </c>
    </row>
    <row r="527" spans="1:65" s="2" customFormat="1" ht="24.2" customHeight="1">
      <c r="A527" s="34"/>
      <c r="B527" s="35"/>
      <c r="C527" s="236" t="s">
        <v>1107</v>
      </c>
      <c r="D527" s="236" t="s">
        <v>221</v>
      </c>
      <c r="E527" s="237" t="s">
        <v>1108</v>
      </c>
      <c r="F527" s="238" t="s">
        <v>1109</v>
      </c>
      <c r="G527" s="239" t="s">
        <v>105</v>
      </c>
      <c r="H527" s="240">
        <v>14</v>
      </c>
      <c r="I527" s="241"/>
      <c r="J527" s="242">
        <f>ROUND(I527*H527,2)</f>
        <v>0</v>
      </c>
      <c r="K527" s="243"/>
      <c r="L527" s="39"/>
      <c r="M527" s="244" t="s">
        <v>1</v>
      </c>
      <c r="N527" s="245" t="s">
        <v>40</v>
      </c>
      <c r="O527" s="71"/>
      <c r="P527" s="199">
        <f>O527*H527</f>
        <v>0</v>
      </c>
      <c r="Q527" s="199">
        <v>0.29221000000000003</v>
      </c>
      <c r="R527" s="199">
        <f>Q527*H527</f>
        <v>4.0909400000000007</v>
      </c>
      <c r="S527" s="199">
        <v>0</v>
      </c>
      <c r="T527" s="200">
        <f>S527*H527</f>
        <v>0</v>
      </c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R527" s="201" t="s">
        <v>139</v>
      </c>
      <c r="AT527" s="201" t="s">
        <v>221</v>
      </c>
      <c r="AU527" s="201" t="s">
        <v>85</v>
      </c>
      <c r="AY527" s="17" t="s">
        <v>133</v>
      </c>
      <c r="BE527" s="202">
        <f>IF(N527="základní",J527,0)</f>
        <v>0</v>
      </c>
      <c r="BF527" s="202">
        <f>IF(N527="snížená",J527,0)</f>
        <v>0</v>
      </c>
      <c r="BG527" s="202">
        <f>IF(N527="zákl. přenesená",J527,0)</f>
        <v>0</v>
      </c>
      <c r="BH527" s="202">
        <f>IF(N527="sníž. přenesená",J527,0)</f>
        <v>0</v>
      </c>
      <c r="BI527" s="202">
        <f>IF(N527="nulová",J527,0)</f>
        <v>0</v>
      </c>
      <c r="BJ527" s="17" t="s">
        <v>83</v>
      </c>
      <c r="BK527" s="202">
        <f>ROUND(I527*H527,2)</f>
        <v>0</v>
      </c>
      <c r="BL527" s="17" t="s">
        <v>139</v>
      </c>
      <c r="BM527" s="201" t="s">
        <v>1110</v>
      </c>
    </row>
    <row r="528" spans="1:65" s="13" customFormat="1" ht="11.25">
      <c r="B528" s="203"/>
      <c r="C528" s="204"/>
      <c r="D528" s="205" t="s">
        <v>169</v>
      </c>
      <c r="E528" s="206" t="s">
        <v>1</v>
      </c>
      <c r="F528" s="207" t="s">
        <v>315</v>
      </c>
      <c r="G528" s="204"/>
      <c r="H528" s="206" t="s">
        <v>1</v>
      </c>
      <c r="I528" s="208"/>
      <c r="J528" s="204"/>
      <c r="K528" s="204"/>
      <c r="L528" s="209"/>
      <c r="M528" s="210"/>
      <c r="N528" s="211"/>
      <c r="O528" s="211"/>
      <c r="P528" s="211"/>
      <c r="Q528" s="211"/>
      <c r="R528" s="211"/>
      <c r="S528" s="211"/>
      <c r="T528" s="212"/>
      <c r="AT528" s="213" t="s">
        <v>169</v>
      </c>
      <c r="AU528" s="213" t="s">
        <v>85</v>
      </c>
      <c r="AV528" s="13" t="s">
        <v>83</v>
      </c>
      <c r="AW528" s="13" t="s">
        <v>32</v>
      </c>
      <c r="AX528" s="13" t="s">
        <v>75</v>
      </c>
      <c r="AY528" s="213" t="s">
        <v>133</v>
      </c>
    </row>
    <row r="529" spans="1:65" s="14" customFormat="1" ht="11.25">
      <c r="B529" s="214"/>
      <c r="C529" s="215"/>
      <c r="D529" s="205" t="s">
        <v>169</v>
      </c>
      <c r="E529" s="216" t="s">
        <v>1</v>
      </c>
      <c r="F529" s="217" t="s">
        <v>186</v>
      </c>
      <c r="G529" s="215"/>
      <c r="H529" s="218">
        <v>14</v>
      </c>
      <c r="I529" s="219"/>
      <c r="J529" s="215"/>
      <c r="K529" s="215"/>
      <c r="L529" s="220"/>
      <c r="M529" s="221"/>
      <c r="N529" s="222"/>
      <c r="O529" s="222"/>
      <c r="P529" s="222"/>
      <c r="Q529" s="222"/>
      <c r="R529" s="222"/>
      <c r="S529" s="222"/>
      <c r="T529" s="223"/>
      <c r="AT529" s="224" t="s">
        <v>169</v>
      </c>
      <c r="AU529" s="224" t="s">
        <v>85</v>
      </c>
      <c r="AV529" s="14" t="s">
        <v>85</v>
      </c>
      <c r="AW529" s="14" t="s">
        <v>32</v>
      </c>
      <c r="AX529" s="14" t="s">
        <v>83</v>
      </c>
      <c r="AY529" s="224" t="s">
        <v>133</v>
      </c>
    </row>
    <row r="530" spans="1:65" s="2" customFormat="1" ht="24.2" customHeight="1">
      <c r="A530" s="34"/>
      <c r="B530" s="35"/>
      <c r="C530" s="188" t="s">
        <v>1111</v>
      </c>
      <c r="D530" s="188" t="s">
        <v>135</v>
      </c>
      <c r="E530" s="189" t="s">
        <v>1112</v>
      </c>
      <c r="F530" s="190" t="s">
        <v>1113</v>
      </c>
      <c r="G530" s="191" t="s">
        <v>105</v>
      </c>
      <c r="H530" s="192">
        <v>14</v>
      </c>
      <c r="I530" s="193"/>
      <c r="J530" s="194">
        <f>ROUND(I530*H530,2)</f>
        <v>0</v>
      </c>
      <c r="K530" s="195"/>
      <c r="L530" s="196"/>
      <c r="M530" s="197" t="s">
        <v>1</v>
      </c>
      <c r="N530" s="198" t="s">
        <v>40</v>
      </c>
      <c r="O530" s="71"/>
      <c r="P530" s="199">
        <f>O530*H530</f>
        <v>0</v>
      </c>
      <c r="Q530" s="199">
        <v>1.5599999999999999E-2</v>
      </c>
      <c r="R530" s="199">
        <f>Q530*H530</f>
        <v>0.21839999999999998</v>
      </c>
      <c r="S530" s="199">
        <v>0</v>
      </c>
      <c r="T530" s="200">
        <f>S530*H530</f>
        <v>0</v>
      </c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R530" s="201" t="s">
        <v>138</v>
      </c>
      <c r="AT530" s="201" t="s">
        <v>135</v>
      </c>
      <c r="AU530" s="201" t="s">
        <v>85</v>
      </c>
      <c r="AY530" s="17" t="s">
        <v>133</v>
      </c>
      <c r="BE530" s="202">
        <f>IF(N530="základní",J530,0)</f>
        <v>0</v>
      </c>
      <c r="BF530" s="202">
        <f>IF(N530="snížená",J530,0)</f>
        <v>0</v>
      </c>
      <c r="BG530" s="202">
        <f>IF(N530="zákl. přenesená",J530,0)</f>
        <v>0</v>
      </c>
      <c r="BH530" s="202">
        <f>IF(N530="sníž. přenesená",J530,0)</f>
        <v>0</v>
      </c>
      <c r="BI530" s="202">
        <f>IF(N530="nulová",J530,0)</f>
        <v>0</v>
      </c>
      <c r="BJ530" s="17" t="s">
        <v>83</v>
      </c>
      <c r="BK530" s="202">
        <f>ROUND(I530*H530,2)</f>
        <v>0</v>
      </c>
      <c r="BL530" s="17" t="s">
        <v>139</v>
      </c>
      <c r="BM530" s="201" t="s">
        <v>1114</v>
      </c>
    </row>
    <row r="531" spans="1:65" s="2" customFormat="1" ht="24.2" customHeight="1">
      <c r="A531" s="34"/>
      <c r="B531" s="35"/>
      <c r="C531" s="188" t="s">
        <v>1115</v>
      </c>
      <c r="D531" s="188" t="s">
        <v>135</v>
      </c>
      <c r="E531" s="189" t="s">
        <v>1116</v>
      </c>
      <c r="F531" s="190" t="s">
        <v>1117</v>
      </c>
      <c r="G531" s="191" t="s">
        <v>105</v>
      </c>
      <c r="H531" s="192">
        <v>28</v>
      </c>
      <c r="I531" s="193"/>
      <c r="J531" s="194">
        <f>ROUND(I531*H531,2)</f>
        <v>0</v>
      </c>
      <c r="K531" s="195"/>
      <c r="L531" s="196"/>
      <c r="M531" s="197" t="s">
        <v>1</v>
      </c>
      <c r="N531" s="198" t="s">
        <v>40</v>
      </c>
      <c r="O531" s="71"/>
      <c r="P531" s="199">
        <f>O531*H531</f>
        <v>0</v>
      </c>
      <c r="Q531" s="199">
        <v>5.7999999999999996E-3</v>
      </c>
      <c r="R531" s="199">
        <f>Q531*H531</f>
        <v>0.16239999999999999</v>
      </c>
      <c r="S531" s="199">
        <v>0</v>
      </c>
      <c r="T531" s="200">
        <f>S531*H531</f>
        <v>0</v>
      </c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R531" s="201" t="s">
        <v>138</v>
      </c>
      <c r="AT531" s="201" t="s">
        <v>135</v>
      </c>
      <c r="AU531" s="201" t="s">
        <v>85</v>
      </c>
      <c r="AY531" s="17" t="s">
        <v>133</v>
      </c>
      <c r="BE531" s="202">
        <f>IF(N531="základní",J531,0)</f>
        <v>0</v>
      </c>
      <c r="BF531" s="202">
        <f>IF(N531="snížená",J531,0)</f>
        <v>0</v>
      </c>
      <c r="BG531" s="202">
        <f>IF(N531="zákl. přenesená",J531,0)</f>
        <v>0</v>
      </c>
      <c r="BH531" s="202">
        <f>IF(N531="sníž. přenesená",J531,0)</f>
        <v>0</v>
      </c>
      <c r="BI531" s="202">
        <f>IF(N531="nulová",J531,0)</f>
        <v>0</v>
      </c>
      <c r="BJ531" s="17" t="s">
        <v>83</v>
      </c>
      <c r="BK531" s="202">
        <f>ROUND(I531*H531,2)</f>
        <v>0</v>
      </c>
      <c r="BL531" s="17" t="s">
        <v>139</v>
      </c>
      <c r="BM531" s="201" t="s">
        <v>1118</v>
      </c>
    </row>
    <row r="532" spans="1:65" s="2" customFormat="1" ht="24.2" customHeight="1">
      <c r="A532" s="34"/>
      <c r="B532" s="35"/>
      <c r="C532" s="236" t="s">
        <v>1119</v>
      </c>
      <c r="D532" s="236" t="s">
        <v>221</v>
      </c>
      <c r="E532" s="237" t="s">
        <v>1120</v>
      </c>
      <c r="F532" s="238" t="s">
        <v>1121</v>
      </c>
      <c r="G532" s="239" t="s">
        <v>105</v>
      </c>
      <c r="H532" s="240">
        <v>61.2</v>
      </c>
      <c r="I532" s="241"/>
      <c r="J532" s="242">
        <f>ROUND(I532*H532,2)</f>
        <v>0</v>
      </c>
      <c r="K532" s="243"/>
      <c r="L532" s="39"/>
      <c r="M532" s="244" t="s">
        <v>1</v>
      </c>
      <c r="N532" s="245" t="s">
        <v>40</v>
      </c>
      <c r="O532" s="71"/>
      <c r="P532" s="199">
        <f>O532*H532</f>
        <v>0</v>
      </c>
      <c r="Q532" s="199">
        <v>0.24567</v>
      </c>
      <c r="R532" s="199">
        <f>Q532*H532</f>
        <v>15.035004000000001</v>
      </c>
      <c r="S532" s="199">
        <v>0</v>
      </c>
      <c r="T532" s="200">
        <f>S532*H532</f>
        <v>0</v>
      </c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R532" s="201" t="s">
        <v>139</v>
      </c>
      <c r="AT532" s="201" t="s">
        <v>221</v>
      </c>
      <c r="AU532" s="201" t="s">
        <v>85</v>
      </c>
      <c r="AY532" s="17" t="s">
        <v>133</v>
      </c>
      <c r="BE532" s="202">
        <f>IF(N532="základní",J532,0)</f>
        <v>0</v>
      </c>
      <c r="BF532" s="202">
        <f>IF(N532="snížená",J532,0)</f>
        <v>0</v>
      </c>
      <c r="BG532" s="202">
        <f>IF(N532="zákl. přenesená",J532,0)</f>
        <v>0</v>
      </c>
      <c r="BH532" s="202">
        <f>IF(N532="sníž. přenesená",J532,0)</f>
        <v>0</v>
      </c>
      <c r="BI532" s="202">
        <f>IF(N532="nulová",J532,0)</f>
        <v>0</v>
      </c>
      <c r="BJ532" s="17" t="s">
        <v>83</v>
      </c>
      <c r="BK532" s="202">
        <f>ROUND(I532*H532,2)</f>
        <v>0</v>
      </c>
      <c r="BL532" s="17" t="s">
        <v>139</v>
      </c>
      <c r="BM532" s="201" t="s">
        <v>1122</v>
      </c>
    </row>
    <row r="533" spans="1:65" s="13" customFormat="1" ht="11.25">
      <c r="B533" s="203"/>
      <c r="C533" s="204"/>
      <c r="D533" s="205" t="s">
        <v>169</v>
      </c>
      <c r="E533" s="206" t="s">
        <v>1</v>
      </c>
      <c r="F533" s="207" t="s">
        <v>380</v>
      </c>
      <c r="G533" s="204"/>
      <c r="H533" s="206" t="s">
        <v>1</v>
      </c>
      <c r="I533" s="208"/>
      <c r="J533" s="204"/>
      <c r="K533" s="204"/>
      <c r="L533" s="209"/>
      <c r="M533" s="210"/>
      <c r="N533" s="211"/>
      <c r="O533" s="211"/>
      <c r="P533" s="211"/>
      <c r="Q533" s="211"/>
      <c r="R533" s="211"/>
      <c r="S533" s="211"/>
      <c r="T533" s="212"/>
      <c r="AT533" s="213" t="s">
        <v>169</v>
      </c>
      <c r="AU533" s="213" t="s">
        <v>85</v>
      </c>
      <c r="AV533" s="13" t="s">
        <v>83</v>
      </c>
      <c r="AW533" s="13" t="s">
        <v>32</v>
      </c>
      <c r="AX533" s="13" t="s">
        <v>75</v>
      </c>
      <c r="AY533" s="213" t="s">
        <v>133</v>
      </c>
    </row>
    <row r="534" spans="1:65" s="14" customFormat="1" ht="11.25">
      <c r="B534" s="214"/>
      <c r="C534" s="215"/>
      <c r="D534" s="205" t="s">
        <v>169</v>
      </c>
      <c r="E534" s="216" t="s">
        <v>1</v>
      </c>
      <c r="F534" s="217" t="s">
        <v>1123</v>
      </c>
      <c r="G534" s="215"/>
      <c r="H534" s="218">
        <v>61.2</v>
      </c>
      <c r="I534" s="219"/>
      <c r="J534" s="215"/>
      <c r="K534" s="215"/>
      <c r="L534" s="220"/>
      <c r="M534" s="221"/>
      <c r="N534" s="222"/>
      <c r="O534" s="222"/>
      <c r="P534" s="222"/>
      <c r="Q534" s="222"/>
      <c r="R534" s="222"/>
      <c r="S534" s="222"/>
      <c r="T534" s="223"/>
      <c r="AT534" s="224" t="s">
        <v>169</v>
      </c>
      <c r="AU534" s="224" t="s">
        <v>85</v>
      </c>
      <c r="AV534" s="14" t="s">
        <v>85</v>
      </c>
      <c r="AW534" s="14" t="s">
        <v>32</v>
      </c>
      <c r="AX534" s="14" t="s">
        <v>83</v>
      </c>
      <c r="AY534" s="224" t="s">
        <v>133</v>
      </c>
    </row>
    <row r="535" spans="1:65" s="2" customFormat="1" ht="24.2" customHeight="1">
      <c r="A535" s="34"/>
      <c r="B535" s="35"/>
      <c r="C535" s="236" t="s">
        <v>1124</v>
      </c>
      <c r="D535" s="236" t="s">
        <v>221</v>
      </c>
      <c r="E535" s="237" t="s">
        <v>1125</v>
      </c>
      <c r="F535" s="238" t="s">
        <v>1126</v>
      </c>
      <c r="G535" s="239" t="s">
        <v>236</v>
      </c>
      <c r="H535" s="240">
        <v>160</v>
      </c>
      <c r="I535" s="241"/>
      <c r="J535" s="242">
        <f>ROUND(I535*H535,2)</f>
        <v>0</v>
      </c>
      <c r="K535" s="243"/>
      <c r="L535" s="39"/>
      <c r="M535" s="244" t="s">
        <v>1</v>
      </c>
      <c r="N535" s="245" t="s">
        <v>40</v>
      </c>
      <c r="O535" s="71"/>
      <c r="P535" s="199">
        <f>O535*H535</f>
        <v>0</v>
      </c>
      <c r="Q535" s="199">
        <v>0</v>
      </c>
      <c r="R535" s="199">
        <f>Q535*H535</f>
        <v>0</v>
      </c>
      <c r="S535" s="199">
        <v>0.55800000000000005</v>
      </c>
      <c r="T535" s="200">
        <f>S535*H535</f>
        <v>89.28</v>
      </c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R535" s="201" t="s">
        <v>139</v>
      </c>
      <c r="AT535" s="201" t="s">
        <v>221</v>
      </c>
      <c r="AU535" s="201" t="s">
        <v>85</v>
      </c>
      <c r="AY535" s="17" t="s">
        <v>133</v>
      </c>
      <c r="BE535" s="202">
        <f>IF(N535="základní",J535,0)</f>
        <v>0</v>
      </c>
      <c r="BF535" s="202">
        <f>IF(N535="snížená",J535,0)</f>
        <v>0</v>
      </c>
      <c r="BG535" s="202">
        <f>IF(N535="zákl. přenesená",J535,0)</f>
        <v>0</v>
      </c>
      <c r="BH535" s="202">
        <f>IF(N535="sníž. přenesená",J535,0)</f>
        <v>0</v>
      </c>
      <c r="BI535" s="202">
        <f>IF(N535="nulová",J535,0)</f>
        <v>0</v>
      </c>
      <c r="BJ535" s="17" t="s">
        <v>83</v>
      </c>
      <c r="BK535" s="202">
        <f>ROUND(I535*H535,2)</f>
        <v>0</v>
      </c>
      <c r="BL535" s="17" t="s">
        <v>139</v>
      </c>
      <c r="BM535" s="201" t="s">
        <v>1127</v>
      </c>
    </row>
    <row r="536" spans="1:65" s="13" customFormat="1" ht="11.25">
      <c r="B536" s="203"/>
      <c r="C536" s="204"/>
      <c r="D536" s="205" t="s">
        <v>169</v>
      </c>
      <c r="E536" s="206" t="s">
        <v>1</v>
      </c>
      <c r="F536" s="207" t="s">
        <v>1128</v>
      </c>
      <c r="G536" s="204"/>
      <c r="H536" s="206" t="s">
        <v>1</v>
      </c>
      <c r="I536" s="208"/>
      <c r="J536" s="204"/>
      <c r="K536" s="204"/>
      <c r="L536" s="209"/>
      <c r="M536" s="210"/>
      <c r="N536" s="211"/>
      <c r="O536" s="211"/>
      <c r="P536" s="211"/>
      <c r="Q536" s="211"/>
      <c r="R536" s="211"/>
      <c r="S536" s="211"/>
      <c r="T536" s="212"/>
      <c r="AT536" s="213" t="s">
        <v>169</v>
      </c>
      <c r="AU536" s="213" t="s">
        <v>85</v>
      </c>
      <c r="AV536" s="13" t="s">
        <v>83</v>
      </c>
      <c r="AW536" s="13" t="s">
        <v>32</v>
      </c>
      <c r="AX536" s="13" t="s">
        <v>75</v>
      </c>
      <c r="AY536" s="213" t="s">
        <v>133</v>
      </c>
    </row>
    <row r="537" spans="1:65" s="14" customFormat="1" ht="11.25">
      <c r="B537" s="214"/>
      <c r="C537" s="215"/>
      <c r="D537" s="205" t="s">
        <v>169</v>
      </c>
      <c r="E537" s="216" t="s">
        <v>1</v>
      </c>
      <c r="F537" s="217" t="s">
        <v>1129</v>
      </c>
      <c r="G537" s="215"/>
      <c r="H537" s="218">
        <v>160</v>
      </c>
      <c r="I537" s="219"/>
      <c r="J537" s="215"/>
      <c r="K537" s="215"/>
      <c r="L537" s="220"/>
      <c r="M537" s="221"/>
      <c r="N537" s="222"/>
      <c r="O537" s="222"/>
      <c r="P537" s="222"/>
      <c r="Q537" s="222"/>
      <c r="R537" s="222"/>
      <c r="S537" s="222"/>
      <c r="T537" s="223"/>
      <c r="AT537" s="224" t="s">
        <v>169</v>
      </c>
      <c r="AU537" s="224" t="s">
        <v>85</v>
      </c>
      <c r="AV537" s="14" t="s">
        <v>85</v>
      </c>
      <c r="AW537" s="14" t="s">
        <v>32</v>
      </c>
      <c r="AX537" s="14" t="s">
        <v>83</v>
      </c>
      <c r="AY537" s="224" t="s">
        <v>133</v>
      </c>
    </row>
    <row r="538" spans="1:65" s="2" customFormat="1" ht="24.2" customHeight="1">
      <c r="A538" s="34"/>
      <c r="B538" s="35"/>
      <c r="C538" s="236" t="s">
        <v>1130</v>
      </c>
      <c r="D538" s="236" t="s">
        <v>221</v>
      </c>
      <c r="E538" s="237" t="s">
        <v>1131</v>
      </c>
      <c r="F538" s="238" t="s">
        <v>1132</v>
      </c>
      <c r="G538" s="239" t="s">
        <v>105</v>
      </c>
      <c r="H538" s="240">
        <v>89</v>
      </c>
      <c r="I538" s="241"/>
      <c r="J538" s="242">
        <f>ROUND(I538*H538,2)</f>
        <v>0</v>
      </c>
      <c r="K538" s="243"/>
      <c r="L538" s="39"/>
      <c r="M538" s="244" t="s">
        <v>1</v>
      </c>
      <c r="N538" s="245" t="s">
        <v>40</v>
      </c>
      <c r="O538" s="71"/>
      <c r="P538" s="199">
        <f>O538*H538</f>
        <v>0</v>
      </c>
      <c r="Q538" s="199">
        <v>0</v>
      </c>
      <c r="R538" s="199">
        <f>Q538*H538</f>
        <v>0</v>
      </c>
      <c r="S538" s="199">
        <v>0.25</v>
      </c>
      <c r="T538" s="200">
        <f>S538*H538</f>
        <v>22.25</v>
      </c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R538" s="201" t="s">
        <v>139</v>
      </c>
      <c r="AT538" s="201" t="s">
        <v>221</v>
      </c>
      <c r="AU538" s="201" t="s">
        <v>85</v>
      </c>
      <c r="AY538" s="17" t="s">
        <v>133</v>
      </c>
      <c r="BE538" s="202">
        <f>IF(N538="základní",J538,0)</f>
        <v>0</v>
      </c>
      <c r="BF538" s="202">
        <f>IF(N538="snížená",J538,0)</f>
        <v>0</v>
      </c>
      <c r="BG538" s="202">
        <f>IF(N538="zákl. přenesená",J538,0)</f>
        <v>0</v>
      </c>
      <c r="BH538" s="202">
        <f>IF(N538="sníž. přenesená",J538,0)</f>
        <v>0</v>
      </c>
      <c r="BI538" s="202">
        <f>IF(N538="nulová",J538,0)</f>
        <v>0</v>
      </c>
      <c r="BJ538" s="17" t="s">
        <v>83</v>
      </c>
      <c r="BK538" s="202">
        <f>ROUND(I538*H538,2)</f>
        <v>0</v>
      </c>
      <c r="BL538" s="17" t="s">
        <v>139</v>
      </c>
      <c r="BM538" s="201" t="s">
        <v>1133</v>
      </c>
    </row>
    <row r="539" spans="1:65" s="13" customFormat="1" ht="11.25">
      <c r="B539" s="203"/>
      <c r="C539" s="204"/>
      <c r="D539" s="205" t="s">
        <v>169</v>
      </c>
      <c r="E539" s="206" t="s">
        <v>1</v>
      </c>
      <c r="F539" s="207" t="s">
        <v>362</v>
      </c>
      <c r="G539" s="204"/>
      <c r="H539" s="206" t="s">
        <v>1</v>
      </c>
      <c r="I539" s="208"/>
      <c r="J539" s="204"/>
      <c r="K539" s="204"/>
      <c r="L539" s="209"/>
      <c r="M539" s="210"/>
      <c r="N539" s="211"/>
      <c r="O539" s="211"/>
      <c r="P539" s="211"/>
      <c r="Q539" s="211"/>
      <c r="R539" s="211"/>
      <c r="S539" s="211"/>
      <c r="T539" s="212"/>
      <c r="AT539" s="213" t="s">
        <v>169</v>
      </c>
      <c r="AU539" s="213" t="s">
        <v>85</v>
      </c>
      <c r="AV539" s="13" t="s">
        <v>83</v>
      </c>
      <c r="AW539" s="13" t="s">
        <v>32</v>
      </c>
      <c r="AX539" s="13" t="s">
        <v>75</v>
      </c>
      <c r="AY539" s="213" t="s">
        <v>133</v>
      </c>
    </row>
    <row r="540" spans="1:65" s="14" customFormat="1" ht="11.25">
      <c r="B540" s="214"/>
      <c r="C540" s="215"/>
      <c r="D540" s="205" t="s">
        <v>169</v>
      </c>
      <c r="E540" s="216" t="s">
        <v>1</v>
      </c>
      <c r="F540" s="217" t="s">
        <v>1134</v>
      </c>
      <c r="G540" s="215"/>
      <c r="H540" s="218">
        <v>89</v>
      </c>
      <c r="I540" s="219"/>
      <c r="J540" s="215"/>
      <c r="K540" s="215"/>
      <c r="L540" s="220"/>
      <c r="M540" s="221"/>
      <c r="N540" s="222"/>
      <c r="O540" s="222"/>
      <c r="P540" s="222"/>
      <c r="Q540" s="222"/>
      <c r="R540" s="222"/>
      <c r="S540" s="222"/>
      <c r="T540" s="223"/>
      <c r="AT540" s="224" t="s">
        <v>169</v>
      </c>
      <c r="AU540" s="224" t="s">
        <v>85</v>
      </c>
      <c r="AV540" s="14" t="s">
        <v>85</v>
      </c>
      <c r="AW540" s="14" t="s">
        <v>32</v>
      </c>
      <c r="AX540" s="14" t="s">
        <v>83</v>
      </c>
      <c r="AY540" s="224" t="s">
        <v>133</v>
      </c>
    </row>
    <row r="541" spans="1:65" s="2" customFormat="1" ht="16.5" customHeight="1">
      <c r="A541" s="34"/>
      <c r="B541" s="35"/>
      <c r="C541" s="236" t="s">
        <v>250</v>
      </c>
      <c r="D541" s="236" t="s">
        <v>221</v>
      </c>
      <c r="E541" s="237" t="s">
        <v>1135</v>
      </c>
      <c r="F541" s="238" t="s">
        <v>1136</v>
      </c>
      <c r="G541" s="239" t="s">
        <v>167</v>
      </c>
      <c r="H541" s="240">
        <v>10</v>
      </c>
      <c r="I541" s="241"/>
      <c r="J541" s="242">
        <f t="shared" ref="J541:J553" si="50">ROUND(I541*H541,2)</f>
        <v>0</v>
      </c>
      <c r="K541" s="243"/>
      <c r="L541" s="39"/>
      <c r="M541" s="244" t="s">
        <v>1</v>
      </c>
      <c r="N541" s="245" t="s">
        <v>40</v>
      </c>
      <c r="O541" s="71"/>
      <c r="P541" s="199">
        <f t="shared" ref="P541:P553" si="51">O541*H541</f>
        <v>0</v>
      </c>
      <c r="Q541" s="199">
        <v>0</v>
      </c>
      <c r="R541" s="199">
        <f t="shared" ref="R541:R553" si="52">Q541*H541</f>
        <v>0</v>
      </c>
      <c r="S541" s="199">
        <v>9.7999999999999997E-3</v>
      </c>
      <c r="T541" s="200">
        <f t="shared" ref="T541:T553" si="53">S541*H541</f>
        <v>9.8000000000000004E-2</v>
      </c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R541" s="201" t="s">
        <v>139</v>
      </c>
      <c r="AT541" s="201" t="s">
        <v>221</v>
      </c>
      <c r="AU541" s="201" t="s">
        <v>85</v>
      </c>
      <c r="AY541" s="17" t="s">
        <v>133</v>
      </c>
      <c r="BE541" s="202">
        <f t="shared" ref="BE541:BE553" si="54">IF(N541="základní",J541,0)</f>
        <v>0</v>
      </c>
      <c r="BF541" s="202">
        <f t="shared" ref="BF541:BF553" si="55">IF(N541="snížená",J541,0)</f>
        <v>0</v>
      </c>
      <c r="BG541" s="202">
        <f t="shared" ref="BG541:BG553" si="56">IF(N541="zákl. přenesená",J541,0)</f>
        <v>0</v>
      </c>
      <c r="BH541" s="202">
        <f t="shared" ref="BH541:BH553" si="57">IF(N541="sníž. přenesená",J541,0)</f>
        <v>0</v>
      </c>
      <c r="BI541" s="202">
        <f t="shared" ref="BI541:BI553" si="58">IF(N541="nulová",J541,0)</f>
        <v>0</v>
      </c>
      <c r="BJ541" s="17" t="s">
        <v>83</v>
      </c>
      <c r="BK541" s="202">
        <f t="shared" ref="BK541:BK553" si="59">ROUND(I541*H541,2)</f>
        <v>0</v>
      </c>
      <c r="BL541" s="17" t="s">
        <v>139</v>
      </c>
      <c r="BM541" s="201" t="s">
        <v>1137</v>
      </c>
    </row>
    <row r="542" spans="1:65" s="2" customFormat="1" ht="16.5" customHeight="1">
      <c r="A542" s="34"/>
      <c r="B542" s="35"/>
      <c r="C542" s="236" t="s">
        <v>106</v>
      </c>
      <c r="D542" s="236" t="s">
        <v>221</v>
      </c>
      <c r="E542" s="237" t="s">
        <v>1138</v>
      </c>
      <c r="F542" s="238" t="s">
        <v>1139</v>
      </c>
      <c r="G542" s="239" t="s">
        <v>167</v>
      </c>
      <c r="H542" s="240">
        <v>2</v>
      </c>
      <c r="I542" s="241"/>
      <c r="J542" s="242">
        <f t="shared" si="50"/>
        <v>0</v>
      </c>
      <c r="K542" s="243"/>
      <c r="L542" s="39"/>
      <c r="M542" s="244" t="s">
        <v>1</v>
      </c>
      <c r="N542" s="245" t="s">
        <v>40</v>
      </c>
      <c r="O542" s="71"/>
      <c r="P542" s="199">
        <f t="shared" si="51"/>
        <v>0</v>
      </c>
      <c r="Q542" s="199">
        <v>0</v>
      </c>
      <c r="R542" s="199">
        <f t="shared" si="52"/>
        <v>0</v>
      </c>
      <c r="S542" s="199">
        <v>2E-3</v>
      </c>
      <c r="T542" s="200">
        <f t="shared" si="53"/>
        <v>4.0000000000000001E-3</v>
      </c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R542" s="201" t="s">
        <v>139</v>
      </c>
      <c r="AT542" s="201" t="s">
        <v>221</v>
      </c>
      <c r="AU542" s="201" t="s">
        <v>85</v>
      </c>
      <c r="AY542" s="17" t="s">
        <v>133</v>
      </c>
      <c r="BE542" s="202">
        <f t="shared" si="54"/>
        <v>0</v>
      </c>
      <c r="BF542" s="202">
        <f t="shared" si="55"/>
        <v>0</v>
      </c>
      <c r="BG542" s="202">
        <f t="shared" si="56"/>
        <v>0</v>
      </c>
      <c r="BH542" s="202">
        <f t="shared" si="57"/>
        <v>0</v>
      </c>
      <c r="BI542" s="202">
        <f t="shared" si="58"/>
        <v>0</v>
      </c>
      <c r="BJ542" s="17" t="s">
        <v>83</v>
      </c>
      <c r="BK542" s="202">
        <f t="shared" si="59"/>
        <v>0</v>
      </c>
      <c r="BL542" s="17" t="s">
        <v>139</v>
      </c>
      <c r="BM542" s="201" t="s">
        <v>1140</v>
      </c>
    </row>
    <row r="543" spans="1:65" s="2" customFormat="1" ht="24.2" customHeight="1">
      <c r="A543" s="34"/>
      <c r="B543" s="35"/>
      <c r="C543" s="236" t="s">
        <v>1141</v>
      </c>
      <c r="D543" s="236" t="s">
        <v>221</v>
      </c>
      <c r="E543" s="237" t="s">
        <v>1142</v>
      </c>
      <c r="F543" s="238" t="s">
        <v>1143</v>
      </c>
      <c r="G543" s="239" t="s">
        <v>167</v>
      </c>
      <c r="H543" s="240">
        <v>11</v>
      </c>
      <c r="I543" s="241"/>
      <c r="J543" s="242">
        <f t="shared" si="50"/>
        <v>0</v>
      </c>
      <c r="K543" s="243"/>
      <c r="L543" s="39"/>
      <c r="M543" s="244" t="s">
        <v>1</v>
      </c>
      <c r="N543" s="245" t="s">
        <v>40</v>
      </c>
      <c r="O543" s="71"/>
      <c r="P543" s="199">
        <f t="shared" si="51"/>
        <v>0</v>
      </c>
      <c r="Q543" s="199">
        <v>6.9999999999999999E-4</v>
      </c>
      <c r="R543" s="199">
        <f t="shared" si="52"/>
        <v>7.7000000000000002E-3</v>
      </c>
      <c r="S543" s="199">
        <v>0</v>
      </c>
      <c r="T543" s="200">
        <f t="shared" si="53"/>
        <v>0</v>
      </c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R543" s="201" t="s">
        <v>139</v>
      </c>
      <c r="AT543" s="201" t="s">
        <v>221</v>
      </c>
      <c r="AU543" s="201" t="s">
        <v>85</v>
      </c>
      <c r="AY543" s="17" t="s">
        <v>133</v>
      </c>
      <c r="BE543" s="202">
        <f t="shared" si="54"/>
        <v>0</v>
      </c>
      <c r="BF543" s="202">
        <f t="shared" si="55"/>
        <v>0</v>
      </c>
      <c r="BG543" s="202">
        <f t="shared" si="56"/>
        <v>0</v>
      </c>
      <c r="BH543" s="202">
        <f t="shared" si="57"/>
        <v>0</v>
      </c>
      <c r="BI543" s="202">
        <f t="shared" si="58"/>
        <v>0</v>
      </c>
      <c r="BJ543" s="17" t="s">
        <v>83</v>
      </c>
      <c r="BK543" s="202">
        <f t="shared" si="59"/>
        <v>0</v>
      </c>
      <c r="BL543" s="17" t="s">
        <v>139</v>
      </c>
      <c r="BM543" s="201" t="s">
        <v>1144</v>
      </c>
    </row>
    <row r="544" spans="1:65" s="2" customFormat="1" ht="24.2" customHeight="1">
      <c r="A544" s="34"/>
      <c r="B544" s="35"/>
      <c r="C544" s="188" t="s">
        <v>1145</v>
      </c>
      <c r="D544" s="188" t="s">
        <v>135</v>
      </c>
      <c r="E544" s="189" t="s">
        <v>1146</v>
      </c>
      <c r="F544" s="190" t="s">
        <v>1147</v>
      </c>
      <c r="G544" s="191" t="s">
        <v>167</v>
      </c>
      <c r="H544" s="192">
        <v>3</v>
      </c>
      <c r="I544" s="193"/>
      <c r="J544" s="194">
        <f t="shared" si="50"/>
        <v>0</v>
      </c>
      <c r="K544" s="195"/>
      <c r="L544" s="196"/>
      <c r="M544" s="197" t="s">
        <v>1</v>
      </c>
      <c r="N544" s="198" t="s">
        <v>40</v>
      </c>
      <c r="O544" s="71"/>
      <c r="P544" s="199">
        <f t="shared" si="51"/>
        <v>0</v>
      </c>
      <c r="Q544" s="199">
        <v>1.2999999999999999E-3</v>
      </c>
      <c r="R544" s="199">
        <f t="shared" si="52"/>
        <v>3.8999999999999998E-3</v>
      </c>
      <c r="S544" s="199">
        <v>0</v>
      </c>
      <c r="T544" s="200">
        <f t="shared" si="53"/>
        <v>0</v>
      </c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R544" s="201" t="s">
        <v>138</v>
      </c>
      <c r="AT544" s="201" t="s">
        <v>135</v>
      </c>
      <c r="AU544" s="201" t="s">
        <v>85</v>
      </c>
      <c r="AY544" s="17" t="s">
        <v>133</v>
      </c>
      <c r="BE544" s="202">
        <f t="shared" si="54"/>
        <v>0</v>
      </c>
      <c r="BF544" s="202">
        <f t="shared" si="55"/>
        <v>0</v>
      </c>
      <c r="BG544" s="202">
        <f t="shared" si="56"/>
        <v>0</v>
      </c>
      <c r="BH544" s="202">
        <f t="shared" si="57"/>
        <v>0</v>
      </c>
      <c r="BI544" s="202">
        <f t="shared" si="58"/>
        <v>0</v>
      </c>
      <c r="BJ544" s="17" t="s">
        <v>83</v>
      </c>
      <c r="BK544" s="202">
        <f t="shared" si="59"/>
        <v>0</v>
      </c>
      <c r="BL544" s="17" t="s">
        <v>139</v>
      </c>
      <c r="BM544" s="201" t="s">
        <v>1148</v>
      </c>
    </row>
    <row r="545" spans="1:65" s="2" customFormat="1" ht="24.2" customHeight="1">
      <c r="A545" s="34"/>
      <c r="B545" s="35"/>
      <c r="C545" s="188" t="s">
        <v>1149</v>
      </c>
      <c r="D545" s="188" t="s">
        <v>135</v>
      </c>
      <c r="E545" s="189" t="s">
        <v>1150</v>
      </c>
      <c r="F545" s="190" t="s">
        <v>1151</v>
      </c>
      <c r="G545" s="191" t="s">
        <v>167</v>
      </c>
      <c r="H545" s="192">
        <v>5</v>
      </c>
      <c r="I545" s="193"/>
      <c r="J545" s="194">
        <f t="shared" si="50"/>
        <v>0</v>
      </c>
      <c r="K545" s="195"/>
      <c r="L545" s="196"/>
      <c r="M545" s="197" t="s">
        <v>1</v>
      </c>
      <c r="N545" s="198" t="s">
        <v>40</v>
      </c>
      <c r="O545" s="71"/>
      <c r="P545" s="199">
        <f t="shared" si="51"/>
        <v>0</v>
      </c>
      <c r="Q545" s="199">
        <v>3.5000000000000001E-3</v>
      </c>
      <c r="R545" s="199">
        <f t="shared" si="52"/>
        <v>1.7500000000000002E-2</v>
      </c>
      <c r="S545" s="199">
        <v>0</v>
      </c>
      <c r="T545" s="200">
        <f t="shared" si="53"/>
        <v>0</v>
      </c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R545" s="201" t="s">
        <v>138</v>
      </c>
      <c r="AT545" s="201" t="s">
        <v>135</v>
      </c>
      <c r="AU545" s="201" t="s">
        <v>85</v>
      </c>
      <c r="AY545" s="17" t="s">
        <v>133</v>
      </c>
      <c r="BE545" s="202">
        <f t="shared" si="54"/>
        <v>0</v>
      </c>
      <c r="BF545" s="202">
        <f t="shared" si="55"/>
        <v>0</v>
      </c>
      <c r="BG545" s="202">
        <f t="shared" si="56"/>
        <v>0</v>
      </c>
      <c r="BH545" s="202">
        <f t="shared" si="57"/>
        <v>0</v>
      </c>
      <c r="BI545" s="202">
        <f t="shared" si="58"/>
        <v>0</v>
      </c>
      <c r="BJ545" s="17" t="s">
        <v>83</v>
      </c>
      <c r="BK545" s="202">
        <f t="shared" si="59"/>
        <v>0</v>
      </c>
      <c r="BL545" s="17" t="s">
        <v>139</v>
      </c>
      <c r="BM545" s="201" t="s">
        <v>1152</v>
      </c>
    </row>
    <row r="546" spans="1:65" s="2" customFormat="1" ht="21.75" customHeight="1">
      <c r="A546" s="34"/>
      <c r="B546" s="35"/>
      <c r="C546" s="188" t="s">
        <v>1153</v>
      </c>
      <c r="D546" s="188" t="s">
        <v>135</v>
      </c>
      <c r="E546" s="189" t="s">
        <v>1154</v>
      </c>
      <c r="F546" s="190" t="s">
        <v>1155</v>
      </c>
      <c r="G546" s="191" t="s">
        <v>167</v>
      </c>
      <c r="H546" s="192">
        <v>2</v>
      </c>
      <c r="I546" s="193"/>
      <c r="J546" s="194">
        <f t="shared" si="50"/>
        <v>0</v>
      </c>
      <c r="K546" s="195"/>
      <c r="L546" s="196"/>
      <c r="M546" s="197" t="s">
        <v>1</v>
      </c>
      <c r="N546" s="198" t="s">
        <v>40</v>
      </c>
      <c r="O546" s="71"/>
      <c r="P546" s="199">
        <f t="shared" si="51"/>
        <v>0</v>
      </c>
      <c r="Q546" s="199">
        <v>8.9999999999999998E-4</v>
      </c>
      <c r="R546" s="199">
        <f t="shared" si="52"/>
        <v>1.8E-3</v>
      </c>
      <c r="S546" s="199">
        <v>0</v>
      </c>
      <c r="T546" s="200">
        <f t="shared" si="53"/>
        <v>0</v>
      </c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R546" s="201" t="s">
        <v>138</v>
      </c>
      <c r="AT546" s="201" t="s">
        <v>135</v>
      </c>
      <c r="AU546" s="201" t="s">
        <v>85</v>
      </c>
      <c r="AY546" s="17" t="s">
        <v>133</v>
      </c>
      <c r="BE546" s="202">
        <f t="shared" si="54"/>
        <v>0</v>
      </c>
      <c r="BF546" s="202">
        <f t="shared" si="55"/>
        <v>0</v>
      </c>
      <c r="BG546" s="202">
        <f t="shared" si="56"/>
        <v>0</v>
      </c>
      <c r="BH546" s="202">
        <f t="shared" si="57"/>
        <v>0</v>
      </c>
      <c r="BI546" s="202">
        <f t="shared" si="58"/>
        <v>0</v>
      </c>
      <c r="BJ546" s="17" t="s">
        <v>83</v>
      </c>
      <c r="BK546" s="202">
        <f t="shared" si="59"/>
        <v>0</v>
      </c>
      <c r="BL546" s="17" t="s">
        <v>139</v>
      </c>
      <c r="BM546" s="201" t="s">
        <v>1156</v>
      </c>
    </row>
    <row r="547" spans="1:65" s="2" customFormat="1" ht="16.5" customHeight="1">
      <c r="A547" s="34"/>
      <c r="B547" s="35"/>
      <c r="C547" s="188" t="s">
        <v>1157</v>
      </c>
      <c r="D547" s="188" t="s">
        <v>135</v>
      </c>
      <c r="E547" s="189" t="s">
        <v>1158</v>
      </c>
      <c r="F547" s="190" t="s">
        <v>1159</v>
      </c>
      <c r="G547" s="191" t="s">
        <v>167</v>
      </c>
      <c r="H547" s="192">
        <v>1</v>
      </c>
      <c r="I547" s="193"/>
      <c r="J547" s="194">
        <f t="shared" si="50"/>
        <v>0</v>
      </c>
      <c r="K547" s="195"/>
      <c r="L547" s="196"/>
      <c r="M547" s="197" t="s">
        <v>1</v>
      </c>
      <c r="N547" s="198" t="s">
        <v>40</v>
      </c>
      <c r="O547" s="71"/>
      <c r="P547" s="199">
        <f t="shared" si="51"/>
        <v>0</v>
      </c>
      <c r="Q547" s="199">
        <v>1.6999999999999999E-3</v>
      </c>
      <c r="R547" s="199">
        <f t="shared" si="52"/>
        <v>1.6999999999999999E-3</v>
      </c>
      <c r="S547" s="199">
        <v>0</v>
      </c>
      <c r="T547" s="200">
        <f t="shared" si="53"/>
        <v>0</v>
      </c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R547" s="201" t="s">
        <v>138</v>
      </c>
      <c r="AT547" s="201" t="s">
        <v>135</v>
      </c>
      <c r="AU547" s="201" t="s">
        <v>85</v>
      </c>
      <c r="AY547" s="17" t="s">
        <v>133</v>
      </c>
      <c r="BE547" s="202">
        <f t="shared" si="54"/>
        <v>0</v>
      </c>
      <c r="BF547" s="202">
        <f t="shared" si="55"/>
        <v>0</v>
      </c>
      <c r="BG547" s="202">
        <f t="shared" si="56"/>
        <v>0</v>
      </c>
      <c r="BH547" s="202">
        <f t="shared" si="57"/>
        <v>0</v>
      </c>
      <c r="BI547" s="202">
        <f t="shared" si="58"/>
        <v>0</v>
      </c>
      <c r="BJ547" s="17" t="s">
        <v>83</v>
      </c>
      <c r="BK547" s="202">
        <f t="shared" si="59"/>
        <v>0</v>
      </c>
      <c r="BL547" s="17" t="s">
        <v>139</v>
      </c>
      <c r="BM547" s="201" t="s">
        <v>1160</v>
      </c>
    </row>
    <row r="548" spans="1:65" s="2" customFormat="1" ht="21.75" customHeight="1">
      <c r="A548" s="34"/>
      <c r="B548" s="35"/>
      <c r="C548" s="188" t="s">
        <v>1161</v>
      </c>
      <c r="D548" s="188" t="s">
        <v>135</v>
      </c>
      <c r="E548" s="189" t="s">
        <v>1162</v>
      </c>
      <c r="F548" s="190" t="s">
        <v>1163</v>
      </c>
      <c r="G548" s="191" t="s">
        <v>167</v>
      </c>
      <c r="H548" s="192">
        <v>8</v>
      </c>
      <c r="I548" s="193"/>
      <c r="J548" s="194">
        <f t="shared" si="50"/>
        <v>0</v>
      </c>
      <c r="K548" s="195"/>
      <c r="L548" s="196"/>
      <c r="M548" s="197" t="s">
        <v>1</v>
      </c>
      <c r="N548" s="198" t="s">
        <v>40</v>
      </c>
      <c r="O548" s="71"/>
      <c r="P548" s="199">
        <f t="shared" si="51"/>
        <v>0</v>
      </c>
      <c r="Q548" s="199">
        <v>6.1000000000000004E-3</v>
      </c>
      <c r="R548" s="199">
        <f t="shared" si="52"/>
        <v>4.8800000000000003E-2</v>
      </c>
      <c r="S548" s="199">
        <v>0</v>
      </c>
      <c r="T548" s="200">
        <f t="shared" si="53"/>
        <v>0</v>
      </c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R548" s="201" t="s">
        <v>138</v>
      </c>
      <c r="AT548" s="201" t="s">
        <v>135</v>
      </c>
      <c r="AU548" s="201" t="s">
        <v>85</v>
      </c>
      <c r="AY548" s="17" t="s">
        <v>133</v>
      </c>
      <c r="BE548" s="202">
        <f t="shared" si="54"/>
        <v>0</v>
      </c>
      <c r="BF548" s="202">
        <f t="shared" si="55"/>
        <v>0</v>
      </c>
      <c r="BG548" s="202">
        <f t="shared" si="56"/>
        <v>0</v>
      </c>
      <c r="BH548" s="202">
        <f t="shared" si="57"/>
        <v>0</v>
      </c>
      <c r="BI548" s="202">
        <f t="shared" si="58"/>
        <v>0</v>
      </c>
      <c r="BJ548" s="17" t="s">
        <v>83</v>
      </c>
      <c r="BK548" s="202">
        <f t="shared" si="59"/>
        <v>0</v>
      </c>
      <c r="BL548" s="17" t="s">
        <v>139</v>
      </c>
      <c r="BM548" s="201" t="s">
        <v>1164</v>
      </c>
    </row>
    <row r="549" spans="1:65" s="2" customFormat="1" ht="16.5" customHeight="1">
      <c r="A549" s="34"/>
      <c r="B549" s="35"/>
      <c r="C549" s="188" t="s">
        <v>1165</v>
      </c>
      <c r="D549" s="188" t="s">
        <v>135</v>
      </c>
      <c r="E549" s="189" t="s">
        <v>1166</v>
      </c>
      <c r="F549" s="190" t="s">
        <v>1167</v>
      </c>
      <c r="G549" s="191" t="s">
        <v>167</v>
      </c>
      <c r="H549" s="192">
        <v>8</v>
      </c>
      <c r="I549" s="193"/>
      <c r="J549" s="194">
        <f t="shared" si="50"/>
        <v>0</v>
      </c>
      <c r="K549" s="195"/>
      <c r="L549" s="196"/>
      <c r="M549" s="197" t="s">
        <v>1</v>
      </c>
      <c r="N549" s="198" t="s">
        <v>40</v>
      </c>
      <c r="O549" s="71"/>
      <c r="P549" s="199">
        <f t="shared" si="51"/>
        <v>0</v>
      </c>
      <c r="Q549" s="199">
        <v>3.0000000000000001E-3</v>
      </c>
      <c r="R549" s="199">
        <f t="shared" si="52"/>
        <v>2.4E-2</v>
      </c>
      <c r="S549" s="199">
        <v>0</v>
      </c>
      <c r="T549" s="200">
        <f t="shared" si="53"/>
        <v>0</v>
      </c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R549" s="201" t="s">
        <v>138</v>
      </c>
      <c r="AT549" s="201" t="s">
        <v>135</v>
      </c>
      <c r="AU549" s="201" t="s">
        <v>85</v>
      </c>
      <c r="AY549" s="17" t="s">
        <v>133</v>
      </c>
      <c r="BE549" s="202">
        <f t="shared" si="54"/>
        <v>0</v>
      </c>
      <c r="BF549" s="202">
        <f t="shared" si="55"/>
        <v>0</v>
      </c>
      <c r="BG549" s="202">
        <f t="shared" si="56"/>
        <v>0</v>
      </c>
      <c r="BH549" s="202">
        <f t="shared" si="57"/>
        <v>0</v>
      </c>
      <c r="BI549" s="202">
        <f t="shared" si="58"/>
        <v>0</v>
      </c>
      <c r="BJ549" s="17" t="s">
        <v>83</v>
      </c>
      <c r="BK549" s="202">
        <f t="shared" si="59"/>
        <v>0</v>
      </c>
      <c r="BL549" s="17" t="s">
        <v>139</v>
      </c>
      <c r="BM549" s="201" t="s">
        <v>1168</v>
      </c>
    </row>
    <row r="550" spans="1:65" s="2" customFormat="1" ht="16.5" customHeight="1">
      <c r="A550" s="34"/>
      <c r="B550" s="35"/>
      <c r="C550" s="188" t="s">
        <v>1169</v>
      </c>
      <c r="D550" s="188" t="s">
        <v>135</v>
      </c>
      <c r="E550" s="189" t="s">
        <v>1170</v>
      </c>
      <c r="F550" s="190" t="s">
        <v>1171</v>
      </c>
      <c r="G550" s="191" t="s">
        <v>167</v>
      </c>
      <c r="H550" s="192">
        <v>8</v>
      </c>
      <c r="I550" s="193"/>
      <c r="J550" s="194">
        <f t="shared" si="50"/>
        <v>0</v>
      </c>
      <c r="K550" s="195"/>
      <c r="L550" s="196"/>
      <c r="M550" s="197" t="s">
        <v>1</v>
      </c>
      <c r="N550" s="198" t="s">
        <v>40</v>
      </c>
      <c r="O550" s="71"/>
      <c r="P550" s="199">
        <f t="shared" si="51"/>
        <v>0</v>
      </c>
      <c r="Q550" s="199">
        <v>1E-4</v>
      </c>
      <c r="R550" s="199">
        <f t="shared" si="52"/>
        <v>8.0000000000000004E-4</v>
      </c>
      <c r="S550" s="199">
        <v>0</v>
      </c>
      <c r="T550" s="200">
        <f t="shared" si="53"/>
        <v>0</v>
      </c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R550" s="201" t="s">
        <v>138</v>
      </c>
      <c r="AT550" s="201" t="s">
        <v>135</v>
      </c>
      <c r="AU550" s="201" t="s">
        <v>85</v>
      </c>
      <c r="AY550" s="17" t="s">
        <v>133</v>
      </c>
      <c r="BE550" s="202">
        <f t="shared" si="54"/>
        <v>0</v>
      </c>
      <c r="BF550" s="202">
        <f t="shared" si="55"/>
        <v>0</v>
      </c>
      <c r="BG550" s="202">
        <f t="shared" si="56"/>
        <v>0</v>
      </c>
      <c r="BH550" s="202">
        <f t="shared" si="57"/>
        <v>0</v>
      </c>
      <c r="BI550" s="202">
        <f t="shared" si="58"/>
        <v>0</v>
      </c>
      <c r="BJ550" s="17" t="s">
        <v>83</v>
      </c>
      <c r="BK550" s="202">
        <f t="shared" si="59"/>
        <v>0</v>
      </c>
      <c r="BL550" s="17" t="s">
        <v>139</v>
      </c>
      <c r="BM550" s="201" t="s">
        <v>1172</v>
      </c>
    </row>
    <row r="551" spans="1:65" s="2" customFormat="1" ht="16.5" customHeight="1">
      <c r="A551" s="34"/>
      <c r="B551" s="35"/>
      <c r="C551" s="236" t="s">
        <v>1173</v>
      </c>
      <c r="D551" s="236" t="s">
        <v>221</v>
      </c>
      <c r="E551" s="237" t="s">
        <v>1174</v>
      </c>
      <c r="F551" s="238" t="s">
        <v>1175</v>
      </c>
      <c r="G551" s="239" t="s">
        <v>105</v>
      </c>
      <c r="H551" s="240">
        <v>13</v>
      </c>
      <c r="I551" s="241"/>
      <c r="J551" s="242">
        <f t="shared" si="50"/>
        <v>0</v>
      </c>
      <c r="K551" s="243"/>
      <c r="L551" s="39"/>
      <c r="M551" s="244" t="s">
        <v>1</v>
      </c>
      <c r="N551" s="245" t="s">
        <v>40</v>
      </c>
      <c r="O551" s="71"/>
      <c r="P551" s="199">
        <f t="shared" si="51"/>
        <v>0</v>
      </c>
      <c r="Q551" s="199">
        <v>0</v>
      </c>
      <c r="R551" s="199">
        <f t="shared" si="52"/>
        <v>0</v>
      </c>
      <c r="S551" s="199">
        <v>0</v>
      </c>
      <c r="T551" s="200">
        <f t="shared" si="53"/>
        <v>0</v>
      </c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R551" s="201" t="s">
        <v>139</v>
      </c>
      <c r="AT551" s="201" t="s">
        <v>221</v>
      </c>
      <c r="AU551" s="201" t="s">
        <v>85</v>
      </c>
      <c r="AY551" s="17" t="s">
        <v>133</v>
      </c>
      <c r="BE551" s="202">
        <f t="shared" si="54"/>
        <v>0</v>
      </c>
      <c r="BF551" s="202">
        <f t="shared" si="55"/>
        <v>0</v>
      </c>
      <c r="BG551" s="202">
        <f t="shared" si="56"/>
        <v>0</v>
      </c>
      <c r="BH551" s="202">
        <f t="shared" si="57"/>
        <v>0</v>
      </c>
      <c r="BI551" s="202">
        <f t="shared" si="58"/>
        <v>0</v>
      </c>
      <c r="BJ551" s="17" t="s">
        <v>83</v>
      </c>
      <c r="BK551" s="202">
        <f t="shared" si="59"/>
        <v>0</v>
      </c>
      <c r="BL551" s="17" t="s">
        <v>139</v>
      </c>
      <c r="BM551" s="201" t="s">
        <v>1176</v>
      </c>
    </row>
    <row r="552" spans="1:65" s="2" customFormat="1" ht="16.5" customHeight="1">
      <c r="A552" s="34"/>
      <c r="B552" s="35"/>
      <c r="C552" s="236" t="s">
        <v>1177</v>
      </c>
      <c r="D552" s="236" t="s">
        <v>221</v>
      </c>
      <c r="E552" s="237" t="s">
        <v>1178</v>
      </c>
      <c r="F552" s="238" t="s">
        <v>1179</v>
      </c>
      <c r="G552" s="239" t="s">
        <v>236</v>
      </c>
      <c r="H552" s="240">
        <v>2</v>
      </c>
      <c r="I552" s="241"/>
      <c r="J552" s="242">
        <f t="shared" si="50"/>
        <v>0</v>
      </c>
      <c r="K552" s="243"/>
      <c r="L552" s="39"/>
      <c r="M552" s="244" t="s">
        <v>1</v>
      </c>
      <c r="N552" s="245" t="s">
        <v>40</v>
      </c>
      <c r="O552" s="71"/>
      <c r="P552" s="199">
        <f t="shared" si="51"/>
        <v>0</v>
      </c>
      <c r="Q552" s="199">
        <v>1.0000000000000001E-5</v>
      </c>
      <c r="R552" s="199">
        <f t="shared" si="52"/>
        <v>2.0000000000000002E-5</v>
      </c>
      <c r="S552" s="199">
        <v>0</v>
      </c>
      <c r="T552" s="200">
        <f t="shared" si="53"/>
        <v>0</v>
      </c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R552" s="201" t="s">
        <v>139</v>
      </c>
      <c r="AT552" s="201" t="s">
        <v>221</v>
      </c>
      <c r="AU552" s="201" t="s">
        <v>85</v>
      </c>
      <c r="AY552" s="17" t="s">
        <v>133</v>
      </c>
      <c r="BE552" s="202">
        <f t="shared" si="54"/>
        <v>0</v>
      </c>
      <c r="BF552" s="202">
        <f t="shared" si="55"/>
        <v>0</v>
      </c>
      <c r="BG552" s="202">
        <f t="shared" si="56"/>
        <v>0</v>
      </c>
      <c r="BH552" s="202">
        <f t="shared" si="57"/>
        <v>0</v>
      </c>
      <c r="BI552" s="202">
        <f t="shared" si="58"/>
        <v>0</v>
      </c>
      <c r="BJ552" s="17" t="s">
        <v>83</v>
      </c>
      <c r="BK552" s="202">
        <f t="shared" si="59"/>
        <v>0</v>
      </c>
      <c r="BL552" s="17" t="s">
        <v>139</v>
      </c>
      <c r="BM552" s="201" t="s">
        <v>1180</v>
      </c>
    </row>
    <row r="553" spans="1:65" s="2" customFormat="1" ht="33" customHeight="1">
      <c r="A553" s="34"/>
      <c r="B553" s="35"/>
      <c r="C553" s="236" t="s">
        <v>1181</v>
      </c>
      <c r="D553" s="236" t="s">
        <v>221</v>
      </c>
      <c r="E553" s="237" t="s">
        <v>1182</v>
      </c>
      <c r="F553" s="238" t="s">
        <v>1183</v>
      </c>
      <c r="G553" s="239" t="s">
        <v>105</v>
      </c>
      <c r="H553" s="240">
        <v>122.5</v>
      </c>
      <c r="I553" s="241"/>
      <c r="J553" s="242">
        <f t="shared" si="50"/>
        <v>0</v>
      </c>
      <c r="K553" s="243"/>
      <c r="L553" s="39"/>
      <c r="M553" s="244" t="s">
        <v>1</v>
      </c>
      <c r="N553" s="245" t="s">
        <v>40</v>
      </c>
      <c r="O553" s="71"/>
      <c r="P553" s="199">
        <f t="shared" si="51"/>
        <v>0</v>
      </c>
      <c r="Q553" s="199">
        <v>0.15540000000000001</v>
      </c>
      <c r="R553" s="199">
        <f t="shared" si="52"/>
        <v>19.0365</v>
      </c>
      <c r="S553" s="199">
        <v>0</v>
      </c>
      <c r="T553" s="200">
        <f t="shared" si="53"/>
        <v>0</v>
      </c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R553" s="201" t="s">
        <v>139</v>
      </c>
      <c r="AT553" s="201" t="s">
        <v>221</v>
      </c>
      <c r="AU553" s="201" t="s">
        <v>85</v>
      </c>
      <c r="AY553" s="17" t="s">
        <v>133</v>
      </c>
      <c r="BE553" s="202">
        <f t="shared" si="54"/>
        <v>0</v>
      </c>
      <c r="BF553" s="202">
        <f t="shared" si="55"/>
        <v>0</v>
      </c>
      <c r="BG553" s="202">
        <f t="shared" si="56"/>
        <v>0</v>
      </c>
      <c r="BH553" s="202">
        <f t="shared" si="57"/>
        <v>0</v>
      </c>
      <c r="BI553" s="202">
        <f t="shared" si="58"/>
        <v>0</v>
      </c>
      <c r="BJ553" s="17" t="s">
        <v>83</v>
      </c>
      <c r="BK553" s="202">
        <f t="shared" si="59"/>
        <v>0</v>
      </c>
      <c r="BL553" s="17" t="s">
        <v>139</v>
      </c>
      <c r="BM553" s="201" t="s">
        <v>1184</v>
      </c>
    </row>
    <row r="554" spans="1:65" s="13" customFormat="1" ht="11.25">
      <c r="B554" s="203"/>
      <c r="C554" s="204"/>
      <c r="D554" s="205" t="s">
        <v>169</v>
      </c>
      <c r="E554" s="206" t="s">
        <v>1</v>
      </c>
      <c r="F554" s="207" t="s">
        <v>315</v>
      </c>
      <c r="G554" s="204"/>
      <c r="H554" s="206" t="s">
        <v>1</v>
      </c>
      <c r="I554" s="208"/>
      <c r="J554" s="204"/>
      <c r="K554" s="204"/>
      <c r="L554" s="209"/>
      <c r="M554" s="210"/>
      <c r="N554" s="211"/>
      <c r="O554" s="211"/>
      <c r="P554" s="211"/>
      <c r="Q554" s="211"/>
      <c r="R554" s="211"/>
      <c r="S554" s="211"/>
      <c r="T554" s="212"/>
      <c r="AT554" s="213" t="s">
        <v>169</v>
      </c>
      <c r="AU554" s="213" t="s">
        <v>85</v>
      </c>
      <c r="AV554" s="13" t="s">
        <v>83</v>
      </c>
      <c r="AW554" s="13" t="s">
        <v>32</v>
      </c>
      <c r="AX554" s="13" t="s">
        <v>75</v>
      </c>
      <c r="AY554" s="213" t="s">
        <v>133</v>
      </c>
    </row>
    <row r="555" spans="1:65" s="14" customFormat="1" ht="11.25">
      <c r="B555" s="214"/>
      <c r="C555" s="215"/>
      <c r="D555" s="205" t="s">
        <v>169</v>
      </c>
      <c r="E555" s="216" t="s">
        <v>279</v>
      </c>
      <c r="F555" s="217" t="s">
        <v>1185</v>
      </c>
      <c r="G555" s="215"/>
      <c r="H555" s="218">
        <v>77.5</v>
      </c>
      <c r="I555" s="219"/>
      <c r="J555" s="215"/>
      <c r="K555" s="215"/>
      <c r="L555" s="220"/>
      <c r="M555" s="221"/>
      <c r="N555" s="222"/>
      <c r="O555" s="222"/>
      <c r="P555" s="222"/>
      <c r="Q555" s="222"/>
      <c r="R555" s="222"/>
      <c r="S555" s="222"/>
      <c r="T555" s="223"/>
      <c r="AT555" s="224" t="s">
        <v>169</v>
      </c>
      <c r="AU555" s="224" t="s">
        <v>85</v>
      </c>
      <c r="AV555" s="14" t="s">
        <v>85</v>
      </c>
      <c r="AW555" s="14" t="s">
        <v>32</v>
      </c>
      <c r="AX555" s="14" t="s">
        <v>75</v>
      </c>
      <c r="AY555" s="224" t="s">
        <v>133</v>
      </c>
    </row>
    <row r="556" spans="1:65" s="14" customFormat="1" ht="11.25">
      <c r="B556" s="214"/>
      <c r="C556" s="215"/>
      <c r="D556" s="205" t="s">
        <v>169</v>
      </c>
      <c r="E556" s="216" t="s">
        <v>246</v>
      </c>
      <c r="F556" s="217" t="s">
        <v>1186</v>
      </c>
      <c r="G556" s="215"/>
      <c r="H556" s="218">
        <v>30</v>
      </c>
      <c r="I556" s="219"/>
      <c r="J556" s="215"/>
      <c r="K556" s="215"/>
      <c r="L556" s="220"/>
      <c r="M556" s="221"/>
      <c r="N556" s="222"/>
      <c r="O556" s="222"/>
      <c r="P556" s="222"/>
      <c r="Q556" s="222"/>
      <c r="R556" s="222"/>
      <c r="S556" s="222"/>
      <c r="T556" s="223"/>
      <c r="AT556" s="224" t="s">
        <v>169</v>
      </c>
      <c r="AU556" s="224" t="s">
        <v>85</v>
      </c>
      <c r="AV556" s="14" t="s">
        <v>85</v>
      </c>
      <c r="AW556" s="14" t="s">
        <v>32</v>
      </c>
      <c r="AX556" s="14" t="s">
        <v>75</v>
      </c>
      <c r="AY556" s="224" t="s">
        <v>133</v>
      </c>
    </row>
    <row r="557" spans="1:65" s="14" customFormat="1" ht="11.25">
      <c r="B557" s="214"/>
      <c r="C557" s="215"/>
      <c r="D557" s="205" t="s">
        <v>169</v>
      </c>
      <c r="E557" s="216" t="s">
        <v>294</v>
      </c>
      <c r="F557" s="217" t="s">
        <v>182</v>
      </c>
      <c r="G557" s="215"/>
      <c r="H557" s="218">
        <v>13</v>
      </c>
      <c r="I557" s="219"/>
      <c r="J557" s="215"/>
      <c r="K557" s="215"/>
      <c r="L557" s="220"/>
      <c r="M557" s="221"/>
      <c r="N557" s="222"/>
      <c r="O557" s="222"/>
      <c r="P557" s="222"/>
      <c r="Q557" s="222"/>
      <c r="R557" s="222"/>
      <c r="S557" s="222"/>
      <c r="T557" s="223"/>
      <c r="AT557" s="224" t="s">
        <v>169</v>
      </c>
      <c r="AU557" s="224" t="s">
        <v>85</v>
      </c>
      <c r="AV557" s="14" t="s">
        <v>85</v>
      </c>
      <c r="AW557" s="14" t="s">
        <v>32</v>
      </c>
      <c r="AX557" s="14" t="s">
        <v>75</v>
      </c>
      <c r="AY557" s="224" t="s">
        <v>133</v>
      </c>
    </row>
    <row r="558" spans="1:65" s="14" customFormat="1" ht="11.25">
      <c r="B558" s="214"/>
      <c r="C558" s="215"/>
      <c r="D558" s="205" t="s">
        <v>169</v>
      </c>
      <c r="E558" s="216" t="s">
        <v>295</v>
      </c>
      <c r="F558" s="217" t="s">
        <v>85</v>
      </c>
      <c r="G558" s="215"/>
      <c r="H558" s="218">
        <v>2</v>
      </c>
      <c r="I558" s="219"/>
      <c r="J558" s="215"/>
      <c r="K558" s="215"/>
      <c r="L558" s="220"/>
      <c r="M558" s="221"/>
      <c r="N558" s="222"/>
      <c r="O558" s="222"/>
      <c r="P558" s="222"/>
      <c r="Q558" s="222"/>
      <c r="R558" s="222"/>
      <c r="S558" s="222"/>
      <c r="T558" s="223"/>
      <c r="AT558" s="224" t="s">
        <v>169</v>
      </c>
      <c r="AU558" s="224" t="s">
        <v>85</v>
      </c>
      <c r="AV558" s="14" t="s">
        <v>85</v>
      </c>
      <c r="AW558" s="14" t="s">
        <v>32</v>
      </c>
      <c r="AX558" s="14" t="s">
        <v>75</v>
      </c>
      <c r="AY558" s="224" t="s">
        <v>133</v>
      </c>
    </row>
    <row r="559" spans="1:65" s="15" customFormat="1" ht="11.25">
      <c r="B559" s="225"/>
      <c r="C559" s="226"/>
      <c r="D559" s="205" t="s">
        <v>169</v>
      </c>
      <c r="E559" s="227" t="s">
        <v>1</v>
      </c>
      <c r="F559" s="228" t="s">
        <v>173</v>
      </c>
      <c r="G559" s="226"/>
      <c r="H559" s="229">
        <v>122.5</v>
      </c>
      <c r="I559" s="230"/>
      <c r="J559" s="226"/>
      <c r="K559" s="226"/>
      <c r="L559" s="231"/>
      <c r="M559" s="232"/>
      <c r="N559" s="233"/>
      <c r="O559" s="233"/>
      <c r="P559" s="233"/>
      <c r="Q559" s="233"/>
      <c r="R559" s="233"/>
      <c r="S559" s="233"/>
      <c r="T559" s="234"/>
      <c r="AT559" s="235" t="s">
        <v>169</v>
      </c>
      <c r="AU559" s="235" t="s">
        <v>85</v>
      </c>
      <c r="AV559" s="15" t="s">
        <v>139</v>
      </c>
      <c r="AW559" s="15" t="s">
        <v>32</v>
      </c>
      <c r="AX559" s="15" t="s">
        <v>83</v>
      </c>
      <c r="AY559" s="235" t="s">
        <v>133</v>
      </c>
    </row>
    <row r="560" spans="1:65" s="2" customFormat="1" ht="16.5" customHeight="1">
      <c r="A560" s="34"/>
      <c r="B560" s="35"/>
      <c r="C560" s="188" t="s">
        <v>1187</v>
      </c>
      <c r="D560" s="188" t="s">
        <v>135</v>
      </c>
      <c r="E560" s="189" t="s">
        <v>1188</v>
      </c>
      <c r="F560" s="190" t="s">
        <v>1189</v>
      </c>
      <c r="G560" s="191" t="s">
        <v>105</v>
      </c>
      <c r="H560" s="192">
        <v>81.375</v>
      </c>
      <c r="I560" s="193"/>
      <c r="J560" s="194">
        <f>ROUND(I560*H560,2)</f>
        <v>0</v>
      </c>
      <c r="K560" s="195"/>
      <c r="L560" s="196"/>
      <c r="M560" s="197" t="s">
        <v>1</v>
      </c>
      <c r="N560" s="198" t="s">
        <v>40</v>
      </c>
      <c r="O560" s="71"/>
      <c r="P560" s="199">
        <f>O560*H560</f>
        <v>0</v>
      </c>
      <c r="Q560" s="199">
        <v>8.1000000000000003E-2</v>
      </c>
      <c r="R560" s="199">
        <f>Q560*H560</f>
        <v>6.5913750000000002</v>
      </c>
      <c r="S560" s="199">
        <v>0</v>
      </c>
      <c r="T560" s="200">
        <f>S560*H560</f>
        <v>0</v>
      </c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R560" s="201" t="s">
        <v>138</v>
      </c>
      <c r="AT560" s="201" t="s">
        <v>135</v>
      </c>
      <c r="AU560" s="201" t="s">
        <v>85</v>
      </c>
      <c r="AY560" s="17" t="s">
        <v>133</v>
      </c>
      <c r="BE560" s="202">
        <f>IF(N560="základní",J560,0)</f>
        <v>0</v>
      </c>
      <c r="BF560" s="202">
        <f>IF(N560="snížená",J560,0)</f>
        <v>0</v>
      </c>
      <c r="BG560" s="202">
        <f>IF(N560="zákl. přenesená",J560,0)</f>
        <v>0</v>
      </c>
      <c r="BH560" s="202">
        <f>IF(N560="sníž. přenesená",J560,0)</f>
        <v>0</v>
      </c>
      <c r="BI560" s="202">
        <f>IF(N560="nulová",J560,0)</f>
        <v>0</v>
      </c>
      <c r="BJ560" s="17" t="s">
        <v>83</v>
      </c>
      <c r="BK560" s="202">
        <f>ROUND(I560*H560,2)</f>
        <v>0</v>
      </c>
      <c r="BL560" s="17" t="s">
        <v>139</v>
      </c>
      <c r="BM560" s="201" t="s">
        <v>1190</v>
      </c>
    </row>
    <row r="561" spans="1:65" s="14" customFormat="1" ht="11.25">
      <c r="B561" s="214"/>
      <c r="C561" s="215"/>
      <c r="D561" s="205" t="s">
        <v>169</v>
      </c>
      <c r="E561" s="216" t="s">
        <v>1</v>
      </c>
      <c r="F561" s="217" t="s">
        <v>1191</v>
      </c>
      <c r="G561" s="215"/>
      <c r="H561" s="218">
        <v>81.375</v>
      </c>
      <c r="I561" s="219"/>
      <c r="J561" s="215"/>
      <c r="K561" s="215"/>
      <c r="L561" s="220"/>
      <c r="M561" s="221"/>
      <c r="N561" s="222"/>
      <c r="O561" s="222"/>
      <c r="P561" s="222"/>
      <c r="Q561" s="222"/>
      <c r="R561" s="222"/>
      <c r="S561" s="222"/>
      <c r="T561" s="223"/>
      <c r="AT561" s="224" t="s">
        <v>169</v>
      </c>
      <c r="AU561" s="224" t="s">
        <v>85</v>
      </c>
      <c r="AV561" s="14" t="s">
        <v>85</v>
      </c>
      <c r="AW561" s="14" t="s">
        <v>32</v>
      </c>
      <c r="AX561" s="14" t="s">
        <v>83</v>
      </c>
      <c r="AY561" s="224" t="s">
        <v>133</v>
      </c>
    </row>
    <row r="562" spans="1:65" s="2" customFormat="1" ht="16.5" customHeight="1">
      <c r="A562" s="34"/>
      <c r="B562" s="35"/>
      <c r="C562" s="188" t="s">
        <v>1192</v>
      </c>
      <c r="D562" s="188" t="s">
        <v>135</v>
      </c>
      <c r="E562" s="189" t="s">
        <v>1193</v>
      </c>
      <c r="F562" s="190" t="s">
        <v>1194</v>
      </c>
      <c r="G562" s="191" t="s">
        <v>105</v>
      </c>
      <c r="H562" s="192">
        <v>31.5</v>
      </c>
      <c r="I562" s="193"/>
      <c r="J562" s="194">
        <f>ROUND(I562*H562,2)</f>
        <v>0</v>
      </c>
      <c r="K562" s="195"/>
      <c r="L562" s="196"/>
      <c r="M562" s="197" t="s">
        <v>1</v>
      </c>
      <c r="N562" s="198" t="s">
        <v>40</v>
      </c>
      <c r="O562" s="71"/>
      <c r="P562" s="199">
        <f>O562*H562</f>
        <v>0</v>
      </c>
      <c r="Q562" s="199">
        <v>0.10199999999999999</v>
      </c>
      <c r="R562" s="199">
        <f>Q562*H562</f>
        <v>3.2129999999999996</v>
      </c>
      <c r="S562" s="199">
        <v>0</v>
      </c>
      <c r="T562" s="200">
        <f>S562*H562</f>
        <v>0</v>
      </c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R562" s="201" t="s">
        <v>138</v>
      </c>
      <c r="AT562" s="201" t="s">
        <v>135</v>
      </c>
      <c r="AU562" s="201" t="s">
        <v>85</v>
      </c>
      <c r="AY562" s="17" t="s">
        <v>133</v>
      </c>
      <c r="BE562" s="202">
        <f>IF(N562="základní",J562,0)</f>
        <v>0</v>
      </c>
      <c r="BF562" s="202">
        <f>IF(N562="snížená",J562,0)</f>
        <v>0</v>
      </c>
      <c r="BG562" s="202">
        <f>IF(N562="zákl. přenesená",J562,0)</f>
        <v>0</v>
      </c>
      <c r="BH562" s="202">
        <f>IF(N562="sníž. přenesená",J562,0)</f>
        <v>0</v>
      </c>
      <c r="BI562" s="202">
        <f>IF(N562="nulová",J562,0)</f>
        <v>0</v>
      </c>
      <c r="BJ562" s="17" t="s">
        <v>83</v>
      </c>
      <c r="BK562" s="202">
        <f>ROUND(I562*H562,2)</f>
        <v>0</v>
      </c>
      <c r="BL562" s="17" t="s">
        <v>139</v>
      </c>
      <c r="BM562" s="201" t="s">
        <v>1195</v>
      </c>
    </row>
    <row r="563" spans="1:65" s="14" customFormat="1" ht="11.25">
      <c r="B563" s="214"/>
      <c r="C563" s="215"/>
      <c r="D563" s="205" t="s">
        <v>169</v>
      </c>
      <c r="E563" s="216" t="s">
        <v>1</v>
      </c>
      <c r="F563" s="217" t="s">
        <v>1196</v>
      </c>
      <c r="G563" s="215"/>
      <c r="H563" s="218">
        <v>31.5</v>
      </c>
      <c r="I563" s="219"/>
      <c r="J563" s="215"/>
      <c r="K563" s="215"/>
      <c r="L563" s="220"/>
      <c r="M563" s="221"/>
      <c r="N563" s="222"/>
      <c r="O563" s="222"/>
      <c r="P563" s="222"/>
      <c r="Q563" s="222"/>
      <c r="R563" s="222"/>
      <c r="S563" s="222"/>
      <c r="T563" s="223"/>
      <c r="AT563" s="224" t="s">
        <v>169</v>
      </c>
      <c r="AU563" s="224" t="s">
        <v>85</v>
      </c>
      <c r="AV563" s="14" t="s">
        <v>85</v>
      </c>
      <c r="AW563" s="14" t="s">
        <v>32</v>
      </c>
      <c r="AX563" s="14" t="s">
        <v>83</v>
      </c>
      <c r="AY563" s="224" t="s">
        <v>133</v>
      </c>
    </row>
    <row r="564" spans="1:65" s="2" customFormat="1" ht="24.2" customHeight="1">
      <c r="A564" s="34"/>
      <c r="B564" s="35"/>
      <c r="C564" s="188" t="s">
        <v>1197</v>
      </c>
      <c r="D564" s="188" t="s">
        <v>135</v>
      </c>
      <c r="E564" s="189" t="s">
        <v>1198</v>
      </c>
      <c r="F564" s="190" t="s">
        <v>1199</v>
      </c>
      <c r="G564" s="191" t="s">
        <v>105</v>
      </c>
      <c r="H564" s="192">
        <v>13.65</v>
      </c>
      <c r="I564" s="193"/>
      <c r="J564" s="194">
        <f>ROUND(I564*H564,2)</f>
        <v>0</v>
      </c>
      <c r="K564" s="195"/>
      <c r="L564" s="196"/>
      <c r="M564" s="197" t="s">
        <v>1</v>
      </c>
      <c r="N564" s="198" t="s">
        <v>40</v>
      </c>
      <c r="O564" s="71"/>
      <c r="P564" s="199">
        <f>O564*H564</f>
        <v>0</v>
      </c>
      <c r="Q564" s="199">
        <v>4.8300000000000003E-2</v>
      </c>
      <c r="R564" s="199">
        <f>Q564*H564</f>
        <v>0.65929500000000008</v>
      </c>
      <c r="S564" s="199">
        <v>0</v>
      </c>
      <c r="T564" s="200">
        <f>S564*H564</f>
        <v>0</v>
      </c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R564" s="201" t="s">
        <v>138</v>
      </c>
      <c r="AT564" s="201" t="s">
        <v>135</v>
      </c>
      <c r="AU564" s="201" t="s">
        <v>85</v>
      </c>
      <c r="AY564" s="17" t="s">
        <v>133</v>
      </c>
      <c r="BE564" s="202">
        <f>IF(N564="základní",J564,0)</f>
        <v>0</v>
      </c>
      <c r="BF564" s="202">
        <f>IF(N564="snížená",J564,0)</f>
        <v>0</v>
      </c>
      <c r="BG564" s="202">
        <f>IF(N564="zákl. přenesená",J564,0)</f>
        <v>0</v>
      </c>
      <c r="BH564" s="202">
        <f>IF(N564="sníž. přenesená",J564,0)</f>
        <v>0</v>
      </c>
      <c r="BI564" s="202">
        <f>IF(N564="nulová",J564,0)</f>
        <v>0</v>
      </c>
      <c r="BJ564" s="17" t="s">
        <v>83</v>
      </c>
      <c r="BK564" s="202">
        <f>ROUND(I564*H564,2)</f>
        <v>0</v>
      </c>
      <c r="BL564" s="17" t="s">
        <v>139</v>
      </c>
      <c r="BM564" s="201" t="s">
        <v>1200</v>
      </c>
    </row>
    <row r="565" spans="1:65" s="14" customFormat="1" ht="11.25">
      <c r="B565" s="214"/>
      <c r="C565" s="215"/>
      <c r="D565" s="205" t="s">
        <v>169</v>
      </c>
      <c r="E565" s="216" t="s">
        <v>1</v>
      </c>
      <c r="F565" s="217" t="s">
        <v>1201</v>
      </c>
      <c r="G565" s="215"/>
      <c r="H565" s="218">
        <v>13.65</v>
      </c>
      <c r="I565" s="219"/>
      <c r="J565" s="215"/>
      <c r="K565" s="215"/>
      <c r="L565" s="220"/>
      <c r="M565" s="221"/>
      <c r="N565" s="222"/>
      <c r="O565" s="222"/>
      <c r="P565" s="222"/>
      <c r="Q565" s="222"/>
      <c r="R565" s="222"/>
      <c r="S565" s="222"/>
      <c r="T565" s="223"/>
      <c r="AT565" s="224" t="s">
        <v>169</v>
      </c>
      <c r="AU565" s="224" t="s">
        <v>85</v>
      </c>
      <c r="AV565" s="14" t="s">
        <v>85</v>
      </c>
      <c r="AW565" s="14" t="s">
        <v>32</v>
      </c>
      <c r="AX565" s="14" t="s">
        <v>83</v>
      </c>
      <c r="AY565" s="224" t="s">
        <v>133</v>
      </c>
    </row>
    <row r="566" spans="1:65" s="2" customFormat="1" ht="24.2" customHeight="1">
      <c r="A566" s="34"/>
      <c r="B566" s="35"/>
      <c r="C566" s="188" t="s">
        <v>1202</v>
      </c>
      <c r="D566" s="188" t="s">
        <v>135</v>
      </c>
      <c r="E566" s="189" t="s">
        <v>1203</v>
      </c>
      <c r="F566" s="190" t="s">
        <v>1204</v>
      </c>
      <c r="G566" s="191" t="s">
        <v>105</v>
      </c>
      <c r="H566" s="192">
        <v>2.1</v>
      </c>
      <c r="I566" s="193"/>
      <c r="J566" s="194">
        <f>ROUND(I566*H566,2)</f>
        <v>0</v>
      </c>
      <c r="K566" s="195"/>
      <c r="L566" s="196"/>
      <c r="M566" s="197" t="s">
        <v>1</v>
      </c>
      <c r="N566" s="198" t="s">
        <v>40</v>
      </c>
      <c r="O566" s="71"/>
      <c r="P566" s="199">
        <f>O566*H566</f>
        <v>0</v>
      </c>
      <c r="Q566" s="199">
        <v>6.5670000000000006E-2</v>
      </c>
      <c r="R566" s="199">
        <f>Q566*H566</f>
        <v>0.13790700000000003</v>
      </c>
      <c r="S566" s="199">
        <v>0</v>
      </c>
      <c r="T566" s="200">
        <f>S566*H566</f>
        <v>0</v>
      </c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R566" s="201" t="s">
        <v>138</v>
      </c>
      <c r="AT566" s="201" t="s">
        <v>135</v>
      </c>
      <c r="AU566" s="201" t="s">
        <v>85</v>
      </c>
      <c r="AY566" s="17" t="s">
        <v>133</v>
      </c>
      <c r="BE566" s="202">
        <f>IF(N566="základní",J566,0)</f>
        <v>0</v>
      </c>
      <c r="BF566" s="202">
        <f>IF(N566="snížená",J566,0)</f>
        <v>0</v>
      </c>
      <c r="BG566" s="202">
        <f>IF(N566="zákl. přenesená",J566,0)</f>
        <v>0</v>
      </c>
      <c r="BH566" s="202">
        <f>IF(N566="sníž. přenesená",J566,0)</f>
        <v>0</v>
      </c>
      <c r="BI566" s="202">
        <f>IF(N566="nulová",J566,0)</f>
        <v>0</v>
      </c>
      <c r="BJ566" s="17" t="s">
        <v>83</v>
      </c>
      <c r="BK566" s="202">
        <f>ROUND(I566*H566,2)</f>
        <v>0</v>
      </c>
      <c r="BL566" s="17" t="s">
        <v>139</v>
      </c>
      <c r="BM566" s="201" t="s">
        <v>1205</v>
      </c>
    </row>
    <row r="567" spans="1:65" s="14" customFormat="1" ht="11.25">
      <c r="B567" s="214"/>
      <c r="C567" s="215"/>
      <c r="D567" s="205" t="s">
        <v>169</v>
      </c>
      <c r="E567" s="216" t="s">
        <v>1</v>
      </c>
      <c r="F567" s="217" t="s">
        <v>1206</v>
      </c>
      <c r="G567" s="215"/>
      <c r="H567" s="218">
        <v>2.1</v>
      </c>
      <c r="I567" s="219"/>
      <c r="J567" s="215"/>
      <c r="K567" s="215"/>
      <c r="L567" s="220"/>
      <c r="M567" s="221"/>
      <c r="N567" s="222"/>
      <c r="O567" s="222"/>
      <c r="P567" s="222"/>
      <c r="Q567" s="222"/>
      <c r="R567" s="222"/>
      <c r="S567" s="222"/>
      <c r="T567" s="223"/>
      <c r="AT567" s="224" t="s">
        <v>169</v>
      </c>
      <c r="AU567" s="224" t="s">
        <v>85</v>
      </c>
      <c r="AV567" s="14" t="s">
        <v>85</v>
      </c>
      <c r="AW567" s="14" t="s">
        <v>32</v>
      </c>
      <c r="AX567" s="14" t="s">
        <v>83</v>
      </c>
      <c r="AY567" s="224" t="s">
        <v>133</v>
      </c>
    </row>
    <row r="568" spans="1:65" s="2" customFormat="1" ht="33" customHeight="1">
      <c r="A568" s="34"/>
      <c r="B568" s="35"/>
      <c r="C568" s="236" t="s">
        <v>1207</v>
      </c>
      <c r="D568" s="236" t="s">
        <v>221</v>
      </c>
      <c r="E568" s="237" t="s">
        <v>1208</v>
      </c>
      <c r="F568" s="238" t="s">
        <v>1209</v>
      </c>
      <c r="G568" s="239" t="s">
        <v>105</v>
      </c>
      <c r="H568" s="240">
        <v>399.6</v>
      </c>
      <c r="I568" s="241"/>
      <c r="J568" s="242">
        <f>ROUND(I568*H568,2)</f>
        <v>0</v>
      </c>
      <c r="K568" s="243"/>
      <c r="L568" s="39"/>
      <c r="M568" s="244" t="s">
        <v>1</v>
      </c>
      <c r="N568" s="245" t="s">
        <v>40</v>
      </c>
      <c r="O568" s="71"/>
      <c r="P568" s="199">
        <f>O568*H568</f>
        <v>0</v>
      </c>
      <c r="Q568" s="199">
        <v>0.1295</v>
      </c>
      <c r="R568" s="199">
        <f>Q568*H568</f>
        <v>51.748200000000004</v>
      </c>
      <c r="S568" s="199">
        <v>0</v>
      </c>
      <c r="T568" s="200">
        <f>S568*H568</f>
        <v>0</v>
      </c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R568" s="201" t="s">
        <v>139</v>
      </c>
      <c r="AT568" s="201" t="s">
        <v>221</v>
      </c>
      <c r="AU568" s="201" t="s">
        <v>85</v>
      </c>
      <c r="AY568" s="17" t="s">
        <v>133</v>
      </c>
      <c r="BE568" s="202">
        <f>IF(N568="základní",J568,0)</f>
        <v>0</v>
      </c>
      <c r="BF568" s="202">
        <f>IF(N568="snížená",J568,0)</f>
        <v>0</v>
      </c>
      <c r="BG568" s="202">
        <f>IF(N568="zákl. přenesená",J568,0)</f>
        <v>0</v>
      </c>
      <c r="BH568" s="202">
        <f>IF(N568="sníž. přenesená",J568,0)</f>
        <v>0</v>
      </c>
      <c r="BI568" s="202">
        <f>IF(N568="nulová",J568,0)</f>
        <v>0</v>
      </c>
      <c r="BJ568" s="17" t="s">
        <v>83</v>
      </c>
      <c r="BK568" s="202">
        <f>ROUND(I568*H568,2)</f>
        <v>0</v>
      </c>
      <c r="BL568" s="17" t="s">
        <v>139</v>
      </c>
      <c r="BM568" s="201" t="s">
        <v>1210</v>
      </c>
    </row>
    <row r="569" spans="1:65" s="13" customFormat="1" ht="11.25">
      <c r="B569" s="203"/>
      <c r="C569" s="204"/>
      <c r="D569" s="205" t="s">
        <v>169</v>
      </c>
      <c r="E569" s="206" t="s">
        <v>1</v>
      </c>
      <c r="F569" s="207" t="s">
        <v>315</v>
      </c>
      <c r="G569" s="204"/>
      <c r="H569" s="206" t="s">
        <v>1</v>
      </c>
      <c r="I569" s="208"/>
      <c r="J569" s="204"/>
      <c r="K569" s="204"/>
      <c r="L569" s="209"/>
      <c r="M569" s="210"/>
      <c r="N569" s="211"/>
      <c r="O569" s="211"/>
      <c r="P569" s="211"/>
      <c r="Q569" s="211"/>
      <c r="R569" s="211"/>
      <c r="S569" s="211"/>
      <c r="T569" s="212"/>
      <c r="AT569" s="213" t="s">
        <v>169</v>
      </c>
      <c r="AU569" s="213" t="s">
        <v>85</v>
      </c>
      <c r="AV569" s="13" t="s">
        <v>83</v>
      </c>
      <c r="AW569" s="13" t="s">
        <v>32</v>
      </c>
      <c r="AX569" s="13" t="s">
        <v>75</v>
      </c>
      <c r="AY569" s="213" t="s">
        <v>133</v>
      </c>
    </row>
    <row r="570" spans="1:65" s="14" customFormat="1" ht="22.5">
      <c r="B570" s="214"/>
      <c r="C570" s="215"/>
      <c r="D570" s="205" t="s">
        <v>169</v>
      </c>
      <c r="E570" s="216" t="s">
        <v>281</v>
      </c>
      <c r="F570" s="217" t="s">
        <v>1211</v>
      </c>
      <c r="G570" s="215"/>
      <c r="H570" s="218">
        <v>399.6</v>
      </c>
      <c r="I570" s="219"/>
      <c r="J570" s="215"/>
      <c r="K570" s="215"/>
      <c r="L570" s="220"/>
      <c r="M570" s="221"/>
      <c r="N570" s="222"/>
      <c r="O570" s="222"/>
      <c r="P570" s="222"/>
      <c r="Q570" s="222"/>
      <c r="R570" s="222"/>
      <c r="S570" s="222"/>
      <c r="T570" s="223"/>
      <c r="AT570" s="224" t="s">
        <v>169</v>
      </c>
      <c r="AU570" s="224" t="s">
        <v>85</v>
      </c>
      <c r="AV570" s="14" t="s">
        <v>85</v>
      </c>
      <c r="AW570" s="14" t="s">
        <v>32</v>
      </c>
      <c r="AX570" s="14" t="s">
        <v>83</v>
      </c>
      <c r="AY570" s="224" t="s">
        <v>133</v>
      </c>
    </row>
    <row r="571" spans="1:65" s="2" customFormat="1" ht="16.5" customHeight="1">
      <c r="A571" s="34"/>
      <c r="B571" s="35"/>
      <c r="C571" s="188" t="s">
        <v>1212</v>
      </c>
      <c r="D571" s="188" t="s">
        <v>135</v>
      </c>
      <c r="E571" s="189" t="s">
        <v>1213</v>
      </c>
      <c r="F571" s="190" t="s">
        <v>1214</v>
      </c>
      <c r="G571" s="191" t="s">
        <v>105</v>
      </c>
      <c r="H571" s="192">
        <v>419.58</v>
      </c>
      <c r="I571" s="193"/>
      <c r="J571" s="194">
        <f>ROUND(I571*H571,2)</f>
        <v>0</v>
      </c>
      <c r="K571" s="195"/>
      <c r="L571" s="196"/>
      <c r="M571" s="197" t="s">
        <v>1</v>
      </c>
      <c r="N571" s="198" t="s">
        <v>40</v>
      </c>
      <c r="O571" s="71"/>
      <c r="P571" s="199">
        <f>O571*H571</f>
        <v>0</v>
      </c>
      <c r="Q571" s="199">
        <v>5.8000000000000003E-2</v>
      </c>
      <c r="R571" s="199">
        <f>Q571*H571</f>
        <v>24.335640000000001</v>
      </c>
      <c r="S571" s="199">
        <v>0</v>
      </c>
      <c r="T571" s="200">
        <f>S571*H571</f>
        <v>0</v>
      </c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R571" s="201" t="s">
        <v>138</v>
      </c>
      <c r="AT571" s="201" t="s">
        <v>135</v>
      </c>
      <c r="AU571" s="201" t="s">
        <v>85</v>
      </c>
      <c r="AY571" s="17" t="s">
        <v>133</v>
      </c>
      <c r="BE571" s="202">
        <f>IF(N571="základní",J571,0)</f>
        <v>0</v>
      </c>
      <c r="BF571" s="202">
        <f>IF(N571="snížená",J571,0)</f>
        <v>0</v>
      </c>
      <c r="BG571" s="202">
        <f>IF(N571="zákl. přenesená",J571,0)</f>
        <v>0</v>
      </c>
      <c r="BH571" s="202">
        <f>IF(N571="sníž. přenesená",J571,0)</f>
        <v>0</v>
      </c>
      <c r="BI571" s="202">
        <f>IF(N571="nulová",J571,0)</f>
        <v>0</v>
      </c>
      <c r="BJ571" s="17" t="s">
        <v>83</v>
      </c>
      <c r="BK571" s="202">
        <f>ROUND(I571*H571,2)</f>
        <v>0</v>
      </c>
      <c r="BL571" s="17" t="s">
        <v>139</v>
      </c>
      <c r="BM571" s="201" t="s">
        <v>1215</v>
      </c>
    </row>
    <row r="572" spans="1:65" s="14" customFormat="1" ht="11.25">
      <c r="B572" s="214"/>
      <c r="C572" s="215"/>
      <c r="D572" s="205" t="s">
        <v>169</v>
      </c>
      <c r="E572" s="216" t="s">
        <v>1</v>
      </c>
      <c r="F572" s="217" t="s">
        <v>1216</v>
      </c>
      <c r="G572" s="215"/>
      <c r="H572" s="218">
        <v>419.58</v>
      </c>
      <c r="I572" s="219"/>
      <c r="J572" s="215"/>
      <c r="K572" s="215"/>
      <c r="L572" s="220"/>
      <c r="M572" s="221"/>
      <c r="N572" s="222"/>
      <c r="O572" s="222"/>
      <c r="P572" s="222"/>
      <c r="Q572" s="222"/>
      <c r="R572" s="222"/>
      <c r="S572" s="222"/>
      <c r="T572" s="223"/>
      <c r="AT572" s="224" t="s">
        <v>169</v>
      </c>
      <c r="AU572" s="224" t="s">
        <v>85</v>
      </c>
      <c r="AV572" s="14" t="s">
        <v>85</v>
      </c>
      <c r="AW572" s="14" t="s">
        <v>32</v>
      </c>
      <c r="AX572" s="14" t="s">
        <v>83</v>
      </c>
      <c r="AY572" s="224" t="s">
        <v>133</v>
      </c>
    </row>
    <row r="573" spans="1:65" s="2" customFormat="1" ht="24.2" customHeight="1">
      <c r="A573" s="34"/>
      <c r="B573" s="35"/>
      <c r="C573" s="236" t="s">
        <v>1217</v>
      </c>
      <c r="D573" s="236" t="s">
        <v>221</v>
      </c>
      <c r="E573" s="237" t="s">
        <v>1218</v>
      </c>
      <c r="F573" s="238" t="s">
        <v>1219</v>
      </c>
      <c r="G573" s="239" t="s">
        <v>105</v>
      </c>
      <c r="H573" s="240">
        <v>108</v>
      </c>
      <c r="I573" s="241"/>
      <c r="J573" s="242">
        <f>ROUND(I573*H573,2)</f>
        <v>0</v>
      </c>
      <c r="K573" s="243"/>
      <c r="L573" s="39"/>
      <c r="M573" s="244" t="s">
        <v>1</v>
      </c>
      <c r="N573" s="245" t="s">
        <v>40</v>
      </c>
      <c r="O573" s="71"/>
      <c r="P573" s="199">
        <f>O573*H573</f>
        <v>0</v>
      </c>
      <c r="Q573" s="199">
        <v>0</v>
      </c>
      <c r="R573" s="199">
        <f>Q573*H573</f>
        <v>0</v>
      </c>
      <c r="S573" s="199">
        <v>0</v>
      </c>
      <c r="T573" s="200">
        <f>S573*H573</f>
        <v>0</v>
      </c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R573" s="201" t="s">
        <v>139</v>
      </c>
      <c r="AT573" s="201" t="s">
        <v>221</v>
      </c>
      <c r="AU573" s="201" t="s">
        <v>85</v>
      </c>
      <c r="AY573" s="17" t="s">
        <v>133</v>
      </c>
      <c r="BE573" s="202">
        <f>IF(N573="základní",J573,0)</f>
        <v>0</v>
      </c>
      <c r="BF573" s="202">
        <f>IF(N573="snížená",J573,0)</f>
        <v>0</v>
      </c>
      <c r="BG573" s="202">
        <f>IF(N573="zákl. přenesená",J573,0)</f>
        <v>0</v>
      </c>
      <c r="BH573" s="202">
        <f>IF(N573="sníž. přenesená",J573,0)</f>
        <v>0</v>
      </c>
      <c r="BI573" s="202">
        <f>IF(N573="nulová",J573,0)</f>
        <v>0</v>
      </c>
      <c r="BJ573" s="17" t="s">
        <v>83</v>
      </c>
      <c r="BK573" s="202">
        <f>ROUND(I573*H573,2)</f>
        <v>0</v>
      </c>
      <c r="BL573" s="17" t="s">
        <v>139</v>
      </c>
      <c r="BM573" s="201" t="s">
        <v>1220</v>
      </c>
    </row>
    <row r="574" spans="1:65" s="14" customFormat="1" ht="11.25">
      <c r="B574" s="214"/>
      <c r="C574" s="215"/>
      <c r="D574" s="205" t="s">
        <v>169</v>
      </c>
      <c r="E574" s="216" t="s">
        <v>1</v>
      </c>
      <c r="F574" s="217" t="s">
        <v>292</v>
      </c>
      <c r="G574" s="215"/>
      <c r="H574" s="218">
        <v>108</v>
      </c>
      <c r="I574" s="219"/>
      <c r="J574" s="215"/>
      <c r="K574" s="215"/>
      <c r="L574" s="220"/>
      <c r="M574" s="221"/>
      <c r="N574" s="222"/>
      <c r="O574" s="222"/>
      <c r="P574" s="222"/>
      <c r="Q574" s="222"/>
      <c r="R574" s="222"/>
      <c r="S574" s="222"/>
      <c r="T574" s="223"/>
      <c r="AT574" s="224" t="s">
        <v>169</v>
      </c>
      <c r="AU574" s="224" t="s">
        <v>85</v>
      </c>
      <c r="AV574" s="14" t="s">
        <v>85</v>
      </c>
      <c r="AW574" s="14" t="s">
        <v>32</v>
      </c>
      <c r="AX574" s="14" t="s">
        <v>83</v>
      </c>
      <c r="AY574" s="224" t="s">
        <v>133</v>
      </c>
    </row>
    <row r="575" spans="1:65" s="2" customFormat="1" ht="21.75" customHeight="1">
      <c r="A575" s="34"/>
      <c r="B575" s="35"/>
      <c r="C575" s="236" t="s">
        <v>1221</v>
      </c>
      <c r="D575" s="236" t="s">
        <v>221</v>
      </c>
      <c r="E575" s="237" t="s">
        <v>1222</v>
      </c>
      <c r="F575" s="238" t="s">
        <v>1223</v>
      </c>
      <c r="G575" s="239" t="s">
        <v>105</v>
      </c>
      <c r="H575" s="240">
        <v>108</v>
      </c>
      <c r="I575" s="241"/>
      <c r="J575" s="242">
        <f>ROUND(I575*H575,2)</f>
        <v>0</v>
      </c>
      <c r="K575" s="243"/>
      <c r="L575" s="39"/>
      <c r="M575" s="244" t="s">
        <v>1</v>
      </c>
      <c r="N575" s="245" t="s">
        <v>40</v>
      </c>
      <c r="O575" s="71"/>
      <c r="P575" s="199">
        <f>O575*H575</f>
        <v>0</v>
      </c>
      <c r="Q575" s="199">
        <v>0</v>
      </c>
      <c r="R575" s="199">
        <f>Q575*H575</f>
        <v>0</v>
      </c>
      <c r="S575" s="199">
        <v>0</v>
      </c>
      <c r="T575" s="200">
        <f>S575*H575</f>
        <v>0</v>
      </c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R575" s="201" t="s">
        <v>139</v>
      </c>
      <c r="AT575" s="201" t="s">
        <v>221</v>
      </c>
      <c r="AU575" s="201" t="s">
        <v>85</v>
      </c>
      <c r="AY575" s="17" t="s">
        <v>133</v>
      </c>
      <c r="BE575" s="202">
        <f>IF(N575="základní",J575,0)</f>
        <v>0</v>
      </c>
      <c r="BF575" s="202">
        <f>IF(N575="snížená",J575,0)</f>
        <v>0</v>
      </c>
      <c r="BG575" s="202">
        <f>IF(N575="zákl. přenesená",J575,0)</f>
        <v>0</v>
      </c>
      <c r="BH575" s="202">
        <f>IF(N575="sníž. přenesená",J575,0)</f>
        <v>0</v>
      </c>
      <c r="BI575" s="202">
        <f>IF(N575="nulová",J575,0)</f>
        <v>0</v>
      </c>
      <c r="BJ575" s="17" t="s">
        <v>83</v>
      </c>
      <c r="BK575" s="202">
        <f>ROUND(I575*H575,2)</f>
        <v>0</v>
      </c>
      <c r="BL575" s="17" t="s">
        <v>139</v>
      </c>
      <c r="BM575" s="201" t="s">
        <v>1224</v>
      </c>
    </row>
    <row r="576" spans="1:65" s="13" customFormat="1" ht="11.25">
      <c r="B576" s="203"/>
      <c r="C576" s="204"/>
      <c r="D576" s="205" t="s">
        <v>169</v>
      </c>
      <c r="E576" s="206" t="s">
        <v>1</v>
      </c>
      <c r="F576" s="207" t="s">
        <v>315</v>
      </c>
      <c r="G576" s="204"/>
      <c r="H576" s="206" t="s">
        <v>1</v>
      </c>
      <c r="I576" s="208"/>
      <c r="J576" s="204"/>
      <c r="K576" s="204"/>
      <c r="L576" s="209"/>
      <c r="M576" s="210"/>
      <c r="N576" s="211"/>
      <c r="O576" s="211"/>
      <c r="P576" s="211"/>
      <c r="Q576" s="211"/>
      <c r="R576" s="211"/>
      <c r="S576" s="211"/>
      <c r="T576" s="212"/>
      <c r="AT576" s="213" t="s">
        <v>169</v>
      </c>
      <c r="AU576" s="213" t="s">
        <v>85</v>
      </c>
      <c r="AV576" s="13" t="s">
        <v>83</v>
      </c>
      <c r="AW576" s="13" t="s">
        <v>32</v>
      </c>
      <c r="AX576" s="13" t="s">
        <v>75</v>
      </c>
      <c r="AY576" s="213" t="s">
        <v>133</v>
      </c>
    </row>
    <row r="577" spans="1:65" s="14" customFormat="1" ht="11.25">
      <c r="B577" s="214"/>
      <c r="C577" s="215"/>
      <c r="D577" s="205" t="s">
        <v>169</v>
      </c>
      <c r="E577" s="216" t="s">
        <v>292</v>
      </c>
      <c r="F577" s="217" t="s">
        <v>1225</v>
      </c>
      <c r="G577" s="215"/>
      <c r="H577" s="218">
        <v>108</v>
      </c>
      <c r="I577" s="219"/>
      <c r="J577" s="215"/>
      <c r="K577" s="215"/>
      <c r="L577" s="220"/>
      <c r="M577" s="221"/>
      <c r="N577" s="222"/>
      <c r="O577" s="222"/>
      <c r="P577" s="222"/>
      <c r="Q577" s="222"/>
      <c r="R577" s="222"/>
      <c r="S577" s="222"/>
      <c r="T577" s="223"/>
      <c r="AT577" s="224" t="s">
        <v>169</v>
      </c>
      <c r="AU577" s="224" t="s">
        <v>85</v>
      </c>
      <c r="AV577" s="14" t="s">
        <v>85</v>
      </c>
      <c r="AW577" s="14" t="s">
        <v>32</v>
      </c>
      <c r="AX577" s="14" t="s">
        <v>83</v>
      </c>
      <c r="AY577" s="224" t="s">
        <v>133</v>
      </c>
    </row>
    <row r="578" spans="1:65" s="2" customFormat="1" ht="37.9" customHeight="1">
      <c r="A578" s="34"/>
      <c r="B578" s="35"/>
      <c r="C578" s="188" t="s">
        <v>1226</v>
      </c>
      <c r="D578" s="188" t="s">
        <v>135</v>
      </c>
      <c r="E578" s="189" t="s">
        <v>1227</v>
      </c>
      <c r="F578" s="190" t="s">
        <v>1228</v>
      </c>
      <c r="G578" s="191" t="s">
        <v>167</v>
      </c>
      <c r="H578" s="192">
        <v>25</v>
      </c>
      <c r="I578" s="193"/>
      <c r="J578" s="194">
        <f>ROUND(I578*H578,2)</f>
        <v>0</v>
      </c>
      <c r="K578" s="195"/>
      <c r="L578" s="196"/>
      <c r="M578" s="197" t="s">
        <v>1</v>
      </c>
      <c r="N578" s="198" t="s">
        <v>40</v>
      </c>
      <c r="O578" s="71"/>
      <c r="P578" s="199">
        <f>O578*H578</f>
        <v>0</v>
      </c>
      <c r="Q578" s="199">
        <v>0</v>
      </c>
      <c r="R578" s="199">
        <f>Q578*H578</f>
        <v>0</v>
      </c>
      <c r="S578" s="199">
        <v>0</v>
      </c>
      <c r="T578" s="200">
        <f>S578*H578</f>
        <v>0</v>
      </c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R578" s="201" t="s">
        <v>138</v>
      </c>
      <c r="AT578" s="201" t="s">
        <v>135</v>
      </c>
      <c r="AU578" s="201" t="s">
        <v>85</v>
      </c>
      <c r="AY578" s="17" t="s">
        <v>133</v>
      </c>
      <c r="BE578" s="202">
        <f>IF(N578="základní",J578,0)</f>
        <v>0</v>
      </c>
      <c r="BF578" s="202">
        <f>IF(N578="snížená",J578,0)</f>
        <v>0</v>
      </c>
      <c r="BG578" s="202">
        <f>IF(N578="zákl. přenesená",J578,0)</f>
        <v>0</v>
      </c>
      <c r="BH578" s="202">
        <f>IF(N578="sníž. přenesená",J578,0)</f>
        <v>0</v>
      </c>
      <c r="BI578" s="202">
        <f>IF(N578="nulová",J578,0)</f>
        <v>0</v>
      </c>
      <c r="BJ578" s="17" t="s">
        <v>83</v>
      </c>
      <c r="BK578" s="202">
        <f>ROUND(I578*H578,2)</f>
        <v>0</v>
      </c>
      <c r="BL578" s="17" t="s">
        <v>139</v>
      </c>
      <c r="BM578" s="201" t="s">
        <v>1229</v>
      </c>
    </row>
    <row r="579" spans="1:65" s="13" customFormat="1" ht="11.25">
      <c r="B579" s="203"/>
      <c r="C579" s="204"/>
      <c r="D579" s="205" t="s">
        <v>169</v>
      </c>
      <c r="E579" s="206" t="s">
        <v>1</v>
      </c>
      <c r="F579" s="207" t="s">
        <v>315</v>
      </c>
      <c r="G579" s="204"/>
      <c r="H579" s="206" t="s">
        <v>1</v>
      </c>
      <c r="I579" s="208"/>
      <c r="J579" s="204"/>
      <c r="K579" s="204"/>
      <c r="L579" s="209"/>
      <c r="M579" s="210"/>
      <c r="N579" s="211"/>
      <c r="O579" s="211"/>
      <c r="P579" s="211"/>
      <c r="Q579" s="211"/>
      <c r="R579" s="211"/>
      <c r="S579" s="211"/>
      <c r="T579" s="212"/>
      <c r="AT579" s="213" t="s">
        <v>169</v>
      </c>
      <c r="AU579" s="213" t="s">
        <v>85</v>
      </c>
      <c r="AV579" s="13" t="s">
        <v>83</v>
      </c>
      <c r="AW579" s="13" t="s">
        <v>32</v>
      </c>
      <c r="AX579" s="13" t="s">
        <v>75</v>
      </c>
      <c r="AY579" s="213" t="s">
        <v>133</v>
      </c>
    </row>
    <row r="580" spans="1:65" s="14" customFormat="1" ht="11.25">
      <c r="B580" s="214"/>
      <c r="C580" s="215"/>
      <c r="D580" s="205" t="s">
        <v>169</v>
      </c>
      <c r="E580" s="216" t="s">
        <v>1</v>
      </c>
      <c r="F580" s="217" t="s">
        <v>1230</v>
      </c>
      <c r="G580" s="215"/>
      <c r="H580" s="218">
        <v>25</v>
      </c>
      <c r="I580" s="219"/>
      <c r="J580" s="215"/>
      <c r="K580" s="215"/>
      <c r="L580" s="220"/>
      <c r="M580" s="221"/>
      <c r="N580" s="222"/>
      <c r="O580" s="222"/>
      <c r="P580" s="222"/>
      <c r="Q580" s="222"/>
      <c r="R580" s="222"/>
      <c r="S580" s="222"/>
      <c r="T580" s="223"/>
      <c r="AT580" s="224" t="s">
        <v>169</v>
      </c>
      <c r="AU580" s="224" t="s">
        <v>85</v>
      </c>
      <c r="AV580" s="14" t="s">
        <v>85</v>
      </c>
      <c r="AW580" s="14" t="s">
        <v>32</v>
      </c>
      <c r="AX580" s="14" t="s">
        <v>83</v>
      </c>
      <c r="AY580" s="224" t="s">
        <v>133</v>
      </c>
    </row>
    <row r="581" spans="1:65" s="2" customFormat="1" ht="37.9" customHeight="1">
      <c r="A581" s="34"/>
      <c r="B581" s="35"/>
      <c r="C581" s="188" t="s">
        <v>1231</v>
      </c>
      <c r="D581" s="188" t="s">
        <v>135</v>
      </c>
      <c r="E581" s="189" t="s">
        <v>1232</v>
      </c>
      <c r="F581" s="190" t="s">
        <v>1233</v>
      </c>
      <c r="G581" s="191" t="s">
        <v>167</v>
      </c>
      <c r="H581" s="192">
        <v>25</v>
      </c>
      <c r="I581" s="193"/>
      <c r="J581" s="194">
        <f>ROUND(I581*H581,2)</f>
        <v>0</v>
      </c>
      <c r="K581" s="195"/>
      <c r="L581" s="196"/>
      <c r="M581" s="197" t="s">
        <v>1</v>
      </c>
      <c r="N581" s="198" t="s">
        <v>40</v>
      </c>
      <c r="O581" s="71"/>
      <c r="P581" s="199">
        <f>O581*H581</f>
        <v>0</v>
      </c>
      <c r="Q581" s="199">
        <v>0</v>
      </c>
      <c r="R581" s="199">
        <f>Q581*H581</f>
        <v>0</v>
      </c>
      <c r="S581" s="199">
        <v>0</v>
      </c>
      <c r="T581" s="200">
        <f>S581*H581</f>
        <v>0</v>
      </c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R581" s="201" t="s">
        <v>138</v>
      </c>
      <c r="AT581" s="201" t="s">
        <v>135</v>
      </c>
      <c r="AU581" s="201" t="s">
        <v>85</v>
      </c>
      <c r="AY581" s="17" t="s">
        <v>133</v>
      </c>
      <c r="BE581" s="202">
        <f>IF(N581="základní",J581,0)</f>
        <v>0</v>
      </c>
      <c r="BF581" s="202">
        <f>IF(N581="snížená",J581,0)</f>
        <v>0</v>
      </c>
      <c r="BG581" s="202">
        <f>IF(N581="zákl. přenesená",J581,0)</f>
        <v>0</v>
      </c>
      <c r="BH581" s="202">
        <f>IF(N581="sníž. přenesená",J581,0)</f>
        <v>0</v>
      </c>
      <c r="BI581" s="202">
        <f>IF(N581="nulová",J581,0)</f>
        <v>0</v>
      </c>
      <c r="BJ581" s="17" t="s">
        <v>83</v>
      </c>
      <c r="BK581" s="202">
        <f>ROUND(I581*H581,2)</f>
        <v>0</v>
      </c>
      <c r="BL581" s="17" t="s">
        <v>139</v>
      </c>
      <c r="BM581" s="201" t="s">
        <v>1234</v>
      </c>
    </row>
    <row r="582" spans="1:65" s="13" customFormat="1" ht="11.25">
      <c r="B582" s="203"/>
      <c r="C582" s="204"/>
      <c r="D582" s="205" t="s">
        <v>169</v>
      </c>
      <c r="E582" s="206" t="s">
        <v>1</v>
      </c>
      <c r="F582" s="207" t="s">
        <v>315</v>
      </c>
      <c r="G582" s="204"/>
      <c r="H582" s="206" t="s">
        <v>1</v>
      </c>
      <c r="I582" s="208"/>
      <c r="J582" s="204"/>
      <c r="K582" s="204"/>
      <c r="L582" s="209"/>
      <c r="M582" s="210"/>
      <c r="N582" s="211"/>
      <c r="O582" s="211"/>
      <c r="P582" s="211"/>
      <c r="Q582" s="211"/>
      <c r="R582" s="211"/>
      <c r="S582" s="211"/>
      <c r="T582" s="212"/>
      <c r="AT582" s="213" t="s">
        <v>169</v>
      </c>
      <c r="AU582" s="213" t="s">
        <v>85</v>
      </c>
      <c r="AV582" s="13" t="s">
        <v>83</v>
      </c>
      <c r="AW582" s="13" t="s">
        <v>32</v>
      </c>
      <c r="AX582" s="13" t="s">
        <v>75</v>
      </c>
      <c r="AY582" s="213" t="s">
        <v>133</v>
      </c>
    </row>
    <row r="583" spans="1:65" s="14" customFormat="1" ht="11.25">
      <c r="B583" s="214"/>
      <c r="C583" s="215"/>
      <c r="D583" s="205" t="s">
        <v>169</v>
      </c>
      <c r="E583" s="216" t="s">
        <v>1</v>
      </c>
      <c r="F583" s="217" t="s">
        <v>1230</v>
      </c>
      <c r="G583" s="215"/>
      <c r="H583" s="218">
        <v>25</v>
      </c>
      <c r="I583" s="219"/>
      <c r="J583" s="215"/>
      <c r="K583" s="215"/>
      <c r="L583" s="220"/>
      <c r="M583" s="221"/>
      <c r="N583" s="222"/>
      <c r="O583" s="222"/>
      <c r="P583" s="222"/>
      <c r="Q583" s="222"/>
      <c r="R583" s="222"/>
      <c r="S583" s="222"/>
      <c r="T583" s="223"/>
      <c r="AT583" s="224" t="s">
        <v>169</v>
      </c>
      <c r="AU583" s="224" t="s">
        <v>85</v>
      </c>
      <c r="AV583" s="14" t="s">
        <v>85</v>
      </c>
      <c r="AW583" s="14" t="s">
        <v>32</v>
      </c>
      <c r="AX583" s="14" t="s">
        <v>83</v>
      </c>
      <c r="AY583" s="224" t="s">
        <v>133</v>
      </c>
    </row>
    <row r="584" spans="1:65" s="2" customFormat="1" ht="16.5" customHeight="1">
      <c r="A584" s="34"/>
      <c r="B584" s="35"/>
      <c r="C584" s="236" t="s">
        <v>1235</v>
      </c>
      <c r="D584" s="236" t="s">
        <v>221</v>
      </c>
      <c r="E584" s="237" t="s">
        <v>1236</v>
      </c>
      <c r="F584" s="238" t="s">
        <v>1237</v>
      </c>
      <c r="G584" s="239" t="s">
        <v>236</v>
      </c>
      <c r="H584" s="240">
        <v>2007.7</v>
      </c>
      <c r="I584" s="241"/>
      <c r="J584" s="242">
        <f>ROUND(I584*H584,2)</f>
        <v>0</v>
      </c>
      <c r="K584" s="243"/>
      <c r="L584" s="39"/>
      <c r="M584" s="244" t="s">
        <v>1</v>
      </c>
      <c r="N584" s="245" t="s">
        <v>40</v>
      </c>
      <c r="O584" s="71"/>
      <c r="P584" s="199">
        <f>O584*H584</f>
        <v>0</v>
      </c>
      <c r="Q584" s="199">
        <v>0</v>
      </c>
      <c r="R584" s="199">
        <f>Q584*H584</f>
        <v>0</v>
      </c>
      <c r="S584" s="199">
        <v>0.02</v>
      </c>
      <c r="T584" s="200">
        <f>S584*H584</f>
        <v>40.154000000000003</v>
      </c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R584" s="201" t="s">
        <v>139</v>
      </c>
      <c r="AT584" s="201" t="s">
        <v>221</v>
      </c>
      <c r="AU584" s="201" t="s">
        <v>85</v>
      </c>
      <c r="AY584" s="17" t="s">
        <v>133</v>
      </c>
      <c r="BE584" s="202">
        <f>IF(N584="základní",J584,0)</f>
        <v>0</v>
      </c>
      <c r="BF584" s="202">
        <f>IF(N584="snížená",J584,0)</f>
        <v>0</v>
      </c>
      <c r="BG584" s="202">
        <f>IF(N584="zákl. přenesená",J584,0)</f>
        <v>0</v>
      </c>
      <c r="BH584" s="202">
        <f>IF(N584="sníž. přenesená",J584,0)</f>
        <v>0</v>
      </c>
      <c r="BI584" s="202">
        <f>IF(N584="nulová",J584,0)</f>
        <v>0</v>
      </c>
      <c r="BJ584" s="17" t="s">
        <v>83</v>
      </c>
      <c r="BK584" s="202">
        <f>ROUND(I584*H584,2)</f>
        <v>0</v>
      </c>
      <c r="BL584" s="17" t="s">
        <v>139</v>
      </c>
      <c r="BM584" s="201" t="s">
        <v>1238</v>
      </c>
    </row>
    <row r="585" spans="1:65" s="14" customFormat="1" ht="11.25">
      <c r="B585" s="214"/>
      <c r="C585" s="215"/>
      <c r="D585" s="205" t="s">
        <v>169</v>
      </c>
      <c r="E585" s="216" t="s">
        <v>1</v>
      </c>
      <c r="F585" s="217" t="s">
        <v>274</v>
      </c>
      <c r="G585" s="215"/>
      <c r="H585" s="218">
        <v>2007.7</v>
      </c>
      <c r="I585" s="219"/>
      <c r="J585" s="215"/>
      <c r="K585" s="215"/>
      <c r="L585" s="220"/>
      <c r="M585" s="221"/>
      <c r="N585" s="222"/>
      <c r="O585" s="222"/>
      <c r="P585" s="222"/>
      <c r="Q585" s="222"/>
      <c r="R585" s="222"/>
      <c r="S585" s="222"/>
      <c r="T585" s="223"/>
      <c r="AT585" s="224" t="s">
        <v>169</v>
      </c>
      <c r="AU585" s="224" t="s">
        <v>85</v>
      </c>
      <c r="AV585" s="14" t="s">
        <v>85</v>
      </c>
      <c r="AW585" s="14" t="s">
        <v>32</v>
      </c>
      <c r="AX585" s="14" t="s">
        <v>83</v>
      </c>
      <c r="AY585" s="224" t="s">
        <v>133</v>
      </c>
    </row>
    <row r="586" spans="1:65" s="2" customFormat="1" ht="24.2" customHeight="1">
      <c r="A586" s="34"/>
      <c r="B586" s="35"/>
      <c r="C586" s="236" t="s">
        <v>1239</v>
      </c>
      <c r="D586" s="236" t="s">
        <v>221</v>
      </c>
      <c r="E586" s="237" t="s">
        <v>1240</v>
      </c>
      <c r="F586" s="238" t="s">
        <v>1241</v>
      </c>
      <c r="G586" s="239" t="s">
        <v>167</v>
      </c>
      <c r="H586" s="240">
        <v>10</v>
      </c>
      <c r="I586" s="241"/>
      <c r="J586" s="242">
        <f>ROUND(I586*H586,2)</f>
        <v>0</v>
      </c>
      <c r="K586" s="243"/>
      <c r="L586" s="39"/>
      <c r="M586" s="244" t="s">
        <v>1</v>
      </c>
      <c r="N586" s="245" t="s">
        <v>40</v>
      </c>
      <c r="O586" s="71"/>
      <c r="P586" s="199">
        <f>O586*H586</f>
        <v>0</v>
      </c>
      <c r="Q586" s="199">
        <v>0</v>
      </c>
      <c r="R586" s="199">
        <f>Q586*H586</f>
        <v>0</v>
      </c>
      <c r="S586" s="199">
        <v>0.16500000000000001</v>
      </c>
      <c r="T586" s="200">
        <f>S586*H586</f>
        <v>1.6500000000000001</v>
      </c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R586" s="201" t="s">
        <v>139</v>
      </c>
      <c r="AT586" s="201" t="s">
        <v>221</v>
      </c>
      <c r="AU586" s="201" t="s">
        <v>85</v>
      </c>
      <c r="AY586" s="17" t="s">
        <v>133</v>
      </c>
      <c r="BE586" s="202">
        <f>IF(N586="základní",J586,0)</f>
        <v>0</v>
      </c>
      <c r="BF586" s="202">
        <f>IF(N586="snížená",J586,0)</f>
        <v>0</v>
      </c>
      <c r="BG586" s="202">
        <f>IF(N586="zákl. přenesená",J586,0)</f>
        <v>0</v>
      </c>
      <c r="BH586" s="202">
        <f>IF(N586="sníž. přenesená",J586,0)</f>
        <v>0</v>
      </c>
      <c r="BI586" s="202">
        <f>IF(N586="nulová",J586,0)</f>
        <v>0</v>
      </c>
      <c r="BJ586" s="17" t="s">
        <v>83</v>
      </c>
      <c r="BK586" s="202">
        <f>ROUND(I586*H586,2)</f>
        <v>0</v>
      </c>
      <c r="BL586" s="17" t="s">
        <v>139</v>
      </c>
      <c r="BM586" s="201" t="s">
        <v>1242</v>
      </c>
    </row>
    <row r="587" spans="1:65" s="2" customFormat="1" ht="24.2" customHeight="1">
      <c r="A587" s="34"/>
      <c r="B587" s="35"/>
      <c r="C587" s="236" t="s">
        <v>1243</v>
      </c>
      <c r="D587" s="236" t="s">
        <v>221</v>
      </c>
      <c r="E587" s="237" t="s">
        <v>1244</v>
      </c>
      <c r="F587" s="238" t="s">
        <v>1245</v>
      </c>
      <c r="G587" s="239" t="s">
        <v>105</v>
      </c>
      <c r="H587" s="240">
        <v>22</v>
      </c>
      <c r="I587" s="241"/>
      <c r="J587" s="242">
        <f>ROUND(I587*H587,2)</f>
        <v>0</v>
      </c>
      <c r="K587" s="243"/>
      <c r="L587" s="39"/>
      <c r="M587" s="244" t="s">
        <v>1</v>
      </c>
      <c r="N587" s="245" t="s">
        <v>40</v>
      </c>
      <c r="O587" s="71"/>
      <c r="P587" s="199">
        <f>O587*H587</f>
        <v>0</v>
      </c>
      <c r="Q587" s="199">
        <v>0</v>
      </c>
      <c r="R587" s="199">
        <f>Q587*H587</f>
        <v>0</v>
      </c>
      <c r="S587" s="199">
        <v>2.48E-3</v>
      </c>
      <c r="T587" s="200">
        <f>S587*H587</f>
        <v>5.4559999999999997E-2</v>
      </c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R587" s="201" t="s">
        <v>139</v>
      </c>
      <c r="AT587" s="201" t="s">
        <v>221</v>
      </c>
      <c r="AU587" s="201" t="s">
        <v>85</v>
      </c>
      <c r="AY587" s="17" t="s">
        <v>133</v>
      </c>
      <c r="BE587" s="202">
        <f>IF(N587="základní",J587,0)</f>
        <v>0</v>
      </c>
      <c r="BF587" s="202">
        <f>IF(N587="snížená",J587,0)</f>
        <v>0</v>
      </c>
      <c r="BG587" s="202">
        <f>IF(N587="zákl. přenesená",J587,0)</f>
        <v>0</v>
      </c>
      <c r="BH587" s="202">
        <f>IF(N587="sníž. přenesená",J587,0)</f>
        <v>0</v>
      </c>
      <c r="BI587" s="202">
        <f>IF(N587="nulová",J587,0)</f>
        <v>0</v>
      </c>
      <c r="BJ587" s="17" t="s">
        <v>83</v>
      </c>
      <c r="BK587" s="202">
        <f>ROUND(I587*H587,2)</f>
        <v>0</v>
      </c>
      <c r="BL587" s="17" t="s">
        <v>139</v>
      </c>
      <c r="BM587" s="201" t="s">
        <v>1246</v>
      </c>
    </row>
    <row r="588" spans="1:65" s="2" customFormat="1" ht="21.75" customHeight="1">
      <c r="A588" s="34"/>
      <c r="B588" s="35"/>
      <c r="C588" s="236" t="s">
        <v>1247</v>
      </c>
      <c r="D588" s="236" t="s">
        <v>221</v>
      </c>
      <c r="E588" s="237" t="s">
        <v>1248</v>
      </c>
      <c r="F588" s="238" t="s">
        <v>1249</v>
      </c>
      <c r="G588" s="239" t="s">
        <v>167</v>
      </c>
      <c r="H588" s="240">
        <v>1</v>
      </c>
      <c r="I588" s="241"/>
      <c r="J588" s="242">
        <f>ROUND(I588*H588,2)</f>
        <v>0</v>
      </c>
      <c r="K588" s="243"/>
      <c r="L588" s="39"/>
      <c r="M588" s="244" t="s">
        <v>1</v>
      </c>
      <c r="N588" s="245" t="s">
        <v>40</v>
      </c>
      <c r="O588" s="71"/>
      <c r="P588" s="199">
        <f>O588*H588</f>
        <v>0</v>
      </c>
      <c r="Q588" s="199">
        <v>0</v>
      </c>
      <c r="R588" s="199">
        <f>Q588*H588</f>
        <v>0</v>
      </c>
      <c r="S588" s="199">
        <v>0.28499999999999998</v>
      </c>
      <c r="T588" s="200">
        <f>S588*H588</f>
        <v>0.28499999999999998</v>
      </c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R588" s="201" t="s">
        <v>139</v>
      </c>
      <c r="AT588" s="201" t="s">
        <v>221</v>
      </c>
      <c r="AU588" s="201" t="s">
        <v>85</v>
      </c>
      <c r="AY588" s="17" t="s">
        <v>133</v>
      </c>
      <c r="BE588" s="202">
        <f>IF(N588="základní",J588,0)</f>
        <v>0</v>
      </c>
      <c r="BF588" s="202">
        <f>IF(N588="snížená",J588,0)</f>
        <v>0</v>
      </c>
      <c r="BG588" s="202">
        <f>IF(N588="zákl. přenesená",J588,0)</f>
        <v>0</v>
      </c>
      <c r="BH588" s="202">
        <f>IF(N588="sníž. přenesená",J588,0)</f>
        <v>0</v>
      </c>
      <c r="BI588" s="202">
        <f>IF(N588="nulová",J588,0)</f>
        <v>0</v>
      </c>
      <c r="BJ588" s="17" t="s">
        <v>83</v>
      </c>
      <c r="BK588" s="202">
        <f>ROUND(I588*H588,2)</f>
        <v>0</v>
      </c>
      <c r="BL588" s="17" t="s">
        <v>139</v>
      </c>
      <c r="BM588" s="201" t="s">
        <v>1250</v>
      </c>
    </row>
    <row r="589" spans="1:65" s="2" customFormat="1" ht="24.2" customHeight="1">
      <c r="A589" s="34"/>
      <c r="B589" s="35"/>
      <c r="C589" s="188" t="s">
        <v>1251</v>
      </c>
      <c r="D589" s="188" t="s">
        <v>135</v>
      </c>
      <c r="E589" s="189" t="s">
        <v>1252</v>
      </c>
      <c r="F589" s="190" t="s">
        <v>1253</v>
      </c>
      <c r="G589" s="191" t="s">
        <v>137</v>
      </c>
      <c r="H589" s="192">
        <v>5</v>
      </c>
      <c r="I589" s="193"/>
      <c r="J589" s="194">
        <f>ROUND(I589*H589,2)</f>
        <v>0</v>
      </c>
      <c r="K589" s="195"/>
      <c r="L589" s="196"/>
      <c r="M589" s="197" t="s">
        <v>1</v>
      </c>
      <c r="N589" s="198" t="s">
        <v>40</v>
      </c>
      <c r="O589" s="71"/>
      <c r="P589" s="199">
        <f>O589*H589</f>
        <v>0</v>
      </c>
      <c r="Q589" s="199">
        <v>0</v>
      </c>
      <c r="R589" s="199">
        <f>Q589*H589</f>
        <v>0</v>
      </c>
      <c r="S589" s="199">
        <v>0</v>
      </c>
      <c r="T589" s="200">
        <f>S589*H589</f>
        <v>0</v>
      </c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R589" s="201" t="s">
        <v>138</v>
      </c>
      <c r="AT589" s="201" t="s">
        <v>135</v>
      </c>
      <c r="AU589" s="201" t="s">
        <v>85</v>
      </c>
      <c r="AY589" s="17" t="s">
        <v>133</v>
      </c>
      <c r="BE589" s="202">
        <f>IF(N589="základní",J589,0)</f>
        <v>0</v>
      </c>
      <c r="BF589" s="202">
        <f>IF(N589="snížená",J589,0)</f>
        <v>0</v>
      </c>
      <c r="BG589" s="202">
        <f>IF(N589="zákl. přenesená",J589,0)</f>
        <v>0</v>
      </c>
      <c r="BH589" s="202">
        <f>IF(N589="sníž. přenesená",J589,0)</f>
        <v>0</v>
      </c>
      <c r="BI589" s="202">
        <f>IF(N589="nulová",J589,0)</f>
        <v>0</v>
      </c>
      <c r="BJ589" s="17" t="s">
        <v>83</v>
      </c>
      <c r="BK589" s="202">
        <f>ROUND(I589*H589,2)</f>
        <v>0</v>
      </c>
      <c r="BL589" s="17" t="s">
        <v>139</v>
      </c>
      <c r="BM589" s="201" t="s">
        <v>1254</v>
      </c>
    </row>
    <row r="590" spans="1:65" s="2" customFormat="1" ht="62.65" customHeight="1">
      <c r="A590" s="34"/>
      <c r="B590" s="35"/>
      <c r="C590" s="236" t="s">
        <v>1255</v>
      </c>
      <c r="D590" s="236" t="s">
        <v>221</v>
      </c>
      <c r="E590" s="237" t="s">
        <v>1256</v>
      </c>
      <c r="F590" s="238" t="s">
        <v>1257</v>
      </c>
      <c r="G590" s="239" t="s">
        <v>105</v>
      </c>
      <c r="H590" s="240">
        <v>10</v>
      </c>
      <c r="I590" s="241"/>
      <c r="J590" s="242">
        <f>ROUND(I590*H590,2)</f>
        <v>0</v>
      </c>
      <c r="K590" s="243"/>
      <c r="L590" s="39"/>
      <c r="M590" s="244" t="s">
        <v>1</v>
      </c>
      <c r="N590" s="245" t="s">
        <v>40</v>
      </c>
      <c r="O590" s="71"/>
      <c r="P590" s="199">
        <f>O590*H590</f>
        <v>0</v>
      </c>
      <c r="Q590" s="199">
        <v>6</v>
      </c>
      <c r="R590" s="199">
        <f>Q590*H590</f>
        <v>60</v>
      </c>
      <c r="S590" s="199">
        <v>0</v>
      </c>
      <c r="T590" s="200">
        <f>S590*H590</f>
        <v>0</v>
      </c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R590" s="201" t="s">
        <v>139</v>
      </c>
      <c r="AT590" s="201" t="s">
        <v>221</v>
      </c>
      <c r="AU590" s="201" t="s">
        <v>85</v>
      </c>
      <c r="AY590" s="17" t="s">
        <v>133</v>
      </c>
      <c r="BE590" s="202">
        <f>IF(N590="základní",J590,0)</f>
        <v>0</v>
      </c>
      <c r="BF590" s="202">
        <f>IF(N590="snížená",J590,0)</f>
        <v>0</v>
      </c>
      <c r="BG590" s="202">
        <f>IF(N590="zákl. přenesená",J590,0)</f>
        <v>0</v>
      </c>
      <c r="BH590" s="202">
        <f>IF(N590="sníž. přenesená",J590,0)</f>
        <v>0</v>
      </c>
      <c r="BI590" s="202">
        <f>IF(N590="nulová",J590,0)</f>
        <v>0</v>
      </c>
      <c r="BJ590" s="17" t="s">
        <v>83</v>
      </c>
      <c r="BK590" s="202">
        <f>ROUND(I590*H590,2)</f>
        <v>0</v>
      </c>
      <c r="BL590" s="17" t="s">
        <v>139</v>
      </c>
      <c r="BM590" s="201" t="s">
        <v>1258</v>
      </c>
    </row>
    <row r="591" spans="1:65" s="13" customFormat="1" ht="11.25">
      <c r="B591" s="203"/>
      <c r="C591" s="204"/>
      <c r="D591" s="205" t="s">
        <v>169</v>
      </c>
      <c r="E591" s="206" t="s">
        <v>1</v>
      </c>
      <c r="F591" s="207" t="s">
        <v>315</v>
      </c>
      <c r="G591" s="204"/>
      <c r="H591" s="206" t="s">
        <v>1</v>
      </c>
      <c r="I591" s="208"/>
      <c r="J591" s="204"/>
      <c r="K591" s="204"/>
      <c r="L591" s="209"/>
      <c r="M591" s="210"/>
      <c r="N591" s="211"/>
      <c r="O591" s="211"/>
      <c r="P591" s="211"/>
      <c r="Q591" s="211"/>
      <c r="R591" s="211"/>
      <c r="S591" s="211"/>
      <c r="T591" s="212"/>
      <c r="AT591" s="213" t="s">
        <v>169</v>
      </c>
      <c r="AU591" s="213" t="s">
        <v>85</v>
      </c>
      <c r="AV591" s="13" t="s">
        <v>83</v>
      </c>
      <c r="AW591" s="13" t="s">
        <v>32</v>
      </c>
      <c r="AX591" s="13" t="s">
        <v>75</v>
      </c>
      <c r="AY591" s="213" t="s">
        <v>133</v>
      </c>
    </row>
    <row r="592" spans="1:65" s="14" customFormat="1" ht="11.25">
      <c r="B592" s="214"/>
      <c r="C592" s="215"/>
      <c r="D592" s="205" t="s">
        <v>169</v>
      </c>
      <c r="E592" s="216" t="s">
        <v>1</v>
      </c>
      <c r="F592" s="217" t="s">
        <v>1259</v>
      </c>
      <c r="G592" s="215"/>
      <c r="H592" s="218">
        <v>10</v>
      </c>
      <c r="I592" s="219"/>
      <c r="J592" s="215"/>
      <c r="K592" s="215"/>
      <c r="L592" s="220"/>
      <c r="M592" s="221"/>
      <c r="N592" s="222"/>
      <c r="O592" s="222"/>
      <c r="P592" s="222"/>
      <c r="Q592" s="222"/>
      <c r="R592" s="222"/>
      <c r="S592" s="222"/>
      <c r="T592" s="223"/>
      <c r="AT592" s="224" t="s">
        <v>169</v>
      </c>
      <c r="AU592" s="224" t="s">
        <v>85</v>
      </c>
      <c r="AV592" s="14" t="s">
        <v>85</v>
      </c>
      <c r="AW592" s="14" t="s">
        <v>32</v>
      </c>
      <c r="AX592" s="14" t="s">
        <v>83</v>
      </c>
      <c r="AY592" s="224" t="s">
        <v>133</v>
      </c>
    </row>
    <row r="593" spans="1:65" s="2" customFormat="1" ht="21.75" customHeight="1">
      <c r="A593" s="34"/>
      <c r="B593" s="35"/>
      <c r="C593" s="236" t="s">
        <v>1260</v>
      </c>
      <c r="D593" s="236" t="s">
        <v>221</v>
      </c>
      <c r="E593" s="237" t="s">
        <v>1261</v>
      </c>
      <c r="F593" s="238" t="s">
        <v>1262</v>
      </c>
      <c r="G593" s="239" t="s">
        <v>137</v>
      </c>
      <c r="H593" s="240">
        <v>1</v>
      </c>
      <c r="I593" s="241"/>
      <c r="J593" s="242">
        <f>ROUND(I593*H593,2)</f>
        <v>0</v>
      </c>
      <c r="K593" s="243"/>
      <c r="L593" s="39"/>
      <c r="M593" s="244" t="s">
        <v>1</v>
      </c>
      <c r="N593" s="245" t="s">
        <v>40</v>
      </c>
      <c r="O593" s="71"/>
      <c r="P593" s="199">
        <f>O593*H593</f>
        <v>0</v>
      </c>
      <c r="Q593" s="199">
        <v>0</v>
      </c>
      <c r="R593" s="199">
        <f>Q593*H593</f>
        <v>0</v>
      </c>
      <c r="S593" s="199">
        <v>0</v>
      </c>
      <c r="T593" s="200">
        <f>S593*H593</f>
        <v>0</v>
      </c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R593" s="201" t="s">
        <v>139</v>
      </c>
      <c r="AT593" s="201" t="s">
        <v>221</v>
      </c>
      <c r="AU593" s="201" t="s">
        <v>85</v>
      </c>
      <c r="AY593" s="17" t="s">
        <v>133</v>
      </c>
      <c r="BE593" s="202">
        <f>IF(N593="základní",J593,0)</f>
        <v>0</v>
      </c>
      <c r="BF593" s="202">
        <f>IF(N593="snížená",J593,0)</f>
        <v>0</v>
      </c>
      <c r="BG593" s="202">
        <f>IF(N593="zákl. přenesená",J593,0)</f>
        <v>0</v>
      </c>
      <c r="BH593" s="202">
        <f>IF(N593="sníž. přenesená",J593,0)</f>
        <v>0</v>
      </c>
      <c r="BI593" s="202">
        <f>IF(N593="nulová",J593,0)</f>
        <v>0</v>
      </c>
      <c r="BJ593" s="17" t="s">
        <v>83</v>
      </c>
      <c r="BK593" s="202">
        <f>ROUND(I593*H593,2)</f>
        <v>0</v>
      </c>
      <c r="BL593" s="17" t="s">
        <v>139</v>
      </c>
      <c r="BM593" s="201" t="s">
        <v>1263</v>
      </c>
    </row>
    <row r="594" spans="1:65" s="2" customFormat="1" ht="24.2" customHeight="1">
      <c r="A594" s="34"/>
      <c r="B594" s="35"/>
      <c r="C594" s="188" t="s">
        <v>1264</v>
      </c>
      <c r="D594" s="188" t="s">
        <v>135</v>
      </c>
      <c r="E594" s="189" t="s">
        <v>1265</v>
      </c>
      <c r="F594" s="190" t="s">
        <v>1266</v>
      </c>
      <c r="G594" s="191" t="s">
        <v>167</v>
      </c>
      <c r="H594" s="192">
        <v>12</v>
      </c>
      <c r="I594" s="193"/>
      <c r="J594" s="194">
        <f>ROUND(I594*H594,2)</f>
        <v>0</v>
      </c>
      <c r="K594" s="195"/>
      <c r="L594" s="196"/>
      <c r="M594" s="197" t="s">
        <v>1</v>
      </c>
      <c r="N594" s="198" t="s">
        <v>40</v>
      </c>
      <c r="O594" s="71"/>
      <c r="P594" s="199">
        <f>O594*H594</f>
        <v>0</v>
      </c>
      <c r="Q594" s="199">
        <v>0</v>
      </c>
      <c r="R594" s="199">
        <f>Q594*H594</f>
        <v>0</v>
      </c>
      <c r="S594" s="199">
        <v>0</v>
      </c>
      <c r="T594" s="200">
        <f>S594*H594</f>
        <v>0</v>
      </c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R594" s="201" t="s">
        <v>138</v>
      </c>
      <c r="AT594" s="201" t="s">
        <v>135</v>
      </c>
      <c r="AU594" s="201" t="s">
        <v>85</v>
      </c>
      <c r="AY594" s="17" t="s">
        <v>133</v>
      </c>
      <c r="BE594" s="202">
        <f>IF(N594="základní",J594,0)</f>
        <v>0</v>
      </c>
      <c r="BF594" s="202">
        <f>IF(N594="snížená",J594,0)</f>
        <v>0</v>
      </c>
      <c r="BG594" s="202">
        <f>IF(N594="zákl. přenesená",J594,0)</f>
        <v>0</v>
      </c>
      <c r="BH594" s="202">
        <f>IF(N594="sníž. přenesená",J594,0)</f>
        <v>0</v>
      </c>
      <c r="BI594" s="202">
        <f>IF(N594="nulová",J594,0)</f>
        <v>0</v>
      </c>
      <c r="BJ594" s="17" t="s">
        <v>83</v>
      </c>
      <c r="BK594" s="202">
        <f>ROUND(I594*H594,2)</f>
        <v>0</v>
      </c>
      <c r="BL594" s="17" t="s">
        <v>139</v>
      </c>
      <c r="BM594" s="201" t="s">
        <v>1267</v>
      </c>
    </row>
    <row r="595" spans="1:65" s="12" customFormat="1" ht="22.9" customHeight="1">
      <c r="B595" s="172"/>
      <c r="C595" s="173"/>
      <c r="D595" s="174" t="s">
        <v>74</v>
      </c>
      <c r="E595" s="186" t="s">
        <v>1268</v>
      </c>
      <c r="F595" s="186" t="s">
        <v>1269</v>
      </c>
      <c r="G595" s="173"/>
      <c r="H595" s="173"/>
      <c r="I595" s="176"/>
      <c r="J595" s="187">
        <f>BK595</f>
        <v>0</v>
      </c>
      <c r="K595" s="173"/>
      <c r="L595" s="178"/>
      <c r="M595" s="179"/>
      <c r="N595" s="180"/>
      <c r="O595" s="180"/>
      <c r="P595" s="181">
        <f>SUM(P596:P604)</f>
        <v>0</v>
      </c>
      <c r="Q595" s="180"/>
      <c r="R595" s="181">
        <f>SUM(R596:R604)</f>
        <v>0</v>
      </c>
      <c r="S595" s="180"/>
      <c r="T595" s="182">
        <f>SUM(T596:T604)</f>
        <v>0</v>
      </c>
      <c r="AR595" s="183" t="s">
        <v>83</v>
      </c>
      <c r="AT595" s="184" t="s">
        <v>74</v>
      </c>
      <c r="AU595" s="184" t="s">
        <v>83</v>
      </c>
      <c r="AY595" s="183" t="s">
        <v>133</v>
      </c>
      <c r="BK595" s="185">
        <f>SUM(BK596:BK604)</f>
        <v>0</v>
      </c>
    </row>
    <row r="596" spans="1:65" s="2" customFormat="1" ht="24.2" customHeight="1">
      <c r="A596" s="34"/>
      <c r="B596" s="35"/>
      <c r="C596" s="236" t="s">
        <v>1270</v>
      </c>
      <c r="D596" s="236" t="s">
        <v>221</v>
      </c>
      <c r="E596" s="237" t="s">
        <v>1271</v>
      </c>
      <c r="F596" s="238" t="s">
        <v>1272</v>
      </c>
      <c r="G596" s="239" t="s">
        <v>435</v>
      </c>
      <c r="H596" s="240">
        <v>1038.7829999999999</v>
      </c>
      <c r="I596" s="241"/>
      <c r="J596" s="242">
        <f>ROUND(I596*H596,2)</f>
        <v>0</v>
      </c>
      <c r="K596" s="243"/>
      <c r="L596" s="39"/>
      <c r="M596" s="244" t="s">
        <v>1</v>
      </c>
      <c r="N596" s="245" t="s">
        <v>40</v>
      </c>
      <c r="O596" s="71"/>
      <c r="P596" s="199">
        <f>O596*H596</f>
        <v>0</v>
      </c>
      <c r="Q596" s="199">
        <v>0</v>
      </c>
      <c r="R596" s="199">
        <f>Q596*H596</f>
        <v>0</v>
      </c>
      <c r="S596" s="199">
        <v>0</v>
      </c>
      <c r="T596" s="200">
        <f>S596*H596</f>
        <v>0</v>
      </c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R596" s="201" t="s">
        <v>139</v>
      </c>
      <c r="AT596" s="201" t="s">
        <v>221</v>
      </c>
      <c r="AU596" s="201" t="s">
        <v>85</v>
      </c>
      <c r="AY596" s="17" t="s">
        <v>133</v>
      </c>
      <c r="BE596" s="202">
        <f>IF(N596="základní",J596,0)</f>
        <v>0</v>
      </c>
      <c r="BF596" s="202">
        <f>IF(N596="snížená",J596,0)</f>
        <v>0</v>
      </c>
      <c r="BG596" s="202">
        <f>IF(N596="zákl. přenesená",J596,0)</f>
        <v>0</v>
      </c>
      <c r="BH596" s="202">
        <f>IF(N596="sníž. přenesená",J596,0)</f>
        <v>0</v>
      </c>
      <c r="BI596" s="202">
        <f>IF(N596="nulová",J596,0)</f>
        <v>0</v>
      </c>
      <c r="BJ596" s="17" t="s">
        <v>83</v>
      </c>
      <c r="BK596" s="202">
        <f>ROUND(I596*H596,2)</f>
        <v>0</v>
      </c>
      <c r="BL596" s="17" t="s">
        <v>139</v>
      </c>
      <c r="BM596" s="201" t="s">
        <v>1273</v>
      </c>
    </row>
    <row r="597" spans="1:65" s="2" customFormat="1" ht="24.2" customHeight="1">
      <c r="A597" s="34"/>
      <c r="B597" s="35"/>
      <c r="C597" s="236" t="s">
        <v>1274</v>
      </c>
      <c r="D597" s="236" t="s">
        <v>221</v>
      </c>
      <c r="E597" s="237" t="s">
        <v>1275</v>
      </c>
      <c r="F597" s="238" t="s">
        <v>1276</v>
      </c>
      <c r="G597" s="239" t="s">
        <v>435</v>
      </c>
      <c r="H597" s="240">
        <v>9349.0470000000005</v>
      </c>
      <c r="I597" s="241"/>
      <c r="J597" s="242">
        <f>ROUND(I597*H597,2)</f>
        <v>0</v>
      </c>
      <c r="K597" s="243"/>
      <c r="L597" s="39"/>
      <c r="M597" s="244" t="s">
        <v>1</v>
      </c>
      <c r="N597" s="245" t="s">
        <v>40</v>
      </c>
      <c r="O597" s="71"/>
      <c r="P597" s="199">
        <f>O597*H597</f>
        <v>0</v>
      </c>
      <c r="Q597" s="199">
        <v>0</v>
      </c>
      <c r="R597" s="199">
        <f>Q597*H597</f>
        <v>0</v>
      </c>
      <c r="S597" s="199">
        <v>0</v>
      </c>
      <c r="T597" s="200">
        <f>S597*H597</f>
        <v>0</v>
      </c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R597" s="201" t="s">
        <v>139</v>
      </c>
      <c r="AT597" s="201" t="s">
        <v>221</v>
      </c>
      <c r="AU597" s="201" t="s">
        <v>85</v>
      </c>
      <c r="AY597" s="17" t="s">
        <v>133</v>
      </c>
      <c r="BE597" s="202">
        <f>IF(N597="základní",J597,0)</f>
        <v>0</v>
      </c>
      <c r="BF597" s="202">
        <f>IF(N597="snížená",J597,0)</f>
        <v>0</v>
      </c>
      <c r="BG597" s="202">
        <f>IF(N597="zákl. přenesená",J597,0)</f>
        <v>0</v>
      </c>
      <c r="BH597" s="202">
        <f>IF(N597="sníž. přenesená",J597,0)</f>
        <v>0</v>
      </c>
      <c r="BI597" s="202">
        <f>IF(N597="nulová",J597,0)</f>
        <v>0</v>
      </c>
      <c r="BJ597" s="17" t="s">
        <v>83</v>
      </c>
      <c r="BK597" s="202">
        <f>ROUND(I597*H597,2)</f>
        <v>0</v>
      </c>
      <c r="BL597" s="17" t="s">
        <v>139</v>
      </c>
      <c r="BM597" s="201" t="s">
        <v>1277</v>
      </c>
    </row>
    <row r="598" spans="1:65" s="14" customFormat="1" ht="11.25">
      <c r="B598" s="214"/>
      <c r="C598" s="215"/>
      <c r="D598" s="205" t="s">
        <v>169</v>
      </c>
      <c r="E598" s="215"/>
      <c r="F598" s="217" t="s">
        <v>1278</v>
      </c>
      <c r="G598" s="215"/>
      <c r="H598" s="218">
        <v>9349.0470000000005</v>
      </c>
      <c r="I598" s="219"/>
      <c r="J598" s="215"/>
      <c r="K598" s="215"/>
      <c r="L598" s="220"/>
      <c r="M598" s="221"/>
      <c r="N598" s="222"/>
      <c r="O598" s="222"/>
      <c r="P598" s="222"/>
      <c r="Q598" s="222"/>
      <c r="R598" s="222"/>
      <c r="S598" s="222"/>
      <c r="T598" s="223"/>
      <c r="AT598" s="224" t="s">
        <v>169</v>
      </c>
      <c r="AU598" s="224" t="s">
        <v>85</v>
      </c>
      <c r="AV598" s="14" t="s">
        <v>85</v>
      </c>
      <c r="AW598" s="14" t="s">
        <v>4</v>
      </c>
      <c r="AX598" s="14" t="s">
        <v>83</v>
      </c>
      <c r="AY598" s="224" t="s">
        <v>133</v>
      </c>
    </row>
    <row r="599" spans="1:65" s="2" customFormat="1" ht="33" customHeight="1">
      <c r="A599" s="34"/>
      <c r="B599" s="35"/>
      <c r="C599" s="236" t="s">
        <v>1279</v>
      </c>
      <c r="D599" s="236" t="s">
        <v>221</v>
      </c>
      <c r="E599" s="237" t="s">
        <v>1280</v>
      </c>
      <c r="F599" s="238" t="s">
        <v>1281</v>
      </c>
      <c r="G599" s="239" t="s">
        <v>435</v>
      </c>
      <c r="H599" s="240">
        <v>257.73200000000003</v>
      </c>
      <c r="I599" s="241"/>
      <c r="J599" s="242">
        <f>ROUND(I599*H599,2)</f>
        <v>0</v>
      </c>
      <c r="K599" s="243"/>
      <c r="L599" s="39"/>
      <c r="M599" s="244" t="s">
        <v>1</v>
      </c>
      <c r="N599" s="245" t="s">
        <v>40</v>
      </c>
      <c r="O599" s="71"/>
      <c r="P599" s="199">
        <f>O599*H599</f>
        <v>0</v>
      </c>
      <c r="Q599" s="199">
        <v>0</v>
      </c>
      <c r="R599" s="199">
        <f>Q599*H599</f>
        <v>0</v>
      </c>
      <c r="S599" s="199">
        <v>0</v>
      </c>
      <c r="T599" s="200">
        <f>S599*H599</f>
        <v>0</v>
      </c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R599" s="201" t="s">
        <v>139</v>
      </c>
      <c r="AT599" s="201" t="s">
        <v>221</v>
      </c>
      <c r="AU599" s="201" t="s">
        <v>85</v>
      </c>
      <c r="AY599" s="17" t="s">
        <v>133</v>
      </c>
      <c r="BE599" s="202">
        <f>IF(N599="základní",J599,0)</f>
        <v>0</v>
      </c>
      <c r="BF599" s="202">
        <f>IF(N599="snížená",J599,0)</f>
        <v>0</v>
      </c>
      <c r="BG599" s="202">
        <f>IF(N599="zákl. přenesená",J599,0)</f>
        <v>0</v>
      </c>
      <c r="BH599" s="202">
        <f>IF(N599="sníž. přenesená",J599,0)</f>
        <v>0</v>
      </c>
      <c r="BI599" s="202">
        <f>IF(N599="nulová",J599,0)</f>
        <v>0</v>
      </c>
      <c r="BJ599" s="17" t="s">
        <v>83</v>
      </c>
      <c r="BK599" s="202">
        <f>ROUND(I599*H599,2)</f>
        <v>0</v>
      </c>
      <c r="BL599" s="17" t="s">
        <v>139</v>
      </c>
      <c r="BM599" s="201" t="s">
        <v>1282</v>
      </c>
    </row>
    <row r="600" spans="1:65" s="14" customFormat="1" ht="11.25">
      <c r="B600" s="214"/>
      <c r="C600" s="215"/>
      <c r="D600" s="205" t="s">
        <v>169</v>
      </c>
      <c r="E600" s="216" t="s">
        <v>1</v>
      </c>
      <c r="F600" s="217" t="s">
        <v>1283</v>
      </c>
      <c r="G600" s="215"/>
      <c r="H600" s="218">
        <v>257.73200000000003</v>
      </c>
      <c r="I600" s="219"/>
      <c r="J600" s="215"/>
      <c r="K600" s="215"/>
      <c r="L600" s="220"/>
      <c r="M600" s="221"/>
      <c r="N600" s="222"/>
      <c r="O600" s="222"/>
      <c r="P600" s="222"/>
      <c r="Q600" s="222"/>
      <c r="R600" s="222"/>
      <c r="S600" s="222"/>
      <c r="T600" s="223"/>
      <c r="AT600" s="224" t="s">
        <v>169</v>
      </c>
      <c r="AU600" s="224" t="s">
        <v>85</v>
      </c>
      <c r="AV600" s="14" t="s">
        <v>85</v>
      </c>
      <c r="AW600" s="14" t="s">
        <v>32</v>
      </c>
      <c r="AX600" s="14" t="s">
        <v>83</v>
      </c>
      <c r="AY600" s="224" t="s">
        <v>133</v>
      </c>
    </row>
    <row r="601" spans="1:65" s="2" customFormat="1" ht="33" customHeight="1">
      <c r="A601" s="34"/>
      <c r="B601" s="35"/>
      <c r="C601" s="236" t="s">
        <v>1284</v>
      </c>
      <c r="D601" s="236" t="s">
        <v>221</v>
      </c>
      <c r="E601" s="237" t="s">
        <v>1285</v>
      </c>
      <c r="F601" s="238" t="s">
        <v>1286</v>
      </c>
      <c r="G601" s="239" t="s">
        <v>435</v>
      </c>
      <c r="H601" s="240">
        <v>361.14100000000002</v>
      </c>
      <c r="I601" s="241"/>
      <c r="J601" s="242">
        <f>ROUND(I601*H601,2)</f>
        <v>0</v>
      </c>
      <c r="K601" s="243"/>
      <c r="L601" s="39"/>
      <c r="M601" s="244" t="s">
        <v>1</v>
      </c>
      <c r="N601" s="245" t="s">
        <v>40</v>
      </c>
      <c r="O601" s="71"/>
      <c r="P601" s="199">
        <f>O601*H601</f>
        <v>0</v>
      </c>
      <c r="Q601" s="199">
        <v>0</v>
      </c>
      <c r="R601" s="199">
        <f>Q601*H601</f>
        <v>0</v>
      </c>
      <c r="S601" s="199">
        <v>0</v>
      </c>
      <c r="T601" s="200">
        <f>S601*H601</f>
        <v>0</v>
      </c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R601" s="201" t="s">
        <v>139</v>
      </c>
      <c r="AT601" s="201" t="s">
        <v>221</v>
      </c>
      <c r="AU601" s="201" t="s">
        <v>85</v>
      </c>
      <c r="AY601" s="17" t="s">
        <v>133</v>
      </c>
      <c r="BE601" s="202">
        <f>IF(N601="základní",J601,0)</f>
        <v>0</v>
      </c>
      <c r="BF601" s="202">
        <f>IF(N601="snížená",J601,0)</f>
        <v>0</v>
      </c>
      <c r="BG601" s="202">
        <f>IF(N601="zákl. přenesená",J601,0)</f>
        <v>0</v>
      </c>
      <c r="BH601" s="202">
        <f>IF(N601="sníž. přenesená",J601,0)</f>
        <v>0</v>
      </c>
      <c r="BI601" s="202">
        <f>IF(N601="nulová",J601,0)</f>
        <v>0</v>
      </c>
      <c r="BJ601" s="17" t="s">
        <v>83</v>
      </c>
      <c r="BK601" s="202">
        <f>ROUND(I601*H601,2)</f>
        <v>0</v>
      </c>
      <c r="BL601" s="17" t="s">
        <v>139</v>
      </c>
      <c r="BM601" s="201" t="s">
        <v>1287</v>
      </c>
    </row>
    <row r="602" spans="1:65" s="14" customFormat="1" ht="11.25">
      <c r="B602" s="214"/>
      <c r="C602" s="215"/>
      <c r="D602" s="205" t="s">
        <v>169</v>
      </c>
      <c r="E602" s="216" t="s">
        <v>1</v>
      </c>
      <c r="F602" s="217" t="s">
        <v>1288</v>
      </c>
      <c r="G602" s="215"/>
      <c r="H602" s="218">
        <v>361.14100000000002</v>
      </c>
      <c r="I602" s="219"/>
      <c r="J602" s="215"/>
      <c r="K602" s="215"/>
      <c r="L602" s="220"/>
      <c r="M602" s="221"/>
      <c r="N602" s="222"/>
      <c r="O602" s="222"/>
      <c r="P602" s="222"/>
      <c r="Q602" s="222"/>
      <c r="R602" s="222"/>
      <c r="S602" s="222"/>
      <c r="T602" s="223"/>
      <c r="AT602" s="224" t="s">
        <v>169</v>
      </c>
      <c r="AU602" s="224" t="s">
        <v>85</v>
      </c>
      <c r="AV602" s="14" t="s">
        <v>85</v>
      </c>
      <c r="AW602" s="14" t="s">
        <v>32</v>
      </c>
      <c r="AX602" s="14" t="s">
        <v>83</v>
      </c>
      <c r="AY602" s="224" t="s">
        <v>133</v>
      </c>
    </row>
    <row r="603" spans="1:65" s="2" customFormat="1" ht="44.25" customHeight="1">
      <c r="A603" s="34"/>
      <c r="B603" s="35"/>
      <c r="C603" s="236" t="s">
        <v>1289</v>
      </c>
      <c r="D603" s="236" t="s">
        <v>221</v>
      </c>
      <c r="E603" s="237" t="s">
        <v>1290</v>
      </c>
      <c r="F603" s="238" t="s">
        <v>1291</v>
      </c>
      <c r="G603" s="239" t="s">
        <v>435</v>
      </c>
      <c r="H603" s="240">
        <v>377.91</v>
      </c>
      <c r="I603" s="241"/>
      <c r="J603" s="242">
        <f>ROUND(I603*H603,2)</f>
        <v>0</v>
      </c>
      <c r="K603" s="243"/>
      <c r="L603" s="39"/>
      <c r="M603" s="244" t="s">
        <v>1</v>
      </c>
      <c r="N603" s="245" t="s">
        <v>40</v>
      </c>
      <c r="O603" s="71"/>
      <c r="P603" s="199">
        <f>O603*H603</f>
        <v>0</v>
      </c>
      <c r="Q603" s="199">
        <v>0</v>
      </c>
      <c r="R603" s="199">
        <f>Q603*H603</f>
        <v>0</v>
      </c>
      <c r="S603" s="199">
        <v>0</v>
      </c>
      <c r="T603" s="200">
        <f>S603*H603</f>
        <v>0</v>
      </c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R603" s="201" t="s">
        <v>139</v>
      </c>
      <c r="AT603" s="201" t="s">
        <v>221</v>
      </c>
      <c r="AU603" s="201" t="s">
        <v>85</v>
      </c>
      <c r="AY603" s="17" t="s">
        <v>133</v>
      </c>
      <c r="BE603" s="202">
        <f>IF(N603="základní",J603,0)</f>
        <v>0</v>
      </c>
      <c r="BF603" s="202">
        <f>IF(N603="snížená",J603,0)</f>
        <v>0</v>
      </c>
      <c r="BG603" s="202">
        <f>IF(N603="zákl. přenesená",J603,0)</f>
        <v>0</v>
      </c>
      <c r="BH603" s="202">
        <f>IF(N603="sníž. přenesená",J603,0)</f>
        <v>0</v>
      </c>
      <c r="BI603" s="202">
        <f>IF(N603="nulová",J603,0)</f>
        <v>0</v>
      </c>
      <c r="BJ603" s="17" t="s">
        <v>83</v>
      </c>
      <c r="BK603" s="202">
        <f>ROUND(I603*H603,2)</f>
        <v>0</v>
      </c>
      <c r="BL603" s="17" t="s">
        <v>139</v>
      </c>
      <c r="BM603" s="201" t="s">
        <v>1292</v>
      </c>
    </row>
    <row r="604" spans="1:65" s="14" customFormat="1" ht="11.25">
      <c r="B604" s="214"/>
      <c r="C604" s="215"/>
      <c r="D604" s="205" t="s">
        <v>169</v>
      </c>
      <c r="E604" s="216" t="s">
        <v>1</v>
      </c>
      <c r="F604" s="217" t="s">
        <v>1293</v>
      </c>
      <c r="G604" s="215"/>
      <c r="H604" s="218">
        <v>377.91</v>
      </c>
      <c r="I604" s="219"/>
      <c r="J604" s="215"/>
      <c r="K604" s="215"/>
      <c r="L604" s="220"/>
      <c r="M604" s="221"/>
      <c r="N604" s="222"/>
      <c r="O604" s="222"/>
      <c r="P604" s="222"/>
      <c r="Q604" s="222"/>
      <c r="R604" s="222"/>
      <c r="S604" s="222"/>
      <c r="T604" s="223"/>
      <c r="AT604" s="224" t="s">
        <v>169</v>
      </c>
      <c r="AU604" s="224" t="s">
        <v>85</v>
      </c>
      <c r="AV604" s="14" t="s">
        <v>85</v>
      </c>
      <c r="AW604" s="14" t="s">
        <v>32</v>
      </c>
      <c r="AX604" s="14" t="s">
        <v>83</v>
      </c>
      <c r="AY604" s="224" t="s">
        <v>133</v>
      </c>
    </row>
    <row r="605" spans="1:65" s="12" customFormat="1" ht="22.9" customHeight="1">
      <c r="B605" s="172"/>
      <c r="C605" s="173"/>
      <c r="D605" s="174" t="s">
        <v>74</v>
      </c>
      <c r="E605" s="186" t="s">
        <v>1294</v>
      </c>
      <c r="F605" s="186" t="s">
        <v>1295</v>
      </c>
      <c r="G605" s="173"/>
      <c r="H605" s="173"/>
      <c r="I605" s="176"/>
      <c r="J605" s="187">
        <f>BK605</f>
        <v>0</v>
      </c>
      <c r="K605" s="173"/>
      <c r="L605" s="178"/>
      <c r="M605" s="179"/>
      <c r="N605" s="180"/>
      <c r="O605" s="180"/>
      <c r="P605" s="181">
        <f>P606</f>
        <v>0</v>
      </c>
      <c r="Q605" s="180"/>
      <c r="R605" s="181">
        <f>R606</f>
        <v>0</v>
      </c>
      <c r="S605" s="180"/>
      <c r="T605" s="182">
        <f>T606</f>
        <v>0</v>
      </c>
      <c r="AR605" s="183" t="s">
        <v>83</v>
      </c>
      <c r="AT605" s="184" t="s">
        <v>74</v>
      </c>
      <c r="AU605" s="184" t="s">
        <v>83</v>
      </c>
      <c r="AY605" s="183" t="s">
        <v>133</v>
      </c>
      <c r="BK605" s="185">
        <f>BK606</f>
        <v>0</v>
      </c>
    </row>
    <row r="606" spans="1:65" s="2" customFormat="1" ht="33" customHeight="1">
      <c r="A606" s="34"/>
      <c r="B606" s="35"/>
      <c r="C606" s="236" t="s">
        <v>1296</v>
      </c>
      <c r="D606" s="236" t="s">
        <v>221</v>
      </c>
      <c r="E606" s="237" t="s">
        <v>1297</v>
      </c>
      <c r="F606" s="238" t="s">
        <v>1298</v>
      </c>
      <c r="G606" s="239" t="s">
        <v>435</v>
      </c>
      <c r="H606" s="240">
        <v>3788.4319999999998</v>
      </c>
      <c r="I606" s="241"/>
      <c r="J606" s="242">
        <f>ROUND(I606*H606,2)</f>
        <v>0</v>
      </c>
      <c r="K606" s="243"/>
      <c r="L606" s="39"/>
      <c r="M606" s="244" t="s">
        <v>1</v>
      </c>
      <c r="N606" s="245" t="s">
        <v>40</v>
      </c>
      <c r="O606" s="71"/>
      <c r="P606" s="199">
        <f>O606*H606</f>
        <v>0</v>
      </c>
      <c r="Q606" s="199">
        <v>0</v>
      </c>
      <c r="R606" s="199">
        <f>Q606*H606</f>
        <v>0</v>
      </c>
      <c r="S606" s="199">
        <v>0</v>
      </c>
      <c r="T606" s="200">
        <f>S606*H606</f>
        <v>0</v>
      </c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R606" s="201" t="s">
        <v>139</v>
      </c>
      <c r="AT606" s="201" t="s">
        <v>221</v>
      </c>
      <c r="AU606" s="201" t="s">
        <v>85</v>
      </c>
      <c r="AY606" s="17" t="s">
        <v>133</v>
      </c>
      <c r="BE606" s="202">
        <f>IF(N606="základní",J606,0)</f>
        <v>0</v>
      </c>
      <c r="BF606" s="202">
        <f>IF(N606="snížená",J606,0)</f>
        <v>0</v>
      </c>
      <c r="BG606" s="202">
        <f>IF(N606="zákl. přenesená",J606,0)</f>
        <v>0</v>
      </c>
      <c r="BH606" s="202">
        <f>IF(N606="sníž. přenesená",J606,0)</f>
        <v>0</v>
      </c>
      <c r="BI606" s="202">
        <f>IF(N606="nulová",J606,0)</f>
        <v>0</v>
      </c>
      <c r="BJ606" s="17" t="s">
        <v>83</v>
      </c>
      <c r="BK606" s="202">
        <f>ROUND(I606*H606,2)</f>
        <v>0</v>
      </c>
      <c r="BL606" s="17" t="s">
        <v>139</v>
      </c>
      <c r="BM606" s="201" t="s">
        <v>1299</v>
      </c>
    </row>
    <row r="607" spans="1:65" s="12" customFormat="1" ht="25.9" customHeight="1">
      <c r="B607" s="172"/>
      <c r="C607" s="173"/>
      <c r="D607" s="174" t="s">
        <v>74</v>
      </c>
      <c r="E607" s="175" t="s">
        <v>135</v>
      </c>
      <c r="F607" s="175" t="s">
        <v>1300</v>
      </c>
      <c r="G607" s="173"/>
      <c r="H607" s="173"/>
      <c r="I607" s="176"/>
      <c r="J607" s="177">
        <f>BK607</f>
        <v>0</v>
      </c>
      <c r="K607" s="173"/>
      <c r="L607" s="178"/>
      <c r="M607" s="179"/>
      <c r="N607" s="180"/>
      <c r="O607" s="180"/>
      <c r="P607" s="181">
        <f>P608</f>
        <v>0</v>
      </c>
      <c r="Q607" s="180"/>
      <c r="R607" s="181">
        <f>R608</f>
        <v>0</v>
      </c>
      <c r="S607" s="180"/>
      <c r="T607" s="182">
        <f>T608</f>
        <v>0</v>
      </c>
      <c r="AR607" s="183" t="s">
        <v>143</v>
      </c>
      <c r="AT607" s="184" t="s">
        <v>74</v>
      </c>
      <c r="AU607" s="184" t="s">
        <v>75</v>
      </c>
      <c r="AY607" s="183" t="s">
        <v>133</v>
      </c>
      <c r="BK607" s="185">
        <f>BK608</f>
        <v>0</v>
      </c>
    </row>
    <row r="608" spans="1:65" s="12" customFormat="1" ht="22.9" customHeight="1">
      <c r="B608" s="172"/>
      <c r="C608" s="173"/>
      <c r="D608" s="174" t="s">
        <v>74</v>
      </c>
      <c r="E608" s="186" t="s">
        <v>1301</v>
      </c>
      <c r="F608" s="186" t="s">
        <v>1302</v>
      </c>
      <c r="G608" s="173"/>
      <c r="H608" s="173"/>
      <c r="I608" s="176"/>
      <c r="J608" s="187">
        <f>BK608</f>
        <v>0</v>
      </c>
      <c r="K608" s="173"/>
      <c r="L608" s="178"/>
      <c r="M608" s="179"/>
      <c r="N608" s="180"/>
      <c r="O608" s="180"/>
      <c r="P608" s="181">
        <f>SUM(P609:P611)</f>
        <v>0</v>
      </c>
      <c r="Q608" s="180"/>
      <c r="R608" s="181">
        <f>SUM(R609:R611)</f>
        <v>0</v>
      </c>
      <c r="S608" s="180"/>
      <c r="T608" s="182">
        <f>SUM(T609:T611)</f>
        <v>0</v>
      </c>
      <c r="AR608" s="183" t="s">
        <v>143</v>
      </c>
      <c r="AT608" s="184" t="s">
        <v>74</v>
      </c>
      <c r="AU608" s="184" t="s">
        <v>83</v>
      </c>
      <c r="AY608" s="183" t="s">
        <v>133</v>
      </c>
      <c r="BK608" s="185">
        <f>SUM(BK609:BK611)</f>
        <v>0</v>
      </c>
    </row>
    <row r="609" spans="1:65" s="2" customFormat="1" ht="24.2" customHeight="1">
      <c r="A609" s="34"/>
      <c r="B609" s="35"/>
      <c r="C609" s="236" t="s">
        <v>1303</v>
      </c>
      <c r="D609" s="236" t="s">
        <v>221</v>
      </c>
      <c r="E609" s="237" t="s">
        <v>1304</v>
      </c>
      <c r="F609" s="238" t="s">
        <v>1305</v>
      </c>
      <c r="G609" s="239" t="s">
        <v>249</v>
      </c>
      <c r="H609" s="240">
        <v>12</v>
      </c>
      <c r="I609" s="241"/>
      <c r="J609" s="242">
        <f>ROUND(I609*H609,2)</f>
        <v>0</v>
      </c>
      <c r="K609" s="243"/>
      <c r="L609" s="39"/>
      <c r="M609" s="244" t="s">
        <v>1</v>
      </c>
      <c r="N609" s="245" t="s">
        <v>40</v>
      </c>
      <c r="O609" s="71"/>
      <c r="P609" s="199">
        <f>O609*H609</f>
        <v>0</v>
      </c>
      <c r="Q609" s="199">
        <v>0</v>
      </c>
      <c r="R609" s="199">
        <f>Q609*H609</f>
        <v>0</v>
      </c>
      <c r="S609" s="199">
        <v>0</v>
      </c>
      <c r="T609" s="200">
        <f>S609*H609</f>
        <v>0</v>
      </c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R609" s="201" t="s">
        <v>599</v>
      </c>
      <c r="AT609" s="201" t="s">
        <v>221</v>
      </c>
      <c r="AU609" s="201" t="s">
        <v>85</v>
      </c>
      <c r="AY609" s="17" t="s">
        <v>133</v>
      </c>
      <c r="BE609" s="202">
        <f>IF(N609="základní",J609,0)</f>
        <v>0</v>
      </c>
      <c r="BF609" s="202">
        <f>IF(N609="snížená",J609,0)</f>
        <v>0</v>
      </c>
      <c r="BG609" s="202">
        <f>IF(N609="zákl. přenesená",J609,0)</f>
        <v>0</v>
      </c>
      <c r="BH609" s="202">
        <f>IF(N609="sníž. přenesená",J609,0)</f>
        <v>0</v>
      </c>
      <c r="BI609" s="202">
        <f>IF(N609="nulová",J609,0)</f>
        <v>0</v>
      </c>
      <c r="BJ609" s="17" t="s">
        <v>83</v>
      </c>
      <c r="BK609" s="202">
        <f>ROUND(I609*H609,2)</f>
        <v>0</v>
      </c>
      <c r="BL609" s="17" t="s">
        <v>599</v>
      </c>
      <c r="BM609" s="201" t="s">
        <v>1306</v>
      </c>
    </row>
    <row r="610" spans="1:65" s="13" customFormat="1" ht="11.25">
      <c r="B610" s="203"/>
      <c r="C610" s="204"/>
      <c r="D610" s="205" t="s">
        <v>169</v>
      </c>
      <c r="E610" s="206" t="s">
        <v>1</v>
      </c>
      <c r="F610" s="207" t="s">
        <v>1307</v>
      </c>
      <c r="G610" s="204"/>
      <c r="H610" s="206" t="s">
        <v>1</v>
      </c>
      <c r="I610" s="208"/>
      <c r="J610" s="204"/>
      <c r="K610" s="204"/>
      <c r="L610" s="209"/>
      <c r="M610" s="210"/>
      <c r="N610" s="211"/>
      <c r="O610" s="211"/>
      <c r="P610" s="211"/>
      <c r="Q610" s="211"/>
      <c r="R610" s="211"/>
      <c r="S610" s="211"/>
      <c r="T610" s="212"/>
      <c r="AT610" s="213" t="s">
        <v>169</v>
      </c>
      <c r="AU610" s="213" t="s">
        <v>85</v>
      </c>
      <c r="AV610" s="13" t="s">
        <v>83</v>
      </c>
      <c r="AW610" s="13" t="s">
        <v>32</v>
      </c>
      <c r="AX610" s="13" t="s">
        <v>75</v>
      </c>
      <c r="AY610" s="213" t="s">
        <v>133</v>
      </c>
    </row>
    <row r="611" spans="1:65" s="14" customFormat="1" ht="11.25">
      <c r="B611" s="214"/>
      <c r="C611" s="215"/>
      <c r="D611" s="205" t="s">
        <v>169</v>
      </c>
      <c r="E611" s="216" t="s">
        <v>1</v>
      </c>
      <c r="F611" s="217" t="s">
        <v>1308</v>
      </c>
      <c r="G611" s="215"/>
      <c r="H611" s="218">
        <v>12</v>
      </c>
      <c r="I611" s="219"/>
      <c r="J611" s="215"/>
      <c r="K611" s="215"/>
      <c r="L611" s="220"/>
      <c r="M611" s="252"/>
      <c r="N611" s="253"/>
      <c r="O611" s="253"/>
      <c r="P611" s="253"/>
      <c r="Q611" s="253"/>
      <c r="R611" s="253"/>
      <c r="S611" s="253"/>
      <c r="T611" s="254"/>
      <c r="AT611" s="224" t="s">
        <v>169</v>
      </c>
      <c r="AU611" s="224" t="s">
        <v>85</v>
      </c>
      <c r="AV611" s="14" t="s">
        <v>85</v>
      </c>
      <c r="AW611" s="14" t="s">
        <v>32</v>
      </c>
      <c r="AX611" s="14" t="s">
        <v>83</v>
      </c>
      <c r="AY611" s="224" t="s">
        <v>133</v>
      </c>
    </row>
    <row r="612" spans="1:65" s="2" customFormat="1" ht="6.95" customHeight="1">
      <c r="A612" s="34"/>
      <c r="B612" s="54"/>
      <c r="C612" s="55"/>
      <c r="D612" s="55"/>
      <c r="E612" s="55"/>
      <c r="F612" s="55"/>
      <c r="G612" s="55"/>
      <c r="H612" s="55"/>
      <c r="I612" s="55"/>
      <c r="J612" s="55"/>
      <c r="K612" s="55"/>
      <c r="L612" s="39"/>
      <c r="M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</row>
  </sheetData>
  <sheetProtection algorithmName="SHA-512" hashValue="5r7LanowXBetY29QHVVXOdmQ4afi0hRAs5I6FBwpv6mSZ2trg8dDdVC4fznSv+BvFegX9GAKQTHzKQyo7T6j+g==" saltValue="elI6p4xeUeT0bu2LiNiDwUvotrF1JIZttUg0M77ts52c4758eedWizkupu+Dd1B29WU1/67QEmqzG5JGNXJoVw==" spinCount="100000" sheet="1" objects="1" scenarios="1" formatColumns="0" formatRows="0" autoFilter="0"/>
  <autoFilter ref="C127:K611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8"/>
  <sheetViews>
    <sheetView showGridLines="0" topLeftCell="A125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7" t="s">
        <v>91</v>
      </c>
      <c r="AZ2" s="108" t="s">
        <v>1309</v>
      </c>
      <c r="BA2" s="108" t="s">
        <v>1309</v>
      </c>
      <c r="BB2" s="108" t="s">
        <v>105</v>
      </c>
      <c r="BC2" s="108" t="s">
        <v>1310</v>
      </c>
      <c r="BD2" s="108" t="s">
        <v>85</v>
      </c>
    </row>
    <row r="3" spans="1:5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0"/>
      <c r="AT3" s="17" t="s">
        <v>85</v>
      </c>
      <c r="AZ3" s="108" t="s">
        <v>1311</v>
      </c>
      <c r="BA3" s="108" t="s">
        <v>1311</v>
      </c>
      <c r="BB3" s="108" t="s">
        <v>435</v>
      </c>
      <c r="BC3" s="108" t="s">
        <v>1312</v>
      </c>
      <c r="BD3" s="108" t="s">
        <v>85</v>
      </c>
    </row>
    <row r="4" spans="1:56" s="1" customFormat="1" ht="24.95" customHeight="1">
      <c r="B4" s="20"/>
      <c r="D4" s="111" t="s">
        <v>107</v>
      </c>
      <c r="L4" s="20"/>
      <c r="M4" s="112" t="s">
        <v>10</v>
      </c>
      <c r="AT4" s="17" t="s">
        <v>4</v>
      </c>
      <c r="AZ4" s="108" t="s">
        <v>1313</v>
      </c>
      <c r="BA4" s="108" t="s">
        <v>1313</v>
      </c>
      <c r="BB4" s="108" t="s">
        <v>435</v>
      </c>
      <c r="BC4" s="108" t="s">
        <v>1314</v>
      </c>
      <c r="BD4" s="108" t="s">
        <v>85</v>
      </c>
    </row>
    <row r="5" spans="1:56" s="1" customFormat="1" ht="6.95" customHeight="1">
      <c r="B5" s="20"/>
      <c r="L5" s="20"/>
      <c r="AZ5" s="108" t="s">
        <v>1315</v>
      </c>
      <c r="BA5" s="108" t="s">
        <v>1315</v>
      </c>
      <c r="BB5" s="108" t="s">
        <v>435</v>
      </c>
      <c r="BC5" s="108" t="s">
        <v>1316</v>
      </c>
      <c r="BD5" s="108" t="s">
        <v>85</v>
      </c>
    </row>
    <row r="6" spans="1:56" s="1" customFormat="1" ht="12" customHeight="1">
      <c r="B6" s="20"/>
      <c r="D6" s="113" t="s">
        <v>16</v>
      </c>
      <c r="L6" s="20"/>
      <c r="AZ6" s="108" t="s">
        <v>260</v>
      </c>
      <c r="BA6" s="108" t="s">
        <v>260</v>
      </c>
      <c r="BB6" s="108" t="s">
        <v>236</v>
      </c>
      <c r="BC6" s="108" t="s">
        <v>1317</v>
      </c>
      <c r="BD6" s="108" t="s">
        <v>85</v>
      </c>
    </row>
    <row r="7" spans="1:56" s="1" customFormat="1" ht="16.5" customHeight="1">
      <c r="B7" s="20"/>
      <c r="E7" s="310" t="str">
        <f>'Rekapitulace stavby'!K6</f>
        <v>Náves Heřmanice, ul. K Návsi</v>
      </c>
      <c r="F7" s="311"/>
      <c r="G7" s="311"/>
      <c r="H7" s="311"/>
      <c r="L7" s="20"/>
      <c r="AZ7" s="108" t="s">
        <v>1318</v>
      </c>
      <c r="BA7" s="108" t="s">
        <v>1318</v>
      </c>
      <c r="BB7" s="108" t="s">
        <v>249</v>
      </c>
      <c r="BC7" s="108" t="s">
        <v>1319</v>
      </c>
      <c r="BD7" s="108" t="s">
        <v>85</v>
      </c>
    </row>
    <row r="8" spans="1:56" s="2" customFormat="1" ht="12" customHeight="1">
      <c r="A8" s="34"/>
      <c r="B8" s="39"/>
      <c r="C8" s="34"/>
      <c r="D8" s="113" t="s">
        <v>108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Z8" s="108" t="s">
        <v>266</v>
      </c>
      <c r="BA8" s="108" t="s">
        <v>266</v>
      </c>
      <c r="BB8" s="108" t="s">
        <v>249</v>
      </c>
      <c r="BC8" s="108" t="s">
        <v>1320</v>
      </c>
      <c r="BD8" s="108" t="s">
        <v>85</v>
      </c>
    </row>
    <row r="9" spans="1:56" s="2" customFormat="1" ht="16.5" customHeight="1">
      <c r="A9" s="34"/>
      <c r="B9" s="39"/>
      <c r="C9" s="34"/>
      <c r="D9" s="34"/>
      <c r="E9" s="312" t="s">
        <v>1321</v>
      </c>
      <c r="F9" s="313"/>
      <c r="G9" s="313"/>
      <c r="H9" s="31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Z9" s="108" t="s">
        <v>1322</v>
      </c>
      <c r="BA9" s="108" t="s">
        <v>1322</v>
      </c>
      <c r="BB9" s="108" t="s">
        <v>249</v>
      </c>
      <c r="BC9" s="108" t="s">
        <v>1323</v>
      </c>
      <c r="BD9" s="108" t="s">
        <v>85</v>
      </c>
    </row>
    <row r="10" spans="1:5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Z10" s="108" t="s">
        <v>1324</v>
      </c>
      <c r="BA10" s="108" t="s">
        <v>1324</v>
      </c>
      <c r="BB10" s="108" t="s">
        <v>105</v>
      </c>
      <c r="BC10" s="108" t="s">
        <v>1325</v>
      </c>
      <c r="BD10" s="108" t="s">
        <v>85</v>
      </c>
    </row>
    <row r="11" spans="1:56" s="2" customFormat="1" ht="12" customHeight="1">
      <c r="A11" s="34"/>
      <c r="B11" s="39"/>
      <c r="C11" s="34"/>
      <c r="D11" s="113" t="s">
        <v>18</v>
      </c>
      <c r="E11" s="34"/>
      <c r="F11" s="114" t="s">
        <v>1</v>
      </c>
      <c r="G11" s="34"/>
      <c r="H11" s="34"/>
      <c r="I11" s="113" t="s">
        <v>19</v>
      </c>
      <c r="J11" s="114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Z11" s="108" t="s">
        <v>1326</v>
      </c>
      <c r="BA11" s="108" t="s">
        <v>1326</v>
      </c>
      <c r="BB11" s="108" t="s">
        <v>249</v>
      </c>
      <c r="BC11" s="108" t="s">
        <v>1327</v>
      </c>
      <c r="BD11" s="108" t="s">
        <v>85</v>
      </c>
    </row>
    <row r="12" spans="1:56" s="2" customFormat="1" ht="12" customHeight="1">
      <c r="A12" s="34"/>
      <c r="B12" s="39"/>
      <c r="C12" s="34"/>
      <c r="D12" s="113" t="s">
        <v>20</v>
      </c>
      <c r="E12" s="34"/>
      <c r="F12" s="114" t="s">
        <v>21</v>
      </c>
      <c r="G12" s="34"/>
      <c r="H12" s="34"/>
      <c r="I12" s="113" t="s">
        <v>22</v>
      </c>
      <c r="J12" s="115" t="str">
        <f>'Rekapitulace stavby'!AN8</f>
        <v>7. 7. 2021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Z12" s="108" t="s">
        <v>1328</v>
      </c>
      <c r="BA12" s="108" t="s">
        <v>1328</v>
      </c>
      <c r="BB12" s="108" t="s">
        <v>249</v>
      </c>
      <c r="BC12" s="108" t="s">
        <v>1329</v>
      </c>
      <c r="BD12" s="108" t="s">
        <v>85</v>
      </c>
    </row>
    <row r="13" spans="1:5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Z13" s="108" t="s">
        <v>1330</v>
      </c>
      <c r="BA13" s="108" t="s">
        <v>1330</v>
      </c>
      <c r="BB13" s="108" t="s">
        <v>236</v>
      </c>
      <c r="BC13" s="108" t="s">
        <v>1331</v>
      </c>
      <c r="BD13" s="108" t="s">
        <v>85</v>
      </c>
    </row>
    <row r="14" spans="1:56" s="2" customFormat="1" ht="12" customHeight="1">
      <c r="A14" s="34"/>
      <c r="B14" s="39"/>
      <c r="C14" s="34"/>
      <c r="D14" s="113" t="s">
        <v>24</v>
      </c>
      <c r="E14" s="34"/>
      <c r="F14" s="34"/>
      <c r="G14" s="34"/>
      <c r="H14" s="34"/>
      <c r="I14" s="113" t="s">
        <v>25</v>
      </c>
      <c r="J14" s="114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Z14" s="108" t="s">
        <v>272</v>
      </c>
      <c r="BA14" s="108" t="s">
        <v>272</v>
      </c>
      <c r="BB14" s="108" t="s">
        <v>249</v>
      </c>
      <c r="BC14" s="108" t="s">
        <v>1332</v>
      </c>
      <c r="BD14" s="108" t="s">
        <v>85</v>
      </c>
    </row>
    <row r="15" spans="1:56" s="2" customFormat="1" ht="18" customHeight="1">
      <c r="A15" s="34"/>
      <c r="B15" s="39"/>
      <c r="C15" s="34"/>
      <c r="D15" s="34"/>
      <c r="E15" s="114" t="s">
        <v>26</v>
      </c>
      <c r="F15" s="34"/>
      <c r="G15" s="34"/>
      <c r="H15" s="34"/>
      <c r="I15" s="113" t="s">
        <v>27</v>
      </c>
      <c r="J15" s="114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5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3" t="s">
        <v>28</v>
      </c>
      <c r="E17" s="34"/>
      <c r="F17" s="34"/>
      <c r="G17" s="34"/>
      <c r="H17" s="34"/>
      <c r="I17" s="113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14" t="str">
        <f>'Rekapitulace stavby'!E14</f>
        <v>Vyplň údaj</v>
      </c>
      <c r="F18" s="315"/>
      <c r="G18" s="315"/>
      <c r="H18" s="315"/>
      <c r="I18" s="113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3" t="s">
        <v>30</v>
      </c>
      <c r="E20" s="34"/>
      <c r="F20" s="34"/>
      <c r="G20" s="34"/>
      <c r="H20" s="34"/>
      <c r="I20" s="113" t="s">
        <v>25</v>
      </c>
      <c r="J20" s="114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4" t="s">
        <v>31</v>
      </c>
      <c r="F21" s="34"/>
      <c r="G21" s="34"/>
      <c r="H21" s="34"/>
      <c r="I21" s="113" t="s">
        <v>27</v>
      </c>
      <c r="J21" s="114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3" t="s">
        <v>33</v>
      </c>
      <c r="E23" s="34"/>
      <c r="F23" s="34"/>
      <c r="G23" s="34"/>
      <c r="H23" s="34"/>
      <c r="I23" s="113" t="s">
        <v>25</v>
      </c>
      <c r="J23" s="114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4" t="s">
        <v>31</v>
      </c>
      <c r="F24" s="34"/>
      <c r="G24" s="34"/>
      <c r="H24" s="34"/>
      <c r="I24" s="113" t="s">
        <v>27</v>
      </c>
      <c r="J24" s="114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3" t="s">
        <v>34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6"/>
      <c r="B27" s="117"/>
      <c r="C27" s="116"/>
      <c r="D27" s="116"/>
      <c r="E27" s="316" t="s">
        <v>1</v>
      </c>
      <c r="F27" s="316"/>
      <c r="G27" s="316"/>
      <c r="H27" s="316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9"/>
      <c r="E29" s="119"/>
      <c r="F29" s="119"/>
      <c r="G29" s="119"/>
      <c r="H29" s="119"/>
      <c r="I29" s="119"/>
      <c r="J29" s="119"/>
      <c r="K29" s="119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0" t="s">
        <v>35</v>
      </c>
      <c r="E30" s="34"/>
      <c r="F30" s="34"/>
      <c r="G30" s="34"/>
      <c r="H30" s="34"/>
      <c r="I30" s="34"/>
      <c r="J30" s="121">
        <f>ROUND(J123,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9"/>
      <c r="E31" s="119"/>
      <c r="F31" s="119"/>
      <c r="G31" s="119"/>
      <c r="H31" s="119"/>
      <c r="I31" s="119"/>
      <c r="J31" s="119"/>
      <c r="K31" s="119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2" t="s">
        <v>37</v>
      </c>
      <c r="G32" s="34"/>
      <c r="H32" s="34"/>
      <c r="I32" s="122" t="s">
        <v>36</v>
      </c>
      <c r="J32" s="122" t="s">
        <v>38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3" t="s">
        <v>39</v>
      </c>
      <c r="E33" s="113" t="s">
        <v>40</v>
      </c>
      <c r="F33" s="124">
        <f>ROUND((SUM(BE123:BE217)),  2)</f>
        <v>0</v>
      </c>
      <c r="G33" s="34"/>
      <c r="H33" s="34"/>
      <c r="I33" s="125">
        <v>0.21</v>
      </c>
      <c r="J33" s="124">
        <f>ROUND(((SUM(BE123:BE217))*I33),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3" t="s">
        <v>41</v>
      </c>
      <c r="F34" s="124">
        <f>ROUND((SUM(BF123:BF217)),  2)</f>
        <v>0</v>
      </c>
      <c r="G34" s="34"/>
      <c r="H34" s="34"/>
      <c r="I34" s="125">
        <v>0.15</v>
      </c>
      <c r="J34" s="124">
        <f>ROUND(((SUM(BF123:BF217))*I34),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3" t="s">
        <v>42</v>
      </c>
      <c r="F35" s="124">
        <f>ROUND((SUM(BG123:BG217)),  2)</f>
        <v>0</v>
      </c>
      <c r="G35" s="34"/>
      <c r="H35" s="34"/>
      <c r="I35" s="125">
        <v>0.21</v>
      </c>
      <c r="J35" s="124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3" t="s">
        <v>43</v>
      </c>
      <c r="F36" s="124">
        <f>ROUND((SUM(BH123:BH217)),  2)</f>
        <v>0</v>
      </c>
      <c r="G36" s="34"/>
      <c r="H36" s="34"/>
      <c r="I36" s="125">
        <v>0.15</v>
      </c>
      <c r="J36" s="124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3" t="s">
        <v>44</v>
      </c>
      <c r="F37" s="124">
        <f>ROUND((SUM(BI123:BI217)),  2)</f>
        <v>0</v>
      </c>
      <c r="G37" s="34"/>
      <c r="H37" s="34"/>
      <c r="I37" s="125">
        <v>0</v>
      </c>
      <c r="J37" s="124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6"/>
      <c r="D39" s="127" t="s">
        <v>45</v>
      </c>
      <c r="E39" s="128"/>
      <c r="F39" s="128"/>
      <c r="G39" s="129" t="s">
        <v>46</v>
      </c>
      <c r="H39" s="130" t="s">
        <v>47</v>
      </c>
      <c r="I39" s="128"/>
      <c r="J39" s="131">
        <f>SUM(J30:J37)</f>
        <v>0</v>
      </c>
      <c r="K39" s="132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3" t="s">
        <v>48</v>
      </c>
      <c r="E50" s="134"/>
      <c r="F50" s="134"/>
      <c r="G50" s="133" t="s">
        <v>49</v>
      </c>
      <c r="H50" s="134"/>
      <c r="I50" s="134"/>
      <c r="J50" s="134"/>
      <c r="K50" s="134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5" t="s">
        <v>50</v>
      </c>
      <c r="E61" s="136"/>
      <c r="F61" s="137" t="s">
        <v>51</v>
      </c>
      <c r="G61" s="135" t="s">
        <v>50</v>
      </c>
      <c r="H61" s="136"/>
      <c r="I61" s="136"/>
      <c r="J61" s="138" t="s">
        <v>51</v>
      </c>
      <c r="K61" s="136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3" t="s">
        <v>52</v>
      </c>
      <c r="E65" s="139"/>
      <c r="F65" s="139"/>
      <c r="G65" s="133" t="s">
        <v>53</v>
      </c>
      <c r="H65" s="139"/>
      <c r="I65" s="139"/>
      <c r="J65" s="139"/>
      <c r="K65" s="139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5" t="s">
        <v>50</v>
      </c>
      <c r="E76" s="136"/>
      <c r="F76" s="137" t="s">
        <v>51</v>
      </c>
      <c r="G76" s="135" t="s">
        <v>50</v>
      </c>
      <c r="H76" s="136"/>
      <c r="I76" s="136"/>
      <c r="J76" s="138" t="s">
        <v>51</v>
      </c>
      <c r="K76" s="136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17" t="str">
        <f>E7</f>
        <v>Náves Heřmanice, ul. K Návsi</v>
      </c>
      <c r="F85" s="318"/>
      <c r="G85" s="318"/>
      <c r="H85" s="318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108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9" t="str">
        <f>E9</f>
        <v>002 - SO 301 ODVODNĚNÍ KOMUNIKACE</v>
      </c>
      <c r="F87" s="319"/>
      <c r="G87" s="319"/>
      <c r="H87" s="319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ul. K Návsi</v>
      </c>
      <c r="G89" s="36"/>
      <c r="H89" s="36"/>
      <c r="I89" s="29" t="s">
        <v>22</v>
      </c>
      <c r="J89" s="66" t="str">
        <f>IF(J12="","",J12)</f>
        <v>7. 7. 2021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Městský obvod Slezská Ostrava</v>
      </c>
      <c r="G91" s="36"/>
      <c r="H91" s="36"/>
      <c r="I91" s="29" t="s">
        <v>30</v>
      </c>
      <c r="J91" s="32" t="str">
        <f>E21</f>
        <v>Ing. Bc. Roman Fildán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5.7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>Ing. Bc. Roman Fildán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4" t="s">
        <v>111</v>
      </c>
      <c r="D94" s="145"/>
      <c r="E94" s="145"/>
      <c r="F94" s="145"/>
      <c r="G94" s="145"/>
      <c r="H94" s="145"/>
      <c r="I94" s="145"/>
      <c r="J94" s="146" t="s">
        <v>112</v>
      </c>
      <c r="K94" s="14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7" t="s">
        <v>113</v>
      </c>
      <c r="D96" s="36"/>
      <c r="E96" s="36"/>
      <c r="F96" s="36"/>
      <c r="G96" s="36"/>
      <c r="H96" s="36"/>
      <c r="I96" s="36"/>
      <c r="J96" s="84">
        <f>J123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114</v>
      </c>
    </row>
    <row r="97" spans="1:31" s="9" customFormat="1" ht="24.95" customHeight="1">
      <c r="B97" s="148"/>
      <c r="C97" s="149"/>
      <c r="D97" s="150" t="s">
        <v>115</v>
      </c>
      <c r="E97" s="151"/>
      <c r="F97" s="151"/>
      <c r="G97" s="151"/>
      <c r="H97" s="151"/>
      <c r="I97" s="151"/>
      <c r="J97" s="152">
        <f>J124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300</v>
      </c>
      <c r="E98" s="157"/>
      <c r="F98" s="157"/>
      <c r="G98" s="157"/>
      <c r="H98" s="157"/>
      <c r="I98" s="157"/>
      <c r="J98" s="158">
        <f>J125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301</v>
      </c>
      <c r="E99" s="157"/>
      <c r="F99" s="157"/>
      <c r="G99" s="157"/>
      <c r="H99" s="157"/>
      <c r="I99" s="157"/>
      <c r="J99" s="158">
        <f>J162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303</v>
      </c>
      <c r="E100" s="157"/>
      <c r="F100" s="157"/>
      <c r="G100" s="157"/>
      <c r="H100" s="157"/>
      <c r="I100" s="157"/>
      <c r="J100" s="158">
        <f>J176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305</v>
      </c>
      <c r="E101" s="157"/>
      <c r="F101" s="157"/>
      <c r="G101" s="157"/>
      <c r="H101" s="157"/>
      <c r="I101" s="157"/>
      <c r="J101" s="158">
        <f>J183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306</v>
      </c>
      <c r="E102" s="157"/>
      <c r="F102" s="157"/>
      <c r="G102" s="157"/>
      <c r="H102" s="157"/>
      <c r="I102" s="157"/>
      <c r="J102" s="158">
        <f>J213</f>
        <v>0</v>
      </c>
      <c r="K102" s="155"/>
      <c r="L102" s="159"/>
    </row>
    <row r="103" spans="1:31" s="10" customFormat="1" ht="19.899999999999999" customHeight="1">
      <c r="B103" s="154"/>
      <c r="C103" s="155"/>
      <c r="D103" s="156" t="s">
        <v>308</v>
      </c>
      <c r="E103" s="157"/>
      <c r="F103" s="157"/>
      <c r="G103" s="157"/>
      <c r="H103" s="157"/>
      <c r="I103" s="157"/>
      <c r="J103" s="158">
        <f>J216</f>
        <v>0</v>
      </c>
      <c r="K103" s="155"/>
      <c r="L103" s="159"/>
    </row>
    <row r="104" spans="1:31" s="2" customFormat="1" ht="21.75" customHeight="1">
      <c r="A104" s="34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6.95" customHeight="1">
      <c r="A105" s="34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pans="1:31" s="2" customFormat="1" ht="6.95" customHeight="1">
      <c r="A109" s="34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24.95" customHeight="1">
      <c r="A110" s="34"/>
      <c r="B110" s="35"/>
      <c r="C110" s="23" t="s">
        <v>117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16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317" t="str">
        <f>E7</f>
        <v>Náves Heřmanice, ul. K Návsi</v>
      </c>
      <c r="F113" s="318"/>
      <c r="G113" s="318"/>
      <c r="H113" s="318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108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6.5" customHeight="1">
      <c r="A115" s="34"/>
      <c r="B115" s="35"/>
      <c r="C115" s="36"/>
      <c r="D115" s="36"/>
      <c r="E115" s="269" t="str">
        <f>E9</f>
        <v>002 - SO 301 ODVODNĚNÍ KOMUNIKACE</v>
      </c>
      <c r="F115" s="319"/>
      <c r="G115" s="319"/>
      <c r="H115" s="319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2" customHeight="1">
      <c r="A117" s="34"/>
      <c r="B117" s="35"/>
      <c r="C117" s="29" t="s">
        <v>20</v>
      </c>
      <c r="D117" s="36"/>
      <c r="E117" s="36"/>
      <c r="F117" s="27" t="str">
        <f>F12</f>
        <v>ul. K Návsi</v>
      </c>
      <c r="G117" s="36"/>
      <c r="H117" s="36"/>
      <c r="I117" s="29" t="s">
        <v>22</v>
      </c>
      <c r="J117" s="66" t="str">
        <f>IF(J12="","",J12)</f>
        <v>7. 7. 2021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25.7" customHeight="1">
      <c r="A119" s="34"/>
      <c r="B119" s="35"/>
      <c r="C119" s="29" t="s">
        <v>24</v>
      </c>
      <c r="D119" s="36"/>
      <c r="E119" s="36"/>
      <c r="F119" s="27" t="str">
        <f>E15</f>
        <v>Městský obvod Slezská Ostrava</v>
      </c>
      <c r="G119" s="36"/>
      <c r="H119" s="36"/>
      <c r="I119" s="29" t="s">
        <v>30</v>
      </c>
      <c r="J119" s="32" t="str">
        <f>E21</f>
        <v>Ing. Bc. Roman Fildán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25.7" customHeight="1">
      <c r="A120" s="34"/>
      <c r="B120" s="35"/>
      <c r="C120" s="29" t="s">
        <v>28</v>
      </c>
      <c r="D120" s="36"/>
      <c r="E120" s="36"/>
      <c r="F120" s="27" t="str">
        <f>IF(E18="","",E18)</f>
        <v>Vyplň údaj</v>
      </c>
      <c r="G120" s="36"/>
      <c r="H120" s="36"/>
      <c r="I120" s="29" t="s">
        <v>33</v>
      </c>
      <c r="J120" s="32" t="str">
        <f>E24</f>
        <v>Ing. Bc. Roman Fildán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0.3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11" customFormat="1" ht="29.25" customHeight="1">
      <c r="A122" s="160"/>
      <c r="B122" s="161"/>
      <c r="C122" s="162" t="s">
        <v>118</v>
      </c>
      <c r="D122" s="163" t="s">
        <v>60</v>
      </c>
      <c r="E122" s="163" t="s">
        <v>56</v>
      </c>
      <c r="F122" s="163" t="s">
        <v>57</v>
      </c>
      <c r="G122" s="163" t="s">
        <v>119</v>
      </c>
      <c r="H122" s="163" t="s">
        <v>120</v>
      </c>
      <c r="I122" s="163" t="s">
        <v>121</v>
      </c>
      <c r="J122" s="164" t="s">
        <v>112</v>
      </c>
      <c r="K122" s="165" t="s">
        <v>122</v>
      </c>
      <c r="L122" s="166"/>
      <c r="M122" s="75" t="s">
        <v>1</v>
      </c>
      <c r="N122" s="76" t="s">
        <v>39</v>
      </c>
      <c r="O122" s="76" t="s">
        <v>123</v>
      </c>
      <c r="P122" s="76" t="s">
        <v>124</v>
      </c>
      <c r="Q122" s="76" t="s">
        <v>125</v>
      </c>
      <c r="R122" s="76" t="s">
        <v>126</v>
      </c>
      <c r="S122" s="76" t="s">
        <v>127</v>
      </c>
      <c r="T122" s="77" t="s">
        <v>128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pans="1:65" s="2" customFormat="1" ht="22.9" customHeight="1">
      <c r="A123" s="34"/>
      <c r="B123" s="35"/>
      <c r="C123" s="82" t="s">
        <v>129</v>
      </c>
      <c r="D123" s="36"/>
      <c r="E123" s="36"/>
      <c r="F123" s="36"/>
      <c r="G123" s="36"/>
      <c r="H123" s="36"/>
      <c r="I123" s="36"/>
      <c r="J123" s="167">
        <f>BK123</f>
        <v>0</v>
      </c>
      <c r="K123" s="36"/>
      <c r="L123" s="39"/>
      <c r="M123" s="78"/>
      <c r="N123" s="168"/>
      <c r="O123" s="79"/>
      <c r="P123" s="169">
        <f>P124</f>
        <v>0</v>
      </c>
      <c r="Q123" s="79"/>
      <c r="R123" s="169">
        <f>R124</f>
        <v>1116.0880586200001</v>
      </c>
      <c r="S123" s="79"/>
      <c r="T123" s="170">
        <f>T124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74</v>
      </c>
      <c r="AU123" s="17" t="s">
        <v>114</v>
      </c>
      <c r="BK123" s="171">
        <f>BK124</f>
        <v>0</v>
      </c>
    </row>
    <row r="124" spans="1:65" s="12" customFormat="1" ht="25.9" customHeight="1">
      <c r="B124" s="172"/>
      <c r="C124" s="173"/>
      <c r="D124" s="174" t="s">
        <v>74</v>
      </c>
      <c r="E124" s="175" t="s">
        <v>130</v>
      </c>
      <c r="F124" s="175" t="s">
        <v>131</v>
      </c>
      <c r="G124" s="173"/>
      <c r="H124" s="173"/>
      <c r="I124" s="176"/>
      <c r="J124" s="177">
        <f>BK124</f>
        <v>0</v>
      </c>
      <c r="K124" s="173"/>
      <c r="L124" s="178"/>
      <c r="M124" s="179"/>
      <c r="N124" s="180"/>
      <c r="O124" s="180"/>
      <c r="P124" s="181">
        <f>P125+P162+P176+P183+P213+P216</f>
        <v>0</v>
      </c>
      <c r="Q124" s="180"/>
      <c r="R124" s="181">
        <f>R125+R162+R176+R183+R213+R216</f>
        <v>1116.0880586200001</v>
      </c>
      <c r="S124" s="180"/>
      <c r="T124" s="182">
        <f>T125+T162+T176+T183+T213+T216</f>
        <v>0</v>
      </c>
      <c r="AR124" s="183" t="s">
        <v>83</v>
      </c>
      <c r="AT124" s="184" t="s">
        <v>74</v>
      </c>
      <c r="AU124" s="184" t="s">
        <v>75</v>
      </c>
      <c r="AY124" s="183" t="s">
        <v>133</v>
      </c>
      <c r="BK124" s="185">
        <f>BK125+BK162+BK176+BK183+BK213+BK216</f>
        <v>0</v>
      </c>
    </row>
    <row r="125" spans="1:65" s="12" customFormat="1" ht="22.9" customHeight="1">
      <c r="B125" s="172"/>
      <c r="C125" s="173"/>
      <c r="D125" s="174" t="s">
        <v>74</v>
      </c>
      <c r="E125" s="186" t="s">
        <v>83</v>
      </c>
      <c r="F125" s="186" t="s">
        <v>311</v>
      </c>
      <c r="G125" s="173"/>
      <c r="H125" s="173"/>
      <c r="I125" s="176"/>
      <c r="J125" s="187">
        <f>BK125</f>
        <v>0</v>
      </c>
      <c r="K125" s="173"/>
      <c r="L125" s="178"/>
      <c r="M125" s="179"/>
      <c r="N125" s="180"/>
      <c r="O125" s="180"/>
      <c r="P125" s="181">
        <f>SUM(P126:P161)</f>
        <v>0</v>
      </c>
      <c r="Q125" s="180"/>
      <c r="R125" s="181">
        <f>SUM(R126:R161)</f>
        <v>1082.2380429</v>
      </c>
      <c r="S125" s="180"/>
      <c r="T125" s="182">
        <f>SUM(T126:T161)</f>
        <v>0</v>
      </c>
      <c r="AR125" s="183" t="s">
        <v>83</v>
      </c>
      <c r="AT125" s="184" t="s">
        <v>74</v>
      </c>
      <c r="AU125" s="184" t="s">
        <v>83</v>
      </c>
      <c r="AY125" s="183" t="s">
        <v>133</v>
      </c>
      <c r="BK125" s="185">
        <f>SUM(BK126:BK161)</f>
        <v>0</v>
      </c>
    </row>
    <row r="126" spans="1:65" s="2" customFormat="1" ht="33" customHeight="1">
      <c r="A126" s="34"/>
      <c r="B126" s="35"/>
      <c r="C126" s="236" t="s">
        <v>83</v>
      </c>
      <c r="D126" s="236" t="s">
        <v>221</v>
      </c>
      <c r="E126" s="237" t="s">
        <v>1333</v>
      </c>
      <c r="F126" s="238" t="s">
        <v>1334</v>
      </c>
      <c r="G126" s="239" t="s">
        <v>249</v>
      </c>
      <c r="H126" s="240">
        <v>319.72500000000002</v>
      </c>
      <c r="I126" s="241"/>
      <c r="J126" s="242">
        <f>ROUND(I126*H126,2)</f>
        <v>0</v>
      </c>
      <c r="K126" s="243"/>
      <c r="L126" s="39"/>
      <c r="M126" s="244" t="s">
        <v>1</v>
      </c>
      <c r="N126" s="245" t="s">
        <v>40</v>
      </c>
      <c r="O126" s="71"/>
      <c r="P126" s="199">
        <f>O126*H126</f>
        <v>0</v>
      </c>
      <c r="Q126" s="199">
        <v>0</v>
      </c>
      <c r="R126" s="199">
        <f>Q126*H126</f>
        <v>0</v>
      </c>
      <c r="S126" s="199">
        <v>0</v>
      </c>
      <c r="T126" s="200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01" t="s">
        <v>139</v>
      </c>
      <c r="AT126" s="201" t="s">
        <v>221</v>
      </c>
      <c r="AU126" s="201" t="s">
        <v>85</v>
      </c>
      <c r="AY126" s="17" t="s">
        <v>133</v>
      </c>
      <c r="BE126" s="202">
        <f>IF(N126="základní",J126,0)</f>
        <v>0</v>
      </c>
      <c r="BF126" s="202">
        <f>IF(N126="snížená",J126,0)</f>
        <v>0</v>
      </c>
      <c r="BG126" s="202">
        <f>IF(N126="zákl. přenesená",J126,0)</f>
        <v>0</v>
      </c>
      <c r="BH126" s="202">
        <f>IF(N126="sníž. přenesená",J126,0)</f>
        <v>0</v>
      </c>
      <c r="BI126" s="202">
        <f>IF(N126="nulová",J126,0)</f>
        <v>0</v>
      </c>
      <c r="BJ126" s="17" t="s">
        <v>83</v>
      </c>
      <c r="BK126" s="202">
        <f>ROUND(I126*H126,2)</f>
        <v>0</v>
      </c>
      <c r="BL126" s="17" t="s">
        <v>139</v>
      </c>
      <c r="BM126" s="201" t="s">
        <v>1335</v>
      </c>
    </row>
    <row r="127" spans="1:65" s="13" customFormat="1" ht="11.25">
      <c r="B127" s="203"/>
      <c r="C127" s="204"/>
      <c r="D127" s="205" t="s">
        <v>169</v>
      </c>
      <c r="E127" s="206" t="s">
        <v>1</v>
      </c>
      <c r="F127" s="207" t="s">
        <v>1336</v>
      </c>
      <c r="G127" s="204"/>
      <c r="H127" s="206" t="s">
        <v>1</v>
      </c>
      <c r="I127" s="208"/>
      <c r="J127" s="204"/>
      <c r="K127" s="204"/>
      <c r="L127" s="209"/>
      <c r="M127" s="210"/>
      <c r="N127" s="211"/>
      <c r="O127" s="211"/>
      <c r="P127" s="211"/>
      <c r="Q127" s="211"/>
      <c r="R127" s="211"/>
      <c r="S127" s="211"/>
      <c r="T127" s="212"/>
      <c r="AT127" s="213" t="s">
        <v>169</v>
      </c>
      <c r="AU127" s="213" t="s">
        <v>85</v>
      </c>
      <c r="AV127" s="13" t="s">
        <v>83</v>
      </c>
      <c r="AW127" s="13" t="s">
        <v>32</v>
      </c>
      <c r="AX127" s="13" t="s">
        <v>75</v>
      </c>
      <c r="AY127" s="213" t="s">
        <v>133</v>
      </c>
    </row>
    <row r="128" spans="1:65" s="14" customFormat="1" ht="11.25">
      <c r="B128" s="214"/>
      <c r="C128" s="215"/>
      <c r="D128" s="205" t="s">
        <v>169</v>
      </c>
      <c r="E128" s="216" t="s">
        <v>1318</v>
      </c>
      <c r="F128" s="217" t="s">
        <v>1337</v>
      </c>
      <c r="G128" s="215"/>
      <c r="H128" s="218">
        <v>319.72500000000002</v>
      </c>
      <c r="I128" s="219"/>
      <c r="J128" s="215"/>
      <c r="K128" s="215"/>
      <c r="L128" s="220"/>
      <c r="M128" s="221"/>
      <c r="N128" s="222"/>
      <c r="O128" s="222"/>
      <c r="P128" s="222"/>
      <c r="Q128" s="222"/>
      <c r="R128" s="222"/>
      <c r="S128" s="222"/>
      <c r="T128" s="223"/>
      <c r="AT128" s="224" t="s">
        <v>169</v>
      </c>
      <c r="AU128" s="224" t="s">
        <v>85</v>
      </c>
      <c r="AV128" s="14" t="s">
        <v>85</v>
      </c>
      <c r="AW128" s="14" t="s">
        <v>32</v>
      </c>
      <c r="AX128" s="14" t="s">
        <v>83</v>
      </c>
      <c r="AY128" s="224" t="s">
        <v>133</v>
      </c>
    </row>
    <row r="129" spans="1:65" s="2" customFormat="1" ht="33" customHeight="1">
      <c r="A129" s="34"/>
      <c r="B129" s="35"/>
      <c r="C129" s="236" t="s">
        <v>85</v>
      </c>
      <c r="D129" s="236" t="s">
        <v>221</v>
      </c>
      <c r="E129" s="237" t="s">
        <v>1338</v>
      </c>
      <c r="F129" s="238" t="s">
        <v>1339</v>
      </c>
      <c r="G129" s="239" t="s">
        <v>249</v>
      </c>
      <c r="H129" s="240">
        <v>194.78</v>
      </c>
      <c r="I129" s="241"/>
      <c r="J129" s="242">
        <f>ROUND(I129*H129,2)</f>
        <v>0</v>
      </c>
      <c r="K129" s="243"/>
      <c r="L129" s="39"/>
      <c r="M129" s="244" t="s">
        <v>1</v>
      </c>
      <c r="N129" s="245" t="s">
        <v>40</v>
      </c>
      <c r="O129" s="71"/>
      <c r="P129" s="199">
        <f>O129*H129</f>
        <v>0</v>
      </c>
      <c r="Q129" s="199">
        <v>0</v>
      </c>
      <c r="R129" s="199">
        <f>Q129*H129</f>
        <v>0</v>
      </c>
      <c r="S129" s="199">
        <v>0</v>
      </c>
      <c r="T129" s="200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01" t="s">
        <v>139</v>
      </c>
      <c r="AT129" s="201" t="s">
        <v>221</v>
      </c>
      <c r="AU129" s="201" t="s">
        <v>85</v>
      </c>
      <c r="AY129" s="17" t="s">
        <v>133</v>
      </c>
      <c r="BE129" s="202">
        <f>IF(N129="základní",J129,0)</f>
        <v>0</v>
      </c>
      <c r="BF129" s="202">
        <f>IF(N129="snížená",J129,0)</f>
        <v>0</v>
      </c>
      <c r="BG129" s="202">
        <f>IF(N129="zákl. přenesená",J129,0)</f>
        <v>0</v>
      </c>
      <c r="BH129" s="202">
        <f>IF(N129="sníž. přenesená",J129,0)</f>
        <v>0</v>
      </c>
      <c r="BI129" s="202">
        <f>IF(N129="nulová",J129,0)</f>
        <v>0</v>
      </c>
      <c r="BJ129" s="17" t="s">
        <v>83</v>
      </c>
      <c r="BK129" s="202">
        <f>ROUND(I129*H129,2)</f>
        <v>0</v>
      </c>
      <c r="BL129" s="17" t="s">
        <v>139</v>
      </c>
      <c r="BM129" s="201" t="s">
        <v>1340</v>
      </c>
    </row>
    <row r="130" spans="1:65" s="13" customFormat="1" ht="11.25">
      <c r="B130" s="203"/>
      <c r="C130" s="204"/>
      <c r="D130" s="205" t="s">
        <v>169</v>
      </c>
      <c r="E130" s="206" t="s">
        <v>1</v>
      </c>
      <c r="F130" s="207" t="s">
        <v>1341</v>
      </c>
      <c r="G130" s="204"/>
      <c r="H130" s="206" t="s">
        <v>1</v>
      </c>
      <c r="I130" s="208"/>
      <c r="J130" s="204"/>
      <c r="K130" s="204"/>
      <c r="L130" s="209"/>
      <c r="M130" s="210"/>
      <c r="N130" s="211"/>
      <c r="O130" s="211"/>
      <c r="P130" s="211"/>
      <c r="Q130" s="211"/>
      <c r="R130" s="211"/>
      <c r="S130" s="211"/>
      <c r="T130" s="212"/>
      <c r="AT130" s="213" t="s">
        <v>169</v>
      </c>
      <c r="AU130" s="213" t="s">
        <v>85</v>
      </c>
      <c r="AV130" s="13" t="s">
        <v>83</v>
      </c>
      <c r="AW130" s="13" t="s">
        <v>32</v>
      </c>
      <c r="AX130" s="13" t="s">
        <v>75</v>
      </c>
      <c r="AY130" s="213" t="s">
        <v>133</v>
      </c>
    </row>
    <row r="131" spans="1:65" s="14" customFormat="1" ht="11.25">
      <c r="B131" s="214"/>
      <c r="C131" s="215"/>
      <c r="D131" s="205" t="s">
        <v>169</v>
      </c>
      <c r="E131" s="216" t="s">
        <v>1326</v>
      </c>
      <c r="F131" s="217" t="s">
        <v>1342</v>
      </c>
      <c r="G131" s="215"/>
      <c r="H131" s="218">
        <v>194.78</v>
      </c>
      <c r="I131" s="219"/>
      <c r="J131" s="215"/>
      <c r="K131" s="215"/>
      <c r="L131" s="220"/>
      <c r="M131" s="221"/>
      <c r="N131" s="222"/>
      <c r="O131" s="222"/>
      <c r="P131" s="222"/>
      <c r="Q131" s="222"/>
      <c r="R131" s="222"/>
      <c r="S131" s="222"/>
      <c r="T131" s="223"/>
      <c r="AT131" s="224" t="s">
        <v>169</v>
      </c>
      <c r="AU131" s="224" t="s">
        <v>85</v>
      </c>
      <c r="AV131" s="14" t="s">
        <v>85</v>
      </c>
      <c r="AW131" s="14" t="s">
        <v>32</v>
      </c>
      <c r="AX131" s="14" t="s">
        <v>83</v>
      </c>
      <c r="AY131" s="224" t="s">
        <v>133</v>
      </c>
    </row>
    <row r="132" spans="1:65" s="2" customFormat="1" ht="24.2" customHeight="1">
      <c r="A132" s="34"/>
      <c r="B132" s="35"/>
      <c r="C132" s="236" t="s">
        <v>143</v>
      </c>
      <c r="D132" s="236" t="s">
        <v>221</v>
      </c>
      <c r="E132" s="237" t="s">
        <v>1343</v>
      </c>
      <c r="F132" s="238" t="s">
        <v>1344</v>
      </c>
      <c r="G132" s="239" t="s">
        <v>236</v>
      </c>
      <c r="H132" s="240">
        <v>618.87400000000002</v>
      </c>
      <c r="I132" s="241"/>
      <c r="J132" s="242">
        <f>ROUND(I132*H132,2)</f>
        <v>0</v>
      </c>
      <c r="K132" s="243"/>
      <c r="L132" s="39"/>
      <c r="M132" s="244" t="s">
        <v>1</v>
      </c>
      <c r="N132" s="245" t="s">
        <v>40</v>
      </c>
      <c r="O132" s="71"/>
      <c r="P132" s="199">
        <f>O132*H132</f>
        <v>0</v>
      </c>
      <c r="Q132" s="199">
        <v>8.4999999999999995E-4</v>
      </c>
      <c r="R132" s="199">
        <f>Q132*H132</f>
        <v>0.52604289999999998</v>
      </c>
      <c r="S132" s="199">
        <v>0</v>
      </c>
      <c r="T132" s="200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1" t="s">
        <v>139</v>
      </c>
      <c r="AT132" s="201" t="s">
        <v>221</v>
      </c>
      <c r="AU132" s="201" t="s">
        <v>85</v>
      </c>
      <c r="AY132" s="17" t="s">
        <v>133</v>
      </c>
      <c r="BE132" s="202">
        <f>IF(N132="základní",J132,0)</f>
        <v>0</v>
      </c>
      <c r="BF132" s="202">
        <f>IF(N132="snížená",J132,0)</f>
        <v>0</v>
      </c>
      <c r="BG132" s="202">
        <f>IF(N132="zákl. přenesená",J132,0)</f>
        <v>0</v>
      </c>
      <c r="BH132" s="202">
        <f>IF(N132="sníž. přenesená",J132,0)</f>
        <v>0</v>
      </c>
      <c r="BI132" s="202">
        <f>IF(N132="nulová",J132,0)</f>
        <v>0</v>
      </c>
      <c r="BJ132" s="17" t="s">
        <v>83</v>
      </c>
      <c r="BK132" s="202">
        <f>ROUND(I132*H132,2)</f>
        <v>0</v>
      </c>
      <c r="BL132" s="17" t="s">
        <v>139</v>
      </c>
      <c r="BM132" s="201" t="s">
        <v>1345</v>
      </c>
    </row>
    <row r="133" spans="1:65" s="14" customFormat="1" ht="11.25">
      <c r="B133" s="214"/>
      <c r="C133" s="215"/>
      <c r="D133" s="205" t="s">
        <v>169</v>
      </c>
      <c r="E133" s="216" t="s">
        <v>1330</v>
      </c>
      <c r="F133" s="217" t="s">
        <v>1346</v>
      </c>
      <c r="G133" s="215"/>
      <c r="H133" s="218">
        <v>618.87400000000002</v>
      </c>
      <c r="I133" s="219"/>
      <c r="J133" s="215"/>
      <c r="K133" s="215"/>
      <c r="L133" s="220"/>
      <c r="M133" s="221"/>
      <c r="N133" s="222"/>
      <c r="O133" s="222"/>
      <c r="P133" s="222"/>
      <c r="Q133" s="222"/>
      <c r="R133" s="222"/>
      <c r="S133" s="222"/>
      <c r="T133" s="223"/>
      <c r="AT133" s="224" t="s">
        <v>169</v>
      </c>
      <c r="AU133" s="224" t="s">
        <v>85</v>
      </c>
      <c r="AV133" s="14" t="s">
        <v>85</v>
      </c>
      <c r="AW133" s="14" t="s">
        <v>32</v>
      </c>
      <c r="AX133" s="14" t="s">
        <v>83</v>
      </c>
      <c r="AY133" s="224" t="s">
        <v>133</v>
      </c>
    </row>
    <row r="134" spans="1:65" s="2" customFormat="1" ht="24.2" customHeight="1">
      <c r="A134" s="34"/>
      <c r="B134" s="35"/>
      <c r="C134" s="236" t="s">
        <v>139</v>
      </c>
      <c r="D134" s="236" t="s">
        <v>221</v>
      </c>
      <c r="E134" s="237" t="s">
        <v>1347</v>
      </c>
      <c r="F134" s="238" t="s">
        <v>1348</v>
      </c>
      <c r="G134" s="239" t="s">
        <v>236</v>
      </c>
      <c r="H134" s="240">
        <v>618.87400000000002</v>
      </c>
      <c r="I134" s="241"/>
      <c r="J134" s="242">
        <f>ROUND(I134*H134,2)</f>
        <v>0</v>
      </c>
      <c r="K134" s="243"/>
      <c r="L134" s="39"/>
      <c r="M134" s="244" t="s">
        <v>1</v>
      </c>
      <c r="N134" s="245" t="s">
        <v>40</v>
      </c>
      <c r="O134" s="71"/>
      <c r="P134" s="199">
        <f>O134*H134</f>
        <v>0</v>
      </c>
      <c r="Q134" s="199">
        <v>0</v>
      </c>
      <c r="R134" s="199">
        <f>Q134*H134</f>
        <v>0</v>
      </c>
      <c r="S134" s="199">
        <v>0</v>
      </c>
      <c r="T134" s="200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1" t="s">
        <v>139</v>
      </c>
      <c r="AT134" s="201" t="s">
        <v>221</v>
      </c>
      <c r="AU134" s="201" t="s">
        <v>85</v>
      </c>
      <c r="AY134" s="17" t="s">
        <v>133</v>
      </c>
      <c r="BE134" s="202">
        <f>IF(N134="základní",J134,0)</f>
        <v>0</v>
      </c>
      <c r="BF134" s="202">
        <f>IF(N134="snížená",J134,0)</f>
        <v>0</v>
      </c>
      <c r="BG134" s="202">
        <f>IF(N134="zákl. přenesená",J134,0)</f>
        <v>0</v>
      </c>
      <c r="BH134" s="202">
        <f>IF(N134="sníž. přenesená",J134,0)</f>
        <v>0</v>
      </c>
      <c r="BI134" s="202">
        <f>IF(N134="nulová",J134,0)</f>
        <v>0</v>
      </c>
      <c r="BJ134" s="17" t="s">
        <v>83</v>
      </c>
      <c r="BK134" s="202">
        <f>ROUND(I134*H134,2)</f>
        <v>0</v>
      </c>
      <c r="BL134" s="17" t="s">
        <v>139</v>
      </c>
      <c r="BM134" s="201" t="s">
        <v>1349</v>
      </c>
    </row>
    <row r="135" spans="1:65" s="14" customFormat="1" ht="11.25">
      <c r="B135" s="214"/>
      <c r="C135" s="215"/>
      <c r="D135" s="205" t="s">
        <v>169</v>
      </c>
      <c r="E135" s="216" t="s">
        <v>1</v>
      </c>
      <c r="F135" s="217" t="s">
        <v>1330</v>
      </c>
      <c r="G135" s="215"/>
      <c r="H135" s="218">
        <v>618.87400000000002</v>
      </c>
      <c r="I135" s="219"/>
      <c r="J135" s="215"/>
      <c r="K135" s="215"/>
      <c r="L135" s="220"/>
      <c r="M135" s="221"/>
      <c r="N135" s="222"/>
      <c r="O135" s="222"/>
      <c r="P135" s="222"/>
      <c r="Q135" s="222"/>
      <c r="R135" s="222"/>
      <c r="S135" s="222"/>
      <c r="T135" s="223"/>
      <c r="AT135" s="224" t="s">
        <v>169</v>
      </c>
      <c r="AU135" s="224" t="s">
        <v>85</v>
      </c>
      <c r="AV135" s="14" t="s">
        <v>85</v>
      </c>
      <c r="AW135" s="14" t="s">
        <v>32</v>
      </c>
      <c r="AX135" s="14" t="s">
        <v>83</v>
      </c>
      <c r="AY135" s="224" t="s">
        <v>133</v>
      </c>
    </row>
    <row r="136" spans="1:65" s="2" customFormat="1" ht="37.9" customHeight="1">
      <c r="A136" s="34"/>
      <c r="B136" s="35"/>
      <c r="C136" s="236" t="s">
        <v>132</v>
      </c>
      <c r="D136" s="236" t="s">
        <v>221</v>
      </c>
      <c r="E136" s="237" t="s">
        <v>422</v>
      </c>
      <c r="F136" s="238" t="s">
        <v>423</v>
      </c>
      <c r="G136" s="239" t="s">
        <v>249</v>
      </c>
      <c r="H136" s="240">
        <v>490.505</v>
      </c>
      <c r="I136" s="241"/>
      <c r="J136" s="242">
        <f>ROUND(I136*H136,2)</f>
        <v>0</v>
      </c>
      <c r="K136" s="243"/>
      <c r="L136" s="39"/>
      <c r="M136" s="244" t="s">
        <v>1</v>
      </c>
      <c r="N136" s="245" t="s">
        <v>40</v>
      </c>
      <c r="O136" s="71"/>
      <c r="P136" s="199">
        <f>O136*H136</f>
        <v>0</v>
      </c>
      <c r="Q136" s="199">
        <v>0</v>
      </c>
      <c r="R136" s="199">
        <f>Q136*H136</f>
        <v>0</v>
      </c>
      <c r="S136" s="199">
        <v>0</v>
      </c>
      <c r="T136" s="200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1" t="s">
        <v>139</v>
      </c>
      <c r="AT136" s="201" t="s">
        <v>221</v>
      </c>
      <c r="AU136" s="201" t="s">
        <v>85</v>
      </c>
      <c r="AY136" s="17" t="s">
        <v>133</v>
      </c>
      <c r="BE136" s="202">
        <f>IF(N136="základní",J136,0)</f>
        <v>0</v>
      </c>
      <c r="BF136" s="202">
        <f>IF(N136="snížená",J136,0)</f>
        <v>0</v>
      </c>
      <c r="BG136" s="202">
        <f>IF(N136="zákl. přenesená",J136,0)</f>
        <v>0</v>
      </c>
      <c r="BH136" s="202">
        <f>IF(N136="sníž. přenesená",J136,0)</f>
        <v>0</v>
      </c>
      <c r="BI136" s="202">
        <f>IF(N136="nulová",J136,0)</f>
        <v>0</v>
      </c>
      <c r="BJ136" s="17" t="s">
        <v>83</v>
      </c>
      <c r="BK136" s="202">
        <f>ROUND(I136*H136,2)</f>
        <v>0</v>
      </c>
      <c r="BL136" s="17" t="s">
        <v>139</v>
      </c>
      <c r="BM136" s="201" t="s">
        <v>1350</v>
      </c>
    </row>
    <row r="137" spans="1:65" s="14" customFormat="1" ht="11.25">
      <c r="B137" s="214"/>
      <c r="C137" s="215"/>
      <c r="D137" s="205" t="s">
        <v>169</v>
      </c>
      <c r="E137" s="216" t="s">
        <v>272</v>
      </c>
      <c r="F137" s="217" t="s">
        <v>1351</v>
      </c>
      <c r="G137" s="215"/>
      <c r="H137" s="218">
        <v>490.505</v>
      </c>
      <c r="I137" s="219"/>
      <c r="J137" s="215"/>
      <c r="K137" s="215"/>
      <c r="L137" s="220"/>
      <c r="M137" s="221"/>
      <c r="N137" s="222"/>
      <c r="O137" s="222"/>
      <c r="P137" s="222"/>
      <c r="Q137" s="222"/>
      <c r="R137" s="222"/>
      <c r="S137" s="222"/>
      <c r="T137" s="223"/>
      <c r="AT137" s="224" t="s">
        <v>169</v>
      </c>
      <c r="AU137" s="224" t="s">
        <v>85</v>
      </c>
      <c r="AV137" s="14" t="s">
        <v>85</v>
      </c>
      <c r="AW137" s="14" t="s">
        <v>32</v>
      </c>
      <c r="AX137" s="14" t="s">
        <v>83</v>
      </c>
      <c r="AY137" s="224" t="s">
        <v>133</v>
      </c>
    </row>
    <row r="138" spans="1:65" s="2" customFormat="1" ht="24.2" customHeight="1">
      <c r="A138" s="34"/>
      <c r="B138" s="35"/>
      <c r="C138" s="236" t="s">
        <v>151</v>
      </c>
      <c r="D138" s="236" t="s">
        <v>221</v>
      </c>
      <c r="E138" s="237" t="s">
        <v>427</v>
      </c>
      <c r="F138" s="238" t="s">
        <v>428</v>
      </c>
      <c r="G138" s="239" t="s">
        <v>249</v>
      </c>
      <c r="H138" s="240">
        <v>490.505</v>
      </c>
      <c r="I138" s="241"/>
      <c r="J138" s="242">
        <f>ROUND(I138*H138,2)</f>
        <v>0</v>
      </c>
      <c r="K138" s="243"/>
      <c r="L138" s="39"/>
      <c r="M138" s="244" t="s">
        <v>1</v>
      </c>
      <c r="N138" s="245" t="s">
        <v>40</v>
      </c>
      <c r="O138" s="71"/>
      <c r="P138" s="199">
        <f>O138*H138</f>
        <v>0</v>
      </c>
      <c r="Q138" s="199">
        <v>0</v>
      </c>
      <c r="R138" s="199">
        <f>Q138*H138</f>
        <v>0</v>
      </c>
      <c r="S138" s="199">
        <v>0</v>
      </c>
      <c r="T138" s="200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1" t="s">
        <v>139</v>
      </c>
      <c r="AT138" s="201" t="s">
        <v>221</v>
      </c>
      <c r="AU138" s="201" t="s">
        <v>85</v>
      </c>
      <c r="AY138" s="17" t="s">
        <v>133</v>
      </c>
      <c r="BE138" s="202">
        <f>IF(N138="základní",J138,0)</f>
        <v>0</v>
      </c>
      <c r="BF138" s="202">
        <f>IF(N138="snížená",J138,0)</f>
        <v>0</v>
      </c>
      <c r="BG138" s="202">
        <f>IF(N138="zákl. přenesená",J138,0)</f>
        <v>0</v>
      </c>
      <c r="BH138" s="202">
        <f>IF(N138="sníž. přenesená",J138,0)</f>
        <v>0</v>
      </c>
      <c r="BI138" s="202">
        <f>IF(N138="nulová",J138,0)</f>
        <v>0</v>
      </c>
      <c r="BJ138" s="17" t="s">
        <v>83</v>
      </c>
      <c r="BK138" s="202">
        <f>ROUND(I138*H138,2)</f>
        <v>0</v>
      </c>
      <c r="BL138" s="17" t="s">
        <v>139</v>
      </c>
      <c r="BM138" s="201" t="s">
        <v>1352</v>
      </c>
    </row>
    <row r="139" spans="1:65" s="14" customFormat="1" ht="11.25">
      <c r="B139" s="214"/>
      <c r="C139" s="215"/>
      <c r="D139" s="205" t="s">
        <v>169</v>
      </c>
      <c r="E139" s="216" t="s">
        <v>1</v>
      </c>
      <c r="F139" s="217" t="s">
        <v>272</v>
      </c>
      <c r="G139" s="215"/>
      <c r="H139" s="218">
        <v>490.505</v>
      </c>
      <c r="I139" s="219"/>
      <c r="J139" s="215"/>
      <c r="K139" s="215"/>
      <c r="L139" s="220"/>
      <c r="M139" s="221"/>
      <c r="N139" s="222"/>
      <c r="O139" s="222"/>
      <c r="P139" s="222"/>
      <c r="Q139" s="222"/>
      <c r="R139" s="222"/>
      <c r="S139" s="222"/>
      <c r="T139" s="223"/>
      <c r="AT139" s="224" t="s">
        <v>169</v>
      </c>
      <c r="AU139" s="224" t="s">
        <v>85</v>
      </c>
      <c r="AV139" s="14" t="s">
        <v>85</v>
      </c>
      <c r="AW139" s="14" t="s">
        <v>32</v>
      </c>
      <c r="AX139" s="14" t="s">
        <v>83</v>
      </c>
      <c r="AY139" s="224" t="s">
        <v>133</v>
      </c>
    </row>
    <row r="140" spans="1:65" s="2" customFormat="1" ht="16.5" customHeight="1">
      <c r="A140" s="34"/>
      <c r="B140" s="35"/>
      <c r="C140" s="236" t="s">
        <v>154</v>
      </c>
      <c r="D140" s="236" t="s">
        <v>221</v>
      </c>
      <c r="E140" s="237" t="s">
        <v>430</v>
      </c>
      <c r="F140" s="238" t="s">
        <v>431</v>
      </c>
      <c r="G140" s="239" t="s">
        <v>249</v>
      </c>
      <c r="H140" s="240">
        <v>490.505</v>
      </c>
      <c r="I140" s="241"/>
      <c r="J140" s="242">
        <f>ROUND(I140*H140,2)</f>
        <v>0</v>
      </c>
      <c r="K140" s="243"/>
      <c r="L140" s="39"/>
      <c r="M140" s="244" t="s">
        <v>1</v>
      </c>
      <c r="N140" s="245" t="s">
        <v>40</v>
      </c>
      <c r="O140" s="71"/>
      <c r="P140" s="199">
        <f>O140*H140</f>
        <v>0</v>
      </c>
      <c r="Q140" s="199">
        <v>0</v>
      </c>
      <c r="R140" s="199">
        <f>Q140*H140</f>
        <v>0</v>
      </c>
      <c r="S140" s="199">
        <v>0</v>
      </c>
      <c r="T140" s="200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1" t="s">
        <v>139</v>
      </c>
      <c r="AT140" s="201" t="s">
        <v>221</v>
      </c>
      <c r="AU140" s="201" t="s">
        <v>85</v>
      </c>
      <c r="AY140" s="17" t="s">
        <v>133</v>
      </c>
      <c r="BE140" s="202">
        <f>IF(N140="základní",J140,0)</f>
        <v>0</v>
      </c>
      <c r="BF140" s="202">
        <f>IF(N140="snížená",J140,0)</f>
        <v>0</v>
      </c>
      <c r="BG140" s="202">
        <f>IF(N140="zákl. přenesená",J140,0)</f>
        <v>0</v>
      </c>
      <c r="BH140" s="202">
        <f>IF(N140="sníž. přenesená",J140,0)</f>
        <v>0</v>
      </c>
      <c r="BI140" s="202">
        <f>IF(N140="nulová",J140,0)</f>
        <v>0</v>
      </c>
      <c r="BJ140" s="17" t="s">
        <v>83</v>
      </c>
      <c r="BK140" s="202">
        <f>ROUND(I140*H140,2)</f>
        <v>0</v>
      </c>
      <c r="BL140" s="17" t="s">
        <v>139</v>
      </c>
      <c r="BM140" s="201" t="s">
        <v>1353</v>
      </c>
    </row>
    <row r="141" spans="1:65" s="14" customFormat="1" ht="11.25">
      <c r="B141" s="214"/>
      <c r="C141" s="215"/>
      <c r="D141" s="205" t="s">
        <v>169</v>
      </c>
      <c r="E141" s="216" t="s">
        <v>1</v>
      </c>
      <c r="F141" s="217" t="s">
        <v>272</v>
      </c>
      <c r="G141" s="215"/>
      <c r="H141" s="218">
        <v>490.505</v>
      </c>
      <c r="I141" s="219"/>
      <c r="J141" s="215"/>
      <c r="K141" s="215"/>
      <c r="L141" s="220"/>
      <c r="M141" s="221"/>
      <c r="N141" s="222"/>
      <c r="O141" s="222"/>
      <c r="P141" s="222"/>
      <c r="Q141" s="222"/>
      <c r="R141" s="222"/>
      <c r="S141" s="222"/>
      <c r="T141" s="223"/>
      <c r="AT141" s="224" t="s">
        <v>169</v>
      </c>
      <c r="AU141" s="224" t="s">
        <v>85</v>
      </c>
      <c r="AV141" s="14" t="s">
        <v>85</v>
      </c>
      <c r="AW141" s="14" t="s">
        <v>32</v>
      </c>
      <c r="AX141" s="14" t="s">
        <v>83</v>
      </c>
      <c r="AY141" s="224" t="s">
        <v>133</v>
      </c>
    </row>
    <row r="142" spans="1:65" s="2" customFormat="1" ht="16.5" customHeight="1">
      <c r="A142" s="34"/>
      <c r="B142" s="35"/>
      <c r="C142" s="188" t="s">
        <v>138</v>
      </c>
      <c r="D142" s="188" t="s">
        <v>135</v>
      </c>
      <c r="E142" s="189" t="s">
        <v>1354</v>
      </c>
      <c r="F142" s="190" t="s">
        <v>1355</v>
      </c>
      <c r="G142" s="191" t="s">
        <v>435</v>
      </c>
      <c r="H142" s="192">
        <v>64.5</v>
      </c>
      <c r="I142" s="193"/>
      <c r="J142" s="194">
        <f>ROUND(I142*H142,2)</f>
        <v>0</v>
      </c>
      <c r="K142" s="195"/>
      <c r="L142" s="196"/>
      <c r="M142" s="197" t="s">
        <v>1</v>
      </c>
      <c r="N142" s="198" t="s">
        <v>40</v>
      </c>
      <c r="O142" s="71"/>
      <c r="P142" s="199">
        <f>O142*H142</f>
        <v>0</v>
      </c>
      <c r="Q142" s="199">
        <v>1</v>
      </c>
      <c r="R142" s="199">
        <f>Q142*H142</f>
        <v>64.5</v>
      </c>
      <c r="S142" s="199">
        <v>0</v>
      </c>
      <c r="T142" s="200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1" t="s">
        <v>138</v>
      </c>
      <c r="AT142" s="201" t="s">
        <v>135</v>
      </c>
      <c r="AU142" s="201" t="s">
        <v>85</v>
      </c>
      <c r="AY142" s="17" t="s">
        <v>133</v>
      </c>
      <c r="BE142" s="202">
        <f>IF(N142="základní",J142,0)</f>
        <v>0</v>
      </c>
      <c r="BF142" s="202">
        <f>IF(N142="snížená",J142,0)</f>
        <v>0</v>
      </c>
      <c r="BG142" s="202">
        <f>IF(N142="zákl. přenesená",J142,0)</f>
        <v>0</v>
      </c>
      <c r="BH142" s="202">
        <f>IF(N142="sníž. přenesená",J142,0)</f>
        <v>0</v>
      </c>
      <c r="BI142" s="202">
        <f>IF(N142="nulová",J142,0)</f>
        <v>0</v>
      </c>
      <c r="BJ142" s="17" t="s">
        <v>83</v>
      </c>
      <c r="BK142" s="202">
        <f>ROUND(I142*H142,2)</f>
        <v>0</v>
      </c>
      <c r="BL142" s="17" t="s">
        <v>139</v>
      </c>
      <c r="BM142" s="201" t="s">
        <v>1356</v>
      </c>
    </row>
    <row r="143" spans="1:65" s="13" customFormat="1" ht="11.25">
      <c r="B143" s="203"/>
      <c r="C143" s="204"/>
      <c r="D143" s="205" t="s">
        <v>169</v>
      </c>
      <c r="E143" s="206" t="s">
        <v>1</v>
      </c>
      <c r="F143" s="207" t="s">
        <v>1357</v>
      </c>
      <c r="G143" s="204"/>
      <c r="H143" s="206" t="s">
        <v>1</v>
      </c>
      <c r="I143" s="208"/>
      <c r="J143" s="204"/>
      <c r="K143" s="204"/>
      <c r="L143" s="209"/>
      <c r="M143" s="210"/>
      <c r="N143" s="211"/>
      <c r="O143" s="211"/>
      <c r="P143" s="211"/>
      <c r="Q143" s="211"/>
      <c r="R143" s="211"/>
      <c r="S143" s="211"/>
      <c r="T143" s="212"/>
      <c r="AT143" s="213" t="s">
        <v>169</v>
      </c>
      <c r="AU143" s="213" t="s">
        <v>85</v>
      </c>
      <c r="AV143" s="13" t="s">
        <v>83</v>
      </c>
      <c r="AW143" s="13" t="s">
        <v>32</v>
      </c>
      <c r="AX143" s="13" t="s">
        <v>75</v>
      </c>
      <c r="AY143" s="213" t="s">
        <v>133</v>
      </c>
    </row>
    <row r="144" spans="1:65" s="14" customFormat="1" ht="11.25">
      <c r="B144" s="214"/>
      <c r="C144" s="215"/>
      <c r="D144" s="205" t="s">
        <v>169</v>
      </c>
      <c r="E144" s="216" t="s">
        <v>1311</v>
      </c>
      <c r="F144" s="217" t="s">
        <v>1358</v>
      </c>
      <c r="G144" s="215"/>
      <c r="H144" s="218">
        <v>64.5</v>
      </c>
      <c r="I144" s="219"/>
      <c r="J144" s="215"/>
      <c r="K144" s="215"/>
      <c r="L144" s="220"/>
      <c r="M144" s="221"/>
      <c r="N144" s="222"/>
      <c r="O144" s="222"/>
      <c r="P144" s="222"/>
      <c r="Q144" s="222"/>
      <c r="R144" s="222"/>
      <c r="S144" s="222"/>
      <c r="T144" s="223"/>
      <c r="AT144" s="224" t="s">
        <v>169</v>
      </c>
      <c r="AU144" s="224" t="s">
        <v>85</v>
      </c>
      <c r="AV144" s="14" t="s">
        <v>85</v>
      </c>
      <c r="AW144" s="14" t="s">
        <v>32</v>
      </c>
      <c r="AX144" s="14" t="s">
        <v>83</v>
      </c>
      <c r="AY144" s="224" t="s">
        <v>133</v>
      </c>
    </row>
    <row r="145" spans="1:65" s="2" customFormat="1" ht="16.5" customHeight="1">
      <c r="A145" s="34"/>
      <c r="B145" s="35"/>
      <c r="C145" s="188" t="s">
        <v>160</v>
      </c>
      <c r="D145" s="188" t="s">
        <v>135</v>
      </c>
      <c r="E145" s="189" t="s">
        <v>459</v>
      </c>
      <c r="F145" s="190" t="s">
        <v>460</v>
      </c>
      <c r="G145" s="191" t="s">
        <v>435</v>
      </c>
      <c r="H145" s="192">
        <v>61.274999999999999</v>
      </c>
      <c r="I145" s="193"/>
      <c r="J145" s="194">
        <f>ROUND(I145*H145,2)</f>
        <v>0</v>
      </c>
      <c r="K145" s="195"/>
      <c r="L145" s="196"/>
      <c r="M145" s="197" t="s">
        <v>1</v>
      </c>
      <c r="N145" s="198" t="s">
        <v>40</v>
      </c>
      <c r="O145" s="71"/>
      <c r="P145" s="199">
        <f>O145*H145</f>
        <v>0</v>
      </c>
      <c r="Q145" s="199">
        <v>1</v>
      </c>
      <c r="R145" s="199">
        <f>Q145*H145</f>
        <v>61.274999999999999</v>
      </c>
      <c r="S145" s="199">
        <v>0</v>
      </c>
      <c r="T145" s="200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1" t="s">
        <v>138</v>
      </c>
      <c r="AT145" s="201" t="s">
        <v>135</v>
      </c>
      <c r="AU145" s="201" t="s">
        <v>85</v>
      </c>
      <c r="AY145" s="17" t="s">
        <v>133</v>
      </c>
      <c r="BE145" s="202">
        <f>IF(N145="základní",J145,0)</f>
        <v>0</v>
      </c>
      <c r="BF145" s="202">
        <f>IF(N145="snížená",J145,0)</f>
        <v>0</v>
      </c>
      <c r="BG145" s="202">
        <f>IF(N145="zákl. přenesená",J145,0)</f>
        <v>0</v>
      </c>
      <c r="BH145" s="202">
        <f>IF(N145="sníž. přenesená",J145,0)</f>
        <v>0</v>
      </c>
      <c r="BI145" s="202">
        <f>IF(N145="nulová",J145,0)</f>
        <v>0</v>
      </c>
      <c r="BJ145" s="17" t="s">
        <v>83</v>
      </c>
      <c r="BK145" s="202">
        <f>ROUND(I145*H145,2)</f>
        <v>0</v>
      </c>
      <c r="BL145" s="17" t="s">
        <v>139</v>
      </c>
      <c r="BM145" s="201" t="s">
        <v>1359</v>
      </c>
    </row>
    <row r="146" spans="1:65" s="13" customFormat="1" ht="11.25">
      <c r="B146" s="203"/>
      <c r="C146" s="204"/>
      <c r="D146" s="205" t="s">
        <v>169</v>
      </c>
      <c r="E146" s="206" t="s">
        <v>1</v>
      </c>
      <c r="F146" s="207" t="s">
        <v>1357</v>
      </c>
      <c r="G146" s="204"/>
      <c r="H146" s="206" t="s">
        <v>1</v>
      </c>
      <c r="I146" s="208"/>
      <c r="J146" s="204"/>
      <c r="K146" s="204"/>
      <c r="L146" s="209"/>
      <c r="M146" s="210"/>
      <c r="N146" s="211"/>
      <c r="O146" s="211"/>
      <c r="P146" s="211"/>
      <c r="Q146" s="211"/>
      <c r="R146" s="211"/>
      <c r="S146" s="211"/>
      <c r="T146" s="212"/>
      <c r="AT146" s="213" t="s">
        <v>169</v>
      </c>
      <c r="AU146" s="213" t="s">
        <v>85</v>
      </c>
      <c r="AV146" s="13" t="s">
        <v>83</v>
      </c>
      <c r="AW146" s="13" t="s">
        <v>32</v>
      </c>
      <c r="AX146" s="13" t="s">
        <v>75</v>
      </c>
      <c r="AY146" s="213" t="s">
        <v>133</v>
      </c>
    </row>
    <row r="147" spans="1:65" s="14" customFormat="1" ht="11.25">
      <c r="B147" s="214"/>
      <c r="C147" s="215"/>
      <c r="D147" s="205" t="s">
        <v>169</v>
      </c>
      <c r="E147" s="216" t="s">
        <v>1313</v>
      </c>
      <c r="F147" s="217" t="s">
        <v>1360</v>
      </c>
      <c r="G147" s="215"/>
      <c r="H147" s="218">
        <v>61.274999999999999</v>
      </c>
      <c r="I147" s="219"/>
      <c r="J147" s="215"/>
      <c r="K147" s="215"/>
      <c r="L147" s="220"/>
      <c r="M147" s="221"/>
      <c r="N147" s="222"/>
      <c r="O147" s="222"/>
      <c r="P147" s="222"/>
      <c r="Q147" s="222"/>
      <c r="R147" s="222"/>
      <c r="S147" s="222"/>
      <c r="T147" s="223"/>
      <c r="AT147" s="224" t="s">
        <v>169</v>
      </c>
      <c r="AU147" s="224" t="s">
        <v>85</v>
      </c>
      <c r="AV147" s="14" t="s">
        <v>85</v>
      </c>
      <c r="AW147" s="14" t="s">
        <v>32</v>
      </c>
      <c r="AX147" s="14" t="s">
        <v>83</v>
      </c>
      <c r="AY147" s="224" t="s">
        <v>133</v>
      </c>
    </row>
    <row r="148" spans="1:65" s="2" customFormat="1" ht="21.75" customHeight="1">
      <c r="A148" s="34"/>
      <c r="B148" s="35"/>
      <c r="C148" s="188" t="s">
        <v>164</v>
      </c>
      <c r="D148" s="188" t="s">
        <v>135</v>
      </c>
      <c r="E148" s="189" t="s">
        <v>1361</v>
      </c>
      <c r="F148" s="190" t="s">
        <v>1362</v>
      </c>
      <c r="G148" s="191" t="s">
        <v>435</v>
      </c>
      <c r="H148" s="192">
        <v>122.55</v>
      </c>
      <c r="I148" s="193"/>
      <c r="J148" s="194">
        <f>ROUND(I148*H148,2)</f>
        <v>0</v>
      </c>
      <c r="K148" s="195"/>
      <c r="L148" s="196"/>
      <c r="M148" s="197" t="s">
        <v>1</v>
      </c>
      <c r="N148" s="198" t="s">
        <v>40</v>
      </c>
      <c r="O148" s="71"/>
      <c r="P148" s="199">
        <f>O148*H148</f>
        <v>0</v>
      </c>
      <c r="Q148" s="199">
        <v>1</v>
      </c>
      <c r="R148" s="199">
        <f>Q148*H148</f>
        <v>122.55</v>
      </c>
      <c r="S148" s="199">
        <v>0</v>
      </c>
      <c r="T148" s="200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1" t="s">
        <v>138</v>
      </c>
      <c r="AT148" s="201" t="s">
        <v>135</v>
      </c>
      <c r="AU148" s="201" t="s">
        <v>85</v>
      </c>
      <c r="AY148" s="17" t="s">
        <v>133</v>
      </c>
      <c r="BE148" s="202">
        <f>IF(N148="základní",J148,0)</f>
        <v>0</v>
      </c>
      <c r="BF148" s="202">
        <f>IF(N148="snížená",J148,0)</f>
        <v>0</v>
      </c>
      <c r="BG148" s="202">
        <f>IF(N148="zákl. přenesená",J148,0)</f>
        <v>0</v>
      </c>
      <c r="BH148" s="202">
        <f>IF(N148="sníž. přenesená",J148,0)</f>
        <v>0</v>
      </c>
      <c r="BI148" s="202">
        <f>IF(N148="nulová",J148,0)</f>
        <v>0</v>
      </c>
      <c r="BJ148" s="17" t="s">
        <v>83</v>
      </c>
      <c r="BK148" s="202">
        <f>ROUND(I148*H148,2)</f>
        <v>0</v>
      </c>
      <c r="BL148" s="17" t="s">
        <v>139</v>
      </c>
      <c r="BM148" s="201" t="s">
        <v>1363</v>
      </c>
    </row>
    <row r="149" spans="1:65" s="13" customFormat="1" ht="11.25">
      <c r="B149" s="203"/>
      <c r="C149" s="204"/>
      <c r="D149" s="205" t="s">
        <v>169</v>
      </c>
      <c r="E149" s="206" t="s">
        <v>1</v>
      </c>
      <c r="F149" s="207" t="s">
        <v>1357</v>
      </c>
      <c r="G149" s="204"/>
      <c r="H149" s="206" t="s">
        <v>1</v>
      </c>
      <c r="I149" s="208"/>
      <c r="J149" s="204"/>
      <c r="K149" s="204"/>
      <c r="L149" s="209"/>
      <c r="M149" s="210"/>
      <c r="N149" s="211"/>
      <c r="O149" s="211"/>
      <c r="P149" s="211"/>
      <c r="Q149" s="211"/>
      <c r="R149" s="211"/>
      <c r="S149" s="211"/>
      <c r="T149" s="212"/>
      <c r="AT149" s="213" t="s">
        <v>169</v>
      </c>
      <c r="AU149" s="213" t="s">
        <v>85</v>
      </c>
      <c r="AV149" s="13" t="s">
        <v>83</v>
      </c>
      <c r="AW149" s="13" t="s">
        <v>32</v>
      </c>
      <c r="AX149" s="13" t="s">
        <v>75</v>
      </c>
      <c r="AY149" s="213" t="s">
        <v>133</v>
      </c>
    </row>
    <row r="150" spans="1:65" s="14" customFormat="1" ht="11.25">
      <c r="B150" s="214"/>
      <c r="C150" s="215"/>
      <c r="D150" s="205" t="s">
        <v>169</v>
      </c>
      <c r="E150" s="216" t="s">
        <v>1315</v>
      </c>
      <c r="F150" s="217" t="s">
        <v>1364</v>
      </c>
      <c r="G150" s="215"/>
      <c r="H150" s="218">
        <v>122.55</v>
      </c>
      <c r="I150" s="219"/>
      <c r="J150" s="215"/>
      <c r="K150" s="215"/>
      <c r="L150" s="220"/>
      <c r="M150" s="221"/>
      <c r="N150" s="222"/>
      <c r="O150" s="222"/>
      <c r="P150" s="222"/>
      <c r="Q150" s="222"/>
      <c r="R150" s="222"/>
      <c r="S150" s="222"/>
      <c r="T150" s="223"/>
      <c r="AT150" s="224" t="s">
        <v>169</v>
      </c>
      <c r="AU150" s="224" t="s">
        <v>85</v>
      </c>
      <c r="AV150" s="14" t="s">
        <v>85</v>
      </c>
      <c r="AW150" s="14" t="s">
        <v>32</v>
      </c>
      <c r="AX150" s="14" t="s">
        <v>83</v>
      </c>
      <c r="AY150" s="224" t="s">
        <v>133</v>
      </c>
    </row>
    <row r="151" spans="1:65" s="2" customFormat="1" ht="33" customHeight="1">
      <c r="A151" s="34"/>
      <c r="B151" s="35"/>
      <c r="C151" s="236" t="s">
        <v>174</v>
      </c>
      <c r="D151" s="236" t="s">
        <v>221</v>
      </c>
      <c r="E151" s="237" t="s">
        <v>433</v>
      </c>
      <c r="F151" s="238" t="s">
        <v>434</v>
      </c>
      <c r="G151" s="239" t="s">
        <v>435</v>
      </c>
      <c r="H151" s="240">
        <v>833.85900000000004</v>
      </c>
      <c r="I151" s="241"/>
      <c r="J151" s="242">
        <f>ROUND(I151*H151,2)</f>
        <v>0</v>
      </c>
      <c r="K151" s="243"/>
      <c r="L151" s="39"/>
      <c r="M151" s="244" t="s">
        <v>1</v>
      </c>
      <c r="N151" s="245" t="s">
        <v>40</v>
      </c>
      <c r="O151" s="71"/>
      <c r="P151" s="199">
        <f>O151*H151</f>
        <v>0</v>
      </c>
      <c r="Q151" s="199">
        <v>0</v>
      </c>
      <c r="R151" s="199">
        <f>Q151*H151</f>
        <v>0</v>
      </c>
      <c r="S151" s="199">
        <v>0</v>
      </c>
      <c r="T151" s="200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1" t="s">
        <v>139</v>
      </c>
      <c r="AT151" s="201" t="s">
        <v>221</v>
      </c>
      <c r="AU151" s="201" t="s">
        <v>85</v>
      </c>
      <c r="AY151" s="17" t="s">
        <v>133</v>
      </c>
      <c r="BE151" s="202">
        <f>IF(N151="základní",J151,0)</f>
        <v>0</v>
      </c>
      <c r="BF151" s="202">
        <f>IF(N151="snížená",J151,0)</f>
        <v>0</v>
      </c>
      <c r="BG151" s="202">
        <f>IF(N151="zákl. přenesená",J151,0)</f>
        <v>0</v>
      </c>
      <c r="BH151" s="202">
        <f>IF(N151="sníž. přenesená",J151,0)</f>
        <v>0</v>
      </c>
      <c r="BI151" s="202">
        <f>IF(N151="nulová",J151,0)</f>
        <v>0</v>
      </c>
      <c r="BJ151" s="17" t="s">
        <v>83</v>
      </c>
      <c r="BK151" s="202">
        <f>ROUND(I151*H151,2)</f>
        <v>0</v>
      </c>
      <c r="BL151" s="17" t="s">
        <v>139</v>
      </c>
      <c r="BM151" s="201" t="s">
        <v>1365</v>
      </c>
    </row>
    <row r="152" spans="1:65" s="14" customFormat="1" ht="11.25">
      <c r="B152" s="214"/>
      <c r="C152" s="215"/>
      <c r="D152" s="205" t="s">
        <v>169</v>
      </c>
      <c r="E152" s="216" t="s">
        <v>1</v>
      </c>
      <c r="F152" s="217" t="s">
        <v>437</v>
      </c>
      <c r="G152" s="215"/>
      <c r="H152" s="218">
        <v>833.85900000000004</v>
      </c>
      <c r="I152" s="219"/>
      <c r="J152" s="215"/>
      <c r="K152" s="215"/>
      <c r="L152" s="220"/>
      <c r="M152" s="221"/>
      <c r="N152" s="222"/>
      <c r="O152" s="222"/>
      <c r="P152" s="222"/>
      <c r="Q152" s="222"/>
      <c r="R152" s="222"/>
      <c r="S152" s="222"/>
      <c r="T152" s="223"/>
      <c r="AT152" s="224" t="s">
        <v>169</v>
      </c>
      <c r="AU152" s="224" t="s">
        <v>85</v>
      </c>
      <c r="AV152" s="14" t="s">
        <v>85</v>
      </c>
      <c r="AW152" s="14" t="s">
        <v>32</v>
      </c>
      <c r="AX152" s="14" t="s">
        <v>83</v>
      </c>
      <c r="AY152" s="224" t="s">
        <v>133</v>
      </c>
    </row>
    <row r="153" spans="1:65" s="2" customFormat="1" ht="24.2" customHeight="1">
      <c r="A153" s="34"/>
      <c r="B153" s="35"/>
      <c r="C153" s="236" t="s">
        <v>178</v>
      </c>
      <c r="D153" s="236" t="s">
        <v>221</v>
      </c>
      <c r="E153" s="237" t="s">
        <v>439</v>
      </c>
      <c r="F153" s="238" t="s">
        <v>440</v>
      </c>
      <c r="G153" s="239" t="s">
        <v>249</v>
      </c>
      <c r="H153" s="240">
        <v>456.952</v>
      </c>
      <c r="I153" s="241"/>
      <c r="J153" s="242">
        <f>ROUND(I153*H153,2)</f>
        <v>0</v>
      </c>
      <c r="K153" s="243"/>
      <c r="L153" s="39"/>
      <c r="M153" s="244" t="s">
        <v>1</v>
      </c>
      <c r="N153" s="245" t="s">
        <v>40</v>
      </c>
      <c r="O153" s="71"/>
      <c r="P153" s="199">
        <f>O153*H153</f>
        <v>0</v>
      </c>
      <c r="Q153" s="199">
        <v>0</v>
      </c>
      <c r="R153" s="199">
        <f>Q153*H153</f>
        <v>0</v>
      </c>
      <c r="S153" s="199">
        <v>0</v>
      </c>
      <c r="T153" s="200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1" t="s">
        <v>139</v>
      </c>
      <c r="AT153" s="201" t="s">
        <v>221</v>
      </c>
      <c r="AU153" s="201" t="s">
        <v>85</v>
      </c>
      <c r="AY153" s="17" t="s">
        <v>133</v>
      </c>
      <c r="BE153" s="202">
        <f>IF(N153="základní",J153,0)</f>
        <v>0</v>
      </c>
      <c r="BF153" s="202">
        <f>IF(N153="snížená",J153,0)</f>
        <v>0</v>
      </c>
      <c r="BG153" s="202">
        <f>IF(N153="zákl. přenesená",J153,0)</f>
        <v>0</v>
      </c>
      <c r="BH153" s="202">
        <f>IF(N153="sníž. přenesená",J153,0)</f>
        <v>0</v>
      </c>
      <c r="BI153" s="202">
        <f>IF(N153="nulová",J153,0)</f>
        <v>0</v>
      </c>
      <c r="BJ153" s="17" t="s">
        <v>83</v>
      </c>
      <c r="BK153" s="202">
        <f>ROUND(I153*H153,2)</f>
        <v>0</v>
      </c>
      <c r="BL153" s="17" t="s">
        <v>139</v>
      </c>
      <c r="BM153" s="201" t="s">
        <v>1366</v>
      </c>
    </row>
    <row r="154" spans="1:65" s="13" customFormat="1" ht="11.25">
      <c r="B154" s="203"/>
      <c r="C154" s="204"/>
      <c r="D154" s="205" t="s">
        <v>169</v>
      </c>
      <c r="E154" s="206" t="s">
        <v>1</v>
      </c>
      <c r="F154" s="207" t="s">
        <v>1336</v>
      </c>
      <c r="G154" s="204"/>
      <c r="H154" s="206" t="s">
        <v>1</v>
      </c>
      <c r="I154" s="208"/>
      <c r="J154" s="204"/>
      <c r="K154" s="204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169</v>
      </c>
      <c r="AU154" s="213" t="s">
        <v>85</v>
      </c>
      <c r="AV154" s="13" t="s">
        <v>83</v>
      </c>
      <c r="AW154" s="13" t="s">
        <v>32</v>
      </c>
      <c r="AX154" s="13" t="s">
        <v>75</v>
      </c>
      <c r="AY154" s="213" t="s">
        <v>133</v>
      </c>
    </row>
    <row r="155" spans="1:65" s="14" customFormat="1" ht="11.25">
      <c r="B155" s="214"/>
      <c r="C155" s="215"/>
      <c r="D155" s="205" t="s">
        <v>169</v>
      </c>
      <c r="E155" s="216" t="s">
        <v>1328</v>
      </c>
      <c r="F155" s="217" t="s">
        <v>1367</v>
      </c>
      <c r="G155" s="215"/>
      <c r="H155" s="218">
        <v>456.952</v>
      </c>
      <c r="I155" s="219"/>
      <c r="J155" s="215"/>
      <c r="K155" s="215"/>
      <c r="L155" s="220"/>
      <c r="M155" s="221"/>
      <c r="N155" s="222"/>
      <c r="O155" s="222"/>
      <c r="P155" s="222"/>
      <c r="Q155" s="222"/>
      <c r="R155" s="222"/>
      <c r="S155" s="222"/>
      <c r="T155" s="223"/>
      <c r="AT155" s="224" t="s">
        <v>169</v>
      </c>
      <c r="AU155" s="224" t="s">
        <v>85</v>
      </c>
      <c r="AV155" s="14" t="s">
        <v>85</v>
      </c>
      <c r="AW155" s="14" t="s">
        <v>32</v>
      </c>
      <c r="AX155" s="14" t="s">
        <v>83</v>
      </c>
      <c r="AY155" s="224" t="s">
        <v>133</v>
      </c>
    </row>
    <row r="156" spans="1:65" s="2" customFormat="1" ht="24.2" customHeight="1">
      <c r="A156" s="34"/>
      <c r="B156" s="35"/>
      <c r="C156" s="236" t="s">
        <v>182</v>
      </c>
      <c r="D156" s="236" t="s">
        <v>221</v>
      </c>
      <c r="E156" s="237" t="s">
        <v>453</v>
      </c>
      <c r="F156" s="238" t="s">
        <v>454</v>
      </c>
      <c r="G156" s="239" t="s">
        <v>249</v>
      </c>
      <c r="H156" s="240">
        <v>47.088999999999999</v>
      </c>
      <c r="I156" s="241"/>
      <c r="J156" s="242">
        <f>ROUND(I156*H156,2)</f>
        <v>0</v>
      </c>
      <c r="K156" s="243"/>
      <c r="L156" s="39"/>
      <c r="M156" s="244" t="s">
        <v>1</v>
      </c>
      <c r="N156" s="245" t="s">
        <v>40</v>
      </c>
      <c r="O156" s="71"/>
      <c r="P156" s="199">
        <f>O156*H156</f>
        <v>0</v>
      </c>
      <c r="Q156" s="199">
        <v>0</v>
      </c>
      <c r="R156" s="199">
        <f>Q156*H156</f>
        <v>0</v>
      </c>
      <c r="S156" s="199">
        <v>0</v>
      </c>
      <c r="T156" s="200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1" t="s">
        <v>139</v>
      </c>
      <c r="AT156" s="201" t="s">
        <v>221</v>
      </c>
      <c r="AU156" s="201" t="s">
        <v>85</v>
      </c>
      <c r="AY156" s="17" t="s">
        <v>133</v>
      </c>
      <c r="BE156" s="202">
        <f>IF(N156="základní",J156,0)</f>
        <v>0</v>
      </c>
      <c r="BF156" s="202">
        <f>IF(N156="snížená",J156,0)</f>
        <v>0</v>
      </c>
      <c r="BG156" s="202">
        <f>IF(N156="zákl. přenesená",J156,0)</f>
        <v>0</v>
      </c>
      <c r="BH156" s="202">
        <f>IF(N156="sníž. přenesená",J156,0)</f>
        <v>0</v>
      </c>
      <c r="BI156" s="202">
        <f>IF(N156="nulová",J156,0)</f>
        <v>0</v>
      </c>
      <c r="BJ156" s="17" t="s">
        <v>83</v>
      </c>
      <c r="BK156" s="202">
        <f>ROUND(I156*H156,2)</f>
        <v>0</v>
      </c>
      <c r="BL156" s="17" t="s">
        <v>139</v>
      </c>
      <c r="BM156" s="201" t="s">
        <v>1368</v>
      </c>
    </row>
    <row r="157" spans="1:65" s="14" customFormat="1" ht="11.25">
      <c r="B157" s="214"/>
      <c r="C157" s="215"/>
      <c r="D157" s="205" t="s">
        <v>169</v>
      </c>
      <c r="E157" s="216" t="s">
        <v>1322</v>
      </c>
      <c r="F157" s="217" t="s">
        <v>1369</v>
      </c>
      <c r="G157" s="215"/>
      <c r="H157" s="218">
        <v>47.088999999999999</v>
      </c>
      <c r="I157" s="219"/>
      <c r="J157" s="215"/>
      <c r="K157" s="215"/>
      <c r="L157" s="220"/>
      <c r="M157" s="221"/>
      <c r="N157" s="222"/>
      <c r="O157" s="222"/>
      <c r="P157" s="222"/>
      <c r="Q157" s="222"/>
      <c r="R157" s="222"/>
      <c r="S157" s="222"/>
      <c r="T157" s="223"/>
      <c r="AT157" s="224" t="s">
        <v>169</v>
      </c>
      <c r="AU157" s="224" t="s">
        <v>85</v>
      </c>
      <c r="AV157" s="14" t="s">
        <v>85</v>
      </c>
      <c r="AW157" s="14" t="s">
        <v>32</v>
      </c>
      <c r="AX157" s="14" t="s">
        <v>83</v>
      </c>
      <c r="AY157" s="224" t="s">
        <v>133</v>
      </c>
    </row>
    <row r="158" spans="1:65" s="2" customFormat="1" ht="16.5" customHeight="1">
      <c r="A158" s="34"/>
      <c r="B158" s="35"/>
      <c r="C158" s="188" t="s">
        <v>186</v>
      </c>
      <c r="D158" s="188" t="s">
        <v>135</v>
      </c>
      <c r="E158" s="189" t="s">
        <v>1370</v>
      </c>
      <c r="F158" s="190" t="s">
        <v>1371</v>
      </c>
      <c r="G158" s="191" t="s">
        <v>435</v>
      </c>
      <c r="H158" s="192">
        <v>739.20899999999995</v>
      </c>
      <c r="I158" s="193"/>
      <c r="J158" s="194">
        <f>ROUND(I158*H158,2)</f>
        <v>0</v>
      </c>
      <c r="K158" s="195"/>
      <c r="L158" s="196"/>
      <c r="M158" s="197" t="s">
        <v>1</v>
      </c>
      <c r="N158" s="198" t="s">
        <v>40</v>
      </c>
      <c r="O158" s="71"/>
      <c r="P158" s="199">
        <f>O158*H158</f>
        <v>0</v>
      </c>
      <c r="Q158" s="199">
        <v>1</v>
      </c>
      <c r="R158" s="199">
        <f>Q158*H158</f>
        <v>739.20899999999995</v>
      </c>
      <c r="S158" s="199">
        <v>0</v>
      </c>
      <c r="T158" s="200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1" t="s">
        <v>138</v>
      </c>
      <c r="AT158" s="201" t="s">
        <v>135</v>
      </c>
      <c r="AU158" s="201" t="s">
        <v>85</v>
      </c>
      <c r="AY158" s="17" t="s">
        <v>133</v>
      </c>
      <c r="BE158" s="202">
        <f>IF(N158="základní",J158,0)</f>
        <v>0</v>
      </c>
      <c r="BF158" s="202">
        <f>IF(N158="snížená",J158,0)</f>
        <v>0</v>
      </c>
      <c r="BG158" s="202">
        <f>IF(N158="zákl. přenesená",J158,0)</f>
        <v>0</v>
      </c>
      <c r="BH158" s="202">
        <f>IF(N158="sníž. přenesená",J158,0)</f>
        <v>0</v>
      </c>
      <c r="BI158" s="202">
        <f>IF(N158="nulová",J158,0)</f>
        <v>0</v>
      </c>
      <c r="BJ158" s="17" t="s">
        <v>83</v>
      </c>
      <c r="BK158" s="202">
        <f>ROUND(I158*H158,2)</f>
        <v>0</v>
      </c>
      <c r="BL158" s="17" t="s">
        <v>139</v>
      </c>
      <c r="BM158" s="201" t="s">
        <v>1372</v>
      </c>
    </row>
    <row r="159" spans="1:65" s="14" customFormat="1" ht="11.25">
      <c r="B159" s="214"/>
      <c r="C159" s="215"/>
      <c r="D159" s="205" t="s">
        <v>169</v>
      </c>
      <c r="E159" s="216" t="s">
        <v>1</v>
      </c>
      <c r="F159" s="217" t="s">
        <v>1373</v>
      </c>
      <c r="G159" s="215"/>
      <c r="H159" s="218">
        <v>739.20899999999995</v>
      </c>
      <c r="I159" s="219"/>
      <c r="J159" s="215"/>
      <c r="K159" s="215"/>
      <c r="L159" s="220"/>
      <c r="M159" s="221"/>
      <c r="N159" s="222"/>
      <c r="O159" s="222"/>
      <c r="P159" s="222"/>
      <c r="Q159" s="222"/>
      <c r="R159" s="222"/>
      <c r="S159" s="222"/>
      <c r="T159" s="223"/>
      <c r="AT159" s="224" t="s">
        <v>169</v>
      </c>
      <c r="AU159" s="224" t="s">
        <v>85</v>
      </c>
      <c r="AV159" s="14" t="s">
        <v>85</v>
      </c>
      <c r="AW159" s="14" t="s">
        <v>32</v>
      </c>
      <c r="AX159" s="14" t="s">
        <v>83</v>
      </c>
      <c r="AY159" s="224" t="s">
        <v>133</v>
      </c>
    </row>
    <row r="160" spans="1:65" s="2" customFormat="1" ht="16.5" customHeight="1">
      <c r="A160" s="34"/>
      <c r="B160" s="35"/>
      <c r="C160" s="188" t="s">
        <v>8</v>
      </c>
      <c r="D160" s="188" t="s">
        <v>135</v>
      </c>
      <c r="E160" s="189" t="s">
        <v>1374</v>
      </c>
      <c r="F160" s="190" t="s">
        <v>1375</v>
      </c>
      <c r="G160" s="191" t="s">
        <v>435</v>
      </c>
      <c r="H160" s="192">
        <v>94.177999999999997</v>
      </c>
      <c r="I160" s="193"/>
      <c r="J160" s="194">
        <f>ROUND(I160*H160,2)</f>
        <v>0</v>
      </c>
      <c r="K160" s="195"/>
      <c r="L160" s="196"/>
      <c r="M160" s="197" t="s">
        <v>1</v>
      </c>
      <c r="N160" s="198" t="s">
        <v>40</v>
      </c>
      <c r="O160" s="71"/>
      <c r="P160" s="199">
        <f>O160*H160</f>
        <v>0</v>
      </c>
      <c r="Q160" s="199">
        <v>1</v>
      </c>
      <c r="R160" s="199">
        <f>Q160*H160</f>
        <v>94.177999999999997</v>
      </c>
      <c r="S160" s="199">
        <v>0</v>
      </c>
      <c r="T160" s="200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1" t="s">
        <v>138</v>
      </c>
      <c r="AT160" s="201" t="s">
        <v>135</v>
      </c>
      <c r="AU160" s="201" t="s">
        <v>85</v>
      </c>
      <c r="AY160" s="17" t="s">
        <v>133</v>
      </c>
      <c r="BE160" s="202">
        <f>IF(N160="základní",J160,0)</f>
        <v>0</v>
      </c>
      <c r="BF160" s="202">
        <f>IF(N160="snížená",J160,0)</f>
        <v>0</v>
      </c>
      <c r="BG160" s="202">
        <f>IF(N160="zákl. přenesená",J160,0)</f>
        <v>0</v>
      </c>
      <c r="BH160" s="202">
        <f>IF(N160="sníž. přenesená",J160,0)</f>
        <v>0</v>
      </c>
      <c r="BI160" s="202">
        <f>IF(N160="nulová",J160,0)</f>
        <v>0</v>
      </c>
      <c r="BJ160" s="17" t="s">
        <v>83</v>
      </c>
      <c r="BK160" s="202">
        <f>ROUND(I160*H160,2)</f>
        <v>0</v>
      </c>
      <c r="BL160" s="17" t="s">
        <v>139</v>
      </c>
      <c r="BM160" s="201" t="s">
        <v>1376</v>
      </c>
    </row>
    <row r="161" spans="1:65" s="14" customFormat="1" ht="11.25">
      <c r="B161" s="214"/>
      <c r="C161" s="215"/>
      <c r="D161" s="205" t="s">
        <v>169</v>
      </c>
      <c r="E161" s="216" t="s">
        <v>1</v>
      </c>
      <c r="F161" s="217" t="s">
        <v>1377</v>
      </c>
      <c r="G161" s="215"/>
      <c r="H161" s="218">
        <v>94.177999999999997</v>
      </c>
      <c r="I161" s="219"/>
      <c r="J161" s="215"/>
      <c r="K161" s="215"/>
      <c r="L161" s="220"/>
      <c r="M161" s="221"/>
      <c r="N161" s="222"/>
      <c r="O161" s="222"/>
      <c r="P161" s="222"/>
      <c r="Q161" s="222"/>
      <c r="R161" s="222"/>
      <c r="S161" s="222"/>
      <c r="T161" s="223"/>
      <c r="AT161" s="224" t="s">
        <v>169</v>
      </c>
      <c r="AU161" s="224" t="s">
        <v>85</v>
      </c>
      <c r="AV161" s="14" t="s">
        <v>85</v>
      </c>
      <c r="AW161" s="14" t="s">
        <v>32</v>
      </c>
      <c r="AX161" s="14" t="s">
        <v>83</v>
      </c>
      <c r="AY161" s="224" t="s">
        <v>133</v>
      </c>
    </row>
    <row r="162" spans="1:65" s="12" customFormat="1" ht="22.9" customHeight="1">
      <c r="B162" s="172"/>
      <c r="C162" s="173"/>
      <c r="D162" s="174" t="s">
        <v>74</v>
      </c>
      <c r="E162" s="186" t="s">
        <v>85</v>
      </c>
      <c r="F162" s="186" t="s">
        <v>655</v>
      </c>
      <c r="G162" s="173"/>
      <c r="H162" s="173"/>
      <c r="I162" s="176"/>
      <c r="J162" s="187">
        <f>BK162</f>
        <v>0</v>
      </c>
      <c r="K162" s="173"/>
      <c r="L162" s="178"/>
      <c r="M162" s="179"/>
      <c r="N162" s="180"/>
      <c r="O162" s="180"/>
      <c r="P162" s="181">
        <f>SUM(P163:P175)</f>
        <v>0</v>
      </c>
      <c r="Q162" s="180"/>
      <c r="R162" s="181">
        <f>SUM(R163:R175)</f>
        <v>0.26939455999999995</v>
      </c>
      <c r="S162" s="180"/>
      <c r="T162" s="182">
        <f>SUM(T163:T175)</f>
        <v>0</v>
      </c>
      <c r="AR162" s="183" t="s">
        <v>83</v>
      </c>
      <c r="AT162" s="184" t="s">
        <v>74</v>
      </c>
      <c r="AU162" s="184" t="s">
        <v>83</v>
      </c>
      <c r="AY162" s="183" t="s">
        <v>133</v>
      </c>
      <c r="BK162" s="185">
        <f>SUM(BK163:BK175)</f>
        <v>0</v>
      </c>
    </row>
    <row r="163" spans="1:65" s="2" customFormat="1" ht="24.2" customHeight="1">
      <c r="A163" s="34"/>
      <c r="B163" s="35"/>
      <c r="C163" s="236" t="s">
        <v>193</v>
      </c>
      <c r="D163" s="236" t="s">
        <v>221</v>
      </c>
      <c r="E163" s="237" t="s">
        <v>1378</v>
      </c>
      <c r="F163" s="238" t="s">
        <v>1379</v>
      </c>
      <c r="G163" s="239" t="s">
        <v>105</v>
      </c>
      <c r="H163" s="240">
        <v>67.5</v>
      </c>
      <c r="I163" s="241"/>
      <c r="J163" s="242">
        <f>ROUND(I163*H163,2)</f>
        <v>0</v>
      </c>
      <c r="K163" s="243"/>
      <c r="L163" s="39"/>
      <c r="M163" s="244" t="s">
        <v>1</v>
      </c>
      <c r="N163" s="245" t="s">
        <v>40</v>
      </c>
      <c r="O163" s="71"/>
      <c r="P163" s="199">
        <f>O163*H163</f>
        <v>0</v>
      </c>
      <c r="Q163" s="199">
        <v>1.16E-3</v>
      </c>
      <c r="R163" s="199">
        <f>Q163*H163</f>
        <v>7.8299999999999995E-2</v>
      </c>
      <c r="S163" s="199">
        <v>0</v>
      </c>
      <c r="T163" s="200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1" t="s">
        <v>139</v>
      </c>
      <c r="AT163" s="201" t="s">
        <v>221</v>
      </c>
      <c r="AU163" s="201" t="s">
        <v>85</v>
      </c>
      <c r="AY163" s="17" t="s">
        <v>133</v>
      </c>
      <c r="BE163" s="202">
        <f>IF(N163="základní",J163,0)</f>
        <v>0</v>
      </c>
      <c r="BF163" s="202">
        <f>IF(N163="snížená",J163,0)</f>
        <v>0</v>
      </c>
      <c r="BG163" s="202">
        <f>IF(N163="zákl. přenesená",J163,0)</f>
        <v>0</v>
      </c>
      <c r="BH163" s="202">
        <f>IF(N163="sníž. přenesená",J163,0)</f>
        <v>0</v>
      </c>
      <c r="BI163" s="202">
        <f>IF(N163="nulová",J163,0)</f>
        <v>0</v>
      </c>
      <c r="BJ163" s="17" t="s">
        <v>83</v>
      </c>
      <c r="BK163" s="202">
        <f>ROUND(I163*H163,2)</f>
        <v>0</v>
      </c>
      <c r="BL163" s="17" t="s">
        <v>139</v>
      </c>
      <c r="BM163" s="201" t="s">
        <v>1380</v>
      </c>
    </row>
    <row r="164" spans="1:65" s="13" customFormat="1" ht="11.25">
      <c r="B164" s="203"/>
      <c r="C164" s="204"/>
      <c r="D164" s="205" t="s">
        <v>169</v>
      </c>
      <c r="E164" s="206" t="s">
        <v>1</v>
      </c>
      <c r="F164" s="207" t="s">
        <v>1357</v>
      </c>
      <c r="G164" s="204"/>
      <c r="H164" s="206" t="s">
        <v>1</v>
      </c>
      <c r="I164" s="208"/>
      <c r="J164" s="204"/>
      <c r="K164" s="204"/>
      <c r="L164" s="209"/>
      <c r="M164" s="210"/>
      <c r="N164" s="211"/>
      <c r="O164" s="211"/>
      <c r="P164" s="211"/>
      <c r="Q164" s="211"/>
      <c r="R164" s="211"/>
      <c r="S164" s="211"/>
      <c r="T164" s="212"/>
      <c r="AT164" s="213" t="s">
        <v>169</v>
      </c>
      <c r="AU164" s="213" t="s">
        <v>85</v>
      </c>
      <c r="AV164" s="13" t="s">
        <v>83</v>
      </c>
      <c r="AW164" s="13" t="s">
        <v>32</v>
      </c>
      <c r="AX164" s="13" t="s">
        <v>75</v>
      </c>
      <c r="AY164" s="213" t="s">
        <v>133</v>
      </c>
    </row>
    <row r="165" spans="1:65" s="14" customFormat="1" ht="11.25">
      <c r="B165" s="214"/>
      <c r="C165" s="215"/>
      <c r="D165" s="205" t="s">
        <v>169</v>
      </c>
      <c r="E165" s="216" t="s">
        <v>1309</v>
      </c>
      <c r="F165" s="217" t="s">
        <v>1381</v>
      </c>
      <c r="G165" s="215"/>
      <c r="H165" s="218">
        <v>67.5</v>
      </c>
      <c r="I165" s="219"/>
      <c r="J165" s="215"/>
      <c r="K165" s="215"/>
      <c r="L165" s="220"/>
      <c r="M165" s="221"/>
      <c r="N165" s="222"/>
      <c r="O165" s="222"/>
      <c r="P165" s="222"/>
      <c r="Q165" s="222"/>
      <c r="R165" s="222"/>
      <c r="S165" s="222"/>
      <c r="T165" s="223"/>
      <c r="AT165" s="224" t="s">
        <v>169</v>
      </c>
      <c r="AU165" s="224" t="s">
        <v>85</v>
      </c>
      <c r="AV165" s="14" t="s">
        <v>85</v>
      </c>
      <c r="AW165" s="14" t="s">
        <v>32</v>
      </c>
      <c r="AX165" s="14" t="s">
        <v>83</v>
      </c>
      <c r="AY165" s="224" t="s">
        <v>133</v>
      </c>
    </row>
    <row r="166" spans="1:65" s="2" customFormat="1" ht="21.75" customHeight="1">
      <c r="A166" s="34"/>
      <c r="B166" s="35"/>
      <c r="C166" s="236" t="s">
        <v>197</v>
      </c>
      <c r="D166" s="236" t="s">
        <v>221</v>
      </c>
      <c r="E166" s="237" t="s">
        <v>1382</v>
      </c>
      <c r="F166" s="238" t="s">
        <v>1383</v>
      </c>
      <c r="G166" s="239" t="s">
        <v>236</v>
      </c>
      <c r="H166" s="240">
        <v>382.18900000000002</v>
      </c>
      <c r="I166" s="241"/>
      <c r="J166" s="242">
        <f>ROUND(I166*H166,2)</f>
        <v>0</v>
      </c>
      <c r="K166" s="243"/>
      <c r="L166" s="39"/>
      <c r="M166" s="244" t="s">
        <v>1</v>
      </c>
      <c r="N166" s="245" t="s">
        <v>40</v>
      </c>
      <c r="O166" s="71"/>
      <c r="P166" s="199">
        <f>O166*H166</f>
        <v>0</v>
      </c>
      <c r="Q166" s="199">
        <v>1.3999999999999999E-4</v>
      </c>
      <c r="R166" s="199">
        <f>Q166*H166</f>
        <v>5.3506459999999999E-2</v>
      </c>
      <c r="S166" s="199">
        <v>0</v>
      </c>
      <c r="T166" s="200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1" t="s">
        <v>139</v>
      </c>
      <c r="AT166" s="201" t="s">
        <v>221</v>
      </c>
      <c r="AU166" s="201" t="s">
        <v>85</v>
      </c>
      <c r="AY166" s="17" t="s">
        <v>133</v>
      </c>
      <c r="BE166" s="202">
        <f>IF(N166="základní",J166,0)</f>
        <v>0</v>
      </c>
      <c r="BF166" s="202">
        <f>IF(N166="snížená",J166,0)</f>
        <v>0</v>
      </c>
      <c r="BG166" s="202">
        <f>IF(N166="zákl. přenesená",J166,0)</f>
        <v>0</v>
      </c>
      <c r="BH166" s="202">
        <f>IF(N166="sníž. přenesená",J166,0)</f>
        <v>0</v>
      </c>
      <c r="BI166" s="202">
        <f>IF(N166="nulová",J166,0)</f>
        <v>0</v>
      </c>
      <c r="BJ166" s="17" t="s">
        <v>83</v>
      </c>
      <c r="BK166" s="202">
        <f>ROUND(I166*H166,2)</f>
        <v>0</v>
      </c>
      <c r="BL166" s="17" t="s">
        <v>139</v>
      </c>
      <c r="BM166" s="201" t="s">
        <v>1384</v>
      </c>
    </row>
    <row r="167" spans="1:65" s="13" customFormat="1" ht="11.25">
      <c r="B167" s="203"/>
      <c r="C167" s="204"/>
      <c r="D167" s="205" t="s">
        <v>169</v>
      </c>
      <c r="E167" s="206" t="s">
        <v>1</v>
      </c>
      <c r="F167" s="207" t="s">
        <v>1357</v>
      </c>
      <c r="G167" s="204"/>
      <c r="H167" s="206" t="s">
        <v>1</v>
      </c>
      <c r="I167" s="208"/>
      <c r="J167" s="204"/>
      <c r="K167" s="204"/>
      <c r="L167" s="209"/>
      <c r="M167" s="210"/>
      <c r="N167" s="211"/>
      <c r="O167" s="211"/>
      <c r="P167" s="211"/>
      <c r="Q167" s="211"/>
      <c r="R167" s="211"/>
      <c r="S167" s="211"/>
      <c r="T167" s="212"/>
      <c r="AT167" s="213" t="s">
        <v>169</v>
      </c>
      <c r="AU167" s="213" t="s">
        <v>85</v>
      </c>
      <c r="AV167" s="13" t="s">
        <v>83</v>
      </c>
      <c r="AW167" s="13" t="s">
        <v>32</v>
      </c>
      <c r="AX167" s="13" t="s">
        <v>75</v>
      </c>
      <c r="AY167" s="213" t="s">
        <v>133</v>
      </c>
    </row>
    <row r="168" spans="1:65" s="14" customFormat="1" ht="11.25">
      <c r="B168" s="214"/>
      <c r="C168" s="215"/>
      <c r="D168" s="205" t="s">
        <v>169</v>
      </c>
      <c r="E168" s="216" t="s">
        <v>1</v>
      </c>
      <c r="F168" s="217" t="s">
        <v>1385</v>
      </c>
      <c r="G168" s="215"/>
      <c r="H168" s="218">
        <v>47.689</v>
      </c>
      <c r="I168" s="219"/>
      <c r="J168" s="215"/>
      <c r="K168" s="215"/>
      <c r="L168" s="220"/>
      <c r="M168" s="221"/>
      <c r="N168" s="222"/>
      <c r="O168" s="222"/>
      <c r="P168" s="222"/>
      <c r="Q168" s="222"/>
      <c r="R168" s="222"/>
      <c r="S168" s="222"/>
      <c r="T168" s="223"/>
      <c r="AT168" s="224" t="s">
        <v>169</v>
      </c>
      <c r="AU168" s="224" t="s">
        <v>85</v>
      </c>
      <c r="AV168" s="14" t="s">
        <v>85</v>
      </c>
      <c r="AW168" s="14" t="s">
        <v>32</v>
      </c>
      <c r="AX168" s="14" t="s">
        <v>75</v>
      </c>
      <c r="AY168" s="224" t="s">
        <v>133</v>
      </c>
    </row>
    <row r="169" spans="1:65" s="14" customFormat="1" ht="11.25">
      <c r="B169" s="214"/>
      <c r="C169" s="215"/>
      <c r="D169" s="205" t="s">
        <v>169</v>
      </c>
      <c r="E169" s="216" t="s">
        <v>1</v>
      </c>
      <c r="F169" s="217" t="s">
        <v>1386</v>
      </c>
      <c r="G169" s="215"/>
      <c r="H169" s="218">
        <v>250.5</v>
      </c>
      <c r="I169" s="219"/>
      <c r="J169" s="215"/>
      <c r="K169" s="215"/>
      <c r="L169" s="220"/>
      <c r="M169" s="221"/>
      <c r="N169" s="222"/>
      <c r="O169" s="222"/>
      <c r="P169" s="222"/>
      <c r="Q169" s="222"/>
      <c r="R169" s="222"/>
      <c r="S169" s="222"/>
      <c r="T169" s="223"/>
      <c r="AT169" s="224" t="s">
        <v>169</v>
      </c>
      <c r="AU169" s="224" t="s">
        <v>85</v>
      </c>
      <c r="AV169" s="14" t="s">
        <v>85</v>
      </c>
      <c r="AW169" s="14" t="s">
        <v>32</v>
      </c>
      <c r="AX169" s="14" t="s">
        <v>75</v>
      </c>
      <c r="AY169" s="224" t="s">
        <v>133</v>
      </c>
    </row>
    <row r="170" spans="1:65" s="14" customFormat="1" ht="11.25">
      <c r="B170" s="214"/>
      <c r="C170" s="215"/>
      <c r="D170" s="205" t="s">
        <v>169</v>
      </c>
      <c r="E170" s="216" t="s">
        <v>1</v>
      </c>
      <c r="F170" s="217" t="s">
        <v>1387</v>
      </c>
      <c r="G170" s="215"/>
      <c r="H170" s="218">
        <v>84</v>
      </c>
      <c r="I170" s="219"/>
      <c r="J170" s="215"/>
      <c r="K170" s="215"/>
      <c r="L170" s="220"/>
      <c r="M170" s="221"/>
      <c r="N170" s="222"/>
      <c r="O170" s="222"/>
      <c r="P170" s="222"/>
      <c r="Q170" s="222"/>
      <c r="R170" s="222"/>
      <c r="S170" s="222"/>
      <c r="T170" s="223"/>
      <c r="AT170" s="224" t="s">
        <v>169</v>
      </c>
      <c r="AU170" s="224" t="s">
        <v>85</v>
      </c>
      <c r="AV170" s="14" t="s">
        <v>85</v>
      </c>
      <c r="AW170" s="14" t="s">
        <v>32</v>
      </c>
      <c r="AX170" s="14" t="s">
        <v>75</v>
      </c>
      <c r="AY170" s="224" t="s">
        <v>133</v>
      </c>
    </row>
    <row r="171" spans="1:65" s="15" customFormat="1" ht="11.25">
      <c r="B171" s="225"/>
      <c r="C171" s="226"/>
      <c r="D171" s="205" t="s">
        <v>169</v>
      </c>
      <c r="E171" s="227" t="s">
        <v>260</v>
      </c>
      <c r="F171" s="228" t="s">
        <v>173</v>
      </c>
      <c r="G171" s="226"/>
      <c r="H171" s="229">
        <v>382.18900000000002</v>
      </c>
      <c r="I171" s="230"/>
      <c r="J171" s="226"/>
      <c r="K171" s="226"/>
      <c r="L171" s="231"/>
      <c r="M171" s="232"/>
      <c r="N171" s="233"/>
      <c r="O171" s="233"/>
      <c r="P171" s="233"/>
      <c r="Q171" s="233"/>
      <c r="R171" s="233"/>
      <c r="S171" s="233"/>
      <c r="T171" s="234"/>
      <c r="AT171" s="235" t="s">
        <v>169</v>
      </c>
      <c r="AU171" s="235" t="s">
        <v>85</v>
      </c>
      <c r="AV171" s="15" t="s">
        <v>139</v>
      </c>
      <c r="AW171" s="15" t="s">
        <v>32</v>
      </c>
      <c r="AX171" s="15" t="s">
        <v>83</v>
      </c>
      <c r="AY171" s="235" t="s">
        <v>133</v>
      </c>
    </row>
    <row r="172" spans="1:65" s="2" customFormat="1" ht="16.5" customHeight="1">
      <c r="A172" s="34"/>
      <c r="B172" s="35"/>
      <c r="C172" s="188" t="s">
        <v>201</v>
      </c>
      <c r="D172" s="188" t="s">
        <v>135</v>
      </c>
      <c r="E172" s="189" t="s">
        <v>1388</v>
      </c>
      <c r="F172" s="190" t="s">
        <v>1389</v>
      </c>
      <c r="G172" s="191" t="s">
        <v>236</v>
      </c>
      <c r="H172" s="192">
        <v>458.62700000000001</v>
      </c>
      <c r="I172" s="193"/>
      <c r="J172" s="194">
        <f>ROUND(I172*H172,2)</f>
        <v>0</v>
      </c>
      <c r="K172" s="195"/>
      <c r="L172" s="196"/>
      <c r="M172" s="197" t="s">
        <v>1</v>
      </c>
      <c r="N172" s="198" t="s">
        <v>40</v>
      </c>
      <c r="O172" s="71"/>
      <c r="P172" s="199">
        <f>O172*H172</f>
        <v>0</v>
      </c>
      <c r="Q172" s="199">
        <v>2.9999999999999997E-4</v>
      </c>
      <c r="R172" s="199">
        <f>Q172*H172</f>
        <v>0.13758809999999999</v>
      </c>
      <c r="S172" s="199">
        <v>0</v>
      </c>
      <c r="T172" s="200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1" t="s">
        <v>138</v>
      </c>
      <c r="AT172" s="201" t="s">
        <v>135</v>
      </c>
      <c r="AU172" s="201" t="s">
        <v>85</v>
      </c>
      <c r="AY172" s="17" t="s">
        <v>133</v>
      </c>
      <c r="BE172" s="202">
        <f>IF(N172="základní",J172,0)</f>
        <v>0</v>
      </c>
      <c r="BF172" s="202">
        <f>IF(N172="snížená",J172,0)</f>
        <v>0</v>
      </c>
      <c r="BG172" s="202">
        <f>IF(N172="zákl. přenesená",J172,0)</f>
        <v>0</v>
      </c>
      <c r="BH172" s="202">
        <f>IF(N172="sníž. přenesená",J172,0)</f>
        <v>0</v>
      </c>
      <c r="BI172" s="202">
        <f>IF(N172="nulová",J172,0)</f>
        <v>0</v>
      </c>
      <c r="BJ172" s="17" t="s">
        <v>83</v>
      </c>
      <c r="BK172" s="202">
        <f>ROUND(I172*H172,2)</f>
        <v>0</v>
      </c>
      <c r="BL172" s="17" t="s">
        <v>139</v>
      </c>
      <c r="BM172" s="201" t="s">
        <v>1390</v>
      </c>
    </row>
    <row r="173" spans="1:65" s="13" customFormat="1" ht="11.25">
      <c r="B173" s="203"/>
      <c r="C173" s="204"/>
      <c r="D173" s="205" t="s">
        <v>169</v>
      </c>
      <c r="E173" s="206" t="s">
        <v>1</v>
      </c>
      <c r="F173" s="207" t="s">
        <v>1391</v>
      </c>
      <c r="G173" s="204"/>
      <c r="H173" s="206" t="s">
        <v>1</v>
      </c>
      <c r="I173" s="208"/>
      <c r="J173" s="204"/>
      <c r="K173" s="204"/>
      <c r="L173" s="209"/>
      <c r="M173" s="210"/>
      <c r="N173" s="211"/>
      <c r="O173" s="211"/>
      <c r="P173" s="211"/>
      <c r="Q173" s="211"/>
      <c r="R173" s="211"/>
      <c r="S173" s="211"/>
      <c r="T173" s="212"/>
      <c r="AT173" s="213" t="s">
        <v>169</v>
      </c>
      <c r="AU173" s="213" t="s">
        <v>85</v>
      </c>
      <c r="AV173" s="13" t="s">
        <v>83</v>
      </c>
      <c r="AW173" s="13" t="s">
        <v>32</v>
      </c>
      <c r="AX173" s="13" t="s">
        <v>75</v>
      </c>
      <c r="AY173" s="213" t="s">
        <v>133</v>
      </c>
    </row>
    <row r="174" spans="1:65" s="14" customFormat="1" ht="11.25">
      <c r="B174" s="214"/>
      <c r="C174" s="215"/>
      <c r="D174" s="205" t="s">
        <v>169</v>
      </c>
      <c r="E174" s="216" t="s">
        <v>1</v>
      </c>
      <c r="F174" s="217" t="s">
        <v>260</v>
      </c>
      <c r="G174" s="215"/>
      <c r="H174" s="218">
        <v>382.18900000000002</v>
      </c>
      <c r="I174" s="219"/>
      <c r="J174" s="215"/>
      <c r="K174" s="215"/>
      <c r="L174" s="220"/>
      <c r="M174" s="221"/>
      <c r="N174" s="222"/>
      <c r="O174" s="222"/>
      <c r="P174" s="222"/>
      <c r="Q174" s="222"/>
      <c r="R174" s="222"/>
      <c r="S174" s="222"/>
      <c r="T174" s="223"/>
      <c r="AT174" s="224" t="s">
        <v>169</v>
      </c>
      <c r="AU174" s="224" t="s">
        <v>85</v>
      </c>
      <c r="AV174" s="14" t="s">
        <v>85</v>
      </c>
      <c r="AW174" s="14" t="s">
        <v>32</v>
      </c>
      <c r="AX174" s="14" t="s">
        <v>83</v>
      </c>
      <c r="AY174" s="224" t="s">
        <v>133</v>
      </c>
    </row>
    <row r="175" spans="1:65" s="14" customFormat="1" ht="11.25">
      <c r="B175" s="214"/>
      <c r="C175" s="215"/>
      <c r="D175" s="205" t="s">
        <v>169</v>
      </c>
      <c r="E175" s="215"/>
      <c r="F175" s="217" t="s">
        <v>1392</v>
      </c>
      <c r="G175" s="215"/>
      <c r="H175" s="218">
        <v>458.62700000000001</v>
      </c>
      <c r="I175" s="219"/>
      <c r="J175" s="215"/>
      <c r="K175" s="215"/>
      <c r="L175" s="220"/>
      <c r="M175" s="221"/>
      <c r="N175" s="222"/>
      <c r="O175" s="222"/>
      <c r="P175" s="222"/>
      <c r="Q175" s="222"/>
      <c r="R175" s="222"/>
      <c r="S175" s="222"/>
      <c r="T175" s="223"/>
      <c r="AT175" s="224" t="s">
        <v>169</v>
      </c>
      <c r="AU175" s="224" t="s">
        <v>85</v>
      </c>
      <c r="AV175" s="14" t="s">
        <v>85</v>
      </c>
      <c r="AW175" s="14" t="s">
        <v>4</v>
      </c>
      <c r="AX175" s="14" t="s">
        <v>83</v>
      </c>
      <c r="AY175" s="224" t="s">
        <v>133</v>
      </c>
    </row>
    <row r="176" spans="1:65" s="12" customFormat="1" ht="22.9" customHeight="1">
      <c r="B176" s="172"/>
      <c r="C176" s="173"/>
      <c r="D176" s="174" t="s">
        <v>74</v>
      </c>
      <c r="E176" s="186" t="s">
        <v>139</v>
      </c>
      <c r="F176" s="186" t="s">
        <v>826</v>
      </c>
      <c r="G176" s="173"/>
      <c r="H176" s="173"/>
      <c r="I176" s="176"/>
      <c r="J176" s="187">
        <f>BK176</f>
        <v>0</v>
      </c>
      <c r="K176" s="173"/>
      <c r="L176" s="178"/>
      <c r="M176" s="179"/>
      <c r="N176" s="180"/>
      <c r="O176" s="180"/>
      <c r="P176" s="181">
        <f>SUM(P177:P182)</f>
        <v>0</v>
      </c>
      <c r="Q176" s="180"/>
      <c r="R176" s="181">
        <f>SUM(R177:R182)</f>
        <v>23.01091328</v>
      </c>
      <c r="S176" s="180"/>
      <c r="T176" s="182">
        <f>SUM(T177:T182)</f>
        <v>0</v>
      </c>
      <c r="AR176" s="183" t="s">
        <v>83</v>
      </c>
      <c r="AT176" s="184" t="s">
        <v>74</v>
      </c>
      <c r="AU176" s="184" t="s">
        <v>83</v>
      </c>
      <c r="AY176" s="183" t="s">
        <v>133</v>
      </c>
      <c r="BK176" s="185">
        <f>SUM(BK177:BK182)</f>
        <v>0</v>
      </c>
    </row>
    <row r="177" spans="1:65" s="2" customFormat="1" ht="16.5" customHeight="1">
      <c r="A177" s="34"/>
      <c r="B177" s="35"/>
      <c r="C177" s="236" t="s">
        <v>205</v>
      </c>
      <c r="D177" s="236" t="s">
        <v>221</v>
      </c>
      <c r="E177" s="237" t="s">
        <v>836</v>
      </c>
      <c r="F177" s="238" t="s">
        <v>837</v>
      </c>
      <c r="G177" s="239" t="s">
        <v>249</v>
      </c>
      <c r="H177" s="240">
        <v>10.464</v>
      </c>
      <c r="I177" s="241"/>
      <c r="J177" s="242">
        <f>ROUND(I177*H177,2)</f>
        <v>0</v>
      </c>
      <c r="K177" s="243"/>
      <c r="L177" s="39"/>
      <c r="M177" s="244" t="s">
        <v>1</v>
      </c>
      <c r="N177" s="245" t="s">
        <v>40</v>
      </c>
      <c r="O177" s="71"/>
      <c r="P177" s="199">
        <f>O177*H177</f>
        <v>0</v>
      </c>
      <c r="Q177" s="199">
        <v>1.8907700000000001</v>
      </c>
      <c r="R177" s="199">
        <f>Q177*H177</f>
        <v>19.785017280000002</v>
      </c>
      <c r="S177" s="199">
        <v>0</v>
      </c>
      <c r="T177" s="200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1" t="s">
        <v>139</v>
      </c>
      <c r="AT177" s="201" t="s">
        <v>221</v>
      </c>
      <c r="AU177" s="201" t="s">
        <v>85</v>
      </c>
      <c r="AY177" s="17" t="s">
        <v>133</v>
      </c>
      <c r="BE177" s="202">
        <f>IF(N177="základní",J177,0)</f>
        <v>0</v>
      </c>
      <c r="BF177" s="202">
        <f>IF(N177="snížená",J177,0)</f>
        <v>0</v>
      </c>
      <c r="BG177" s="202">
        <f>IF(N177="zákl. přenesená",J177,0)</f>
        <v>0</v>
      </c>
      <c r="BH177" s="202">
        <f>IF(N177="sníž. přenesená",J177,0)</f>
        <v>0</v>
      </c>
      <c r="BI177" s="202">
        <f>IF(N177="nulová",J177,0)</f>
        <v>0</v>
      </c>
      <c r="BJ177" s="17" t="s">
        <v>83</v>
      </c>
      <c r="BK177" s="202">
        <f>ROUND(I177*H177,2)</f>
        <v>0</v>
      </c>
      <c r="BL177" s="17" t="s">
        <v>139</v>
      </c>
      <c r="BM177" s="201" t="s">
        <v>1393</v>
      </c>
    </row>
    <row r="178" spans="1:65" s="13" customFormat="1" ht="11.25">
      <c r="B178" s="203"/>
      <c r="C178" s="204"/>
      <c r="D178" s="205" t="s">
        <v>169</v>
      </c>
      <c r="E178" s="206" t="s">
        <v>1</v>
      </c>
      <c r="F178" s="207" t="s">
        <v>1394</v>
      </c>
      <c r="G178" s="204"/>
      <c r="H178" s="206" t="s">
        <v>1</v>
      </c>
      <c r="I178" s="208"/>
      <c r="J178" s="204"/>
      <c r="K178" s="204"/>
      <c r="L178" s="209"/>
      <c r="M178" s="210"/>
      <c r="N178" s="211"/>
      <c r="O178" s="211"/>
      <c r="P178" s="211"/>
      <c r="Q178" s="211"/>
      <c r="R178" s="211"/>
      <c r="S178" s="211"/>
      <c r="T178" s="212"/>
      <c r="AT178" s="213" t="s">
        <v>169</v>
      </c>
      <c r="AU178" s="213" t="s">
        <v>85</v>
      </c>
      <c r="AV178" s="13" t="s">
        <v>83</v>
      </c>
      <c r="AW178" s="13" t="s">
        <v>32</v>
      </c>
      <c r="AX178" s="13" t="s">
        <v>75</v>
      </c>
      <c r="AY178" s="213" t="s">
        <v>133</v>
      </c>
    </row>
    <row r="179" spans="1:65" s="14" customFormat="1" ht="11.25">
      <c r="B179" s="214"/>
      <c r="C179" s="215"/>
      <c r="D179" s="205" t="s">
        <v>169</v>
      </c>
      <c r="E179" s="216" t="s">
        <v>266</v>
      </c>
      <c r="F179" s="217" t="s">
        <v>1395</v>
      </c>
      <c r="G179" s="215"/>
      <c r="H179" s="218">
        <v>10.464</v>
      </c>
      <c r="I179" s="219"/>
      <c r="J179" s="215"/>
      <c r="K179" s="215"/>
      <c r="L179" s="220"/>
      <c r="M179" s="221"/>
      <c r="N179" s="222"/>
      <c r="O179" s="222"/>
      <c r="P179" s="222"/>
      <c r="Q179" s="222"/>
      <c r="R179" s="222"/>
      <c r="S179" s="222"/>
      <c r="T179" s="223"/>
      <c r="AT179" s="224" t="s">
        <v>169</v>
      </c>
      <c r="AU179" s="224" t="s">
        <v>85</v>
      </c>
      <c r="AV179" s="14" t="s">
        <v>85</v>
      </c>
      <c r="AW179" s="14" t="s">
        <v>32</v>
      </c>
      <c r="AX179" s="14" t="s">
        <v>83</v>
      </c>
      <c r="AY179" s="224" t="s">
        <v>133</v>
      </c>
    </row>
    <row r="180" spans="1:65" s="2" customFormat="1" ht="24.2" customHeight="1">
      <c r="A180" s="34"/>
      <c r="B180" s="35"/>
      <c r="C180" s="236" t="s">
        <v>209</v>
      </c>
      <c r="D180" s="236" t="s">
        <v>221</v>
      </c>
      <c r="E180" s="237" t="s">
        <v>1396</v>
      </c>
      <c r="F180" s="238" t="s">
        <v>1397</v>
      </c>
      <c r="G180" s="239" t="s">
        <v>249</v>
      </c>
      <c r="H180" s="240">
        <v>1.444</v>
      </c>
      <c r="I180" s="241"/>
      <c r="J180" s="242">
        <f>ROUND(I180*H180,2)</f>
        <v>0</v>
      </c>
      <c r="K180" s="243"/>
      <c r="L180" s="39"/>
      <c r="M180" s="244" t="s">
        <v>1</v>
      </c>
      <c r="N180" s="245" t="s">
        <v>40</v>
      </c>
      <c r="O180" s="71"/>
      <c r="P180" s="199">
        <f>O180*H180</f>
        <v>0</v>
      </c>
      <c r="Q180" s="199">
        <v>2.234</v>
      </c>
      <c r="R180" s="199">
        <f>Q180*H180</f>
        <v>3.2258959999999997</v>
      </c>
      <c r="S180" s="199">
        <v>0</v>
      </c>
      <c r="T180" s="200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1" t="s">
        <v>139</v>
      </c>
      <c r="AT180" s="201" t="s">
        <v>221</v>
      </c>
      <c r="AU180" s="201" t="s">
        <v>85</v>
      </c>
      <c r="AY180" s="17" t="s">
        <v>133</v>
      </c>
      <c r="BE180" s="202">
        <f>IF(N180="základní",J180,0)</f>
        <v>0</v>
      </c>
      <c r="BF180" s="202">
        <f>IF(N180="snížená",J180,0)</f>
        <v>0</v>
      </c>
      <c r="BG180" s="202">
        <f>IF(N180="zákl. přenesená",J180,0)</f>
        <v>0</v>
      </c>
      <c r="BH180" s="202">
        <f>IF(N180="sníž. přenesená",J180,0)</f>
        <v>0</v>
      </c>
      <c r="BI180" s="202">
        <f>IF(N180="nulová",J180,0)</f>
        <v>0</v>
      </c>
      <c r="BJ180" s="17" t="s">
        <v>83</v>
      </c>
      <c r="BK180" s="202">
        <f>ROUND(I180*H180,2)</f>
        <v>0</v>
      </c>
      <c r="BL180" s="17" t="s">
        <v>139</v>
      </c>
      <c r="BM180" s="201" t="s">
        <v>1398</v>
      </c>
    </row>
    <row r="181" spans="1:65" s="13" customFormat="1" ht="11.25">
      <c r="B181" s="203"/>
      <c r="C181" s="204"/>
      <c r="D181" s="205" t="s">
        <v>169</v>
      </c>
      <c r="E181" s="206" t="s">
        <v>1</v>
      </c>
      <c r="F181" s="207" t="s">
        <v>1399</v>
      </c>
      <c r="G181" s="204"/>
      <c r="H181" s="206" t="s">
        <v>1</v>
      </c>
      <c r="I181" s="208"/>
      <c r="J181" s="204"/>
      <c r="K181" s="204"/>
      <c r="L181" s="209"/>
      <c r="M181" s="210"/>
      <c r="N181" s="211"/>
      <c r="O181" s="211"/>
      <c r="P181" s="211"/>
      <c r="Q181" s="211"/>
      <c r="R181" s="211"/>
      <c r="S181" s="211"/>
      <c r="T181" s="212"/>
      <c r="AT181" s="213" t="s">
        <v>169</v>
      </c>
      <c r="AU181" s="213" t="s">
        <v>85</v>
      </c>
      <c r="AV181" s="13" t="s">
        <v>83</v>
      </c>
      <c r="AW181" s="13" t="s">
        <v>32</v>
      </c>
      <c r="AX181" s="13" t="s">
        <v>75</v>
      </c>
      <c r="AY181" s="213" t="s">
        <v>133</v>
      </c>
    </row>
    <row r="182" spans="1:65" s="14" customFormat="1" ht="11.25">
      <c r="B182" s="214"/>
      <c r="C182" s="215"/>
      <c r="D182" s="205" t="s">
        <v>169</v>
      </c>
      <c r="E182" s="216" t="s">
        <v>1</v>
      </c>
      <c r="F182" s="217" t="s">
        <v>1400</v>
      </c>
      <c r="G182" s="215"/>
      <c r="H182" s="218">
        <v>1.444</v>
      </c>
      <c r="I182" s="219"/>
      <c r="J182" s="215"/>
      <c r="K182" s="215"/>
      <c r="L182" s="220"/>
      <c r="M182" s="221"/>
      <c r="N182" s="222"/>
      <c r="O182" s="222"/>
      <c r="P182" s="222"/>
      <c r="Q182" s="222"/>
      <c r="R182" s="222"/>
      <c r="S182" s="222"/>
      <c r="T182" s="223"/>
      <c r="AT182" s="224" t="s">
        <v>169</v>
      </c>
      <c r="AU182" s="224" t="s">
        <v>85</v>
      </c>
      <c r="AV182" s="14" t="s">
        <v>85</v>
      </c>
      <c r="AW182" s="14" t="s">
        <v>32</v>
      </c>
      <c r="AX182" s="14" t="s">
        <v>83</v>
      </c>
      <c r="AY182" s="224" t="s">
        <v>133</v>
      </c>
    </row>
    <row r="183" spans="1:65" s="12" customFormat="1" ht="22.9" customHeight="1">
      <c r="B183" s="172"/>
      <c r="C183" s="173"/>
      <c r="D183" s="174" t="s">
        <v>74</v>
      </c>
      <c r="E183" s="186" t="s">
        <v>138</v>
      </c>
      <c r="F183" s="186" t="s">
        <v>955</v>
      </c>
      <c r="G183" s="173"/>
      <c r="H183" s="173"/>
      <c r="I183" s="176"/>
      <c r="J183" s="187">
        <f>BK183</f>
        <v>0</v>
      </c>
      <c r="K183" s="173"/>
      <c r="L183" s="178"/>
      <c r="M183" s="179"/>
      <c r="N183" s="180"/>
      <c r="O183" s="180"/>
      <c r="P183" s="181">
        <f>SUM(P184:P212)</f>
        <v>0</v>
      </c>
      <c r="Q183" s="180"/>
      <c r="R183" s="181">
        <f>SUM(R184:R212)</f>
        <v>10.560738479999998</v>
      </c>
      <c r="S183" s="180"/>
      <c r="T183" s="182">
        <f>SUM(T184:T212)</f>
        <v>0</v>
      </c>
      <c r="AR183" s="183" t="s">
        <v>83</v>
      </c>
      <c r="AT183" s="184" t="s">
        <v>74</v>
      </c>
      <c r="AU183" s="184" t="s">
        <v>83</v>
      </c>
      <c r="AY183" s="183" t="s">
        <v>133</v>
      </c>
      <c r="BK183" s="185">
        <f>SUM(BK184:BK212)</f>
        <v>0</v>
      </c>
    </row>
    <row r="184" spans="1:65" s="2" customFormat="1" ht="33" customHeight="1">
      <c r="A184" s="34"/>
      <c r="B184" s="35"/>
      <c r="C184" s="236" t="s">
        <v>7</v>
      </c>
      <c r="D184" s="236" t="s">
        <v>221</v>
      </c>
      <c r="E184" s="237" t="s">
        <v>1401</v>
      </c>
      <c r="F184" s="238" t="s">
        <v>1402</v>
      </c>
      <c r="G184" s="239" t="s">
        <v>105</v>
      </c>
      <c r="H184" s="240">
        <v>99.66</v>
      </c>
      <c r="I184" s="241"/>
      <c r="J184" s="242">
        <f>ROUND(I184*H184,2)</f>
        <v>0</v>
      </c>
      <c r="K184" s="243"/>
      <c r="L184" s="39"/>
      <c r="M184" s="244" t="s">
        <v>1</v>
      </c>
      <c r="N184" s="245" t="s">
        <v>40</v>
      </c>
      <c r="O184" s="71"/>
      <c r="P184" s="199">
        <f>O184*H184</f>
        <v>0</v>
      </c>
      <c r="Q184" s="199">
        <v>1.0000000000000001E-5</v>
      </c>
      <c r="R184" s="199">
        <f>Q184*H184</f>
        <v>9.9660000000000005E-4</v>
      </c>
      <c r="S184" s="199">
        <v>0</v>
      </c>
      <c r="T184" s="200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1" t="s">
        <v>139</v>
      </c>
      <c r="AT184" s="201" t="s">
        <v>221</v>
      </c>
      <c r="AU184" s="201" t="s">
        <v>85</v>
      </c>
      <c r="AY184" s="17" t="s">
        <v>133</v>
      </c>
      <c r="BE184" s="202">
        <f>IF(N184="základní",J184,0)</f>
        <v>0</v>
      </c>
      <c r="BF184" s="202">
        <f>IF(N184="snížená",J184,0)</f>
        <v>0</v>
      </c>
      <c r="BG184" s="202">
        <f>IF(N184="zákl. přenesená",J184,0)</f>
        <v>0</v>
      </c>
      <c r="BH184" s="202">
        <f>IF(N184="sníž. přenesená",J184,0)</f>
        <v>0</v>
      </c>
      <c r="BI184" s="202">
        <f>IF(N184="nulová",J184,0)</f>
        <v>0</v>
      </c>
      <c r="BJ184" s="17" t="s">
        <v>83</v>
      </c>
      <c r="BK184" s="202">
        <f>ROUND(I184*H184,2)</f>
        <v>0</v>
      </c>
      <c r="BL184" s="17" t="s">
        <v>139</v>
      </c>
      <c r="BM184" s="201" t="s">
        <v>1403</v>
      </c>
    </row>
    <row r="185" spans="1:65" s="14" customFormat="1" ht="11.25">
      <c r="B185" s="214"/>
      <c r="C185" s="215"/>
      <c r="D185" s="205" t="s">
        <v>169</v>
      </c>
      <c r="E185" s="216" t="s">
        <v>1</v>
      </c>
      <c r="F185" s="217" t="s">
        <v>1324</v>
      </c>
      <c r="G185" s="215"/>
      <c r="H185" s="218">
        <v>99.66</v>
      </c>
      <c r="I185" s="219"/>
      <c r="J185" s="215"/>
      <c r="K185" s="215"/>
      <c r="L185" s="220"/>
      <c r="M185" s="221"/>
      <c r="N185" s="222"/>
      <c r="O185" s="222"/>
      <c r="P185" s="222"/>
      <c r="Q185" s="222"/>
      <c r="R185" s="222"/>
      <c r="S185" s="222"/>
      <c r="T185" s="223"/>
      <c r="AT185" s="224" t="s">
        <v>169</v>
      </c>
      <c r="AU185" s="224" t="s">
        <v>85</v>
      </c>
      <c r="AV185" s="14" t="s">
        <v>85</v>
      </c>
      <c r="AW185" s="14" t="s">
        <v>32</v>
      </c>
      <c r="AX185" s="14" t="s">
        <v>83</v>
      </c>
      <c r="AY185" s="224" t="s">
        <v>133</v>
      </c>
    </row>
    <row r="186" spans="1:65" s="2" customFormat="1" ht="21.75" customHeight="1">
      <c r="A186" s="34"/>
      <c r="B186" s="35"/>
      <c r="C186" s="188" t="s">
        <v>216</v>
      </c>
      <c r="D186" s="188" t="s">
        <v>135</v>
      </c>
      <c r="E186" s="189" t="s">
        <v>1404</v>
      </c>
      <c r="F186" s="190" t="s">
        <v>1405</v>
      </c>
      <c r="G186" s="191" t="s">
        <v>167</v>
      </c>
      <c r="H186" s="192">
        <v>109.626</v>
      </c>
      <c r="I186" s="193"/>
      <c r="J186" s="194">
        <f>ROUND(I186*H186,2)</f>
        <v>0</v>
      </c>
      <c r="K186" s="195"/>
      <c r="L186" s="196"/>
      <c r="M186" s="197" t="s">
        <v>1</v>
      </c>
      <c r="N186" s="198" t="s">
        <v>40</v>
      </c>
      <c r="O186" s="71"/>
      <c r="P186" s="199">
        <f>O186*H186</f>
        <v>0</v>
      </c>
      <c r="Q186" s="199">
        <v>2.6700000000000001E-3</v>
      </c>
      <c r="R186" s="199">
        <f>Q186*H186</f>
        <v>0.29270142000000005</v>
      </c>
      <c r="S186" s="199">
        <v>0</v>
      </c>
      <c r="T186" s="200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1" t="s">
        <v>138</v>
      </c>
      <c r="AT186" s="201" t="s">
        <v>135</v>
      </c>
      <c r="AU186" s="201" t="s">
        <v>85</v>
      </c>
      <c r="AY186" s="17" t="s">
        <v>133</v>
      </c>
      <c r="BE186" s="202">
        <f>IF(N186="základní",J186,0)</f>
        <v>0</v>
      </c>
      <c r="BF186" s="202">
        <f>IF(N186="snížená",J186,0)</f>
        <v>0</v>
      </c>
      <c r="BG186" s="202">
        <f>IF(N186="zákl. přenesená",J186,0)</f>
        <v>0</v>
      </c>
      <c r="BH186" s="202">
        <f>IF(N186="sníž. přenesená",J186,0)</f>
        <v>0</v>
      </c>
      <c r="BI186" s="202">
        <f>IF(N186="nulová",J186,0)</f>
        <v>0</v>
      </c>
      <c r="BJ186" s="17" t="s">
        <v>83</v>
      </c>
      <c r="BK186" s="202">
        <f>ROUND(I186*H186,2)</f>
        <v>0</v>
      </c>
      <c r="BL186" s="17" t="s">
        <v>139</v>
      </c>
      <c r="BM186" s="201" t="s">
        <v>1406</v>
      </c>
    </row>
    <row r="187" spans="1:65" s="13" customFormat="1" ht="11.25">
      <c r="B187" s="203"/>
      <c r="C187" s="204"/>
      <c r="D187" s="205" t="s">
        <v>169</v>
      </c>
      <c r="E187" s="206" t="s">
        <v>1</v>
      </c>
      <c r="F187" s="207" t="s">
        <v>1341</v>
      </c>
      <c r="G187" s="204"/>
      <c r="H187" s="206" t="s">
        <v>1</v>
      </c>
      <c r="I187" s="208"/>
      <c r="J187" s="204"/>
      <c r="K187" s="204"/>
      <c r="L187" s="209"/>
      <c r="M187" s="210"/>
      <c r="N187" s="211"/>
      <c r="O187" s="211"/>
      <c r="P187" s="211"/>
      <c r="Q187" s="211"/>
      <c r="R187" s="211"/>
      <c r="S187" s="211"/>
      <c r="T187" s="212"/>
      <c r="AT187" s="213" t="s">
        <v>169</v>
      </c>
      <c r="AU187" s="213" t="s">
        <v>85</v>
      </c>
      <c r="AV187" s="13" t="s">
        <v>83</v>
      </c>
      <c r="AW187" s="13" t="s">
        <v>32</v>
      </c>
      <c r="AX187" s="13" t="s">
        <v>75</v>
      </c>
      <c r="AY187" s="213" t="s">
        <v>133</v>
      </c>
    </row>
    <row r="188" spans="1:65" s="13" customFormat="1" ht="11.25">
      <c r="B188" s="203"/>
      <c r="C188" s="204"/>
      <c r="D188" s="205" t="s">
        <v>169</v>
      </c>
      <c r="E188" s="206" t="s">
        <v>1</v>
      </c>
      <c r="F188" s="207" t="s">
        <v>1407</v>
      </c>
      <c r="G188" s="204"/>
      <c r="H188" s="206" t="s">
        <v>1</v>
      </c>
      <c r="I188" s="208"/>
      <c r="J188" s="204"/>
      <c r="K188" s="204"/>
      <c r="L188" s="209"/>
      <c r="M188" s="210"/>
      <c r="N188" s="211"/>
      <c r="O188" s="211"/>
      <c r="P188" s="211"/>
      <c r="Q188" s="211"/>
      <c r="R188" s="211"/>
      <c r="S188" s="211"/>
      <c r="T188" s="212"/>
      <c r="AT188" s="213" t="s">
        <v>169</v>
      </c>
      <c r="AU188" s="213" t="s">
        <v>85</v>
      </c>
      <c r="AV188" s="13" t="s">
        <v>83</v>
      </c>
      <c r="AW188" s="13" t="s">
        <v>32</v>
      </c>
      <c r="AX188" s="13" t="s">
        <v>75</v>
      </c>
      <c r="AY188" s="213" t="s">
        <v>133</v>
      </c>
    </row>
    <row r="189" spans="1:65" s="14" customFormat="1" ht="11.25">
      <c r="B189" s="214"/>
      <c r="C189" s="215"/>
      <c r="D189" s="205" t="s">
        <v>169</v>
      </c>
      <c r="E189" s="216" t="s">
        <v>1324</v>
      </c>
      <c r="F189" s="217" t="s">
        <v>1408</v>
      </c>
      <c r="G189" s="215"/>
      <c r="H189" s="218">
        <v>99.66</v>
      </c>
      <c r="I189" s="219"/>
      <c r="J189" s="215"/>
      <c r="K189" s="215"/>
      <c r="L189" s="220"/>
      <c r="M189" s="221"/>
      <c r="N189" s="222"/>
      <c r="O189" s="222"/>
      <c r="P189" s="222"/>
      <c r="Q189" s="222"/>
      <c r="R189" s="222"/>
      <c r="S189" s="222"/>
      <c r="T189" s="223"/>
      <c r="AT189" s="224" t="s">
        <v>169</v>
      </c>
      <c r="AU189" s="224" t="s">
        <v>85</v>
      </c>
      <c r="AV189" s="14" t="s">
        <v>85</v>
      </c>
      <c r="AW189" s="14" t="s">
        <v>32</v>
      </c>
      <c r="AX189" s="14" t="s">
        <v>83</v>
      </c>
      <c r="AY189" s="224" t="s">
        <v>133</v>
      </c>
    </row>
    <row r="190" spans="1:65" s="14" customFormat="1" ht="11.25">
      <c r="B190" s="214"/>
      <c r="C190" s="215"/>
      <c r="D190" s="205" t="s">
        <v>169</v>
      </c>
      <c r="E190" s="215"/>
      <c r="F190" s="217" t="s">
        <v>1409</v>
      </c>
      <c r="G190" s="215"/>
      <c r="H190" s="218">
        <v>109.626</v>
      </c>
      <c r="I190" s="219"/>
      <c r="J190" s="215"/>
      <c r="K190" s="215"/>
      <c r="L190" s="220"/>
      <c r="M190" s="221"/>
      <c r="N190" s="222"/>
      <c r="O190" s="222"/>
      <c r="P190" s="222"/>
      <c r="Q190" s="222"/>
      <c r="R190" s="222"/>
      <c r="S190" s="222"/>
      <c r="T190" s="223"/>
      <c r="AT190" s="224" t="s">
        <v>169</v>
      </c>
      <c r="AU190" s="224" t="s">
        <v>85</v>
      </c>
      <c r="AV190" s="14" t="s">
        <v>85</v>
      </c>
      <c r="AW190" s="14" t="s">
        <v>4</v>
      </c>
      <c r="AX190" s="14" t="s">
        <v>83</v>
      </c>
      <c r="AY190" s="224" t="s">
        <v>133</v>
      </c>
    </row>
    <row r="191" spans="1:65" s="2" customFormat="1" ht="24.2" customHeight="1">
      <c r="A191" s="34"/>
      <c r="B191" s="35"/>
      <c r="C191" s="188" t="s">
        <v>220</v>
      </c>
      <c r="D191" s="188" t="s">
        <v>135</v>
      </c>
      <c r="E191" s="189" t="s">
        <v>1410</v>
      </c>
      <c r="F191" s="190" t="s">
        <v>1411</v>
      </c>
      <c r="G191" s="191" t="s">
        <v>167</v>
      </c>
      <c r="H191" s="192">
        <v>1</v>
      </c>
      <c r="I191" s="193"/>
      <c r="J191" s="194">
        <f>ROUND(I191*H191,2)</f>
        <v>0</v>
      </c>
      <c r="K191" s="195"/>
      <c r="L191" s="196"/>
      <c r="M191" s="197" t="s">
        <v>1</v>
      </c>
      <c r="N191" s="198" t="s">
        <v>40</v>
      </c>
      <c r="O191" s="71"/>
      <c r="P191" s="199">
        <f>O191*H191</f>
        <v>0</v>
      </c>
      <c r="Q191" s="199">
        <v>2.6</v>
      </c>
      <c r="R191" s="199">
        <f>Q191*H191</f>
        <v>2.6</v>
      </c>
      <c r="S191" s="199">
        <v>0</v>
      </c>
      <c r="T191" s="200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1" t="s">
        <v>138</v>
      </c>
      <c r="AT191" s="201" t="s">
        <v>135</v>
      </c>
      <c r="AU191" s="201" t="s">
        <v>85</v>
      </c>
      <c r="AY191" s="17" t="s">
        <v>133</v>
      </c>
      <c r="BE191" s="202">
        <f>IF(N191="základní",J191,0)</f>
        <v>0</v>
      </c>
      <c r="BF191" s="202">
        <f>IF(N191="snížená",J191,0)</f>
        <v>0</v>
      </c>
      <c r="BG191" s="202">
        <f>IF(N191="zákl. přenesená",J191,0)</f>
        <v>0</v>
      </c>
      <c r="BH191" s="202">
        <f>IF(N191="sníž. přenesená",J191,0)</f>
        <v>0</v>
      </c>
      <c r="BI191" s="202">
        <f>IF(N191="nulová",J191,0)</f>
        <v>0</v>
      </c>
      <c r="BJ191" s="17" t="s">
        <v>83</v>
      </c>
      <c r="BK191" s="202">
        <f>ROUND(I191*H191,2)</f>
        <v>0</v>
      </c>
      <c r="BL191" s="17" t="s">
        <v>139</v>
      </c>
      <c r="BM191" s="201" t="s">
        <v>1412</v>
      </c>
    </row>
    <row r="192" spans="1:65" s="2" customFormat="1" ht="24.2" customHeight="1">
      <c r="A192" s="34"/>
      <c r="B192" s="35"/>
      <c r="C192" s="236" t="s">
        <v>227</v>
      </c>
      <c r="D192" s="236" t="s">
        <v>221</v>
      </c>
      <c r="E192" s="237" t="s">
        <v>1413</v>
      </c>
      <c r="F192" s="238" t="s">
        <v>1414</v>
      </c>
      <c r="G192" s="239" t="s">
        <v>1415</v>
      </c>
      <c r="H192" s="240">
        <v>5</v>
      </c>
      <c r="I192" s="241"/>
      <c r="J192" s="242">
        <f>ROUND(I192*H192,2)</f>
        <v>0</v>
      </c>
      <c r="K192" s="243"/>
      <c r="L192" s="39"/>
      <c r="M192" s="244" t="s">
        <v>1</v>
      </c>
      <c r="N192" s="245" t="s">
        <v>40</v>
      </c>
      <c r="O192" s="71"/>
      <c r="P192" s="199">
        <f>O192*H192</f>
        <v>0</v>
      </c>
      <c r="Q192" s="199">
        <v>1E-4</v>
      </c>
      <c r="R192" s="199">
        <f>Q192*H192</f>
        <v>5.0000000000000001E-4</v>
      </c>
      <c r="S192" s="199">
        <v>0</v>
      </c>
      <c r="T192" s="200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1" t="s">
        <v>139</v>
      </c>
      <c r="AT192" s="201" t="s">
        <v>221</v>
      </c>
      <c r="AU192" s="201" t="s">
        <v>85</v>
      </c>
      <c r="AY192" s="17" t="s">
        <v>133</v>
      </c>
      <c r="BE192" s="202">
        <f>IF(N192="základní",J192,0)</f>
        <v>0</v>
      </c>
      <c r="BF192" s="202">
        <f>IF(N192="snížená",J192,0)</f>
        <v>0</v>
      </c>
      <c r="BG192" s="202">
        <f>IF(N192="zákl. přenesená",J192,0)</f>
        <v>0</v>
      </c>
      <c r="BH192" s="202">
        <f>IF(N192="sníž. přenesená",J192,0)</f>
        <v>0</v>
      </c>
      <c r="BI192" s="202">
        <f>IF(N192="nulová",J192,0)</f>
        <v>0</v>
      </c>
      <c r="BJ192" s="17" t="s">
        <v>83</v>
      </c>
      <c r="BK192" s="202">
        <f>ROUND(I192*H192,2)</f>
        <v>0</v>
      </c>
      <c r="BL192" s="17" t="s">
        <v>139</v>
      </c>
      <c r="BM192" s="201" t="s">
        <v>1416</v>
      </c>
    </row>
    <row r="193" spans="1:65" s="2" customFormat="1" ht="24.2" customHeight="1">
      <c r="A193" s="34"/>
      <c r="B193" s="35"/>
      <c r="C193" s="236" t="s">
        <v>231</v>
      </c>
      <c r="D193" s="236" t="s">
        <v>221</v>
      </c>
      <c r="E193" s="237" t="s">
        <v>1417</v>
      </c>
      <c r="F193" s="238" t="s">
        <v>1418</v>
      </c>
      <c r="G193" s="239" t="s">
        <v>249</v>
      </c>
      <c r="H193" s="240">
        <v>3.0369999999999999</v>
      </c>
      <c r="I193" s="241"/>
      <c r="J193" s="242">
        <f>ROUND(I193*H193,2)</f>
        <v>0</v>
      </c>
      <c r="K193" s="243"/>
      <c r="L193" s="39"/>
      <c r="M193" s="244" t="s">
        <v>1</v>
      </c>
      <c r="N193" s="245" t="s">
        <v>40</v>
      </c>
      <c r="O193" s="71"/>
      <c r="P193" s="199">
        <f>O193*H193</f>
        <v>0</v>
      </c>
      <c r="Q193" s="199">
        <v>2.4775800000000001</v>
      </c>
      <c r="R193" s="199">
        <f>Q193*H193</f>
        <v>7.5244104600000004</v>
      </c>
      <c r="S193" s="199">
        <v>0</v>
      </c>
      <c r="T193" s="200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1" t="s">
        <v>139</v>
      </c>
      <c r="AT193" s="201" t="s">
        <v>221</v>
      </c>
      <c r="AU193" s="201" t="s">
        <v>85</v>
      </c>
      <c r="AY193" s="17" t="s">
        <v>133</v>
      </c>
      <c r="BE193" s="202">
        <f>IF(N193="základní",J193,0)</f>
        <v>0</v>
      </c>
      <c r="BF193" s="202">
        <f>IF(N193="snížená",J193,0)</f>
        <v>0</v>
      </c>
      <c r="BG193" s="202">
        <f>IF(N193="zákl. přenesená",J193,0)</f>
        <v>0</v>
      </c>
      <c r="BH193" s="202">
        <f>IF(N193="sníž. přenesená",J193,0)</f>
        <v>0</v>
      </c>
      <c r="BI193" s="202">
        <f>IF(N193="nulová",J193,0)</f>
        <v>0</v>
      </c>
      <c r="BJ193" s="17" t="s">
        <v>83</v>
      </c>
      <c r="BK193" s="202">
        <f>ROUND(I193*H193,2)</f>
        <v>0</v>
      </c>
      <c r="BL193" s="17" t="s">
        <v>139</v>
      </c>
      <c r="BM193" s="201" t="s">
        <v>1419</v>
      </c>
    </row>
    <row r="194" spans="1:65" s="13" customFormat="1" ht="11.25">
      <c r="B194" s="203"/>
      <c r="C194" s="204"/>
      <c r="D194" s="205" t="s">
        <v>169</v>
      </c>
      <c r="E194" s="206" t="s">
        <v>1</v>
      </c>
      <c r="F194" s="207" t="s">
        <v>1420</v>
      </c>
      <c r="G194" s="204"/>
      <c r="H194" s="206" t="s">
        <v>1</v>
      </c>
      <c r="I194" s="208"/>
      <c r="J194" s="204"/>
      <c r="K194" s="204"/>
      <c r="L194" s="209"/>
      <c r="M194" s="210"/>
      <c r="N194" s="211"/>
      <c r="O194" s="211"/>
      <c r="P194" s="211"/>
      <c r="Q194" s="211"/>
      <c r="R194" s="211"/>
      <c r="S194" s="211"/>
      <c r="T194" s="212"/>
      <c r="AT194" s="213" t="s">
        <v>169</v>
      </c>
      <c r="AU194" s="213" t="s">
        <v>85</v>
      </c>
      <c r="AV194" s="13" t="s">
        <v>83</v>
      </c>
      <c r="AW194" s="13" t="s">
        <v>32</v>
      </c>
      <c r="AX194" s="13" t="s">
        <v>75</v>
      </c>
      <c r="AY194" s="213" t="s">
        <v>133</v>
      </c>
    </row>
    <row r="195" spans="1:65" s="14" customFormat="1" ht="11.25">
      <c r="B195" s="214"/>
      <c r="C195" s="215"/>
      <c r="D195" s="205" t="s">
        <v>169</v>
      </c>
      <c r="E195" s="216" t="s">
        <v>1</v>
      </c>
      <c r="F195" s="217" t="s">
        <v>1421</v>
      </c>
      <c r="G195" s="215"/>
      <c r="H195" s="218">
        <v>1.5309999999999999</v>
      </c>
      <c r="I195" s="219"/>
      <c r="J195" s="215"/>
      <c r="K195" s="215"/>
      <c r="L195" s="220"/>
      <c r="M195" s="221"/>
      <c r="N195" s="222"/>
      <c r="O195" s="222"/>
      <c r="P195" s="222"/>
      <c r="Q195" s="222"/>
      <c r="R195" s="222"/>
      <c r="S195" s="222"/>
      <c r="T195" s="223"/>
      <c r="AT195" s="224" t="s">
        <v>169</v>
      </c>
      <c r="AU195" s="224" t="s">
        <v>85</v>
      </c>
      <c r="AV195" s="14" t="s">
        <v>85</v>
      </c>
      <c r="AW195" s="14" t="s">
        <v>32</v>
      </c>
      <c r="AX195" s="14" t="s">
        <v>75</v>
      </c>
      <c r="AY195" s="224" t="s">
        <v>133</v>
      </c>
    </row>
    <row r="196" spans="1:65" s="14" customFormat="1" ht="11.25">
      <c r="B196" s="214"/>
      <c r="C196" s="215"/>
      <c r="D196" s="205" t="s">
        <v>169</v>
      </c>
      <c r="E196" s="216" t="s">
        <v>1</v>
      </c>
      <c r="F196" s="217" t="s">
        <v>1422</v>
      </c>
      <c r="G196" s="215"/>
      <c r="H196" s="218">
        <v>0.54</v>
      </c>
      <c r="I196" s="219"/>
      <c r="J196" s="215"/>
      <c r="K196" s="215"/>
      <c r="L196" s="220"/>
      <c r="M196" s="221"/>
      <c r="N196" s="222"/>
      <c r="O196" s="222"/>
      <c r="P196" s="222"/>
      <c r="Q196" s="222"/>
      <c r="R196" s="222"/>
      <c r="S196" s="222"/>
      <c r="T196" s="223"/>
      <c r="AT196" s="224" t="s">
        <v>169</v>
      </c>
      <c r="AU196" s="224" t="s">
        <v>85</v>
      </c>
      <c r="AV196" s="14" t="s">
        <v>85</v>
      </c>
      <c r="AW196" s="14" t="s">
        <v>32</v>
      </c>
      <c r="AX196" s="14" t="s">
        <v>75</v>
      </c>
      <c r="AY196" s="224" t="s">
        <v>133</v>
      </c>
    </row>
    <row r="197" spans="1:65" s="14" customFormat="1" ht="11.25">
      <c r="B197" s="214"/>
      <c r="C197" s="215"/>
      <c r="D197" s="205" t="s">
        <v>169</v>
      </c>
      <c r="E197" s="216" t="s">
        <v>1</v>
      </c>
      <c r="F197" s="217" t="s">
        <v>1423</v>
      </c>
      <c r="G197" s="215"/>
      <c r="H197" s="218">
        <v>0.96599999999999997</v>
      </c>
      <c r="I197" s="219"/>
      <c r="J197" s="215"/>
      <c r="K197" s="215"/>
      <c r="L197" s="220"/>
      <c r="M197" s="221"/>
      <c r="N197" s="222"/>
      <c r="O197" s="222"/>
      <c r="P197" s="222"/>
      <c r="Q197" s="222"/>
      <c r="R197" s="222"/>
      <c r="S197" s="222"/>
      <c r="T197" s="223"/>
      <c r="AT197" s="224" t="s">
        <v>169</v>
      </c>
      <c r="AU197" s="224" t="s">
        <v>85</v>
      </c>
      <c r="AV197" s="14" t="s">
        <v>85</v>
      </c>
      <c r="AW197" s="14" t="s">
        <v>32</v>
      </c>
      <c r="AX197" s="14" t="s">
        <v>75</v>
      </c>
      <c r="AY197" s="224" t="s">
        <v>133</v>
      </c>
    </row>
    <row r="198" spans="1:65" s="15" customFormat="1" ht="11.25">
      <c r="B198" s="225"/>
      <c r="C198" s="226"/>
      <c r="D198" s="205" t="s">
        <v>169</v>
      </c>
      <c r="E198" s="227" t="s">
        <v>1</v>
      </c>
      <c r="F198" s="228" t="s">
        <v>173</v>
      </c>
      <c r="G198" s="226"/>
      <c r="H198" s="229">
        <v>3.0369999999999999</v>
      </c>
      <c r="I198" s="230"/>
      <c r="J198" s="226"/>
      <c r="K198" s="226"/>
      <c r="L198" s="231"/>
      <c r="M198" s="232"/>
      <c r="N198" s="233"/>
      <c r="O198" s="233"/>
      <c r="P198" s="233"/>
      <c r="Q198" s="233"/>
      <c r="R198" s="233"/>
      <c r="S198" s="233"/>
      <c r="T198" s="234"/>
      <c r="AT198" s="235" t="s">
        <v>169</v>
      </c>
      <c r="AU198" s="235" t="s">
        <v>85</v>
      </c>
      <c r="AV198" s="15" t="s">
        <v>139</v>
      </c>
      <c r="AW198" s="15" t="s">
        <v>32</v>
      </c>
      <c r="AX198" s="15" t="s">
        <v>83</v>
      </c>
      <c r="AY198" s="235" t="s">
        <v>133</v>
      </c>
    </row>
    <row r="199" spans="1:65" s="2" customFormat="1" ht="24.2" customHeight="1">
      <c r="A199" s="34"/>
      <c r="B199" s="35"/>
      <c r="C199" s="236" t="s">
        <v>415</v>
      </c>
      <c r="D199" s="236" t="s">
        <v>221</v>
      </c>
      <c r="E199" s="237" t="s">
        <v>1424</v>
      </c>
      <c r="F199" s="238" t="s">
        <v>1425</v>
      </c>
      <c r="G199" s="239" t="s">
        <v>167</v>
      </c>
      <c r="H199" s="240">
        <v>1</v>
      </c>
      <c r="I199" s="241"/>
      <c r="J199" s="242">
        <f t="shared" ref="J199:J204" si="0">ROUND(I199*H199,2)</f>
        <v>0</v>
      </c>
      <c r="K199" s="243"/>
      <c r="L199" s="39"/>
      <c r="M199" s="244" t="s">
        <v>1</v>
      </c>
      <c r="N199" s="245" t="s">
        <v>40</v>
      </c>
      <c r="O199" s="71"/>
      <c r="P199" s="199">
        <f t="shared" ref="P199:P204" si="1">O199*H199</f>
        <v>0</v>
      </c>
      <c r="Q199" s="199">
        <v>6.4049999999999996E-2</v>
      </c>
      <c r="R199" s="199">
        <f t="shared" ref="R199:R204" si="2">Q199*H199</f>
        <v>6.4049999999999996E-2</v>
      </c>
      <c r="S199" s="199">
        <v>0</v>
      </c>
      <c r="T199" s="200">
        <f t="shared" ref="T199:T204" si="3"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1" t="s">
        <v>139</v>
      </c>
      <c r="AT199" s="201" t="s">
        <v>221</v>
      </c>
      <c r="AU199" s="201" t="s">
        <v>85</v>
      </c>
      <c r="AY199" s="17" t="s">
        <v>133</v>
      </c>
      <c r="BE199" s="202">
        <f t="shared" ref="BE199:BE204" si="4">IF(N199="základní",J199,0)</f>
        <v>0</v>
      </c>
      <c r="BF199" s="202">
        <f t="shared" ref="BF199:BF204" si="5">IF(N199="snížená",J199,0)</f>
        <v>0</v>
      </c>
      <c r="BG199" s="202">
        <f t="shared" ref="BG199:BG204" si="6">IF(N199="zákl. přenesená",J199,0)</f>
        <v>0</v>
      </c>
      <c r="BH199" s="202">
        <f t="shared" ref="BH199:BH204" si="7">IF(N199="sníž. přenesená",J199,0)</f>
        <v>0</v>
      </c>
      <c r="BI199" s="202">
        <f t="shared" ref="BI199:BI204" si="8">IF(N199="nulová",J199,0)</f>
        <v>0</v>
      </c>
      <c r="BJ199" s="17" t="s">
        <v>83</v>
      </c>
      <c r="BK199" s="202">
        <f t="shared" ref="BK199:BK204" si="9">ROUND(I199*H199,2)</f>
        <v>0</v>
      </c>
      <c r="BL199" s="17" t="s">
        <v>139</v>
      </c>
      <c r="BM199" s="201" t="s">
        <v>1426</v>
      </c>
    </row>
    <row r="200" spans="1:65" s="2" customFormat="1" ht="33" customHeight="1">
      <c r="A200" s="34"/>
      <c r="B200" s="35"/>
      <c r="C200" s="236" t="s">
        <v>421</v>
      </c>
      <c r="D200" s="236" t="s">
        <v>221</v>
      </c>
      <c r="E200" s="237" t="s">
        <v>1427</v>
      </c>
      <c r="F200" s="238" t="s">
        <v>1428</v>
      </c>
      <c r="G200" s="239" t="s">
        <v>167</v>
      </c>
      <c r="H200" s="240">
        <v>1</v>
      </c>
      <c r="I200" s="241"/>
      <c r="J200" s="242">
        <f t="shared" si="0"/>
        <v>0</v>
      </c>
      <c r="K200" s="243"/>
      <c r="L200" s="39"/>
      <c r="M200" s="244" t="s">
        <v>1</v>
      </c>
      <c r="N200" s="245" t="s">
        <v>40</v>
      </c>
      <c r="O200" s="71"/>
      <c r="P200" s="199">
        <f t="shared" si="1"/>
        <v>0</v>
      </c>
      <c r="Q200" s="199">
        <v>8.1399999999999997E-3</v>
      </c>
      <c r="R200" s="199">
        <f t="shared" si="2"/>
        <v>8.1399999999999997E-3</v>
      </c>
      <c r="S200" s="199">
        <v>0</v>
      </c>
      <c r="T200" s="200">
        <f t="shared" si="3"/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1" t="s">
        <v>139</v>
      </c>
      <c r="AT200" s="201" t="s">
        <v>221</v>
      </c>
      <c r="AU200" s="201" t="s">
        <v>85</v>
      </c>
      <c r="AY200" s="17" t="s">
        <v>133</v>
      </c>
      <c r="BE200" s="202">
        <f t="shared" si="4"/>
        <v>0</v>
      </c>
      <c r="BF200" s="202">
        <f t="shared" si="5"/>
        <v>0</v>
      </c>
      <c r="BG200" s="202">
        <f t="shared" si="6"/>
        <v>0</v>
      </c>
      <c r="BH200" s="202">
        <f t="shared" si="7"/>
        <v>0</v>
      </c>
      <c r="BI200" s="202">
        <f t="shared" si="8"/>
        <v>0</v>
      </c>
      <c r="BJ200" s="17" t="s">
        <v>83</v>
      </c>
      <c r="BK200" s="202">
        <f t="shared" si="9"/>
        <v>0</v>
      </c>
      <c r="BL200" s="17" t="s">
        <v>139</v>
      </c>
      <c r="BM200" s="201" t="s">
        <v>1429</v>
      </c>
    </row>
    <row r="201" spans="1:65" s="2" customFormat="1" ht="24.2" customHeight="1">
      <c r="A201" s="34"/>
      <c r="B201" s="35"/>
      <c r="C201" s="236" t="s">
        <v>426</v>
      </c>
      <c r="D201" s="236" t="s">
        <v>221</v>
      </c>
      <c r="E201" s="237" t="s">
        <v>1430</v>
      </c>
      <c r="F201" s="238" t="s">
        <v>1431</v>
      </c>
      <c r="G201" s="239" t="s">
        <v>167</v>
      </c>
      <c r="H201" s="240">
        <v>1</v>
      </c>
      <c r="I201" s="241"/>
      <c r="J201" s="242">
        <f t="shared" si="0"/>
        <v>0</v>
      </c>
      <c r="K201" s="243"/>
      <c r="L201" s="39"/>
      <c r="M201" s="244" t="s">
        <v>1</v>
      </c>
      <c r="N201" s="245" t="s">
        <v>40</v>
      </c>
      <c r="O201" s="71"/>
      <c r="P201" s="199">
        <f t="shared" si="1"/>
        <v>0</v>
      </c>
      <c r="Q201" s="199">
        <v>0</v>
      </c>
      <c r="R201" s="199">
        <f t="shared" si="2"/>
        <v>0</v>
      </c>
      <c r="S201" s="199">
        <v>0</v>
      </c>
      <c r="T201" s="200">
        <f t="shared" si="3"/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1" t="s">
        <v>139</v>
      </c>
      <c r="AT201" s="201" t="s">
        <v>221</v>
      </c>
      <c r="AU201" s="201" t="s">
        <v>85</v>
      </c>
      <c r="AY201" s="17" t="s">
        <v>133</v>
      </c>
      <c r="BE201" s="202">
        <f t="shared" si="4"/>
        <v>0</v>
      </c>
      <c r="BF201" s="202">
        <f t="shared" si="5"/>
        <v>0</v>
      </c>
      <c r="BG201" s="202">
        <f t="shared" si="6"/>
        <v>0</v>
      </c>
      <c r="BH201" s="202">
        <f t="shared" si="7"/>
        <v>0</v>
      </c>
      <c r="BI201" s="202">
        <f t="shared" si="8"/>
        <v>0</v>
      </c>
      <c r="BJ201" s="17" t="s">
        <v>83</v>
      </c>
      <c r="BK201" s="202">
        <f t="shared" si="9"/>
        <v>0</v>
      </c>
      <c r="BL201" s="17" t="s">
        <v>139</v>
      </c>
      <c r="BM201" s="201" t="s">
        <v>1432</v>
      </c>
    </row>
    <row r="202" spans="1:65" s="2" customFormat="1" ht="24.2" customHeight="1">
      <c r="A202" s="34"/>
      <c r="B202" s="35"/>
      <c r="C202" s="236" t="s">
        <v>367</v>
      </c>
      <c r="D202" s="236" t="s">
        <v>221</v>
      </c>
      <c r="E202" s="237" t="s">
        <v>1433</v>
      </c>
      <c r="F202" s="238" t="s">
        <v>1434</v>
      </c>
      <c r="G202" s="239" t="s">
        <v>167</v>
      </c>
      <c r="H202" s="240">
        <v>1</v>
      </c>
      <c r="I202" s="241"/>
      <c r="J202" s="242">
        <f t="shared" si="0"/>
        <v>0</v>
      </c>
      <c r="K202" s="243"/>
      <c r="L202" s="39"/>
      <c r="M202" s="244" t="s">
        <v>1</v>
      </c>
      <c r="N202" s="245" t="s">
        <v>40</v>
      </c>
      <c r="O202" s="71"/>
      <c r="P202" s="199">
        <f t="shared" si="1"/>
        <v>0</v>
      </c>
      <c r="Q202" s="199">
        <v>1.9400000000000001E-3</v>
      </c>
      <c r="R202" s="199">
        <f t="shared" si="2"/>
        <v>1.9400000000000001E-3</v>
      </c>
      <c r="S202" s="199">
        <v>0</v>
      </c>
      <c r="T202" s="200">
        <f t="shared" si="3"/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1" t="s">
        <v>139</v>
      </c>
      <c r="AT202" s="201" t="s">
        <v>221</v>
      </c>
      <c r="AU202" s="201" t="s">
        <v>85</v>
      </c>
      <c r="AY202" s="17" t="s">
        <v>133</v>
      </c>
      <c r="BE202" s="202">
        <f t="shared" si="4"/>
        <v>0</v>
      </c>
      <c r="BF202" s="202">
        <f t="shared" si="5"/>
        <v>0</v>
      </c>
      <c r="BG202" s="202">
        <f t="shared" si="6"/>
        <v>0</v>
      </c>
      <c r="BH202" s="202">
        <f t="shared" si="7"/>
        <v>0</v>
      </c>
      <c r="BI202" s="202">
        <f t="shared" si="8"/>
        <v>0</v>
      </c>
      <c r="BJ202" s="17" t="s">
        <v>83</v>
      </c>
      <c r="BK202" s="202">
        <f t="shared" si="9"/>
        <v>0</v>
      </c>
      <c r="BL202" s="17" t="s">
        <v>139</v>
      </c>
      <c r="BM202" s="201" t="s">
        <v>1435</v>
      </c>
    </row>
    <row r="203" spans="1:65" s="2" customFormat="1" ht="24.2" customHeight="1">
      <c r="A203" s="34"/>
      <c r="B203" s="35"/>
      <c r="C203" s="236" t="s">
        <v>247</v>
      </c>
      <c r="D203" s="236" t="s">
        <v>221</v>
      </c>
      <c r="E203" s="237" t="s">
        <v>1436</v>
      </c>
      <c r="F203" s="238" t="s">
        <v>1437</v>
      </c>
      <c r="G203" s="239" t="s">
        <v>137</v>
      </c>
      <c r="H203" s="240">
        <v>1</v>
      </c>
      <c r="I203" s="241"/>
      <c r="J203" s="242">
        <f t="shared" si="0"/>
        <v>0</v>
      </c>
      <c r="K203" s="243"/>
      <c r="L203" s="39"/>
      <c r="M203" s="244" t="s">
        <v>1</v>
      </c>
      <c r="N203" s="245" t="s">
        <v>40</v>
      </c>
      <c r="O203" s="71"/>
      <c r="P203" s="199">
        <f t="shared" si="1"/>
        <v>0</v>
      </c>
      <c r="Q203" s="199">
        <v>0</v>
      </c>
      <c r="R203" s="199">
        <f t="shared" si="2"/>
        <v>0</v>
      </c>
      <c r="S203" s="199">
        <v>0</v>
      </c>
      <c r="T203" s="200">
        <f t="shared" si="3"/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1" t="s">
        <v>139</v>
      </c>
      <c r="AT203" s="201" t="s">
        <v>221</v>
      </c>
      <c r="AU203" s="201" t="s">
        <v>85</v>
      </c>
      <c r="AY203" s="17" t="s">
        <v>133</v>
      </c>
      <c r="BE203" s="202">
        <f t="shared" si="4"/>
        <v>0</v>
      </c>
      <c r="BF203" s="202">
        <f t="shared" si="5"/>
        <v>0</v>
      </c>
      <c r="BG203" s="202">
        <f t="shared" si="6"/>
        <v>0</v>
      </c>
      <c r="BH203" s="202">
        <f t="shared" si="7"/>
        <v>0</v>
      </c>
      <c r="BI203" s="202">
        <f t="shared" si="8"/>
        <v>0</v>
      </c>
      <c r="BJ203" s="17" t="s">
        <v>83</v>
      </c>
      <c r="BK203" s="202">
        <f t="shared" si="9"/>
        <v>0</v>
      </c>
      <c r="BL203" s="17" t="s">
        <v>139</v>
      </c>
      <c r="BM203" s="201" t="s">
        <v>1438</v>
      </c>
    </row>
    <row r="204" spans="1:65" s="2" customFormat="1" ht="16.5" customHeight="1">
      <c r="A204" s="34"/>
      <c r="B204" s="35"/>
      <c r="C204" s="188" t="s">
        <v>438</v>
      </c>
      <c r="D204" s="188" t="s">
        <v>135</v>
      </c>
      <c r="E204" s="189" t="s">
        <v>1439</v>
      </c>
      <c r="F204" s="190" t="s">
        <v>1440</v>
      </c>
      <c r="G204" s="191" t="s">
        <v>249</v>
      </c>
      <c r="H204" s="192">
        <v>0.47099999999999997</v>
      </c>
      <c r="I204" s="193"/>
      <c r="J204" s="194">
        <f t="shared" si="0"/>
        <v>0</v>
      </c>
      <c r="K204" s="195"/>
      <c r="L204" s="196"/>
      <c r="M204" s="197" t="s">
        <v>1</v>
      </c>
      <c r="N204" s="198" t="s">
        <v>40</v>
      </c>
      <c r="O204" s="71"/>
      <c r="P204" s="199">
        <f t="shared" si="1"/>
        <v>0</v>
      </c>
      <c r="Q204" s="199">
        <v>0</v>
      </c>
      <c r="R204" s="199">
        <f t="shared" si="2"/>
        <v>0</v>
      </c>
      <c r="S204" s="199">
        <v>0</v>
      </c>
      <c r="T204" s="200">
        <f t="shared" si="3"/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1" t="s">
        <v>138</v>
      </c>
      <c r="AT204" s="201" t="s">
        <v>135</v>
      </c>
      <c r="AU204" s="201" t="s">
        <v>85</v>
      </c>
      <c r="AY204" s="17" t="s">
        <v>133</v>
      </c>
      <c r="BE204" s="202">
        <f t="shared" si="4"/>
        <v>0</v>
      </c>
      <c r="BF204" s="202">
        <f t="shared" si="5"/>
        <v>0</v>
      </c>
      <c r="BG204" s="202">
        <f t="shared" si="6"/>
        <v>0</v>
      </c>
      <c r="BH204" s="202">
        <f t="shared" si="7"/>
        <v>0</v>
      </c>
      <c r="BI204" s="202">
        <f t="shared" si="8"/>
        <v>0</v>
      </c>
      <c r="BJ204" s="17" t="s">
        <v>83</v>
      </c>
      <c r="BK204" s="202">
        <f t="shared" si="9"/>
        <v>0</v>
      </c>
      <c r="BL204" s="17" t="s">
        <v>139</v>
      </c>
      <c r="BM204" s="201" t="s">
        <v>1441</v>
      </c>
    </row>
    <row r="205" spans="1:65" s="14" customFormat="1" ht="11.25">
      <c r="B205" s="214"/>
      <c r="C205" s="215"/>
      <c r="D205" s="205" t="s">
        <v>169</v>
      </c>
      <c r="E205" s="216" t="s">
        <v>1</v>
      </c>
      <c r="F205" s="217" t="s">
        <v>1442</v>
      </c>
      <c r="G205" s="215"/>
      <c r="H205" s="218">
        <v>0.47099999999999997</v>
      </c>
      <c r="I205" s="219"/>
      <c r="J205" s="215"/>
      <c r="K205" s="215"/>
      <c r="L205" s="220"/>
      <c r="M205" s="221"/>
      <c r="N205" s="222"/>
      <c r="O205" s="222"/>
      <c r="P205" s="222"/>
      <c r="Q205" s="222"/>
      <c r="R205" s="222"/>
      <c r="S205" s="222"/>
      <c r="T205" s="223"/>
      <c r="AT205" s="224" t="s">
        <v>169</v>
      </c>
      <c r="AU205" s="224" t="s">
        <v>85</v>
      </c>
      <c r="AV205" s="14" t="s">
        <v>85</v>
      </c>
      <c r="AW205" s="14" t="s">
        <v>32</v>
      </c>
      <c r="AX205" s="14" t="s">
        <v>83</v>
      </c>
      <c r="AY205" s="224" t="s">
        <v>133</v>
      </c>
    </row>
    <row r="206" spans="1:65" s="2" customFormat="1" ht="37.9" customHeight="1">
      <c r="A206" s="34"/>
      <c r="B206" s="35"/>
      <c r="C206" s="188" t="s">
        <v>447</v>
      </c>
      <c r="D206" s="188" t="s">
        <v>135</v>
      </c>
      <c r="E206" s="189" t="s">
        <v>1443</v>
      </c>
      <c r="F206" s="190" t="s">
        <v>1444</v>
      </c>
      <c r="G206" s="191" t="s">
        <v>137</v>
      </c>
      <c r="H206" s="192">
        <v>1</v>
      </c>
      <c r="I206" s="193"/>
      <c r="J206" s="194">
        <f t="shared" ref="J206:J212" si="10">ROUND(I206*H206,2)</f>
        <v>0</v>
      </c>
      <c r="K206" s="195"/>
      <c r="L206" s="196"/>
      <c r="M206" s="197" t="s">
        <v>1</v>
      </c>
      <c r="N206" s="198" t="s">
        <v>40</v>
      </c>
      <c r="O206" s="71"/>
      <c r="P206" s="199">
        <f t="shared" ref="P206:P212" si="11">O206*H206</f>
        <v>0</v>
      </c>
      <c r="Q206" s="199">
        <v>0</v>
      </c>
      <c r="R206" s="199">
        <f t="shared" ref="R206:R212" si="12">Q206*H206</f>
        <v>0</v>
      </c>
      <c r="S206" s="199">
        <v>0</v>
      </c>
      <c r="T206" s="200">
        <f t="shared" ref="T206:T212" si="13"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1" t="s">
        <v>138</v>
      </c>
      <c r="AT206" s="201" t="s">
        <v>135</v>
      </c>
      <c r="AU206" s="201" t="s">
        <v>85</v>
      </c>
      <c r="AY206" s="17" t="s">
        <v>133</v>
      </c>
      <c r="BE206" s="202">
        <f t="shared" ref="BE206:BE212" si="14">IF(N206="základní",J206,0)</f>
        <v>0</v>
      </c>
      <c r="BF206" s="202">
        <f t="shared" ref="BF206:BF212" si="15">IF(N206="snížená",J206,0)</f>
        <v>0</v>
      </c>
      <c r="BG206" s="202">
        <f t="shared" ref="BG206:BG212" si="16">IF(N206="zákl. přenesená",J206,0)</f>
        <v>0</v>
      </c>
      <c r="BH206" s="202">
        <f t="shared" ref="BH206:BH212" si="17">IF(N206="sníž. přenesená",J206,0)</f>
        <v>0</v>
      </c>
      <c r="BI206" s="202">
        <f t="shared" ref="BI206:BI212" si="18">IF(N206="nulová",J206,0)</f>
        <v>0</v>
      </c>
      <c r="BJ206" s="17" t="s">
        <v>83</v>
      </c>
      <c r="BK206" s="202">
        <f t="shared" ref="BK206:BK212" si="19">ROUND(I206*H206,2)</f>
        <v>0</v>
      </c>
      <c r="BL206" s="17" t="s">
        <v>139</v>
      </c>
      <c r="BM206" s="201" t="s">
        <v>1445</v>
      </c>
    </row>
    <row r="207" spans="1:65" s="2" customFormat="1" ht="21.75" customHeight="1">
      <c r="A207" s="34"/>
      <c r="B207" s="35"/>
      <c r="C207" s="188" t="s">
        <v>452</v>
      </c>
      <c r="D207" s="188" t="s">
        <v>135</v>
      </c>
      <c r="E207" s="189" t="s">
        <v>1446</v>
      </c>
      <c r="F207" s="190" t="s">
        <v>1447</v>
      </c>
      <c r="G207" s="191" t="s">
        <v>137</v>
      </c>
      <c r="H207" s="192">
        <v>1</v>
      </c>
      <c r="I207" s="193"/>
      <c r="J207" s="194">
        <f t="shared" si="10"/>
        <v>0</v>
      </c>
      <c r="K207" s="195"/>
      <c r="L207" s="196"/>
      <c r="M207" s="197" t="s">
        <v>1</v>
      </c>
      <c r="N207" s="198" t="s">
        <v>40</v>
      </c>
      <c r="O207" s="71"/>
      <c r="P207" s="199">
        <f t="shared" si="11"/>
        <v>0</v>
      </c>
      <c r="Q207" s="199">
        <v>0</v>
      </c>
      <c r="R207" s="199">
        <f t="shared" si="12"/>
        <v>0</v>
      </c>
      <c r="S207" s="199">
        <v>0</v>
      </c>
      <c r="T207" s="200">
        <f t="shared" si="13"/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1" t="s">
        <v>138</v>
      </c>
      <c r="AT207" s="201" t="s">
        <v>135</v>
      </c>
      <c r="AU207" s="201" t="s">
        <v>85</v>
      </c>
      <c r="AY207" s="17" t="s">
        <v>133</v>
      </c>
      <c r="BE207" s="202">
        <f t="shared" si="14"/>
        <v>0</v>
      </c>
      <c r="BF207" s="202">
        <f t="shared" si="15"/>
        <v>0</v>
      </c>
      <c r="BG207" s="202">
        <f t="shared" si="16"/>
        <v>0</v>
      </c>
      <c r="BH207" s="202">
        <f t="shared" si="17"/>
        <v>0</v>
      </c>
      <c r="BI207" s="202">
        <f t="shared" si="18"/>
        <v>0</v>
      </c>
      <c r="BJ207" s="17" t="s">
        <v>83</v>
      </c>
      <c r="BK207" s="202">
        <f t="shared" si="19"/>
        <v>0</v>
      </c>
      <c r="BL207" s="17" t="s">
        <v>139</v>
      </c>
      <c r="BM207" s="201" t="s">
        <v>1448</v>
      </c>
    </row>
    <row r="208" spans="1:65" s="2" customFormat="1" ht="16.5" customHeight="1">
      <c r="A208" s="34"/>
      <c r="B208" s="35"/>
      <c r="C208" s="188" t="s">
        <v>458</v>
      </c>
      <c r="D208" s="188" t="s">
        <v>135</v>
      </c>
      <c r="E208" s="189" t="s">
        <v>1449</v>
      </c>
      <c r="F208" s="190" t="s">
        <v>1450</v>
      </c>
      <c r="G208" s="191" t="s">
        <v>137</v>
      </c>
      <c r="H208" s="192">
        <v>1</v>
      </c>
      <c r="I208" s="193"/>
      <c r="J208" s="194">
        <f t="shared" si="10"/>
        <v>0</v>
      </c>
      <c r="K208" s="195"/>
      <c r="L208" s="196"/>
      <c r="M208" s="197" t="s">
        <v>1</v>
      </c>
      <c r="N208" s="198" t="s">
        <v>40</v>
      </c>
      <c r="O208" s="71"/>
      <c r="P208" s="199">
        <f t="shared" si="11"/>
        <v>0</v>
      </c>
      <c r="Q208" s="199">
        <v>0</v>
      </c>
      <c r="R208" s="199">
        <f t="shared" si="12"/>
        <v>0</v>
      </c>
      <c r="S208" s="199">
        <v>0</v>
      </c>
      <c r="T208" s="200">
        <f t="shared" si="13"/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1" t="s">
        <v>138</v>
      </c>
      <c r="AT208" s="201" t="s">
        <v>135</v>
      </c>
      <c r="AU208" s="201" t="s">
        <v>85</v>
      </c>
      <c r="AY208" s="17" t="s">
        <v>133</v>
      </c>
      <c r="BE208" s="202">
        <f t="shared" si="14"/>
        <v>0</v>
      </c>
      <c r="BF208" s="202">
        <f t="shared" si="15"/>
        <v>0</v>
      </c>
      <c r="BG208" s="202">
        <f t="shared" si="16"/>
        <v>0</v>
      </c>
      <c r="BH208" s="202">
        <f t="shared" si="17"/>
        <v>0</v>
      </c>
      <c r="BI208" s="202">
        <f t="shared" si="18"/>
        <v>0</v>
      </c>
      <c r="BJ208" s="17" t="s">
        <v>83</v>
      </c>
      <c r="BK208" s="202">
        <f t="shared" si="19"/>
        <v>0</v>
      </c>
      <c r="BL208" s="17" t="s">
        <v>139</v>
      </c>
      <c r="BM208" s="201" t="s">
        <v>1451</v>
      </c>
    </row>
    <row r="209" spans="1:65" s="2" customFormat="1" ht="21.75" customHeight="1">
      <c r="A209" s="34"/>
      <c r="B209" s="35"/>
      <c r="C209" s="188" t="s">
        <v>463</v>
      </c>
      <c r="D209" s="188" t="s">
        <v>135</v>
      </c>
      <c r="E209" s="189" t="s">
        <v>1452</v>
      </c>
      <c r="F209" s="190" t="s">
        <v>1453</v>
      </c>
      <c r="G209" s="191" t="s">
        <v>167</v>
      </c>
      <c r="H209" s="192">
        <v>1</v>
      </c>
      <c r="I209" s="193"/>
      <c r="J209" s="194">
        <f t="shared" si="10"/>
        <v>0</v>
      </c>
      <c r="K209" s="195"/>
      <c r="L209" s="196"/>
      <c r="M209" s="197" t="s">
        <v>1</v>
      </c>
      <c r="N209" s="198" t="s">
        <v>40</v>
      </c>
      <c r="O209" s="71"/>
      <c r="P209" s="199">
        <f t="shared" si="11"/>
        <v>0</v>
      </c>
      <c r="Q209" s="199">
        <v>0</v>
      </c>
      <c r="R209" s="199">
        <f t="shared" si="12"/>
        <v>0</v>
      </c>
      <c r="S209" s="199">
        <v>0</v>
      </c>
      <c r="T209" s="200">
        <f t="shared" si="13"/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1" t="s">
        <v>138</v>
      </c>
      <c r="AT209" s="201" t="s">
        <v>135</v>
      </c>
      <c r="AU209" s="201" t="s">
        <v>85</v>
      </c>
      <c r="AY209" s="17" t="s">
        <v>133</v>
      </c>
      <c r="BE209" s="202">
        <f t="shared" si="14"/>
        <v>0</v>
      </c>
      <c r="BF209" s="202">
        <f t="shared" si="15"/>
        <v>0</v>
      </c>
      <c r="BG209" s="202">
        <f t="shared" si="16"/>
        <v>0</v>
      </c>
      <c r="BH209" s="202">
        <f t="shared" si="17"/>
        <v>0</v>
      </c>
      <c r="BI209" s="202">
        <f t="shared" si="18"/>
        <v>0</v>
      </c>
      <c r="BJ209" s="17" t="s">
        <v>83</v>
      </c>
      <c r="BK209" s="202">
        <f t="shared" si="19"/>
        <v>0</v>
      </c>
      <c r="BL209" s="17" t="s">
        <v>139</v>
      </c>
      <c r="BM209" s="201" t="s">
        <v>1454</v>
      </c>
    </row>
    <row r="210" spans="1:65" s="2" customFormat="1" ht="16.5" customHeight="1">
      <c r="A210" s="34"/>
      <c r="B210" s="35"/>
      <c r="C210" s="188" t="s">
        <v>469</v>
      </c>
      <c r="D210" s="188" t="s">
        <v>135</v>
      </c>
      <c r="E210" s="189" t="s">
        <v>1455</v>
      </c>
      <c r="F210" s="190" t="s">
        <v>1456</v>
      </c>
      <c r="G210" s="191" t="s">
        <v>167</v>
      </c>
      <c r="H210" s="192">
        <v>1</v>
      </c>
      <c r="I210" s="193"/>
      <c r="J210" s="194">
        <f t="shared" si="10"/>
        <v>0</v>
      </c>
      <c r="K210" s="195"/>
      <c r="L210" s="196"/>
      <c r="M210" s="197" t="s">
        <v>1</v>
      </c>
      <c r="N210" s="198" t="s">
        <v>40</v>
      </c>
      <c r="O210" s="71"/>
      <c r="P210" s="199">
        <f t="shared" si="11"/>
        <v>0</v>
      </c>
      <c r="Q210" s="199">
        <v>0</v>
      </c>
      <c r="R210" s="199">
        <f t="shared" si="12"/>
        <v>0</v>
      </c>
      <c r="S210" s="199">
        <v>0</v>
      </c>
      <c r="T210" s="200">
        <f t="shared" si="13"/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1" t="s">
        <v>138</v>
      </c>
      <c r="AT210" s="201" t="s">
        <v>135</v>
      </c>
      <c r="AU210" s="201" t="s">
        <v>85</v>
      </c>
      <c r="AY210" s="17" t="s">
        <v>133</v>
      </c>
      <c r="BE210" s="202">
        <f t="shared" si="14"/>
        <v>0</v>
      </c>
      <c r="BF210" s="202">
        <f t="shared" si="15"/>
        <v>0</v>
      </c>
      <c r="BG210" s="202">
        <f t="shared" si="16"/>
        <v>0</v>
      </c>
      <c r="BH210" s="202">
        <f t="shared" si="17"/>
        <v>0</v>
      </c>
      <c r="BI210" s="202">
        <f t="shared" si="18"/>
        <v>0</v>
      </c>
      <c r="BJ210" s="17" t="s">
        <v>83</v>
      </c>
      <c r="BK210" s="202">
        <f t="shared" si="19"/>
        <v>0</v>
      </c>
      <c r="BL210" s="17" t="s">
        <v>139</v>
      </c>
      <c r="BM210" s="201" t="s">
        <v>1457</v>
      </c>
    </row>
    <row r="211" spans="1:65" s="2" customFormat="1" ht="21.75" customHeight="1">
      <c r="A211" s="34"/>
      <c r="B211" s="35"/>
      <c r="C211" s="188" t="s">
        <v>475</v>
      </c>
      <c r="D211" s="188" t="s">
        <v>135</v>
      </c>
      <c r="E211" s="189" t="s">
        <v>1458</v>
      </c>
      <c r="F211" s="190" t="s">
        <v>1459</v>
      </c>
      <c r="G211" s="191" t="s">
        <v>167</v>
      </c>
      <c r="H211" s="192">
        <v>1</v>
      </c>
      <c r="I211" s="193"/>
      <c r="J211" s="194">
        <f t="shared" si="10"/>
        <v>0</v>
      </c>
      <c r="K211" s="195"/>
      <c r="L211" s="196"/>
      <c r="M211" s="197" t="s">
        <v>1</v>
      </c>
      <c r="N211" s="198" t="s">
        <v>40</v>
      </c>
      <c r="O211" s="71"/>
      <c r="P211" s="199">
        <f t="shared" si="11"/>
        <v>0</v>
      </c>
      <c r="Q211" s="199">
        <v>0</v>
      </c>
      <c r="R211" s="199">
        <f t="shared" si="12"/>
        <v>0</v>
      </c>
      <c r="S211" s="199">
        <v>0</v>
      </c>
      <c r="T211" s="200">
        <f t="shared" si="13"/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1" t="s">
        <v>138</v>
      </c>
      <c r="AT211" s="201" t="s">
        <v>135</v>
      </c>
      <c r="AU211" s="201" t="s">
        <v>85</v>
      </c>
      <c r="AY211" s="17" t="s">
        <v>133</v>
      </c>
      <c r="BE211" s="202">
        <f t="shared" si="14"/>
        <v>0</v>
      </c>
      <c r="BF211" s="202">
        <f t="shared" si="15"/>
        <v>0</v>
      </c>
      <c r="BG211" s="202">
        <f t="shared" si="16"/>
        <v>0</v>
      </c>
      <c r="BH211" s="202">
        <f t="shared" si="17"/>
        <v>0</v>
      </c>
      <c r="BI211" s="202">
        <f t="shared" si="18"/>
        <v>0</v>
      </c>
      <c r="BJ211" s="17" t="s">
        <v>83</v>
      </c>
      <c r="BK211" s="202">
        <f t="shared" si="19"/>
        <v>0</v>
      </c>
      <c r="BL211" s="17" t="s">
        <v>139</v>
      </c>
      <c r="BM211" s="201" t="s">
        <v>1460</v>
      </c>
    </row>
    <row r="212" spans="1:65" s="2" customFormat="1" ht="24.2" customHeight="1">
      <c r="A212" s="34"/>
      <c r="B212" s="35"/>
      <c r="C212" s="188" t="s">
        <v>480</v>
      </c>
      <c r="D212" s="188" t="s">
        <v>135</v>
      </c>
      <c r="E212" s="189" t="s">
        <v>1461</v>
      </c>
      <c r="F212" s="190" t="s">
        <v>1462</v>
      </c>
      <c r="G212" s="191" t="s">
        <v>167</v>
      </c>
      <c r="H212" s="192">
        <v>1</v>
      </c>
      <c r="I212" s="193"/>
      <c r="J212" s="194">
        <f t="shared" si="10"/>
        <v>0</v>
      </c>
      <c r="K212" s="195"/>
      <c r="L212" s="196"/>
      <c r="M212" s="197" t="s">
        <v>1</v>
      </c>
      <c r="N212" s="198" t="s">
        <v>40</v>
      </c>
      <c r="O212" s="71"/>
      <c r="P212" s="199">
        <f t="shared" si="11"/>
        <v>0</v>
      </c>
      <c r="Q212" s="199">
        <v>6.8000000000000005E-2</v>
      </c>
      <c r="R212" s="199">
        <f t="shared" si="12"/>
        <v>6.8000000000000005E-2</v>
      </c>
      <c r="S212" s="199">
        <v>0</v>
      </c>
      <c r="T212" s="200">
        <f t="shared" si="13"/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1" t="s">
        <v>138</v>
      </c>
      <c r="AT212" s="201" t="s">
        <v>135</v>
      </c>
      <c r="AU212" s="201" t="s">
        <v>85</v>
      </c>
      <c r="AY212" s="17" t="s">
        <v>133</v>
      </c>
      <c r="BE212" s="202">
        <f t="shared" si="14"/>
        <v>0</v>
      </c>
      <c r="BF212" s="202">
        <f t="shared" si="15"/>
        <v>0</v>
      </c>
      <c r="BG212" s="202">
        <f t="shared" si="16"/>
        <v>0</v>
      </c>
      <c r="BH212" s="202">
        <f t="shared" si="17"/>
        <v>0</v>
      </c>
      <c r="BI212" s="202">
        <f t="shared" si="18"/>
        <v>0</v>
      </c>
      <c r="BJ212" s="17" t="s">
        <v>83</v>
      </c>
      <c r="BK212" s="202">
        <f t="shared" si="19"/>
        <v>0</v>
      </c>
      <c r="BL212" s="17" t="s">
        <v>139</v>
      </c>
      <c r="BM212" s="201" t="s">
        <v>1463</v>
      </c>
    </row>
    <row r="213" spans="1:65" s="12" customFormat="1" ht="22.9" customHeight="1">
      <c r="B213" s="172"/>
      <c r="C213" s="173"/>
      <c r="D213" s="174" t="s">
        <v>74</v>
      </c>
      <c r="E213" s="186" t="s">
        <v>160</v>
      </c>
      <c r="F213" s="186" t="s">
        <v>1095</v>
      </c>
      <c r="G213" s="173"/>
      <c r="H213" s="173"/>
      <c r="I213" s="176"/>
      <c r="J213" s="187">
        <f>BK213</f>
        <v>0</v>
      </c>
      <c r="K213" s="173"/>
      <c r="L213" s="178"/>
      <c r="M213" s="179"/>
      <c r="N213" s="180"/>
      <c r="O213" s="180"/>
      <c r="P213" s="181">
        <f>SUM(P214:P215)</f>
        <v>0</v>
      </c>
      <c r="Q213" s="180"/>
      <c r="R213" s="181">
        <f>SUM(R214:R215)</f>
        <v>8.9694000000000006E-3</v>
      </c>
      <c r="S213" s="180"/>
      <c r="T213" s="182">
        <f>SUM(T214:T215)</f>
        <v>0</v>
      </c>
      <c r="AR213" s="183" t="s">
        <v>83</v>
      </c>
      <c r="AT213" s="184" t="s">
        <v>74</v>
      </c>
      <c r="AU213" s="184" t="s">
        <v>83</v>
      </c>
      <c r="AY213" s="183" t="s">
        <v>133</v>
      </c>
      <c r="BK213" s="185">
        <f>SUM(BK214:BK215)</f>
        <v>0</v>
      </c>
    </row>
    <row r="214" spans="1:65" s="2" customFormat="1" ht="16.5" customHeight="1">
      <c r="A214" s="34"/>
      <c r="B214" s="35"/>
      <c r="C214" s="236" t="s">
        <v>484</v>
      </c>
      <c r="D214" s="236" t="s">
        <v>221</v>
      </c>
      <c r="E214" s="237" t="s">
        <v>1464</v>
      </c>
      <c r="F214" s="238" t="s">
        <v>1465</v>
      </c>
      <c r="G214" s="239" t="s">
        <v>105</v>
      </c>
      <c r="H214" s="240">
        <v>99.66</v>
      </c>
      <c r="I214" s="241"/>
      <c r="J214" s="242">
        <f>ROUND(I214*H214,2)</f>
        <v>0</v>
      </c>
      <c r="K214" s="243"/>
      <c r="L214" s="39"/>
      <c r="M214" s="244" t="s">
        <v>1</v>
      </c>
      <c r="N214" s="245" t="s">
        <v>40</v>
      </c>
      <c r="O214" s="71"/>
      <c r="P214" s="199">
        <f>O214*H214</f>
        <v>0</v>
      </c>
      <c r="Q214" s="199">
        <v>9.0000000000000006E-5</v>
      </c>
      <c r="R214" s="199">
        <f>Q214*H214</f>
        <v>8.9694000000000006E-3</v>
      </c>
      <c r="S214" s="199">
        <v>0</v>
      </c>
      <c r="T214" s="200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1" t="s">
        <v>139</v>
      </c>
      <c r="AT214" s="201" t="s">
        <v>221</v>
      </c>
      <c r="AU214" s="201" t="s">
        <v>85</v>
      </c>
      <c r="AY214" s="17" t="s">
        <v>133</v>
      </c>
      <c r="BE214" s="202">
        <f>IF(N214="základní",J214,0)</f>
        <v>0</v>
      </c>
      <c r="BF214" s="202">
        <f>IF(N214="snížená",J214,0)</f>
        <v>0</v>
      </c>
      <c r="BG214" s="202">
        <f>IF(N214="zákl. přenesená",J214,0)</f>
        <v>0</v>
      </c>
      <c r="BH214" s="202">
        <f>IF(N214="sníž. přenesená",J214,0)</f>
        <v>0</v>
      </c>
      <c r="BI214" s="202">
        <f>IF(N214="nulová",J214,0)</f>
        <v>0</v>
      </c>
      <c r="BJ214" s="17" t="s">
        <v>83</v>
      </c>
      <c r="BK214" s="202">
        <f>ROUND(I214*H214,2)</f>
        <v>0</v>
      </c>
      <c r="BL214" s="17" t="s">
        <v>139</v>
      </c>
      <c r="BM214" s="201" t="s">
        <v>1466</v>
      </c>
    </row>
    <row r="215" spans="1:65" s="14" customFormat="1" ht="11.25">
      <c r="B215" s="214"/>
      <c r="C215" s="215"/>
      <c r="D215" s="205" t="s">
        <v>169</v>
      </c>
      <c r="E215" s="216" t="s">
        <v>1</v>
      </c>
      <c r="F215" s="217" t="s">
        <v>1324</v>
      </c>
      <c r="G215" s="215"/>
      <c r="H215" s="218">
        <v>99.66</v>
      </c>
      <c r="I215" s="219"/>
      <c r="J215" s="215"/>
      <c r="K215" s="215"/>
      <c r="L215" s="220"/>
      <c r="M215" s="221"/>
      <c r="N215" s="222"/>
      <c r="O215" s="222"/>
      <c r="P215" s="222"/>
      <c r="Q215" s="222"/>
      <c r="R215" s="222"/>
      <c r="S215" s="222"/>
      <c r="T215" s="223"/>
      <c r="AT215" s="224" t="s">
        <v>169</v>
      </c>
      <c r="AU215" s="224" t="s">
        <v>85</v>
      </c>
      <c r="AV215" s="14" t="s">
        <v>85</v>
      </c>
      <c r="AW215" s="14" t="s">
        <v>32</v>
      </c>
      <c r="AX215" s="14" t="s">
        <v>83</v>
      </c>
      <c r="AY215" s="224" t="s">
        <v>133</v>
      </c>
    </row>
    <row r="216" spans="1:65" s="12" customFormat="1" ht="22.9" customHeight="1">
      <c r="B216" s="172"/>
      <c r="C216" s="173"/>
      <c r="D216" s="174" t="s">
        <v>74</v>
      </c>
      <c r="E216" s="186" t="s">
        <v>1294</v>
      </c>
      <c r="F216" s="186" t="s">
        <v>1295</v>
      </c>
      <c r="G216" s="173"/>
      <c r="H216" s="173"/>
      <c r="I216" s="176"/>
      <c r="J216" s="187">
        <f>BK216</f>
        <v>0</v>
      </c>
      <c r="K216" s="173"/>
      <c r="L216" s="178"/>
      <c r="M216" s="179"/>
      <c r="N216" s="180"/>
      <c r="O216" s="180"/>
      <c r="P216" s="181">
        <f>P217</f>
        <v>0</v>
      </c>
      <c r="Q216" s="180"/>
      <c r="R216" s="181">
        <f>R217</f>
        <v>0</v>
      </c>
      <c r="S216" s="180"/>
      <c r="T216" s="182">
        <f>T217</f>
        <v>0</v>
      </c>
      <c r="AR216" s="183" t="s">
        <v>83</v>
      </c>
      <c r="AT216" s="184" t="s">
        <v>74</v>
      </c>
      <c r="AU216" s="184" t="s">
        <v>83</v>
      </c>
      <c r="AY216" s="183" t="s">
        <v>133</v>
      </c>
      <c r="BK216" s="185">
        <f>BK217</f>
        <v>0</v>
      </c>
    </row>
    <row r="217" spans="1:65" s="2" customFormat="1" ht="21.75" customHeight="1">
      <c r="A217" s="34"/>
      <c r="B217" s="35"/>
      <c r="C217" s="236" t="s">
        <v>490</v>
      </c>
      <c r="D217" s="236" t="s">
        <v>221</v>
      </c>
      <c r="E217" s="237" t="s">
        <v>1467</v>
      </c>
      <c r="F217" s="238" t="s">
        <v>1468</v>
      </c>
      <c r="G217" s="239" t="s">
        <v>435</v>
      </c>
      <c r="H217" s="240">
        <v>1116.088</v>
      </c>
      <c r="I217" s="241"/>
      <c r="J217" s="242">
        <f>ROUND(I217*H217,2)</f>
        <v>0</v>
      </c>
      <c r="K217" s="243"/>
      <c r="L217" s="39"/>
      <c r="M217" s="246" t="s">
        <v>1</v>
      </c>
      <c r="N217" s="247" t="s">
        <v>40</v>
      </c>
      <c r="O217" s="248"/>
      <c r="P217" s="249">
        <f>O217*H217</f>
        <v>0</v>
      </c>
      <c r="Q217" s="249">
        <v>0</v>
      </c>
      <c r="R217" s="249">
        <f>Q217*H217</f>
        <v>0</v>
      </c>
      <c r="S217" s="249">
        <v>0</v>
      </c>
      <c r="T217" s="250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1" t="s">
        <v>139</v>
      </c>
      <c r="AT217" s="201" t="s">
        <v>221</v>
      </c>
      <c r="AU217" s="201" t="s">
        <v>85</v>
      </c>
      <c r="AY217" s="17" t="s">
        <v>133</v>
      </c>
      <c r="BE217" s="202">
        <f>IF(N217="základní",J217,0)</f>
        <v>0</v>
      </c>
      <c r="BF217" s="202">
        <f>IF(N217="snížená",J217,0)</f>
        <v>0</v>
      </c>
      <c r="BG217" s="202">
        <f>IF(N217="zákl. přenesená",J217,0)</f>
        <v>0</v>
      </c>
      <c r="BH217" s="202">
        <f>IF(N217="sníž. přenesená",J217,0)</f>
        <v>0</v>
      </c>
      <c r="BI217" s="202">
        <f>IF(N217="nulová",J217,0)</f>
        <v>0</v>
      </c>
      <c r="BJ217" s="17" t="s">
        <v>83</v>
      </c>
      <c r="BK217" s="202">
        <f>ROUND(I217*H217,2)</f>
        <v>0</v>
      </c>
      <c r="BL217" s="17" t="s">
        <v>139</v>
      </c>
      <c r="BM217" s="201" t="s">
        <v>1469</v>
      </c>
    </row>
    <row r="218" spans="1:65" s="2" customFormat="1" ht="6.95" customHeight="1">
      <c r="A218" s="34"/>
      <c r="B218" s="54"/>
      <c r="C218" s="55"/>
      <c r="D218" s="55"/>
      <c r="E218" s="55"/>
      <c r="F218" s="55"/>
      <c r="G218" s="55"/>
      <c r="H218" s="55"/>
      <c r="I218" s="55"/>
      <c r="J218" s="55"/>
      <c r="K218" s="55"/>
      <c r="L218" s="39"/>
      <c r="M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</row>
  </sheetData>
  <sheetProtection algorithmName="SHA-512" hashValue="E2duDDSOd6OS7kkSnCJunSqj1bMF8rKzL3IMmQzaxieauUFIVQ8fTQQusfp2Zx7xXFrQgxdI2Qa0lRMgrpKpTQ==" saltValue="VZSS2XGAQEBs3hDtvbv3WLOeg82gcw5hJ4rOjyY2+fl/zzh/bM/W8Xn1VwKlh7obEXdVi8pLZIuBFuUElS3HKQ==" spinCount="100000" sheet="1" objects="1" scenarios="1" formatColumns="0" formatRows="0" autoFilter="0"/>
  <autoFilter ref="C122:K21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5"/>
  <sheetViews>
    <sheetView showGridLines="0" topLeftCell="A134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7" t="s">
        <v>94</v>
      </c>
      <c r="AZ2" s="108" t="s">
        <v>1470</v>
      </c>
      <c r="BA2" s="108" t="s">
        <v>1470</v>
      </c>
      <c r="BB2" s="108" t="s">
        <v>105</v>
      </c>
      <c r="BC2" s="108" t="s">
        <v>775</v>
      </c>
      <c r="BD2" s="108" t="s">
        <v>85</v>
      </c>
    </row>
    <row r="3" spans="1:5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0"/>
      <c r="AT3" s="17" t="s">
        <v>85</v>
      </c>
      <c r="AZ3" s="108" t="s">
        <v>1471</v>
      </c>
      <c r="BA3" s="108" t="s">
        <v>1471</v>
      </c>
      <c r="BB3" s="108" t="s">
        <v>105</v>
      </c>
      <c r="BC3" s="108" t="s">
        <v>1472</v>
      </c>
      <c r="BD3" s="108" t="s">
        <v>85</v>
      </c>
    </row>
    <row r="4" spans="1:56" s="1" customFormat="1" ht="24.95" customHeight="1">
      <c r="B4" s="20"/>
      <c r="D4" s="111" t="s">
        <v>107</v>
      </c>
      <c r="L4" s="20"/>
      <c r="M4" s="112" t="s">
        <v>10</v>
      </c>
      <c r="AT4" s="17" t="s">
        <v>4</v>
      </c>
      <c r="AZ4" s="108" t="s">
        <v>1473</v>
      </c>
      <c r="BA4" s="108" t="s">
        <v>1473</v>
      </c>
      <c r="BB4" s="108" t="s">
        <v>105</v>
      </c>
      <c r="BC4" s="108" t="s">
        <v>1474</v>
      </c>
      <c r="BD4" s="108" t="s">
        <v>85</v>
      </c>
    </row>
    <row r="5" spans="1:56" s="1" customFormat="1" ht="6.95" customHeight="1">
      <c r="B5" s="20"/>
      <c r="L5" s="20"/>
      <c r="AZ5" s="108" t="s">
        <v>1475</v>
      </c>
      <c r="BA5" s="108" t="s">
        <v>1475</v>
      </c>
      <c r="BB5" s="108" t="s">
        <v>105</v>
      </c>
      <c r="BC5" s="108" t="s">
        <v>1472</v>
      </c>
      <c r="BD5" s="108" t="s">
        <v>85</v>
      </c>
    </row>
    <row r="6" spans="1:56" s="1" customFormat="1" ht="12" customHeight="1">
      <c r="B6" s="20"/>
      <c r="D6" s="113" t="s">
        <v>16</v>
      </c>
      <c r="L6" s="20"/>
      <c r="AZ6" s="108" t="s">
        <v>1476</v>
      </c>
      <c r="BA6" s="108" t="s">
        <v>1476</v>
      </c>
      <c r="BB6" s="108" t="s">
        <v>105</v>
      </c>
      <c r="BC6" s="108" t="s">
        <v>1477</v>
      </c>
      <c r="BD6" s="108" t="s">
        <v>85</v>
      </c>
    </row>
    <row r="7" spans="1:56" s="1" customFormat="1" ht="16.5" customHeight="1">
      <c r="B7" s="20"/>
      <c r="E7" s="310" t="str">
        <f>'Rekapitulace stavby'!K6</f>
        <v>Náves Heřmanice, ul. K Návsi</v>
      </c>
      <c r="F7" s="311"/>
      <c r="G7" s="311"/>
      <c r="H7" s="311"/>
      <c r="L7" s="20"/>
      <c r="AZ7" s="108" t="s">
        <v>1478</v>
      </c>
      <c r="BA7" s="108" t="s">
        <v>1478</v>
      </c>
      <c r="BB7" s="108" t="s">
        <v>105</v>
      </c>
      <c r="BC7" s="108" t="s">
        <v>1479</v>
      </c>
      <c r="BD7" s="108" t="s">
        <v>85</v>
      </c>
    </row>
    <row r="8" spans="1:56" s="2" customFormat="1" ht="12" customHeight="1">
      <c r="A8" s="34"/>
      <c r="B8" s="39"/>
      <c r="C8" s="34"/>
      <c r="D8" s="113" t="s">
        <v>108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Z8" s="108" t="s">
        <v>1480</v>
      </c>
      <c r="BA8" s="108" t="s">
        <v>1480</v>
      </c>
      <c r="BB8" s="108" t="s">
        <v>105</v>
      </c>
      <c r="BC8" s="108" t="s">
        <v>1481</v>
      </c>
      <c r="BD8" s="108" t="s">
        <v>85</v>
      </c>
    </row>
    <row r="9" spans="1:56" s="2" customFormat="1" ht="16.5" customHeight="1">
      <c r="A9" s="34"/>
      <c r="B9" s="39"/>
      <c r="C9" s="34"/>
      <c r="D9" s="34"/>
      <c r="E9" s="312" t="s">
        <v>1482</v>
      </c>
      <c r="F9" s="313"/>
      <c r="G9" s="313"/>
      <c r="H9" s="31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5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56" s="2" customFormat="1" ht="12" customHeight="1">
      <c r="A11" s="34"/>
      <c r="B11" s="39"/>
      <c r="C11" s="34"/>
      <c r="D11" s="113" t="s">
        <v>18</v>
      </c>
      <c r="E11" s="34"/>
      <c r="F11" s="114" t="s">
        <v>1</v>
      </c>
      <c r="G11" s="34"/>
      <c r="H11" s="34"/>
      <c r="I11" s="113" t="s">
        <v>19</v>
      </c>
      <c r="J11" s="114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56" s="2" customFormat="1" ht="12" customHeight="1">
      <c r="A12" s="34"/>
      <c r="B12" s="39"/>
      <c r="C12" s="34"/>
      <c r="D12" s="113" t="s">
        <v>20</v>
      </c>
      <c r="E12" s="34"/>
      <c r="F12" s="114" t="s">
        <v>21</v>
      </c>
      <c r="G12" s="34"/>
      <c r="H12" s="34"/>
      <c r="I12" s="113" t="s">
        <v>22</v>
      </c>
      <c r="J12" s="115" t="str">
        <f>'Rekapitulace stavby'!AN8</f>
        <v>7. 7. 2021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5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56" s="2" customFormat="1" ht="12" customHeight="1">
      <c r="A14" s="34"/>
      <c r="B14" s="39"/>
      <c r="C14" s="34"/>
      <c r="D14" s="113" t="s">
        <v>24</v>
      </c>
      <c r="E14" s="34"/>
      <c r="F14" s="34"/>
      <c r="G14" s="34"/>
      <c r="H14" s="34"/>
      <c r="I14" s="113" t="s">
        <v>25</v>
      </c>
      <c r="J14" s="114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56" s="2" customFormat="1" ht="18" customHeight="1">
      <c r="A15" s="34"/>
      <c r="B15" s="39"/>
      <c r="C15" s="34"/>
      <c r="D15" s="34"/>
      <c r="E15" s="114" t="s">
        <v>26</v>
      </c>
      <c r="F15" s="34"/>
      <c r="G15" s="34"/>
      <c r="H15" s="34"/>
      <c r="I15" s="113" t="s">
        <v>27</v>
      </c>
      <c r="J15" s="114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5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3" t="s">
        <v>28</v>
      </c>
      <c r="E17" s="34"/>
      <c r="F17" s="34"/>
      <c r="G17" s="34"/>
      <c r="H17" s="34"/>
      <c r="I17" s="113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14" t="str">
        <f>'Rekapitulace stavby'!E14</f>
        <v>Vyplň údaj</v>
      </c>
      <c r="F18" s="315"/>
      <c r="G18" s="315"/>
      <c r="H18" s="315"/>
      <c r="I18" s="113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3" t="s">
        <v>30</v>
      </c>
      <c r="E20" s="34"/>
      <c r="F20" s="34"/>
      <c r="G20" s="34"/>
      <c r="H20" s="34"/>
      <c r="I20" s="113" t="s">
        <v>25</v>
      </c>
      <c r="J20" s="114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4" t="s">
        <v>31</v>
      </c>
      <c r="F21" s="34"/>
      <c r="G21" s="34"/>
      <c r="H21" s="34"/>
      <c r="I21" s="113" t="s">
        <v>27</v>
      </c>
      <c r="J21" s="114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3" t="s">
        <v>33</v>
      </c>
      <c r="E23" s="34"/>
      <c r="F23" s="34"/>
      <c r="G23" s="34"/>
      <c r="H23" s="34"/>
      <c r="I23" s="113" t="s">
        <v>25</v>
      </c>
      <c r="J23" s="114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4" t="s">
        <v>31</v>
      </c>
      <c r="F24" s="34"/>
      <c r="G24" s="34"/>
      <c r="H24" s="34"/>
      <c r="I24" s="113" t="s">
        <v>27</v>
      </c>
      <c r="J24" s="114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3" t="s">
        <v>34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6"/>
      <c r="B27" s="117"/>
      <c r="C27" s="116"/>
      <c r="D27" s="116"/>
      <c r="E27" s="316" t="s">
        <v>1</v>
      </c>
      <c r="F27" s="316"/>
      <c r="G27" s="316"/>
      <c r="H27" s="316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9"/>
      <c r="E29" s="119"/>
      <c r="F29" s="119"/>
      <c r="G29" s="119"/>
      <c r="H29" s="119"/>
      <c r="I29" s="119"/>
      <c r="J29" s="119"/>
      <c r="K29" s="119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0" t="s">
        <v>35</v>
      </c>
      <c r="E30" s="34"/>
      <c r="F30" s="34"/>
      <c r="G30" s="34"/>
      <c r="H30" s="34"/>
      <c r="I30" s="34"/>
      <c r="J30" s="121">
        <f>ROUND(J123,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9"/>
      <c r="E31" s="119"/>
      <c r="F31" s="119"/>
      <c r="G31" s="119"/>
      <c r="H31" s="119"/>
      <c r="I31" s="119"/>
      <c r="J31" s="119"/>
      <c r="K31" s="119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2" t="s">
        <v>37</v>
      </c>
      <c r="G32" s="34"/>
      <c r="H32" s="34"/>
      <c r="I32" s="122" t="s">
        <v>36</v>
      </c>
      <c r="J32" s="122" t="s">
        <v>38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3" t="s">
        <v>39</v>
      </c>
      <c r="E33" s="113" t="s">
        <v>40</v>
      </c>
      <c r="F33" s="124">
        <f>ROUND((SUM(BE123:BE244)),  2)</f>
        <v>0</v>
      </c>
      <c r="G33" s="34"/>
      <c r="H33" s="34"/>
      <c r="I33" s="125">
        <v>0.21</v>
      </c>
      <c r="J33" s="124">
        <f>ROUND(((SUM(BE123:BE244))*I33),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3" t="s">
        <v>41</v>
      </c>
      <c r="F34" s="124">
        <f>ROUND((SUM(BF123:BF244)),  2)</f>
        <v>0</v>
      </c>
      <c r="G34" s="34"/>
      <c r="H34" s="34"/>
      <c r="I34" s="125">
        <v>0.15</v>
      </c>
      <c r="J34" s="124">
        <f>ROUND(((SUM(BF123:BF244))*I34),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3" t="s">
        <v>42</v>
      </c>
      <c r="F35" s="124">
        <f>ROUND((SUM(BG123:BG244)),  2)</f>
        <v>0</v>
      </c>
      <c r="G35" s="34"/>
      <c r="H35" s="34"/>
      <c r="I35" s="125">
        <v>0.21</v>
      </c>
      <c r="J35" s="124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3" t="s">
        <v>43</v>
      </c>
      <c r="F36" s="124">
        <f>ROUND((SUM(BH123:BH244)),  2)</f>
        <v>0</v>
      </c>
      <c r="G36" s="34"/>
      <c r="H36" s="34"/>
      <c r="I36" s="125">
        <v>0.15</v>
      </c>
      <c r="J36" s="124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3" t="s">
        <v>44</v>
      </c>
      <c r="F37" s="124">
        <f>ROUND((SUM(BI123:BI244)),  2)</f>
        <v>0</v>
      </c>
      <c r="G37" s="34"/>
      <c r="H37" s="34"/>
      <c r="I37" s="125">
        <v>0</v>
      </c>
      <c r="J37" s="124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6"/>
      <c r="D39" s="127" t="s">
        <v>45</v>
      </c>
      <c r="E39" s="128"/>
      <c r="F39" s="128"/>
      <c r="G39" s="129" t="s">
        <v>46</v>
      </c>
      <c r="H39" s="130" t="s">
        <v>47</v>
      </c>
      <c r="I39" s="128"/>
      <c r="J39" s="131">
        <f>SUM(J30:J37)</f>
        <v>0</v>
      </c>
      <c r="K39" s="132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3" t="s">
        <v>48</v>
      </c>
      <c r="E50" s="134"/>
      <c r="F50" s="134"/>
      <c r="G50" s="133" t="s">
        <v>49</v>
      </c>
      <c r="H50" s="134"/>
      <c r="I50" s="134"/>
      <c r="J50" s="134"/>
      <c r="K50" s="134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5" t="s">
        <v>50</v>
      </c>
      <c r="E61" s="136"/>
      <c r="F61" s="137" t="s">
        <v>51</v>
      </c>
      <c r="G61" s="135" t="s">
        <v>50</v>
      </c>
      <c r="H61" s="136"/>
      <c r="I61" s="136"/>
      <c r="J61" s="138" t="s">
        <v>51</v>
      </c>
      <c r="K61" s="136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3" t="s">
        <v>52</v>
      </c>
      <c r="E65" s="139"/>
      <c r="F65" s="139"/>
      <c r="G65" s="133" t="s">
        <v>53</v>
      </c>
      <c r="H65" s="139"/>
      <c r="I65" s="139"/>
      <c r="J65" s="139"/>
      <c r="K65" s="139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5" t="s">
        <v>50</v>
      </c>
      <c r="E76" s="136"/>
      <c r="F76" s="137" t="s">
        <v>51</v>
      </c>
      <c r="G76" s="135" t="s">
        <v>50</v>
      </c>
      <c r="H76" s="136"/>
      <c r="I76" s="136"/>
      <c r="J76" s="138" t="s">
        <v>51</v>
      </c>
      <c r="K76" s="136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17" t="str">
        <f>E7</f>
        <v>Náves Heřmanice, ul. K Návsi</v>
      </c>
      <c r="F85" s="318"/>
      <c r="G85" s="318"/>
      <c r="H85" s="318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108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9" t="str">
        <f>E9</f>
        <v>003 - SO 401 VEŘEJNÉ OSVĚTLENÍ</v>
      </c>
      <c r="F87" s="319"/>
      <c r="G87" s="319"/>
      <c r="H87" s="319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ul. K Návsi</v>
      </c>
      <c r="G89" s="36"/>
      <c r="H89" s="36"/>
      <c r="I89" s="29" t="s">
        <v>22</v>
      </c>
      <c r="J89" s="66" t="str">
        <f>IF(J12="","",J12)</f>
        <v>7. 7. 2021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Městský obvod Slezská Ostrava</v>
      </c>
      <c r="G91" s="36"/>
      <c r="H91" s="36"/>
      <c r="I91" s="29" t="s">
        <v>30</v>
      </c>
      <c r="J91" s="32" t="str">
        <f>E21</f>
        <v>Ing. Bc. Roman Fildán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5.7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>Ing. Bc. Roman Fildán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4" t="s">
        <v>111</v>
      </c>
      <c r="D94" s="145"/>
      <c r="E94" s="145"/>
      <c r="F94" s="145"/>
      <c r="G94" s="145"/>
      <c r="H94" s="145"/>
      <c r="I94" s="145"/>
      <c r="J94" s="146" t="s">
        <v>112</v>
      </c>
      <c r="K94" s="14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7" t="s">
        <v>113</v>
      </c>
      <c r="D96" s="36"/>
      <c r="E96" s="36"/>
      <c r="F96" s="36"/>
      <c r="G96" s="36"/>
      <c r="H96" s="36"/>
      <c r="I96" s="36"/>
      <c r="J96" s="84">
        <f>J123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114</v>
      </c>
    </row>
    <row r="97" spans="1:31" s="9" customFormat="1" ht="24.95" customHeight="1">
      <c r="B97" s="148"/>
      <c r="C97" s="149"/>
      <c r="D97" s="150" t="s">
        <v>115</v>
      </c>
      <c r="E97" s="151"/>
      <c r="F97" s="151"/>
      <c r="G97" s="151"/>
      <c r="H97" s="151"/>
      <c r="I97" s="151"/>
      <c r="J97" s="152">
        <f>J124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305</v>
      </c>
      <c r="E98" s="157"/>
      <c r="F98" s="157"/>
      <c r="G98" s="157"/>
      <c r="H98" s="157"/>
      <c r="I98" s="157"/>
      <c r="J98" s="158">
        <f>J125</f>
        <v>0</v>
      </c>
      <c r="K98" s="155"/>
      <c r="L98" s="159"/>
    </row>
    <row r="99" spans="1:31" s="9" customFormat="1" ht="24.95" customHeight="1">
      <c r="B99" s="148"/>
      <c r="C99" s="149"/>
      <c r="D99" s="150" t="s">
        <v>1483</v>
      </c>
      <c r="E99" s="151"/>
      <c r="F99" s="151"/>
      <c r="G99" s="151"/>
      <c r="H99" s="151"/>
      <c r="I99" s="151"/>
      <c r="J99" s="152">
        <f>J129</f>
        <v>0</v>
      </c>
      <c r="K99" s="149"/>
      <c r="L99" s="153"/>
    </row>
    <row r="100" spans="1:31" s="10" customFormat="1" ht="19.899999999999999" customHeight="1">
      <c r="B100" s="154"/>
      <c r="C100" s="155"/>
      <c r="D100" s="156" t="s">
        <v>1484</v>
      </c>
      <c r="E100" s="157"/>
      <c r="F100" s="157"/>
      <c r="G100" s="157"/>
      <c r="H100" s="157"/>
      <c r="I100" s="157"/>
      <c r="J100" s="158">
        <f>J130</f>
        <v>0</v>
      </c>
      <c r="K100" s="155"/>
      <c r="L100" s="159"/>
    </row>
    <row r="101" spans="1:31" s="9" customFormat="1" ht="24.95" customHeight="1">
      <c r="B101" s="148"/>
      <c r="C101" s="149"/>
      <c r="D101" s="150" t="s">
        <v>309</v>
      </c>
      <c r="E101" s="151"/>
      <c r="F101" s="151"/>
      <c r="G101" s="151"/>
      <c r="H101" s="151"/>
      <c r="I101" s="151"/>
      <c r="J101" s="152">
        <f>J145</f>
        <v>0</v>
      </c>
      <c r="K101" s="149"/>
      <c r="L101" s="153"/>
    </row>
    <row r="102" spans="1:31" s="10" customFormat="1" ht="19.899999999999999" customHeight="1">
      <c r="B102" s="154"/>
      <c r="C102" s="155"/>
      <c r="D102" s="156" t="s">
        <v>1485</v>
      </c>
      <c r="E102" s="157"/>
      <c r="F102" s="157"/>
      <c r="G102" s="157"/>
      <c r="H102" s="157"/>
      <c r="I102" s="157"/>
      <c r="J102" s="158">
        <f>J146</f>
        <v>0</v>
      </c>
      <c r="K102" s="155"/>
      <c r="L102" s="159"/>
    </row>
    <row r="103" spans="1:31" s="10" customFormat="1" ht="19.899999999999999" customHeight="1">
      <c r="B103" s="154"/>
      <c r="C103" s="155"/>
      <c r="D103" s="156" t="s">
        <v>310</v>
      </c>
      <c r="E103" s="157"/>
      <c r="F103" s="157"/>
      <c r="G103" s="157"/>
      <c r="H103" s="157"/>
      <c r="I103" s="157"/>
      <c r="J103" s="158">
        <f>J200</f>
        <v>0</v>
      </c>
      <c r="K103" s="155"/>
      <c r="L103" s="159"/>
    </row>
    <row r="104" spans="1:31" s="2" customFormat="1" ht="21.75" customHeight="1">
      <c r="A104" s="34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6.95" customHeight="1">
      <c r="A105" s="34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pans="1:31" s="2" customFormat="1" ht="6.95" customHeight="1">
      <c r="A109" s="34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24.95" customHeight="1">
      <c r="A110" s="34"/>
      <c r="B110" s="35"/>
      <c r="C110" s="23" t="s">
        <v>117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16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317" t="str">
        <f>E7</f>
        <v>Náves Heřmanice, ul. K Návsi</v>
      </c>
      <c r="F113" s="318"/>
      <c r="G113" s="318"/>
      <c r="H113" s="318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108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6.5" customHeight="1">
      <c r="A115" s="34"/>
      <c r="B115" s="35"/>
      <c r="C115" s="36"/>
      <c r="D115" s="36"/>
      <c r="E115" s="269" t="str">
        <f>E9</f>
        <v>003 - SO 401 VEŘEJNÉ OSVĚTLENÍ</v>
      </c>
      <c r="F115" s="319"/>
      <c r="G115" s="319"/>
      <c r="H115" s="319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2" customHeight="1">
      <c r="A117" s="34"/>
      <c r="B117" s="35"/>
      <c r="C117" s="29" t="s">
        <v>20</v>
      </c>
      <c r="D117" s="36"/>
      <c r="E117" s="36"/>
      <c r="F117" s="27" t="str">
        <f>F12</f>
        <v>ul. K Návsi</v>
      </c>
      <c r="G117" s="36"/>
      <c r="H117" s="36"/>
      <c r="I117" s="29" t="s">
        <v>22</v>
      </c>
      <c r="J117" s="66" t="str">
        <f>IF(J12="","",J12)</f>
        <v>7. 7. 2021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25.7" customHeight="1">
      <c r="A119" s="34"/>
      <c r="B119" s="35"/>
      <c r="C119" s="29" t="s">
        <v>24</v>
      </c>
      <c r="D119" s="36"/>
      <c r="E119" s="36"/>
      <c r="F119" s="27" t="str">
        <f>E15</f>
        <v>Městský obvod Slezská Ostrava</v>
      </c>
      <c r="G119" s="36"/>
      <c r="H119" s="36"/>
      <c r="I119" s="29" t="s">
        <v>30</v>
      </c>
      <c r="J119" s="32" t="str">
        <f>E21</f>
        <v>Ing. Bc. Roman Fildán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25.7" customHeight="1">
      <c r="A120" s="34"/>
      <c r="B120" s="35"/>
      <c r="C120" s="29" t="s">
        <v>28</v>
      </c>
      <c r="D120" s="36"/>
      <c r="E120" s="36"/>
      <c r="F120" s="27" t="str">
        <f>IF(E18="","",E18)</f>
        <v>Vyplň údaj</v>
      </c>
      <c r="G120" s="36"/>
      <c r="H120" s="36"/>
      <c r="I120" s="29" t="s">
        <v>33</v>
      </c>
      <c r="J120" s="32" t="str">
        <f>E24</f>
        <v>Ing. Bc. Roman Fildán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0.3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11" customFormat="1" ht="29.25" customHeight="1">
      <c r="A122" s="160"/>
      <c r="B122" s="161"/>
      <c r="C122" s="162" t="s">
        <v>118</v>
      </c>
      <c r="D122" s="163" t="s">
        <v>60</v>
      </c>
      <c r="E122" s="163" t="s">
        <v>56</v>
      </c>
      <c r="F122" s="163" t="s">
        <v>57</v>
      </c>
      <c r="G122" s="163" t="s">
        <v>119</v>
      </c>
      <c r="H122" s="163" t="s">
        <v>120</v>
      </c>
      <c r="I122" s="163" t="s">
        <v>121</v>
      </c>
      <c r="J122" s="164" t="s">
        <v>112</v>
      </c>
      <c r="K122" s="165" t="s">
        <v>122</v>
      </c>
      <c r="L122" s="166"/>
      <c r="M122" s="75" t="s">
        <v>1</v>
      </c>
      <c r="N122" s="76" t="s">
        <v>39</v>
      </c>
      <c r="O122" s="76" t="s">
        <v>123</v>
      </c>
      <c r="P122" s="76" t="s">
        <v>124</v>
      </c>
      <c r="Q122" s="76" t="s">
        <v>125</v>
      </c>
      <c r="R122" s="76" t="s">
        <v>126</v>
      </c>
      <c r="S122" s="76" t="s">
        <v>127</v>
      </c>
      <c r="T122" s="77" t="s">
        <v>128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pans="1:65" s="2" customFormat="1" ht="22.9" customHeight="1">
      <c r="A123" s="34"/>
      <c r="B123" s="35"/>
      <c r="C123" s="82" t="s">
        <v>129</v>
      </c>
      <c r="D123" s="36"/>
      <c r="E123" s="36"/>
      <c r="F123" s="36"/>
      <c r="G123" s="36"/>
      <c r="H123" s="36"/>
      <c r="I123" s="36"/>
      <c r="J123" s="167">
        <f>BK123</f>
        <v>0</v>
      </c>
      <c r="K123" s="36"/>
      <c r="L123" s="39"/>
      <c r="M123" s="78"/>
      <c r="N123" s="168"/>
      <c r="O123" s="79"/>
      <c r="P123" s="169">
        <f>P124+P129+P145</f>
        <v>0</v>
      </c>
      <c r="Q123" s="79"/>
      <c r="R123" s="169">
        <f>R124+R129+R145</f>
        <v>35.078339300000003</v>
      </c>
      <c r="S123" s="79"/>
      <c r="T123" s="170">
        <f>T124+T129+T145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74</v>
      </c>
      <c r="AU123" s="17" t="s">
        <v>114</v>
      </c>
      <c r="BK123" s="171">
        <f>BK124+BK129+BK145</f>
        <v>0</v>
      </c>
    </row>
    <row r="124" spans="1:65" s="12" customFormat="1" ht="25.9" customHeight="1">
      <c r="B124" s="172"/>
      <c r="C124" s="173"/>
      <c r="D124" s="174" t="s">
        <v>74</v>
      </c>
      <c r="E124" s="175" t="s">
        <v>130</v>
      </c>
      <c r="F124" s="175" t="s">
        <v>131</v>
      </c>
      <c r="G124" s="173"/>
      <c r="H124" s="173"/>
      <c r="I124" s="176"/>
      <c r="J124" s="177">
        <f>BK124</f>
        <v>0</v>
      </c>
      <c r="K124" s="173"/>
      <c r="L124" s="178"/>
      <c r="M124" s="179"/>
      <c r="N124" s="180"/>
      <c r="O124" s="180"/>
      <c r="P124" s="181">
        <f>P125</f>
        <v>0</v>
      </c>
      <c r="Q124" s="180"/>
      <c r="R124" s="181">
        <f>R125</f>
        <v>0</v>
      </c>
      <c r="S124" s="180"/>
      <c r="T124" s="182">
        <f>T125</f>
        <v>0</v>
      </c>
      <c r="AR124" s="183" t="s">
        <v>83</v>
      </c>
      <c r="AT124" s="184" t="s">
        <v>74</v>
      </c>
      <c r="AU124" s="184" t="s">
        <v>75</v>
      </c>
      <c r="AY124" s="183" t="s">
        <v>133</v>
      </c>
      <c r="BK124" s="185">
        <f>BK125</f>
        <v>0</v>
      </c>
    </row>
    <row r="125" spans="1:65" s="12" customFormat="1" ht="22.9" customHeight="1">
      <c r="B125" s="172"/>
      <c r="C125" s="173"/>
      <c r="D125" s="174" t="s">
        <v>74</v>
      </c>
      <c r="E125" s="186" t="s">
        <v>138</v>
      </c>
      <c r="F125" s="186" t="s">
        <v>955</v>
      </c>
      <c r="G125" s="173"/>
      <c r="H125" s="173"/>
      <c r="I125" s="176"/>
      <c r="J125" s="187">
        <f>BK125</f>
        <v>0</v>
      </c>
      <c r="K125" s="173"/>
      <c r="L125" s="178"/>
      <c r="M125" s="179"/>
      <c r="N125" s="180"/>
      <c r="O125" s="180"/>
      <c r="P125" s="181">
        <f>SUM(P126:P128)</f>
        <v>0</v>
      </c>
      <c r="Q125" s="180"/>
      <c r="R125" s="181">
        <f>SUM(R126:R128)</f>
        <v>0</v>
      </c>
      <c r="S125" s="180"/>
      <c r="T125" s="182">
        <f>SUM(T126:T128)</f>
        <v>0</v>
      </c>
      <c r="AR125" s="183" t="s">
        <v>83</v>
      </c>
      <c r="AT125" s="184" t="s">
        <v>74</v>
      </c>
      <c r="AU125" s="184" t="s">
        <v>83</v>
      </c>
      <c r="AY125" s="183" t="s">
        <v>133</v>
      </c>
      <c r="BK125" s="185">
        <f>SUM(BK126:BK128)</f>
        <v>0</v>
      </c>
    </row>
    <row r="126" spans="1:65" s="2" customFormat="1" ht="24.2" customHeight="1">
      <c r="A126" s="34"/>
      <c r="B126" s="35"/>
      <c r="C126" s="236" t="s">
        <v>83</v>
      </c>
      <c r="D126" s="236" t="s">
        <v>221</v>
      </c>
      <c r="E126" s="237" t="s">
        <v>1486</v>
      </c>
      <c r="F126" s="238" t="s">
        <v>1487</v>
      </c>
      <c r="G126" s="239" t="s">
        <v>249</v>
      </c>
      <c r="H126" s="240">
        <v>11.525</v>
      </c>
      <c r="I126" s="241"/>
      <c r="J126" s="242">
        <f>ROUND(I126*H126,2)</f>
        <v>0</v>
      </c>
      <c r="K126" s="243"/>
      <c r="L126" s="39"/>
      <c r="M126" s="244" t="s">
        <v>1</v>
      </c>
      <c r="N126" s="245" t="s">
        <v>40</v>
      </c>
      <c r="O126" s="71"/>
      <c r="P126" s="199">
        <f>O126*H126</f>
        <v>0</v>
      </c>
      <c r="Q126" s="199">
        <v>0</v>
      </c>
      <c r="R126" s="199">
        <f>Q126*H126</f>
        <v>0</v>
      </c>
      <c r="S126" s="199">
        <v>0</v>
      </c>
      <c r="T126" s="200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01" t="s">
        <v>139</v>
      </c>
      <c r="AT126" s="201" t="s">
        <v>221</v>
      </c>
      <c r="AU126" s="201" t="s">
        <v>85</v>
      </c>
      <c r="AY126" s="17" t="s">
        <v>133</v>
      </c>
      <c r="BE126" s="202">
        <f>IF(N126="základní",J126,0)</f>
        <v>0</v>
      </c>
      <c r="BF126" s="202">
        <f>IF(N126="snížená",J126,0)</f>
        <v>0</v>
      </c>
      <c r="BG126" s="202">
        <f>IF(N126="zákl. přenesená",J126,0)</f>
        <v>0</v>
      </c>
      <c r="BH126" s="202">
        <f>IF(N126="sníž. přenesená",J126,0)</f>
        <v>0</v>
      </c>
      <c r="BI126" s="202">
        <f>IF(N126="nulová",J126,0)</f>
        <v>0</v>
      </c>
      <c r="BJ126" s="17" t="s">
        <v>83</v>
      </c>
      <c r="BK126" s="202">
        <f>ROUND(I126*H126,2)</f>
        <v>0</v>
      </c>
      <c r="BL126" s="17" t="s">
        <v>139</v>
      </c>
      <c r="BM126" s="201" t="s">
        <v>1488</v>
      </c>
    </row>
    <row r="127" spans="1:65" s="13" customFormat="1" ht="11.25">
      <c r="B127" s="203"/>
      <c r="C127" s="204"/>
      <c r="D127" s="205" t="s">
        <v>169</v>
      </c>
      <c r="E127" s="206" t="s">
        <v>1</v>
      </c>
      <c r="F127" s="207" t="s">
        <v>1489</v>
      </c>
      <c r="G127" s="204"/>
      <c r="H127" s="206" t="s">
        <v>1</v>
      </c>
      <c r="I127" s="208"/>
      <c r="J127" s="204"/>
      <c r="K127" s="204"/>
      <c r="L127" s="209"/>
      <c r="M127" s="210"/>
      <c r="N127" s="211"/>
      <c r="O127" s="211"/>
      <c r="P127" s="211"/>
      <c r="Q127" s="211"/>
      <c r="R127" s="211"/>
      <c r="S127" s="211"/>
      <c r="T127" s="212"/>
      <c r="AT127" s="213" t="s">
        <v>169</v>
      </c>
      <c r="AU127" s="213" t="s">
        <v>85</v>
      </c>
      <c r="AV127" s="13" t="s">
        <v>83</v>
      </c>
      <c r="AW127" s="13" t="s">
        <v>32</v>
      </c>
      <c r="AX127" s="13" t="s">
        <v>75</v>
      </c>
      <c r="AY127" s="213" t="s">
        <v>133</v>
      </c>
    </row>
    <row r="128" spans="1:65" s="14" customFormat="1" ht="11.25">
      <c r="B128" s="214"/>
      <c r="C128" s="215"/>
      <c r="D128" s="205" t="s">
        <v>169</v>
      </c>
      <c r="E128" s="216" t="s">
        <v>1</v>
      </c>
      <c r="F128" s="217" t="s">
        <v>1490</v>
      </c>
      <c r="G128" s="215"/>
      <c r="H128" s="218">
        <v>11.525</v>
      </c>
      <c r="I128" s="219"/>
      <c r="J128" s="215"/>
      <c r="K128" s="215"/>
      <c r="L128" s="220"/>
      <c r="M128" s="221"/>
      <c r="N128" s="222"/>
      <c r="O128" s="222"/>
      <c r="P128" s="222"/>
      <c r="Q128" s="222"/>
      <c r="R128" s="222"/>
      <c r="S128" s="222"/>
      <c r="T128" s="223"/>
      <c r="AT128" s="224" t="s">
        <v>169</v>
      </c>
      <c r="AU128" s="224" t="s">
        <v>85</v>
      </c>
      <c r="AV128" s="14" t="s">
        <v>85</v>
      </c>
      <c r="AW128" s="14" t="s">
        <v>32</v>
      </c>
      <c r="AX128" s="14" t="s">
        <v>83</v>
      </c>
      <c r="AY128" s="224" t="s">
        <v>133</v>
      </c>
    </row>
    <row r="129" spans="1:65" s="12" customFormat="1" ht="25.9" customHeight="1">
      <c r="B129" s="172"/>
      <c r="C129" s="173"/>
      <c r="D129" s="174" t="s">
        <v>74</v>
      </c>
      <c r="E129" s="175" t="s">
        <v>1491</v>
      </c>
      <c r="F129" s="175" t="s">
        <v>1492</v>
      </c>
      <c r="G129" s="173"/>
      <c r="H129" s="173"/>
      <c r="I129" s="176"/>
      <c r="J129" s="177">
        <f>BK129</f>
        <v>0</v>
      </c>
      <c r="K129" s="173"/>
      <c r="L129" s="178"/>
      <c r="M129" s="179"/>
      <c r="N129" s="180"/>
      <c r="O129" s="180"/>
      <c r="P129" s="181">
        <f>P130</f>
        <v>0</v>
      </c>
      <c r="Q129" s="180"/>
      <c r="R129" s="181">
        <f>R130</f>
        <v>3.0000000000000001E-3</v>
      </c>
      <c r="S129" s="180"/>
      <c r="T129" s="182">
        <f>T130</f>
        <v>0</v>
      </c>
      <c r="AR129" s="183" t="s">
        <v>85</v>
      </c>
      <c r="AT129" s="184" t="s">
        <v>74</v>
      </c>
      <c r="AU129" s="184" t="s">
        <v>75</v>
      </c>
      <c r="AY129" s="183" t="s">
        <v>133</v>
      </c>
      <c r="BK129" s="185">
        <f>BK130</f>
        <v>0</v>
      </c>
    </row>
    <row r="130" spans="1:65" s="12" customFormat="1" ht="22.9" customHeight="1">
      <c r="B130" s="172"/>
      <c r="C130" s="173"/>
      <c r="D130" s="174" t="s">
        <v>74</v>
      </c>
      <c r="E130" s="186" t="s">
        <v>1493</v>
      </c>
      <c r="F130" s="186" t="s">
        <v>1494</v>
      </c>
      <c r="G130" s="173"/>
      <c r="H130" s="173"/>
      <c r="I130" s="176"/>
      <c r="J130" s="187">
        <f>BK130</f>
        <v>0</v>
      </c>
      <c r="K130" s="173"/>
      <c r="L130" s="178"/>
      <c r="M130" s="179"/>
      <c r="N130" s="180"/>
      <c r="O130" s="180"/>
      <c r="P130" s="181">
        <f>SUM(P131:P144)</f>
        <v>0</v>
      </c>
      <c r="Q130" s="180"/>
      <c r="R130" s="181">
        <f>SUM(R131:R144)</f>
        <v>3.0000000000000001E-3</v>
      </c>
      <c r="S130" s="180"/>
      <c r="T130" s="182">
        <f>SUM(T131:T144)</f>
        <v>0</v>
      </c>
      <c r="AR130" s="183" t="s">
        <v>85</v>
      </c>
      <c r="AT130" s="184" t="s">
        <v>74</v>
      </c>
      <c r="AU130" s="184" t="s">
        <v>83</v>
      </c>
      <c r="AY130" s="183" t="s">
        <v>133</v>
      </c>
      <c r="BK130" s="185">
        <f>SUM(BK131:BK144)</f>
        <v>0</v>
      </c>
    </row>
    <row r="131" spans="1:65" s="2" customFormat="1" ht="24.2" customHeight="1">
      <c r="A131" s="34"/>
      <c r="B131" s="35"/>
      <c r="C131" s="236" t="s">
        <v>85</v>
      </c>
      <c r="D131" s="236" t="s">
        <v>221</v>
      </c>
      <c r="E131" s="237" t="s">
        <v>1495</v>
      </c>
      <c r="F131" s="238" t="s">
        <v>1496</v>
      </c>
      <c r="G131" s="239" t="s">
        <v>105</v>
      </c>
      <c r="H131" s="240">
        <v>342</v>
      </c>
      <c r="I131" s="241"/>
      <c r="J131" s="242">
        <f>ROUND(I131*H131,2)</f>
        <v>0</v>
      </c>
      <c r="K131" s="243"/>
      <c r="L131" s="39"/>
      <c r="M131" s="244" t="s">
        <v>1</v>
      </c>
      <c r="N131" s="245" t="s">
        <v>40</v>
      </c>
      <c r="O131" s="71"/>
      <c r="P131" s="199">
        <f>O131*H131</f>
        <v>0</v>
      </c>
      <c r="Q131" s="199">
        <v>0</v>
      </c>
      <c r="R131" s="199">
        <f>Q131*H131</f>
        <v>0</v>
      </c>
      <c r="S131" s="199">
        <v>0</v>
      </c>
      <c r="T131" s="200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1" t="s">
        <v>193</v>
      </c>
      <c r="AT131" s="201" t="s">
        <v>221</v>
      </c>
      <c r="AU131" s="201" t="s">
        <v>85</v>
      </c>
      <c r="AY131" s="17" t="s">
        <v>133</v>
      </c>
      <c r="BE131" s="202">
        <f>IF(N131="základní",J131,0)</f>
        <v>0</v>
      </c>
      <c r="BF131" s="202">
        <f>IF(N131="snížená",J131,0)</f>
        <v>0</v>
      </c>
      <c r="BG131" s="202">
        <f>IF(N131="zákl. přenesená",J131,0)</f>
        <v>0</v>
      </c>
      <c r="BH131" s="202">
        <f>IF(N131="sníž. přenesená",J131,0)</f>
        <v>0</v>
      </c>
      <c r="BI131" s="202">
        <f>IF(N131="nulová",J131,0)</f>
        <v>0</v>
      </c>
      <c r="BJ131" s="17" t="s">
        <v>83</v>
      </c>
      <c r="BK131" s="202">
        <f>ROUND(I131*H131,2)</f>
        <v>0</v>
      </c>
      <c r="BL131" s="17" t="s">
        <v>193</v>
      </c>
      <c r="BM131" s="201" t="s">
        <v>1497</v>
      </c>
    </row>
    <row r="132" spans="1:65" s="14" customFormat="1" ht="11.25">
      <c r="B132" s="214"/>
      <c r="C132" s="215"/>
      <c r="D132" s="205" t="s">
        <v>169</v>
      </c>
      <c r="E132" s="216" t="s">
        <v>1</v>
      </c>
      <c r="F132" s="217" t="s">
        <v>1498</v>
      </c>
      <c r="G132" s="215"/>
      <c r="H132" s="218">
        <v>342</v>
      </c>
      <c r="I132" s="219"/>
      <c r="J132" s="215"/>
      <c r="K132" s="215"/>
      <c r="L132" s="220"/>
      <c r="M132" s="221"/>
      <c r="N132" s="222"/>
      <c r="O132" s="222"/>
      <c r="P132" s="222"/>
      <c r="Q132" s="222"/>
      <c r="R132" s="222"/>
      <c r="S132" s="222"/>
      <c r="T132" s="223"/>
      <c r="AT132" s="224" t="s">
        <v>169</v>
      </c>
      <c r="AU132" s="224" t="s">
        <v>85</v>
      </c>
      <c r="AV132" s="14" t="s">
        <v>85</v>
      </c>
      <c r="AW132" s="14" t="s">
        <v>32</v>
      </c>
      <c r="AX132" s="14" t="s">
        <v>83</v>
      </c>
      <c r="AY132" s="224" t="s">
        <v>133</v>
      </c>
    </row>
    <row r="133" spans="1:65" s="2" customFormat="1" ht="21.75" customHeight="1">
      <c r="A133" s="34"/>
      <c r="B133" s="35"/>
      <c r="C133" s="236" t="s">
        <v>143</v>
      </c>
      <c r="D133" s="236" t="s">
        <v>221</v>
      </c>
      <c r="E133" s="237" t="s">
        <v>1499</v>
      </c>
      <c r="F133" s="238" t="s">
        <v>1500</v>
      </c>
      <c r="G133" s="239" t="s">
        <v>167</v>
      </c>
      <c r="H133" s="240">
        <v>88</v>
      </c>
      <c r="I133" s="241"/>
      <c r="J133" s="242">
        <f>ROUND(I133*H133,2)</f>
        <v>0</v>
      </c>
      <c r="K133" s="243"/>
      <c r="L133" s="39"/>
      <c r="M133" s="244" t="s">
        <v>1</v>
      </c>
      <c r="N133" s="245" t="s">
        <v>40</v>
      </c>
      <c r="O133" s="71"/>
      <c r="P133" s="199">
        <f>O133*H133</f>
        <v>0</v>
      </c>
      <c r="Q133" s="199">
        <v>0</v>
      </c>
      <c r="R133" s="199">
        <f>Q133*H133</f>
        <v>0</v>
      </c>
      <c r="S133" s="199">
        <v>0</v>
      </c>
      <c r="T133" s="200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1" t="s">
        <v>193</v>
      </c>
      <c r="AT133" s="201" t="s">
        <v>221</v>
      </c>
      <c r="AU133" s="201" t="s">
        <v>85</v>
      </c>
      <c r="AY133" s="17" t="s">
        <v>133</v>
      </c>
      <c r="BE133" s="202">
        <f>IF(N133="základní",J133,0)</f>
        <v>0</v>
      </c>
      <c r="BF133" s="202">
        <f>IF(N133="snížená",J133,0)</f>
        <v>0</v>
      </c>
      <c r="BG133" s="202">
        <f>IF(N133="zákl. přenesená",J133,0)</f>
        <v>0</v>
      </c>
      <c r="BH133" s="202">
        <f>IF(N133="sníž. přenesená",J133,0)</f>
        <v>0</v>
      </c>
      <c r="BI133" s="202">
        <f>IF(N133="nulová",J133,0)</f>
        <v>0</v>
      </c>
      <c r="BJ133" s="17" t="s">
        <v>83</v>
      </c>
      <c r="BK133" s="202">
        <f>ROUND(I133*H133,2)</f>
        <v>0</v>
      </c>
      <c r="BL133" s="17" t="s">
        <v>193</v>
      </c>
      <c r="BM133" s="201" t="s">
        <v>1501</v>
      </c>
    </row>
    <row r="134" spans="1:65" s="13" customFormat="1" ht="11.25">
      <c r="B134" s="203"/>
      <c r="C134" s="204"/>
      <c r="D134" s="205" t="s">
        <v>169</v>
      </c>
      <c r="E134" s="206" t="s">
        <v>1</v>
      </c>
      <c r="F134" s="207" t="s">
        <v>1489</v>
      </c>
      <c r="G134" s="204"/>
      <c r="H134" s="206" t="s">
        <v>1</v>
      </c>
      <c r="I134" s="208"/>
      <c r="J134" s="204"/>
      <c r="K134" s="204"/>
      <c r="L134" s="209"/>
      <c r="M134" s="210"/>
      <c r="N134" s="211"/>
      <c r="O134" s="211"/>
      <c r="P134" s="211"/>
      <c r="Q134" s="211"/>
      <c r="R134" s="211"/>
      <c r="S134" s="211"/>
      <c r="T134" s="212"/>
      <c r="AT134" s="213" t="s">
        <v>169</v>
      </c>
      <c r="AU134" s="213" t="s">
        <v>85</v>
      </c>
      <c r="AV134" s="13" t="s">
        <v>83</v>
      </c>
      <c r="AW134" s="13" t="s">
        <v>32</v>
      </c>
      <c r="AX134" s="13" t="s">
        <v>75</v>
      </c>
      <c r="AY134" s="213" t="s">
        <v>133</v>
      </c>
    </row>
    <row r="135" spans="1:65" s="14" customFormat="1" ht="11.25">
      <c r="B135" s="214"/>
      <c r="C135" s="215"/>
      <c r="D135" s="205" t="s">
        <v>169</v>
      </c>
      <c r="E135" s="216" t="s">
        <v>1</v>
      </c>
      <c r="F135" s="217" t="s">
        <v>1502</v>
      </c>
      <c r="G135" s="215"/>
      <c r="H135" s="218">
        <v>88</v>
      </c>
      <c r="I135" s="219"/>
      <c r="J135" s="215"/>
      <c r="K135" s="215"/>
      <c r="L135" s="220"/>
      <c r="M135" s="221"/>
      <c r="N135" s="222"/>
      <c r="O135" s="222"/>
      <c r="P135" s="222"/>
      <c r="Q135" s="222"/>
      <c r="R135" s="222"/>
      <c r="S135" s="222"/>
      <c r="T135" s="223"/>
      <c r="AT135" s="224" t="s">
        <v>169</v>
      </c>
      <c r="AU135" s="224" t="s">
        <v>85</v>
      </c>
      <c r="AV135" s="14" t="s">
        <v>85</v>
      </c>
      <c r="AW135" s="14" t="s">
        <v>32</v>
      </c>
      <c r="AX135" s="14" t="s">
        <v>83</v>
      </c>
      <c r="AY135" s="224" t="s">
        <v>133</v>
      </c>
    </row>
    <row r="136" spans="1:65" s="2" customFormat="1" ht="16.5" customHeight="1">
      <c r="A136" s="34"/>
      <c r="B136" s="35"/>
      <c r="C136" s="236" t="s">
        <v>139</v>
      </c>
      <c r="D136" s="236" t="s">
        <v>221</v>
      </c>
      <c r="E136" s="237" t="s">
        <v>1503</v>
      </c>
      <c r="F136" s="238" t="s">
        <v>1504</v>
      </c>
      <c r="G136" s="239" t="s">
        <v>167</v>
      </c>
      <c r="H136" s="240">
        <v>22</v>
      </c>
      <c r="I136" s="241"/>
      <c r="J136" s="242">
        <f>ROUND(I136*H136,2)</f>
        <v>0</v>
      </c>
      <c r="K136" s="243"/>
      <c r="L136" s="39"/>
      <c r="M136" s="244" t="s">
        <v>1</v>
      </c>
      <c r="N136" s="245" t="s">
        <v>40</v>
      </c>
      <c r="O136" s="71"/>
      <c r="P136" s="199">
        <f>O136*H136</f>
        <v>0</v>
      </c>
      <c r="Q136" s="199">
        <v>0</v>
      </c>
      <c r="R136" s="199">
        <f>Q136*H136</f>
        <v>0</v>
      </c>
      <c r="S136" s="199">
        <v>0</v>
      </c>
      <c r="T136" s="200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1" t="s">
        <v>193</v>
      </c>
      <c r="AT136" s="201" t="s">
        <v>221</v>
      </c>
      <c r="AU136" s="201" t="s">
        <v>85</v>
      </c>
      <c r="AY136" s="17" t="s">
        <v>133</v>
      </c>
      <c r="BE136" s="202">
        <f>IF(N136="základní",J136,0)</f>
        <v>0</v>
      </c>
      <c r="BF136" s="202">
        <f>IF(N136="snížená",J136,0)</f>
        <v>0</v>
      </c>
      <c r="BG136" s="202">
        <f>IF(N136="zákl. přenesená",J136,0)</f>
        <v>0</v>
      </c>
      <c r="BH136" s="202">
        <f>IF(N136="sníž. přenesená",J136,0)</f>
        <v>0</v>
      </c>
      <c r="BI136" s="202">
        <f>IF(N136="nulová",J136,0)</f>
        <v>0</v>
      </c>
      <c r="BJ136" s="17" t="s">
        <v>83</v>
      </c>
      <c r="BK136" s="202">
        <f>ROUND(I136*H136,2)</f>
        <v>0</v>
      </c>
      <c r="BL136" s="17" t="s">
        <v>193</v>
      </c>
      <c r="BM136" s="201" t="s">
        <v>1505</v>
      </c>
    </row>
    <row r="137" spans="1:65" s="14" customFormat="1" ht="11.25">
      <c r="B137" s="214"/>
      <c r="C137" s="215"/>
      <c r="D137" s="205" t="s">
        <v>169</v>
      </c>
      <c r="E137" s="216" t="s">
        <v>1</v>
      </c>
      <c r="F137" s="217" t="s">
        <v>1506</v>
      </c>
      <c r="G137" s="215"/>
      <c r="H137" s="218">
        <v>22</v>
      </c>
      <c r="I137" s="219"/>
      <c r="J137" s="215"/>
      <c r="K137" s="215"/>
      <c r="L137" s="220"/>
      <c r="M137" s="221"/>
      <c r="N137" s="222"/>
      <c r="O137" s="222"/>
      <c r="P137" s="222"/>
      <c r="Q137" s="222"/>
      <c r="R137" s="222"/>
      <c r="S137" s="222"/>
      <c r="T137" s="223"/>
      <c r="AT137" s="224" t="s">
        <v>169</v>
      </c>
      <c r="AU137" s="224" t="s">
        <v>85</v>
      </c>
      <c r="AV137" s="14" t="s">
        <v>85</v>
      </c>
      <c r="AW137" s="14" t="s">
        <v>32</v>
      </c>
      <c r="AX137" s="14" t="s">
        <v>83</v>
      </c>
      <c r="AY137" s="224" t="s">
        <v>133</v>
      </c>
    </row>
    <row r="138" spans="1:65" s="2" customFormat="1" ht="16.5" customHeight="1">
      <c r="A138" s="34"/>
      <c r="B138" s="35"/>
      <c r="C138" s="188" t="s">
        <v>132</v>
      </c>
      <c r="D138" s="188" t="s">
        <v>135</v>
      </c>
      <c r="E138" s="189" t="s">
        <v>1507</v>
      </c>
      <c r="F138" s="190" t="s">
        <v>1508</v>
      </c>
      <c r="G138" s="191" t="s">
        <v>167</v>
      </c>
      <c r="H138" s="192">
        <v>10</v>
      </c>
      <c r="I138" s="193"/>
      <c r="J138" s="194">
        <f>ROUND(I138*H138,2)</f>
        <v>0</v>
      </c>
      <c r="K138" s="195"/>
      <c r="L138" s="196"/>
      <c r="M138" s="197" t="s">
        <v>1</v>
      </c>
      <c r="N138" s="198" t="s">
        <v>40</v>
      </c>
      <c r="O138" s="71"/>
      <c r="P138" s="199">
        <f>O138*H138</f>
        <v>0</v>
      </c>
      <c r="Q138" s="199">
        <v>1.2E-4</v>
      </c>
      <c r="R138" s="199">
        <f>Q138*H138</f>
        <v>1.2000000000000001E-3</v>
      </c>
      <c r="S138" s="199">
        <v>0</v>
      </c>
      <c r="T138" s="200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1" t="s">
        <v>447</v>
      </c>
      <c r="AT138" s="201" t="s">
        <v>135</v>
      </c>
      <c r="AU138" s="201" t="s">
        <v>85</v>
      </c>
      <c r="AY138" s="17" t="s">
        <v>133</v>
      </c>
      <c r="BE138" s="202">
        <f>IF(N138="základní",J138,0)</f>
        <v>0</v>
      </c>
      <c r="BF138" s="202">
        <f>IF(N138="snížená",J138,0)</f>
        <v>0</v>
      </c>
      <c r="BG138" s="202">
        <f>IF(N138="zákl. přenesená",J138,0)</f>
        <v>0</v>
      </c>
      <c r="BH138" s="202">
        <f>IF(N138="sníž. přenesená",J138,0)</f>
        <v>0</v>
      </c>
      <c r="BI138" s="202">
        <f>IF(N138="nulová",J138,0)</f>
        <v>0</v>
      </c>
      <c r="BJ138" s="17" t="s">
        <v>83</v>
      </c>
      <c r="BK138" s="202">
        <f>ROUND(I138*H138,2)</f>
        <v>0</v>
      </c>
      <c r="BL138" s="17" t="s">
        <v>193</v>
      </c>
      <c r="BM138" s="201" t="s">
        <v>1509</v>
      </c>
    </row>
    <row r="139" spans="1:65" s="14" customFormat="1" ht="11.25">
      <c r="B139" s="214"/>
      <c r="C139" s="215"/>
      <c r="D139" s="205" t="s">
        <v>169</v>
      </c>
      <c r="E139" s="216" t="s">
        <v>1</v>
      </c>
      <c r="F139" s="217" t="s">
        <v>164</v>
      </c>
      <c r="G139" s="215"/>
      <c r="H139" s="218">
        <v>10</v>
      </c>
      <c r="I139" s="219"/>
      <c r="J139" s="215"/>
      <c r="K139" s="215"/>
      <c r="L139" s="220"/>
      <c r="M139" s="221"/>
      <c r="N139" s="222"/>
      <c r="O139" s="222"/>
      <c r="P139" s="222"/>
      <c r="Q139" s="222"/>
      <c r="R139" s="222"/>
      <c r="S139" s="222"/>
      <c r="T139" s="223"/>
      <c r="AT139" s="224" t="s">
        <v>169</v>
      </c>
      <c r="AU139" s="224" t="s">
        <v>85</v>
      </c>
      <c r="AV139" s="14" t="s">
        <v>85</v>
      </c>
      <c r="AW139" s="14" t="s">
        <v>32</v>
      </c>
      <c r="AX139" s="14" t="s">
        <v>83</v>
      </c>
      <c r="AY139" s="224" t="s">
        <v>133</v>
      </c>
    </row>
    <row r="140" spans="1:65" s="2" customFormat="1" ht="16.5" customHeight="1">
      <c r="A140" s="34"/>
      <c r="B140" s="35"/>
      <c r="C140" s="188" t="s">
        <v>151</v>
      </c>
      <c r="D140" s="188" t="s">
        <v>135</v>
      </c>
      <c r="E140" s="189" t="s">
        <v>1510</v>
      </c>
      <c r="F140" s="190" t="s">
        <v>1511</v>
      </c>
      <c r="G140" s="191" t="s">
        <v>167</v>
      </c>
      <c r="H140" s="192">
        <v>12</v>
      </c>
      <c r="I140" s="193"/>
      <c r="J140" s="194">
        <f>ROUND(I140*H140,2)</f>
        <v>0</v>
      </c>
      <c r="K140" s="195"/>
      <c r="L140" s="196"/>
      <c r="M140" s="197" t="s">
        <v>1</v>
      </c>
      <c r="N140" s="198" t="s">
        <v>40</v>
      </c>
      <c r="O140" s="71"/>
      <c r="P140" s="199">
        <f>O140*H140</f>
        <v>0</v>
      </c>
      <c r="Q140" s="199">
        <v>1.4999999999999999E-4</v>
      </c>
      <c r="R140" s="199">
        <f>Q140*H140</f>
        <v>1.8E-3</v>
      </c>
      <c r="S140" s="199">
        <v>0</v>
      </c>
      <c r="T140" s="200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1" t="s">
        <v>447</v>
      </c>
      <c r="AT140" s="201" t="s">
        <v>135</v>
      </c>
      <c r="AU140" s="201" t="s">
        <v>85</v>
      </c>
      <c r="AY140" s="17" t="s">
        <v>133</v>
      </c>
      <c r="BE140" s="202">
        <f>IF(N140="základní",J140,0)</f>
        <v>0</v>
      </c>
      <c r="BF140" s="202">
        <f>IF(N140="snížená",J140,0)</f>
        <v>0</v>
      </c>
      <c r="BG140" s="202">
        <f>IF(N140="zákl. přenesená",J140,0)</f>
        <v>0</v>
      </c>
      <c r="BH140" s="202">
        <f>IF(N140="sníž. přenesená",J140,0)</f>
        <v>0</v>
      </c>
      <c r="BI140" s="202">
        <f>IF(N140="nulová",J140,0)</f>
        <v>0</v>
      </c>
      <c r="BJ140" s="17" t="s">
        <v>83</v>
      </c>
      <c r="BK140" s="202">
        <f>ROUND(I140*H140,2)</f>
        <v>0</v>
      </c>
      <c r="BL140" s="17" t="s">
        <v>193</v>
      </c>
      <c r="BM140" s="201" t="s">
        <v>1512</v>
      </c>
    </row>
    <row r="141" spans="1:65" s="14" customFormat="1" ht="11.25">
      <c r="B141" s="214"/>
      <c r="C141" s="215"/>
      <c r="D141" s="205" t="s">
        <v>169</v>
      </c>
      <c r="E141" s="216" t="s">
        <v>1</v>
      </c>
      <c r="F141" s="217" t="s">
        <v>178</v>
      </c>
      <c r="G141" s="215"/>
      <c r="H141" s="218">
        <v>12</v>
      </c>
      <c r="I141" s="219"/>
      <c r="J141" s="215"/>
      <c r="K141" s="215"/>
      <c r="L141" s="220"/>
      <c r="M141" s="221"/>
      <c r="N141" s="222"/>
      <c r="O141" s="222"/>
      <c r="P141" s="222"/>
      <c r="Q141" s="222"/>
      <c r="R141" s="222"/>
      <c r="S141" s="222"/>
      <c r="T141" s="223"/>
      <c r="AT141" s="224" t="s">
        <v>169</v>
      </c>
      <c r="AU141" s="224" t="s">
        <v>85</v>
      </c>
      <c r="AV141" s="14" t="s">
        <v>85</v>
      </c>
      <c r="AW141" s="14" t="s">
        <v>32</v>
      </c>
      <c r="AX141" s="14" t="s">
        <v>83</v>
      </c>
      <c r="AY141" s="224" t="s">
        <v>133</v>
      </c>
    </row>
    <row r="142" spans="1:65" s="2" customFormat="1" ht="24.2" customHeight="1">
      <c r="A142" s="34"/>
      <c r="B142" s="35"/>
      <c r="C142" s="236" t="s">
        <v>154</v>
      </c>
      <c r="D142" s="236" t="s">
        <v>221</v>
      </c>
      <c r="E142" s="237" t="s">
        <v>1513</v>
      </c>
      <c r="F142" s="238" t="s">
        <v>1514</v>
      </c>
      <c r="G142" s="239" t="s">
        <v>167</v>
      </c>
      <c r="H142" s="240">
        <v>1</v>
      </c>
      <c r="I142" s="241"/>
      <c r="J142" s="242">
        <f>ROUND(I142*H142,2)</f>
        <v>0</v>
      </c>
      <c r="K142" s="243"/>
      <c r="L142" s="39"/>
      <c r="M142" s="244" t="s">
        <v>1</v>
      </c>
      <c r="N142" s="245" t="s">
        <v>40</v>
      </c>
      <c r="O142" s="71"/>
      <c r="P142" s="199">
        <f>O142*H142</f>
        <v>0</v>
      </c>
      <c r="Q142" s="199">
        <v>0</v>
      </c>
      <c r="R142" s="199">
        <f>Q142*H142</f>
        <v>0</v>
      </c>
      <c r="S142" s="199">
        <v>0</v>
      </c>
      <c r="T142" s="200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1" t="s">
        <v>193</v>
      </c>
      <c r="AT142" s="201" t="s">
        <v>221</v>
      </c>
      <c r="AU142" s="201" t="s">
        <v>85</v>
      </c>
      <c r="AY142" s="17" t="s">
        <v>133</v>
      </c>
      <c r="BE142" s="202">
        <f>IF(N142="základní",J142,0)</f>
        <v>0</v>
      </c>
      <c r="BF142" s="202">
        <f>IF(N142="snížená",J142,0)</f>
        <v>0</v>
      </c>
      <c r="BG142" s="202">
        <f>IF(N142="zákl. přenesená",J142,0)</f>
        <v>0</v>
      </c>
      <c r="BH142" s="202">
        <f>IF(N142="sníž. přenesená",J142,0)</f>
        <v>0</v>
      </c>
      <c r="BI142" s="202">
        <f>IF(N142="nulová",J142,0)</f>
        <v>0</v>
      </c>
      <c r="BJ142" s="17" t="s">
        <v>83</v>
      </c>
      <c r="BK142" s="202">
        <f>ROUND(I142*H142,2)</f>
        <v>0</v>
      </c>
      <c r="BL142" s="17" t="s">
        <v>193</v>
      </c>
      <c r="BM142" s="201" t="s">
        <v>1515</v>
      </c>
    </row>
    <row r="143" spans="1:65" s="2" customFormat="1" ht="24.2" customHeight="1">
      <c r="A143" s="34"/>
      <c r="B143" s="35"/>
      <c r="C143" s="236" t="s">
        <v>138</v>
      </c>
      <c r="D143" s="236" t="s">
        <v>221</v>
      </c>
      <c r="E143" s="237" t="s">
        <v>1516</v>
      </c>
      <c r="F143" s="238" t="s">
        <v>1517</v>
      </c>
      <c r="G143" s="239" t="s">
        <v>167</v>
      </c>
      <c r="H143" s="240">
        <v>1</v>
      </c>
      <c r="I143" s="241"/>
      <c r="J143" s="242">
        <f>ROUND(I143*H143,2)</f>
        <v>0</v>
      </c>
      <c r="K143" s="243"/>
      <c r="L143" s="39"/>
      <c r="M143" s="244" t="s">
        <v>1</v>
      </c>
      <c r="N143" s="245" t="s">
        <v>40</v>
      </c>
      <c r="O143" s="71"/>
      <c r="P143" s="199">
        <f>O143*H143</f>
        <v>0</v>
      </c>
      <c r="Q143" s="199">
        <v>0</v>
      </c>
      <c r="R143" s="199">
        <f>Q143*H143</f>
        <v>0</v>
      </c>
      <c r="S143" s="199">
        <v>0</v>
      </c>
      <c r="T143" s="200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1" t="s">
        <v>193</v>
      </c>
      <c r="AT143" s="201" t="s">
        <v>221</v>
      </c>
      <c r="AU143" s="201" t="s">
        <v>85</v>
      </c>
      <c r="AY143" s="17" t="s">
        <v>133</v>
      </c>
      <c r="BE143" s="202">
        <f>IF(N143="základní",J143,0)</f>
        <v>0</v>
      </c>
      <c r="BF143" s="202">
        <f>IF(N143="snížená",J143,0)</f>
        <v>0</v>
      </c>
      <c r="BG143" s="202">
        <f>IF(N143="zákl. přenesená",J143,0)</f>
        <v>0</v>
      </c>
      <c r="BH143" s="202">
        <f>IF(N143="sníž. přenesená",J143,0)</f>
        <v>0</v>
      </c>
      <c r="BI143" s="202">
        <f>IF(N143="nulová",J143,0)</f>
        <v>0</v>
      </c>
      <c r="BJ143" s="17" t="s">
        <v>83</v>
      </c>
      <c r="BK143" s="202">
        <f>ROUND(I143*H143,2)</f>
        <v>0</v>
      </c>
      <c r="BL143" s="17" t="s">
        <v>193</v>
      </c>
      <c r="BM143" s="201" t="s">
        <v>1518</v>
      </c>
    </row>
    <row r="144" spans="1:65" s="2" customFormat="1" ht="16.5" customHeight="1">
      <c r="A144" s="34"/>
      <c r="B144" s="35"/>
      <c r="C144" s="236" t="s">
        <v>160</v>
      </c>
      <c r="D144" s="236" t="s">
        <v>221</v>
      </c>
      <c r="E144" s="237" t="s">
        <v>1519</v>
      </c>
      <c r="F144" s="238" t="s">
        <v>1520</v>
      </c>
      <c r="G144" s="239" t="s">
        <v>1521</v>
      </c>
      <c r="H144" s="240">
        <v>1</v>
      </c>
      <c r="I144" s="241"/>
      <c r="J144" s="242">
        <f>ROUND(I144*H144,2)</f>
        <v>0</v>
      </c>
      <c r="K144" s="243"/>
      <c r="L144" s="39"/>
      <c r="M144" s="244" t="s">
        <v>1</v>
      </c>
      <c r="N144" s="245" t="s">
        <v>40</v>
      </c>
      <c r="O144" s="71"/>
      <c r="P144" s="199">
        <f>O144*H144</f>
        <v>0</v>
      </c>
      <c r="Q144" s="199">
        <v>0</v>
      </c>
      <c r="R144" s="199">
        <f>Q144*H144</f>
        <v>0</v>
      </c>
      <c r="S144" s="199">
        <v>0</v>
      </c>
      <c r="T144" s="200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1" t="s">
        <v>193</v>
      </c>
      <c r="AT144" s="201" t="s">
        <v>221</v>
      </c>
      <c r="AU144" s="201" t="s">
        <v>85</v>
      </c>
      <c r="AY144" s="17" t="s">
        <v>133</v>
      </c>
      <c r="BE144" s="202">
        <f>IF(N144="základní",J144,0)</f>
        <v>0</v>
      </c>
      <c r="BF144" s="202">
        <f>IF(N144="snížená",J144,0)</f>
        <v>0</v>
      </c>
      <c r="BG144" s="202">
        <f>IF(N144="zákl. přenesená",J144,0)</f>
        <v>0</v>
      </c>
      <c r="BH144" s="202">
        <f>IF(N144="sníž. přenesená",J144,0)</f>
        <v>0</v>
      </c>
      <c r="BI144" s="202">
        <f>IF(N144="nulová",J144,0)</f>
        <v>0</v>
      </c>
      <c r="BJ144" s="17" t="s">
        <v>83</v>
      </c>
      <c r="BK144" s="202">
        <f>ROUND(I144*H144,2)</f>
        <v>0</v>
      </c>
      <c r="BL144" s="17" t="s">
        <v>193</v>
      </c>
      <c r="BM144" s="201" t="s">
        <v>1522</v>
      </c>
    </row>
    <row r="145" spans="1:65" s="12" customFormat="1" ht="25.9" customHeight="1">
      <c r="B145" s="172"/>
      <c r="C145" s="173"/>
      <c r="D145" s="174" t="s">
        <v>74</v>
      </c>
      <c r="E145" s="175" t="s">
        <v>135</v>
      </c>
      <c r="F145" s="175" t="s">
        <v>1300</v>
      </c>
      <c r="G145" s="173"/>
      <c r="H145" s="173"/>
      <c r="I145" s="176"/>
      <c r="J145" s="177">
        <f>BK145</f>
        <v>0</v>
      </c>
      <c r="K145" s="173"/>
      <c r="L145" s="178"/>
      <c r="M145" s="179"/>
      <c r="N145" s="180"/>
      <c r="O145" s="180"/>
      <c r="P145" s="181">
        <f>P146+P200</f>
        <v>0</v>
      </c>
      <c r="Q145" s="180"/>
      <c r="R145" s="181">
        <f>R146+R200</f>
        <v>35.075339300000003</v>
      </c>
      <c r="S145" s="180"/>
      <c r="T145" s="182">
        <f>T146+T200</f>
        <v>0</v>
      </c>
      <c r="AR145" s="183" t="s">
        <v>143</v>
      </c>
      <c r="AT145" s="184" t="s">
        <v>74</v>
      </c>
      <c r="AU145" s="184" t="s">
        <v>75</v>
      </c>
      <c r="AY145" s="183" t="s">
        <v>133</v>
      </c>
      <c r="BK145" s="185">
        <f>BK146+BK200</f>
        <v>0</v>
      </c>
    </row>
    <row r="146" spans="1:65" s="12" customFormat="1" ht="22.9" customHeight="1">
      <c r="B146" s="172"/>
      <c r="C146" s="173"/>
      <c r="D146" s="174" t="s">
        <v>74</v>
      </c>
      <c r="E146" s="186" t="s">
        <v>1523</v>
      </c>
      <c r="F146" s="186" t="s">
        <v>1524</v>
      </c>
      <c r="G146" s="173"/>
      <c r="H146" s="173"/>
      <c r="I146" s="176"/>
      <c r="J146" s="187">
        <f>BK146</f>
        <v>0</v>
      </c>
      <c r="K146" s="173"/>
      <c r="L146" s="178"/>
      <c r="M146" s="179"/>
      <c r="N146" s="180"/>
      <c r="O146" s="180"/>
      <c r="P146" s="181">
        <f>SUM(P147:P199)</f>
        <v>0</v>
      </c>
      <c r="Q146" s="180"/>
      <c r="R146" s="181">
        <f>SUM(R147:R199)</f>
        <v>0.35139299999999996</v>
      </c>
      <c r="S146" s="180"/>
      <c r="T146" s="182">
        <f>SUM(T147:T199)</f>
        <v>0</v>
      </c>
      <c r="AR146" s="183" t="s">
        <v>143</v>
      </c>
      <c r="AT146" s="184" t="s">
        <v>74</v>
      </c>
      <c r="AU146" s="184" t="s">
        <v>83</v>
      </c>
      <c r="AY146" s="183" t="s">
        <v>133</v>
      </c>
      <c r="BK146" s="185">
        <f>SUM(BK147:BK199)</f>
        <v>0</v>
      </c>
    </row>
    <row r="147" spans="1:65" s="2" customFormat="1" ht="16.5" customHeight="1">
      <c r="A147" s="34"/>
      <c r="B147" s="35"/>
      <c r="C147" s="236" t="s">
        <v>164</v>
      </c>
      <c r="D147" s="236" t="s">
        <v>221</v>
      </c>
      <c r="E147" s="237" t="s">
        <v>1525</v>
      </c>
      <c r="F147" s="238" t="s">
        <v>1526</v>
      </c>
      <c r="G147" s="239" t="s">
        <v>105</v>
      </c>
      <c r="H147" s="240">
        <v>235</v>
      </c>
      <c r="I147" s="241"/>
      <c r="J147" s="242">
        <f>ROUND(I147*H147,2)</f>
        <v>0</v>
      </c>
      <c r="K147" s="243"/>
      <c r="L147" s="39"/>
      <c r="M147" s="244" t="s">
        <v>1</v>
      </c>
      <c r="N147" s="245" t="s">
        <v>40</v>
      </c>
      <c r="O147" s="71"/>
      <c r="P147" s="199">
        <f>O147*H147</f>
        <v>0</v>
      </c>
      <c r="Q147" s="199">
        <v>0</v>
      </c>
      <c r="R147" s="199">
        <f>Q147*H147</f>
        <v>0</v>
      </c>
      <c r="S147" s="199">
        <v>0</v>
      </c>
      <c r="T147" s="200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1" t="s">
        <v>599</v>
      </c>
      <c r="AT147" s="201" t="s">
        <v>221</v>
      </c>
      <c r="AU147" s="201" t="s">
        <v>85</v>
      </c>
      <c r="AY147" s="17" t="s">
        <v>133</v>
      </c>
      <c r="BE147" s="202">
        <f>IF(N147="základní",J147,0)</f>
        <v>0</v>
      </c>
      <c r="BF147" s="202">
        <f>IF(N147="snížená",J147,0)</f>
        <v>0</v>
      </c>
      <c r="BG147" s="202">
        <f>IF(N147="zákl. přenesená",J147,0)</f>
        <v>0</v>
      </c>
      <c r="BH147" s="202">
        <f>IF(N147="sníž. přenesená",J147,0)</f>
        <v>0</v>
      </c>
      <c r="BI147" s="202">
        <f>IF(N147="nulová",J147,0)</f>
        <v>0</v>
      </c>
      <c r="BJ147" s="17" t="s">
        <v>83</v>
      </c>
      <c r="BK147" s="202">
        <f>ROUND(I147*H147,2)</f>
        <v>0</v>
      </c>
      <c r="BL147" s="17" t="s">
        <v>599</v>
      </c>
      <c r="BM147" s="201" t="s">
        <v>1527</v>
      </c>
    </row>
    <row r="148" spans="1:65" s="14" customFormat="1" ht="11.25">
      <c r="B148" s="214"/>
      <c r="C148" s="215"/>
      <c r="D148" s="205" t="s">
        <v>169</v>
      </c>
      <c r="E148" s="216" t="s">
        <v>1</v>
      </c>
      <c r="F148" s="217" t="s">
        <v>1528</v>
      </c>
      <c r="G148" s="215"/>
      <c r="H148" s="218">
        <v>235</v>
      </c>
      <c r="I148" s="219"/>
      <c r="J148" s="215"/>
      <c r="K148" s="215"/>
      <c r="L148" s="220"/>
      <c r="M148" s="221"/>
      <c r="N148" s="222"/>
      <c r="O148" s="222"/>
      <c r="P148" s="222"/>
      <c r="Q148" s="222"/>
      <c r="R148" s="222"/>
      <c r="S148" s="222"/>
      <c r="T148" s="223"/>
      <c r="AT148" s="224" t="s">
        <v>169</v>
      </c>
      <c r="AU148" s="224" t="s">
        <v>85</v>
      </c>
      <c r="AV148" s="14" t="s">
        <v>85</v>
      </c>
      <c r="AW148" s="14" t="s">
        <v>32</v>
      </c>
      <c r="AX148" s="14" t="s">
        <v>83</v>
      </c>
      <c r="AY148" s="224" t="s">
        <v>133</v>
      </c>
    </row>
    <row r="149" spans="1:65" s="2" customFormat="1" ht="21.75" customHeight="1">
      <c r="A149" s="34"/>
      <c r="B149" s="35"/>
      <c r="C149" s="188" t="s">
        <v>174</v>
      </c>
      <c r="D149" s="188" t="s">
        <v>135</v>
      </c>
      <c r="E149" s="189" t="s">
        <v>1529</v>
      </c>
      <c r="F149" s="190" t="s">
        <v>1530</v>
      </c>
      <c r="G149" s="191" t="s">
        <v>105</v>
      </c>
      <c r="H149" s="192">
        <v>246.75</v>
      </c>
      <c r="I149" s="193"/>
      <c r="J149" s="194">
        <f>ROUND(I149*H149,2)</f>
        <v>0</v>
      </c>
      <c r="K149" s="195"/>
      <c r="L149" s="196"/>
      <c r="M149" s="197" t="s">
        <v>1</v>
      </c>
      <c r="N149" s="198" t="s">
        <v>40</v>
      </c>
      <c r="O149" s="71"/>
      <c r="P149" s="199">
        <f>O149*H149</f>
        <v>0</v>
      </c>
      <c r="Q149" s="199">
        <v>2.0000000000000002E-5</v>
      </c>
      <c r="R149" s="199">
        <f>Q149*H149</f>
        <v>4.9350000000000002E-3</v>
      </c>
      <c r="S149" s="199">
        <v>0</v>
      </c>
      <c r="T149" s="200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1" t="s">
        <v>927</v>
      </c>
      <c r="AT149" s="201" t="s">
        <v>135</v>
      </c>
      <c r="AU149" s="201" t="s">
        <v>85</v>
      </c>
      <c r="AY149" s="17" t="s">
        <v>133</v>
      </c>
      <c r="BE149" s="202">
        <f>IF(N149="základní",J149,0)</f>
        <v>0</v>
      </c>
      <c r="BF149" s="202">
        <f>IF(N149="snížená",J149,0)</f>
        <v>0</v>
      </c>
      <c r="BG149" s="202">
        <f>IF(N149="zákl. přenesená",J149,0)</f>
        <v>0</v>
      </c>
      <c r="BH149" s="202">
        <f>IF(N149="sníž. přenesená",J149,0)</f>
        <v>0</v>
      </c>
      <c r="BI149" s="202">
        <f>IF(N149="nulová",J149,0)</f>
        <v>0</v>
      </c>
      <c r="BJ149" s="17" t="s">
        <v>83</v>
      </c>
      <c r="BK149" s="202">
        <f>ROUND(I149*H149,2)</f>
        <v>0</v>
      </c>
      <c r="BL149" s="17" t="s">
        <v>927</v>
      </c>
      <c r="BM149" s="201" t="s">
        <v>1531</v>
      </c>
    </row>
    <row r="150" spans="1:65" s="13" customFormat="1" ht="11.25">
      <c r="B150" s="203"/>
      <c r="C150" s="204"/>
      <c r="D150" s="205" t="s">
        <v>169</v>
      </c>
      <c r="E150" s="206" t="s">
        <v>1</v>
      </c>
      <c r="F150" s="207" t="s">
        <v>1532</v>
      </c>
      <c r="G150" s="204"/>
      <c r="H150" s="206" t="s">
        <v>1</v>
      </c>
      <c r="I150" s="208"/>
      <c r="J150" s="204"/>
      <c r="K150" s="204"/>
      <c r="L150" s="209"/>
      <c r="M150" s="210"/>
      <c r="N150" s="211"/>
      <c r="O150" s="211"/>
      <c r="P150" s="211"/>
      <c r="Q150" s="211"/>
      <c r="R150" s="211"/>
      <c r="S150" s="211"/>
      <c r="T150" s="212"/>
      <c r="AT150" s="213" t="s">
        <v>169</v>
      </c>
      <c r="AU150" s="213" t="s">
        <v>85</v>
      </c>
      <c r="AV150" s="13" t="s">
        <v>83</v>
      </c>
      <c r="AW150" s="13" t="s">
        <v>32</v>
      </c>
      <c r="AX150" s="13" t="s">
        <v>75</v>
      </c>
      <c r="AY150" s="213" t="s">
        <v>133</v>
      </c>
    </row>
    <row r="151" spans="1:65" s="14" customFormat="1" ht="11.25">
      <c r="B151" s="214"/>
      <c r="C151" s="215"/>
      <c r="D151" s="205" t="s">
        <v>169</v>
      </c>
      <c r="E151" s="216" t="s">
        <v>1</v>
      </c>
      <c r="F151" s="217" t="s">
        <v>1533</v>
      </c>
      <c r="G151" s="215"/>
      <c r="H151" s="218">
        <v>246.75</v>
      </c>
      <c r="I151" s="219"/>
      <c r="J151" s="215"/>
      <c r="K151" s="215"/>
      <c r="L151" s="220"/>
      <c r="M151" s="221"/>
      <c r="N151" s="222"/>
      <c r="O151" s="222"/>
      <c r="P151" s="222"/>
      <c r="Q151" s="222"/>
      <c r="R151" s="222"/>
      <c r="S151" s="222"/>
      <c r="T151" s="223"/>
      <c r="AT151" s="224" t="s">
        <v>169</v>
      </c>
      <c r="AU151" s="224" t="s">
        <v>85</v>
      </c>
      <c r="AV151" s="14" t="s">
        <v>85</v>
      </c>
      <c r="AW151" s="14" t="s">
        <v>32</v>
      </c>
      <c r="AX151" s="14" t="s">
        <v>83</v>
      </c>
      <c r="AY151" s="224" t="s">
        <v>133</v>
      </c>
    </row>
    <row r="152" spans="1:65" s="2" customFormat="1" ht="16.5" customHeight="1">
      <c r="A152" s="34"/>
      <c r="B152" s="35"/>
      <c r="C152" s="236" t="s">
        <v>178</v>
      </c>
      <c r="D152" s="236" t="s">
        <v>221</v>
      </c>
      <c r="E152" s="237" t="s">
        <v>1534</v>
      </c>
      <c r="F152" s="238" t="s">
        <v>1535</v>
      </c>
      <c r="G152" s="239" t="s">
        <v>167</v>
      </c>
      <c r="H152" s="240">
        <v>16</v>
      </c>
      <c r="I152" s="241"/>
      <c r="J152" s="242">
        <f>ROUND(I152*H152,2)</f>
        <v>0</v>
      </c>
      <c r="K152" s="243"/>
      <c r="L152" s="39"/>
      <c r="M152" s="244" t="s">
        <v>1</v>
      </c>
      <c r="N152" s="245" t="s">
        <v>40</v>
      </c>
      <c r="O152" s="71"/>
      <c r="P152" s="199">
        <f>O152*H152</f>
        <v>0</v>
      </c>
      <c r="Q152" s="199">
        <v>0</v>
      </c>
      <c r="R152" s="199">
        <f>Q152*H152</f>
        <v>0</v>
      </c>
      <c r="S152" s="199">
        <v>0</v>
      </c>
      <c r="T152" s="200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1" t="s">
        <v>599</v>
      </c>
      <c r="AT152" s="201" t="s">
        <v>221</v>
      </c>
      <c r="AU152" s="201" t="s">
        <v>85</v>
      </c>
      <c r="AY152" s="17" t="s">
        <v>133</v>
      </c>
      <c r="BE152" s="202">
        <f>IF(N152="základní",J152,0)</f>
        <v>0</v>
      </c>
      <c r="BF152" s="202">
        <f>IF(N152="snížená",J152,0)</f>
        <v>0</v>
      </c>
      <c r="BG152" s="202">
        <f>IF(N152="zákl. přenesená",J152,0)</f>
        <v>0</v>
      </c>
      <c r="BH152" s="202">
        <f>IF(N152="sníž. přenesená",J152,0)</f>
        <v>0</v>
      </c>
      <c r="BI152" s="202">
        <f>IF(N152="nulová",J152,0)</f>
        <v>0</v>
      </c>
      <c r="BJ152" s="17" t="s">
        <v>83</v>
      </c>
      <c r="BK152" s="202">
        <f>ROUND(I152*H152,2)</f>
        <v>0</v>
      </c>
      <c r="BL152" s="17" t="s">
        <v>599</v>
      </c>
      <c r="BM152" s="201" t="s">
        <v>1536</v>
      </c>
    </row>
    <row r="153" spans="1:65" s="14" customFormat="1" ht="11.25">
      <c r="B153" s="214"/>
      <c r="C153" s="215"/>
      <c r="D153" s="205" t="s">
        <v>169</v>
      </c>
      <c r="E153" s="216" t="s">
        <v>1</v>
      </c>
      <c r="F153" s="217" t="s">
        <v>193</v>
      </c>
      <c r="G153" s="215"/>
      <c r="H153" s="218">
        <v>16</v>
      </c>
      <c r="I153" s="219"/>
      <c r="J153" s="215"/>
      <c r="K153" s="215"/>
      <c r="L153" s="220"/>
      <c r="M153" s="221"/>
      <c r="N153" s="222"/>
      <c r="O153" s="222"/>
      <c r="P153" s="222"/>
      <c r="Q153" s="222"/>
      <c r="R153" s="222"/>
      <c r="S153" s="222"/>
      <c r="T153" s="223"/>
      <c r="AT153" s="224" t="s">
        <v>169</v>
      </c>
      <c r="AU153" s="224" t="s">
        <v>85</v>
      </c>
      <c r="AV153" s="14" t="s">
        <v>85</v>
      </c>
      <c r="AW153" s="14" t="s">
        <v>32</v>
      </c>
      <c r="AX153" s="14" t="s">
        <v>83</v>
      </c>
      <c r="AY153" s="224" t="s">
        <v>133</v>
      </c>
    </row>
    <row r="154" spans="1:65" s="2" customFormat="1" ht="16.5" customHeight="1">
      <c r="A154" s="34"/>
      <c r="B154" s="35"/>
      <c r="C154" s="188" t="s">
        <v>182</v>
      </c>
      <c r="D154" s="188" t="s">
        <v>135</v>
      </c>
      <c r="E154" s="189" t="s">
        <v>1537</v>
      </c>
      <c r="F154" s="190" t="s">
        <v>1538</v>
      </c>
      <c r="G154" s="191" t="s">
        <v>167</v>
      </c>
      <c r="H154" s="192">
        <v>6</v>
      </c>
      <c r="I154" s="193"/>
      <c r="J154" s="194">
        <f>ROUND(I154*H154,2)</f>
        <v>0</v>
      </c>
      <c r="K154" s="195"/>
      <c r="L154" s="196"/>
      <c r="M154" s="197" t="s">
        <v>1</v>
      </c>
      <c r="N154" s="198" t="s">
        <v>40</v>
      </c>
      <c r="O154" s="71"/>
      <c r="P154" s="199">
        <f>O154*H154</f>
        <v>0</v>
      </c>
      <c r="Q154" s="199">
        <v>0</v>
      </c>
      <c r="R154" s="199">
        <f>Q154*H154</f>
        <v>0</v>
      </c>
      <c r="S154" s="199">
        <v>0</v>
      </c>
      <c r="T154" s="200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1" t="s">
        <v>1539</v>
      </c>
      <c r="AT154" s="201" t="s">
        <v>135</v>
      </c>
      <c r="AU154" s="201" t="s">
        <v>85</v>
      </c>
      <c r="AY154" s="17" t="s">
        <v>133</v>
      </c>
      <c r="BE154" s="202">
        <f>IF(N154="základní",J154,0)</f>
        <v>0</v>
      </c>
      <c r="BF154" s="202">
        <f>IF(N154="snížená",J154,0)</f>
        <v>0</v>
      </c>
      <c r="BG154" s="202">
        <f>IF(N154="zákl. přenesená",J154,0)</f>
        <v>0</v>
      </c>
      <c r="BH154" s="202">
        <f>IF(N154="sníž. přenesená",J154,0)</f>
        <v>0</v>
      </c>
      <c r="BI154" s="202">
        <f>IF(N154="nulová",J154,0)</f>
        <v>0</v>
      </c>
      <c r="BJ154" s="17" t="s">
        <v>83</v>
      </c>
      <c r="BK154" s="202">
        <f>ROUND(I154*H154,2)</f>
        <v>0</v>
      </c>
      <c r="BL154" s="17" t="s">
        <v>599</v>
      </c>
      <c r="BM154" s="201" t="s">
        <v>1540</v>
      </c>
    </row>
    <row r="155" spans="1:65" s="2" customFormat="1" ht="16.5" customHeight="1">
      <c r="A155" s="34"/>
      <c r="B155" s="35"/>
      <c r="C155" s="188" t="s">
        <v>186</v>
      </c>
      <c r="D155" s="188" t="s">
        <v>135</v>
      </c>
      <c r="E155" s="189" t="s">
        <v>1541</v>
      </c>
      <c r="F155" s="190" t="s">
        <v>1542</v>
      </c>
      <c r="G155" s="191" t="s">
        <v>167</v>
      </c>
      <c r="H155" s="192">
        <v>5</v>
      </c>
      <c r="I155" s="193"/>
      <c r="J155" s="194">
        <f>ROUND(I155*H155,2)</f>
        <v>0</v>
      </c>
      <c r="K155" s="195"/>
      <c r="L155" s="196"/>
      <c r="M155" s="197" t="s">
        <v>1</v>
      </c>
      <c r="N155" s="198" t="s">
        <v>40</v>
      </c>
      <c r="O155" s="71"/>
      <c r="P155" s="199">
        <f>O155*H155</f>
        <v>0</v>
      </c>
      <c r="Q155" s="199">
        <v>0</v>
      </c>
      <c r="R155" s="199">
        <f>Q155*H155</f>
        <v>0</v>
      </c>
      <c r="S155" s="199">
        <v>0</v>
      </c>
      <c r="T155" s="200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1" t="s">
        <v>1539</v>
      </c>
      <c r="AT155" s="201" t="s">
        <v>135</v>
      </c>
      <c r="AU155" s="201" t="s">
        <v>85</v>
      </c>
      <c r="AY155" s="17" t="s">
        <v>133</v>
      </c>
      <c r="BE155" s="202">
        <f>IF(N155="základní",J155,0)</f>
        <v>0</v>
      </c>
      <c r="BF155" s="202">
        <f>IF(N155="snížená",J155,0)</f>
        <v>0</v>
      </c>
      <c r="BG155" s="202">
        <f>IF(N155="zákl. přenesená",J155,0)</f>
        <v>0</v>
      </c>
      <c r="BH155" s="202">
        <f>IF(N155="sníž. přenesená",J155,0)</f>
        <v>0</v>
      </c>
      <c r="BI155" s="202">
        <f>IF(N155="nulová",J155,0)</f>
        <v>0</v>
      </c>
      <c r="BJ155" s="17" t="s">
        <v>83</v>
      </c>
      <c r="BK155" s="202">
        <f>ROUND(I155*H155,2)</f>
        <v>0</v>
      </c>
      <c r="BL155" s="17" t="s">
        <v>599</v>
      </c>
      <c r="BM155" s="201" t="s">
        <v>1543</v>
      </c>
    </row>
    <row r="156" spans="1:65" s="2" customFormat="1" ht="16.5" customHeight="1">
      <c r="A156" s="34"/>
      <c r="B156" s="35"/>
      <c r="C156" s="188" t="s">
        <v>8</v>
      </c>
      <c r="D156" s="188" t="s">
        <v>135</v>
      </c>
      <c r="E156" s="189" t="s">
        <v>1544</v>
      </c>
      <c r="F156" s="190" t="s">
        <v>1545</v>
      </c>
      <c r="G156" s="191" t="s">
        <v>167</v>
      </c>
      <c r="H156" s="192">
        <v>5</v>
      </c>
      <c r="I156" s="193"/>
      <c r="J156" s="194">
        <f>ROUND(I156*H156,2)</f>
        <v>0</v>
      </c>
      <c r="K156" s="195"/>
      <c r="L156" s="196"/>
      <c r="M156" s="197" t="s">
        <v>1</v>
      </c>
      <c r="N156" s="198" t="s">
        <v>40</v>
      </c>
      <c r="O156" s="71"/>
      <c r="P156" s="199">
        <f>O156*H156</f>
        <v>0</v>
      </c>
      <c r="Q156" s="199">
        <v>0</v>
      </c>
      <c r="R156" s="199">
        <f>Q156*H156</f>
        <v>0</v>
      </c>
      <c r="S156" s="199">
        <v>0</v>
      </c>
      <c r="T156" s="200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1" t="s">
        <v>1539</v>
      </c>
      <c r="AT156" s="201" t="s">
        <v>135</v>
      </c>
      <c r="AU156" s="201" t="s">
        <v>85</v>
      </c>
      <c r="AY156" s="17" t="s">
        <v>133</v>
      </c>
      <c r="BE156" s="202">
        <f>IF(N156="základní",J156,0)</f>
        <v>0</v>
      </c>
      <c r="BF156" s="202">
        <f>IF(N156="snížená",J156,0)</f>
        <v>0</v>
      </c>
      <c r="BG156" s="202">
        <f>IF(N156="zákl. přenesená",J156,0)</f>
        <v>0</v>
      </c>
      <c r="BH156" s="202">
        <f>IF(N156="sníž. přenesená",J156,0)</f>
        <v>0</v>
      </c>
      <c r="BI156" s="202">
        <f>IF(N156="nulová",J156,0)</f>
        <v>0</v>
      </c>
      <c r="BJ156" s="17" t="s">
        <v>83</v>
      </c>
      <c r="BK156" s="202">
        <f>ROUND(I156*H156,2)</f>
        <v>0</v>
      </c>
      <c r="BL156" s="17" t="s">
        <v>599</v>
      </c>
      <c r="BM156" s="201" t="s">
        <v>1546</v>
      </c>
    </row>
    <row r="157" spans="1:65" s="2" customFormat="1" ht="16.5" customHeight="1">
      <c r="A157" s="34"/>
      <c r="B157" s="35"/>
      <c r="C157" s="188" t="s">
        <v>193</v>
      </c>
      <c r="D157" s="188" t="s">
        <v>135</v>
      </c>
      <c r="E157" s="189" t="s">
        <v>1547</v>
      </c>
      <c r="F157" s="190" t="s">
        <v>1548</v>
      </c>
      <c r="G157" s="191" t="s">
        <v>105</v>
      </c>
      <c r="H157" s="192">
        <v>69</v>
      </c>
      <c r="I157" s="193"/>
      <c r="J157" s="194">
        <f>ROUND(I157*H157,2)</f>
        <v>0</v>
      </c>
      <c r="K157" s="195"/>
      <c r="L157" s="196"/>
      <c r="M157" s="197" t="s">
        <v>1</v>
      </c>
      <c r="N157" s="198" t="s">
        <v>40</v>
      </c>
      <c r="O157" s="71"/>
      <c r="P157" s="199">
        <f>O157*H157</f>
        <v>0</v>
      </c>
      <c r="Q157" s="199">
        <v>0</v>
      </c>
      <c r="R157" s="199">
        <f>Q157*H157</f>
        <v>0</v>
      </c>
      <c r="S157" s="199">
        <v>0</v>
      </c>
      <c r="T157" s="200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1" t="s">
        <v>1539</v>
      </c>
      <c r="AT157" s="201" t="s">
        <v>135</v>
      </c>
      <c r="AU157" s="201" t="s">
        <v>85</v>
      </c>
      <c r="AY157" s="17" t="s">
        <v>133</v>
      </c>
      <c r="BE157" s="202">
        <f>IF(N157="základní",J157,0)</f>
        <v>0</v>
      </c>
      <c r="BF157" s="202">
        <f>IF(N157="snížená",J157,0)</f>
        <v>0</v>
      </c>
      <c r="BG157" s="202">
        <f>IF(N157="zákl. přenesená",J157,0)</f>
        <v>0</v>
      </c>
      <c r="BH157" s="202">
        <f>IF(N157="sníž. přenesená",J157,0)</f>
        <v>0</v>
      </c>
      <c r="BI157" s="202">
        <f>IF(N157="nulová",J157,0)</f>
        <v>0</v>
      </c>
      <c r="BJ157" s="17" t="s">
        <v>83</v>
      </c>
      <c r="BK157" s="202">
        <f>ROUND(I157*H157,2)</f>
        <v>0</v>
      </c>
      <c r="BL157" s="17" t="s">
        <v>599</v>
      </c>
      <c r="BM157" s="201" t="s">
        <v>1549</v>
      </c>
    </row>
    <row r="158" spans="1:65" s="13" customFormat="1" ht="11.25">
      <c r="B158" s="203"/>
      <c r="C158" s="204"/>
      <c r="D158" s="205" t="s">
        <v>169</v>
      </c>
      <c r="E158" s="206" t="s">
        <v>1</v>
      </c>
      <c r="F158" s="207" t="s">
        <v>1489</v>
      </c>
      <c r="G158" s="204"/>
      <c r="H158" s="206" t="s">
        <v>1</v>
      </c>
      <c r="I158" s="208"/>
      <c r="J158" s="204"/>
      <c r="K158" s="204"/>
      <c r="L158" s="209"/>
      <c r="M158" s="210"/>
      <c r="N158" s="211"/>
      <c r="O158" s="211"/>
      <c r="P158" s="211"/>
      <c r="Q158" s="211"/>
      <c r="R158" s="211"/>
      <c r="S158" s="211"/>
      <c r="T158" s="212"/>
      <c r="AT158" s="213" t="s">
        <v>169</v>
      </c>
      <c r="AU158" s="213" t="s">
        <v>85</v>
      </c>
      <c r="AV158" s="13" t="s">
        <v>83</v>
      </c>
      <c r="AW158" s="13" t="s">
        <v>32</v>
      </c>
      <c r="AX158" s="13" t="s">
        <v>75</v>
      </c>
      <c r="AY158" s="213" t="s">
        <v>133</v>
      </c>
    </row>
    <row r="159" spans="1:65" s="14" customFormat="1" ht="11.25">
      <c r="B159" s="214"/>
      <c r="C159" s="215"/>
      <c r="D159" s="205" t="s">
        <v>169</v>
      </c>
      <c r="E159" s="216" t="s">
        <v>1</v>
      </c>
      <c r="F159" s="217" t="s">
        <v>1550</v>
      </c>
      <c r="G159" s="215"/>
      <c r="H159" s="218">
        <v>69</v>
      </c>
      <c r="I159" s="219"/>
      <c r="J159" s="215"/>
      <c r="K159" s="215"/>
      <c r="L159" s="220"/>
      <c r="M159" s="221"/>
      <c r="N159" s="222"/>
      <c r="O159" s="222"/>
      <c r="P159" s="222"/>
      <c r="Q159" s="222"/>
      <c r="R159" s="222"/>
      <c r="S159" s="222"/>
      <c r="T159" s="223"/>
      <c r="AT159" s="224" t="s">
        <v>169</v>
      </c>
      <c r="AU159" s="224" t="s">
        <v>85</v>
      </c>
      <c r="AV159" s="14" t="s">
        <v>85</v>
      </c>
      <c r="AW159" s="14" t="s">
        <v>32</v>
      </c>
      <c r="AX159" s="14" t="s">
        <v>83</v>
      </c>
      <c r="AY159" s="224" t="s">
        <v>133</v>
      </c>
    </row>
    <row r="160" spans="1:65" s="2" customFormat="1" ht="16.5" customHeight="1">
      <c r="A160" s="34"/>
      <c r="B160" s="35"/>
      <c r="C160" s="188" t="s">
        <v>197</v>
      </c>
      <c r="D160" s="188" t="s">
        <v>135</v>
      </c>
      <c r="E160" s="189" t="s">
        <v>1551</v>
      </c>
      <c r="F160" s="190" t="s">
        <v>1552</v>
      </c>
      <c r="G160" s="191" t="s">
        <v>137</v>
      </c>
      <c r="H160" s="192">
        <v>2</v>
      </c>
      <c r="I160" s="193"/>
      <c r="J160" s="194">
        <f>ROUND(I160*H160,2)</f>
        <v>0</v>
      </c>
      <c r="K160" s="195"/>
      <c r="L160" s="196"/>
      <c r="M160" s="197" t="s">
        <v>1</v>
      </c>
      <c r="N160" s="198" t="s">
        <v>40</v>
      </c>
      <c r="O160" s="71"/>
      <c r="P160" s="199">
        <f>O160*H160</f>
        <v>0</v>
      </c>
      <c r="Q160" s="199">
        <v>0</v>
      </c>
      <c r="R160" s="199">
        <f>Q160*H160</f>
        <v>0</v>
      </c>
      <c r="S160" s="199">
        <v>0</v>
      </c>
      <c r="T160" s="200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1" t="s">
        <v>1539</v>
      </c>
      <c r="AT160" s="201" t="s">
        <v>135</v>
      </c>
      <c r="AU160" s="201" t="s">
        <v>85</v>
      </c>
      <c r="AY160" s="17" t="s">
        <v>133</v>
      </c>
      <c r="BE160" s="202">
        <f>IF(N160="základní",J160,0)</f>
        <v>0</v>
      </c>
      <c r="BF160" s="202">
        <f>IF(N160="snížená",J160,0)</f>
        <v>0</v>
      </c>
      <c r="BG160" s="202">
        <f>IF(N160="zákl. přenesená",J160,0)</f>
        <v>0</v>
      </c>
      <c r="BH160" s="202">
        <f>IF(N160="sníž. přenesená",J160,0)</f>
        <v>0</v>
      </c>
      <c r="BI160" s="202">
        <f>IF(N160="nulová",J160,0)</f>
        <v>0</v>
      </c>
      <c r="BJ160" s="17" t="s">
        <v>83</v>
      </c>
      <c r="BK160" s="202">
        <f>ROUND(I160*H160,2)</f>
        <v>0</v>
      </c>
      <c r="BL160" s="17" t="s">
        <v>599</v>
      </c>
      <c r="BM160" s="201" t="s">
        <v>1553</v>
      </c>
    </row>
    <row r="161" spans="1:65" s="14" customFormat="1" ht="11.25">
      <c r="B161" s="214"/>
      <c r="C161" s="215"/>
      <c r="D161" s="205" t="s">
        <v>169</v>
      </c>
      <c r="E161" s="216" t="s">
        <v>1</v>
      </c>
      <c r="F161" s="217" t="s">
        <v>85</v>
      </c>
      <c r="G161" s="215"/>
      <c r="H161" s="218">
        <v>2</v>
      </c>
      <c r="I161" s="219"/>
      <c r="J161" s="215"/>
      <c r="K161" s="215"/>
      <c r="L161" s="220"/>
      <c r="M161" s="221"/>
      <c r="N161" s="222"/>
      <c r="O161" s="222"/>
      <c r="P161" s="222"/>
      <c r="Q161" s="222"/>
      <c r="R161" s="222"/>
      <c r="S161" s="222"/>
      <c r="T161" s="223"/>
      <c r="AT161" s="224" t="s">
        <v>169</v>
      </c>
      <c r="AU161" s="224" t="s">
        <v>85</v>
      </c>
      <c r="AV161" s="14" t="s">
        <v>85</v>
      </c>
      <c r="AW161" s="14" t="s">
        <v>32</v>
      </c>
      <c r="AX161" s="14" t="s">
        <v>83</v>
      </c>
      <c r="AY161" s="224" t="s">
        <v>133</v>
      </c>
    </row>
    <row r="162" spans="1:65" s="2" customFormat="1" ht="16.5" customHeight="1">
      <c r="A162" s="34"/>
      <c r="B162" s="35"/>
      <c r="C162" s="188" t="s">
        <v>201</v>
      </c>
      <c r="D162" s="188" t="s">
        <v>135</v>
      </c>
      <c r="E162" s="189" t="s">
        <v>1554</v>
      </c>
      <c r="F162" s="190" t="s">
        <v>1555</v>
      </c>
      <c r="G162" s="191" t="s">
        <v>167</v>
      </c>
      <c r="H162" s="192">
        <v>1</v>
      </c>
      <c r="I162" s="193"/>
      <c r="J162" s="194">
        <f>ROUND(I162*H162,2)</f>
        <v>0</v>
      </c>
      <c r="K162" s="195"/>
      <c r="L162" s="196"/>
      <c r="M162" s="197" t="s">
        <v>1</v>
      </c>
      <c r="N162" s="198" t="s">
        <v>40</v>
      </c>
      <c r="O162" s="71"/>
      <c r="P162" s="199">
        <f>O162*H162</f>
        <v>0</v>
      </c>
      <c r="Q162" s="199">
        <v>0</v>
      </c>
      <c r="R162" s="199">
        <f>Q162*H162</f>
        <v>0</v>
      </c>
      <c r="S162" s="199">
        <v>0</v>
      </c>
      <c r="T162" s="200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1" t="s">
        <v>1539</v>
      </c>
      <c r="AT162" s="201" t="s">
        <v>135</v>
      </c>
      <c r="AU162" s="201" t="s">
        <v>85</v>
      </c>
      <c r="AY162" s="17" t="s">
        <v>133</v>
      </c>
      <c r="BE162" s="202">
        <f>IF(N162="základní",J162,0)</f>
        <v>0</v>
      </c>
      <c r="BF162" s="202">
        <f>IF(N162="snížená",J162,0)</f>
        <v>0</v>
      </c>
      <c r="BG162" s="202">
        <f>IF(N162="zákl. přenesená",J162,0)</f>
        <v>0</v>
      </c>
      <c r="BH162" s="202">
        <f>IF(N162="sníž. přenesená",J162,0)</f>
        <v>0</v>
      </c>
      <c r="BI162" s="202">
        <f>IF(N162="nulová",J162,0)</f>
        <v>0</v>
      </c>
      <c r="BJ162" s="17" t="s">
        <v>83</v>
      </c>
      <c r="BK162" s="202">
        <f>ROUND(I162*H162,2)</f>
        <v>0</v>
      </c>
      <c r="BL162" s="17" t="s">
        <v>599</v>
      </c>
      <c r="BM162" s="201" t="s">
        <v>1556</v>
      </c>
    </row>
    <row r="163" spans="1:65" s="2" customFormat="1" ht="24.2" customHeight="1">
      <c r="A163" s="34"/>
      <c r="B163" s="35"/>
      <c r="C163" s="236" t="s">
        <v>205</v>
      </c>
      <c r="D163" s="236" t="s">
        <v>221</v>
      </c>
      <c r="E163" s="237" t="s">
        <v>1557</v>
      </c>
      <c r="F163" s="238" t="s">
        <v>1558</v>
      </c>
      <c r="G163" s="239" t="s">
        <v>167</v>
      </c>
      <c r="H163" s="240">
        <v>11</v>
      </c>
      <c r="I163" s="241"/>
      <c r="J163" s="242">
        <f>ROUND(I163*H163,2)</f>
        <v>0</v>
      </c>
      <c r="K163" s="243"/>
      <c r="L163" s="39"/>
      <c r="M163" s="244" t="s">
        <v>1</v>
      </c>
      <c r="N163" s="245" t="s">
        <v>40</v>
      </c>
      <c r="O163" s="71"/>
      <c r="P163" s="199">
        <f>O163*H163</f>
        <v>0</v>
      </c>
      <c r="Q163" s="199">
        <v>0</v>
      </c>
      <c r="R163" s="199">
        <f>Q163*H163</f>
        <v>0</v>
      </c>
      <c r="S163" s="199">
        <v>0</v>
      </c>
      <c r="T163" s="200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1" t="s">
        <v>599</v>
      </c>
      <c r="AT163" s="201" t="s">
        <v>221</v>
      </c>
      <c r="AU163" s="201" t="s">
        <v>85</v>
      </c>
      <c r="AY163" s="17" t="s">
        <v>133</v>
      </c>
      <c r="BE163" s="202">
        <f>IF(N163="základní",J163,0)</f>
        <v>0</v>
      </c>
      <c r="BF163" s="202">
        <f>IF(N163="snížená",J163,0)</f>
        <v>0</v>
      </c>
      <c r="BG163" s="202">
        <f>IF(N163="zákl. přenesená",J163,0)</f>
        <v>0</v>
      </c>
      <c r="BH163" s="202">
        <f>IF(N163="sníž. přenesená",J163,0)</f>
        <v>0</v>
      </c>
      <c r="BI163" s="202">
        <f>IF(N163="nulová",J163,0)</f>
        <v>0</v>
      </c>
      <c r="BJ163" s="17" t="s">
        <v>83</v>
      </c>
      <c r="BK163" s="202">
        <f>ROUND(I163*H163,2)</f>
        <v>0</v>
      </c>
      <c r="BL163" s="17" t="s">
        <v>599</v>
      </c>
      <c r="BM163" s="201" t="s">
        <v>1559</v>
      </c>
    </row>
    <row r="164" spans="1:65" s="14" customFormat="1" ht="11.25">
      <c r="B164" s="214"/>
      <c r="C164" s="215"/>
      <c r="D164" s="205" t="s">
        <v>169</v>
      </c>
      <c r="E164" s="216" t="s">
        <v>1</v>
      </c>
      <c r="F164" s="217" t="s">
        <v>174</v>
      </c>
      <c r="G164" s="215"/>
      <c r="H164" s="218">
        <v>11</v>
      </c>
      <c r="I164" s="219"/>
      <c r="J164" s="215"/>
      <c r="K164" s="215"/>
      <c r="L164" s="220"/>
      <c r="M164" s="221"/>
      <c r="N164" s="222"/>
      <c r="O164" s="222"/>
      <c r="P164" s="222"/>
      <c r="Q164" s="222"/>
      <c r="R164" s="222"/>
      <c r="S164" s="222"/>
      <c r="T164" s="223"/>
      <c r="AT164" s="224" t="s">
        <v>169</v>
      </c>
      <c r="AU164" s="224" t="s">
        <v>85</v>
      </c>
      <c r="AV164" s="14" t="s">
        <v>85</v>
      </c>
      <c r="AW164" s="14" t="s">
        <v>32</v>
      </c>
      <c r="AX164" s="14" t="s">
        <v>83</v>
      </c>
      <c r="AY164" s="224" t="s">
        <v>133</v>
      </c>
    </row>
    <row r="165" spans="1:65" s="2" customFormat="1" ht="21.75" customHeight="1">
      <c r="A165" s="34"/>
      <c r="B165" s="35"/>
      <c r="C165" s="188" t="s">
        <v>209</v>
      </c>
      <c r="D165" s="188" t="s">
        <v>135</v>
      </c>
      <c r="E165" s="189" t="s">
        <v>1560</v>
      </c>
      <c r="F165" s="190" t="s">
        <v>1561</v>
      </c>
      <c r="G165" s="191" t="s">
        <v>167</v>
      </c>
      <c r="H165" s="192">
        <v>11</v>
      </c>
      <c r="I165" s="193"/>
      <c r="J165" s="194">
        <f>ROUND(I165*H165,2)</f>
        <v>0</v>
      </c>
      <c r="K165" s="195"/>
      <c r="L165" s="196"/>
      <c r="M165" s="197" t="s">
        <v>1</v>
      </c>
      <c r="N165" s="198" t="s">
        <v>40</v>
      </c>
      <c r="O165" s="71"/>
      <c r="P165" s="199">
        <f>O165*H165</f>
        <v>0</v>
      </c>
      <c r="Q165" s="199">
        <v>0</v>
      </c>
      <c r="R165" s="199">
        <f>Q165*H165</f>
        <v>0</v>
      </c>
      <c r="S165" s="199">
        <v>0</v>
      </c>
      <c r="T165" s="200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1" t="s">
        <v>1539</v>
      </c>
      <c r="AT165" s="201" t="s">
        <v>135</v>
      </c>
      <c r="AU165" s="201" t="s">
        <v>85</v>
      </c>
      <c r="AY165" s="17" t="s">
        <v>133</v>
      </c>
      <c r="BE165" s="202">
        <f>IF(N165="základní",J165,0)</f>
        <v>0</v>
      </c>
      <c r="BF165" s="202">
        <f>IF(N165="snížená",J165,0)</f>
        <v>0</v>
      </c>
      <c r="BG165" s="202">
        <f>IF(N165="zákl. přenesená",J165,0)</f>
        <v>0</v>
      </c>
      <c r="BH165" s="202">
        <f>IF(N165="sníž. přenesená",J165,0)</f>
        <v>0</v>
      </c>
      <c r="BI165" s="202">
        <f>IF(N165="nulová",J165,0)</f>
        <v>0</v>
      </c>
      <c r="BJ165" s="17" t="s">
        <v>83</v>
      </c>
      <c r="BK165" s="202">
        <f>ROUND(I165*H165,2)</f>
        <v>0</v>
      </c>
      <c r="BL165" s="17" t="s">
        <v>599</v>
      </c>
      <c r="BM165" s="201" t="s">
        <v>1562</v>
      </c>
    </row>
    <row r="166" spans="1:65" s="2" customFormat="1" ht="24.2" customHeight="1">
      <c r="A166" s="34"/>
      <c r="B166" s="35"/>
      <c r="C166" s="236" t="s">
        <v>7</v>
      </c>
      <c r="D166" s="236" t="s">
        <v>221</v>
      </c>
      <c r="E166" s="237" t="s">
        <v>1563</v>
      </c>
      <c r="F166" s="238" t="s">
        <v>1564</v>
      </c>
      <c r="G166" s="239" t="s">
        <v>167</v>
      </c>
      <c r="H166" s="240">
        <v>1</v>
      </c>
      <c r="I166" s="241"/>
      <c r="J166" s="242">
        <f>ROUND(I166*H166,2)</f>
        <v>0</v>
      </c>
      <c r="K166" s="243"/>
      <c r="L166" s="39"/>
      <c r="M166" s="244" t="s">
        <v>1</v>
      </c>
      <c r="N166" s="245" t="s">
        <v>40</v>
      </c>
      <c r="O166" s="71"/>
      <c r="P166" s="199">
        <f>O166*H166</f>
        <v>0</v>
      </c>
      <c r="Q166" s="199">
        <v>0</v>
      </c>
      <c r="R166" s="199">
        <f>Q166*H166</f>
        <v>0</v>
      </c>
      <c r="S166" s="199">
        <v>0</v>
      </c>
      <c r="T166" s="200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1" t="s">
        <v>599</v>
      </c>
      <c r="AT166" s="201" t="s">
        <v>221</v>
      </c>
      <c r="AU166" s="201" t="s">
        <v>85</v>
      </c>
      <c r="AY166" s="17" t="s">
        <v>133</v>
      </c>
      <c r="BE166" s="202">
        <f>IF(N166="základní",J166,0)</f>
        <v>0</v>
      </c>
      <c r="BF166" s="202">
        <f>IF(N166="snížená",J166,0)</f>
        <v>0</v>
      </c>
      <c r="BG166" s="202">
        <f>IF(N166="zákl. přenesená",J166,0)</f>
        <v>0</v>
      </c>
      <c r="BH166" s="202">
        <f>IF(N166="sníž. přenesená",J166,0)</f>
        <v>0</v>
      </c>
      <c r="BI166" s="202">
        <f>IF(N166="nulová",J166,0)</f>
        <v>0</v>
      </c>
      <c r="BJ166" s="17" t="s">
        <v>83</v>
      </c>
      <c r="BK166" s="202">
        <f>ROUND(I166*H166,2)</f>
        <v>0</v>
      </c>
      <c r="BL166" s="17" t="s">
        <v>599</v>
      </c>
      <c r="BM166" s="201" t="s">
        <v>1565</v>
      </c>
    </row>
    <row r="167" spans="1:65" s="14" customFormat="1" ht="11.25">
      <c r="B167" s="214"/>
      <c r="C167" s="215"/>
      <c r="D167" s="205" t="s">
        <v>169</v>
      </c>
      <c r="E167" s="216" t="s">
        <v>1</v>
      </c>
      <c r="F167" s="217" t="s">
        <v>83</v>
      </c>
      <c r="G167" s="215"/>
      <c r="H167" s="218">
        <v>1</v>
      </c>
      <c r="I167" s="219"/>
      <c r="J167" s="215"/>
      <c r="K167" s="215"/>
      <c r="L167" s="220"/>
      <c r="M167" s="221"/>
      <c r="N167" s="222"/>
      <c r="O167" s="222"/>
      <c r="P167" s="222"/>
      <c r="Q167" s="222"/>
      <c r="R167" s="222"/>
      <c r="S167" s="222"/>
      <c r="T167" s="223"/>
      <c r="AT167" s="224" t="s">
        <v>169</v>
      </c>
      <c r="AU167" s="224" t="s">
        <v>85</v>
      </c>
      <c r="AV167" s="14" t="s">
        <v>85</v>
      </c>
      <c r="AW167" s="14" t="s">
        <v>32</v>
      </c>
      <c r="AX167" s="14" t="s">
        <v>83</v>
      </c>
      <c r="AY167" s="224" t="s">
        <v>133</v>
      </c>
    </row>
    <row r="168" spans="1:65" s="2" customFormat="1" ht="24.2" customHeight="1">
      <c r="A168" s="34"/>
      <c r="B168" s="35"/>
      <c r="C168" s="188" t="s">
        <v>216</v>
      </c>
      <c r="D168" s="188" t="s">
        <v>135</v>
      </c>
      <c r="E168" s="189" t="s">
        <v>1566</v>
      </c>
      <c r="F168" s="190" t="s">
        <v>1567</v>
      </c>
      <c r="G168" s="191" t="s">
        <v>167</v>
      </c>
      <c r="H168" s="192">
        <v>1</v>
      </c>
      <c r="I168" s="193"/>
      <c r="J168" s="194">
        <f>ROUND(I168*H168,2)</f>
        <v>0</v>
      </c>
      <c r="K168" s="195"/>
      <c r="L168" s="196"/>
      <c r="M168" s="197" t="s">
        <v>1</v>
      </c>
      <c r="N168" s="198" t="s">
        <v>40</v>
      </c>
      <c r="O168" s="71"/>
      <c r="P168" s="199">
        <f>O168*H168</f>
        <v>0</v>
      </c>
      <c r="Q168" s="199">
        <v>0</v>
      </c>
      <c r="R168" s="199">
        <f>Q168*H168</f>
        <v>0</v>
      </c>
      <c r="S168" s="199">
        <v>0</v>
      </c>
      <c r="T168" s="200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1" t="s">
        <v>1539</v>
      </c>
      <c r="AT168" s="201" t="s">
        <v>135</v>
      </c>
      <c r="AU168" s="201" t="s">
        <v>85</v>
      </c>
      <c r="AY168" s="17" t="s">
        <v>133</v>
      </c>
      <c r="BE168" s="202">
        <f>IF(N168="základní",J168,0)</f>
        <v>0</v>
      </c>
      <c r="BF168" s="202">
        <f>IF(N168="snížená",J168,0)</f>
        <v>0</v>
      </c>
      <c r="BG168" s="202">
        <f>IF(N168="zákl. přenesená",J168,0)</f>
        <v>0</v>
      </c>
      <c r="BH168" s="202">
        <f>IF(N168="sníž. přenesená",J168,0)</f>
        <v>0</v>
      </c>
      <c r="BI168" s="202">
        <f>IF(N168="nulová",J168,0)</f>
        <v>0</v>
      </c>
      <c r="BJ168" s="17" t="s">
        <v>83</v>
      </c>
      <c r="BK168" s="202">
        <f>ROUND(I168*H168,2)</f>
        <v>0</v>
      </c>
      <c r="BL168" s="17" t="s">
        <v>599</v>
      </c>
      <c r="BM168" s="201" t="s">
        <v>1568</v>
      </c>
    </row>
    <row r="169" spans="1:65" s="2" customFormat="1" ht="24.2" customHeight="1">
      <c r="A169" s="34"/>
      <c r="B169" s="35"/>
      <c r="C169" s="236" t="s">
        <v>220</v>
      </c>
      <c r="D169" s="236" t="s">
        <v>221</v>
      </c>
      <c r="E169" s="237" t="s">
        <v>1569</v>
      </c>
      <c r="F169" s="238" t="s">
        <v>1570</v>
      </c>
      <c r="G169" s="239" t="s">
        <v>167</v>
      </c>
      <c r="H169" s="240">
        <v>5</v>
      </c>
      <c r="I169" s="241"/>
      <c r="J169" s="242">
        <f>ROUND(I169*H169,2)</f>
        <v>0</v>
      </c>
      <c r="K169" s="243"/>
      <c r="L169" s="39"/>
      <c r="M169" s="244" t="s">
        <v>1</v>
      </c>
      <c r="N169" s="245" t="s">
        <v>40</v>
      </c>
      <c r="O169" s="71"/>
      <c r="P169" s="199">
        <f>O169*H169</f>
        <v>0</v>
      </c>
      <c r="Q169" s="199">
        <v>0</v>
      </c>
      <c r="R169" s="199">
        <f>Q169*H169</f>
        <v>0</v>
      </c>
      <c r="S169" s="199">
        <v>0</v>
      </c>
      <c r="T169" s="200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1" t="s">
        <v>599</v>
      </c>
      <c r="AT169" s="201" t="s">
        <v>221</v>
      </c>
      <c r="AU169" s="201" t="s">
        <v>85</v>
      </c>
      <c r="AY169" s="17" t="s">
        <v>133</v>
      </c>
      <c r="BE169" s="202">
        <f>IF(N169="základní",J169,0)</f>
        <v>0</v>
      </c>
      <c r="BF169" s="202">
        <f>IF(N169="snížená",J169,0)</f>
        <v>0</v>
      </c>
      <c r="BG169" s="202">
        <f>IF(N169="zákl. přenesená",J169,0)</f>
        <v>0</v>
      </c>
      <c r="BH169" s="202">
        <f>IF(N169="sníž. přenesená",J169,0)</f>
        <v>0</v>
      </c>
      <c r="BI169" s="202">
        <f>IF(N169="nulová",J169,0)</f>
        <v>0</v>
      </c>
      <c r="BJ169" s="17" t="s">
        <v>83</v>
      </c>
      <c r="BK169" s="202">
        <f>ROUND(I169*H169,2)</f>
        <v>0</v>
      </c>
      <c r="BL169" s="17" t="s">
        <v>599</v>
      </c>
      <c r="BM169" s="201" t="s">
        <v>1571</v>
      </c>
    </row>
    <row r="170" spans="1:65" s="14" customFormat="1" ht="11.25">
      <c r="B170" s="214"/>
      <c r="C170" s="215"/>
      <c r="D170" s="205" t="s">
        <v>169</v>
      </c>
      <c r="E170" s="216" t="s">
        <v>1</v>
      </c>
      <c r="F170" s="217" t="s">
        <v>132</v>
      </c>
      <c r="G170" s="215"/>
      <c r="H170" s="218">
        <v>5</v>
      </c>
      <c r="I170" s="219"/>
      <c r="J170" s="215"/>
      <c r="K170" s="215"/>
      <c r="L170" s="220"/>
      <c r="M170" s="221"/>
      <c r="N170" s="222"/>
      <c r="O170" s="222"/>
      <c r="P170" s="222"/>
      <c r="Q170" s="222"/>
      <c r="R170" s="222"/>
      <c r="S170" s="222"/>
      <c r="T170" s="223"/>
      <c r="AT170" s="224" t="s">
        <v>169</v>
      </c>
      <c r="AU170" s="224" t="s">
        <v>85</v>
      </c>
      <c r="AV170" s="14" t="s">
        <v>85</v>
      </c>
      <c r="AW170" s="14" t="s">
        <v>32</v>
      </c>
      <c r="AX170" s="14" t="s">
        <v>83</v>
      </c>
      <c r="AY170" s="224" t="s">
        <v>133</v>
      </c>
    </row>
    <row r="171" spans="1:65" s="2" customFormat="1" ht="24.2" customHeight="1">
      <c r="A171" s="34"/>
      <c r="B171" s="35"/>
      <c r="C171" s="188" t="s">
        <v>227</v>
      </c>
      <c r="D171" s="188" t="s">
        <v>135</v>
      </c>
      <c r="E171" s="189" t="s">
        <v>1572</v>
      </c>
      <c r="F171" s="190" t="s">
        <v>1573</v>
      </c>
      <c r="G171" s="191" t="s">
        <v>167</v>
      </c>
      <c r="H171" s="192">
        <v>5</v>
      </c>
      <c r="I171" s="193"/>
      <c r="J171" s="194">
        <f>ROUND(I171*H171,2)</f>
        <v>0</v>
      </c>
      <c r="K171" s="195"/>
      <c r="L171" s="196"/>
      <c r="M171" s="197" t="s">
        <v>1</v>
      </c>
      <c r="N171" s="198" t="s">
        <v>40</v>
      </c>
      <c r="O171" s="71"/>
      <c r="P171" s="199">
        <f>O171*H171</f>
        <v>0</v>
      </c>
      <c r="Q171" s="199">
        <v>0</v>
      </c>
      <c r="R171" s="199">
        <f>Q171*H171</f>
        <v>0</v>
      </c>
      <c r="S171" s="199">
        <v>0</v>
      </c>
      <c r="T171" s="200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1" t="s">
        <v>1539</v>
      </c>
      <c r="AT171" s="201" t="s">
        <v>135</v>
      </c>
      <c r="AU171" s="201" t="s">
        <v>85</v>
      </c>
      <c r="AY171" s="17" t="s">
        <v>133</v>
      </c>
      <c r="BE171" s="202">
        <f>IF(N171="základní",J171,0)</f>
        <v>0</v>
      </c>
      <c r="BF171" s="202">
        <f>IF(N171="snížená",J171,0)</f>
        <v>0</v>
      </c>
      <c r="BG171" s="202">
        <f>IF(N171="zákl. přenesená",J171,0)</f>
        <v>0</v>
      </c>
      <c r="BH171" s="202">
        <f>IF(N171="sníž. přenesená",J171,0)</f>
        <v>0</v>
      </c>
      <c r="BI171" s="202">
        <f>IF(N171="nulová",J171,0)</f>
        <v>0</v>
      </c>
      <c r="BJ171" s="17" t="s">
        <v>83</v>
      </c>
      <c r="BK171" s="202">
        <f>ROUND(I171*H171,2)</f>
        <v>0</v>
      </c>
      <c r="BL171" s="17" t="s">
        <v>599</v>
      </c>
      <c r="BM171" s="201" t="s">
        <v>1574</v>
      </c>
    </row>
    <row r="172" spans="1:65" s="2" customFormat="1" ht="16.5" customHeight="1">
      <c r="A172" s="34"/>
      <c r="B172" s="35"/>
      <c r="C172" s="236" t="s">
        <v>231</v>
      </c>
      <c r="D172" s="236" t="s">
        <v>221</v>
      </c>
      <c r="E172" s="237" t="s">
        <v>1575</v>
      </c>
      <c r="F172" s="238" t="s">
        <v>1576</v>
      </c>
      <c r="G172" s="239" t="s">
        <v>167</v>
      </c>
      <c r="H172" s="240">
        <v>12</v>
      </c>
      <c r="I172" s="241"/>
      <c r="J172" s="242">
        <f>ROUND(I172*H172,2)</f>
        <v>0</v>
      </c>
      <c r="K172" s="243"/>
      <c r="L172" s="39"/>
      <c r="M172" s="244" t="s">
        <v>1</v>
      </c>
      <c r="N172" s="245" t="s">
        <v>40</v>
      </c>
      <c r="O172" s="71"/>
      <c r="P172" s="199">
        <f>O172*H172</f>
        <v>0</v>
      </c>
      <c r="Q172" s="199">
        <v>0</v>
      </c>
      <c r="R172" s="199">
        <f>Q172*H172</f>
        <v>0</v>
      </c>
      <c r="S172" s="199">
        <v>0</v>
      </c>
      <c r="T172" s="200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1" t="s">
        <v>599</v>
      </c>
      <c r="AT172" s="201" t="s">
        <v>221</v>
      </c>
      <c r="AU172" s="201" t="s">
        <v>85</v>
      </c>
      <c r="AY172" s="17" t="s">
        <v>133</v>
      </c>
      <c r="BE172" s="202">
        <f>IF(N172="základní",J172,0)</f>
        <v>0</v>
      </c>
      <c r="BF172" s="202">
        <f>IF(N172="snížená",J172,0)</f>
        <v>0</v>
      </c>
      <c r="BG172" s="202">
        <f>IF(N172="zákl. přenesená",J172,0)</f>
        <v>0</v>
      </c>
      <c r="BH172" s="202">
        <f>IF(N172="sníž. přenesená",J172,0)</f>
        <v>0</v>
      </c>
      <c r="BI172" s="202">
        <f>IF(N172="nulová",J172,0)</f>
        <v>0</v>
      </c>
      <c r="BJ172" s="17" t="s">
        <v>83</v>
      </c>
      <c r="BK172" s="202">
        <f>ROUND(I172*H172,2)</f>
        <v>0</v>
      </c>
      <c r="BL172" s="17" t="s">
        <v>599</v>
      </c>
      <c r="BM172" s="201" t="s">
        <v>1577</v>
      </c>
    </row>
    <row r="173" spans="1:65" s="14" customFormat="1" ht="11.25">
      <c r="B173" s="214"/>
      <c r="C173" s="215"/>
      <c r="D173" s="205" t="s">
        <v>169</v>
      </c>
      <c r="E173" s="216" t="s">
        <v>1</v>
      </c>
      <c r="F173" s="217" t="s">
        <v>178</v>
      </c>
      <c r="G173" s="215"/>
      <c r="H173" s="218">
        <v>12</v>
      </c>
      <c r="I173" s="219"/>
      <c r="J173" s="215"/>
      <c r="K173" s="215"/>
      <c r="L173" s="220"/>
      <c r="M173" s="221"/>
      <c r="N173" s="222"/>
      <c r="O173" s="222"/>
      <c r="P173" s="222"/>
      <c r="Q173" s="222"/>
      <c r="R173" s="222"/>
      <c r="S173" s="222"/>
      <c r="T173" s="223"/>
      <c r="AT173" s="224" t="s">
        <v>169</v>
      </c>
      <c r="AU173" s="224" t="s">
        <v>85</v>
      </c>
      <c r="AV173" s="14" t="s">
        <v>85</v>
      </c>
      <c r="AW173" s="14" t="s">
        <v>32</v>
      </c>
      <c r="AX173" s="14" t="s">
        <v>83</v>
      </c>
      <c r="AY173" s="224" t="s">
        <v>133</v>
      </c>
    </row>
    <row r="174" spans="1:65" s="2" customFormat="1" ht="24.2" customHeight="1">
      <c r="A174" s="34"/>
      <c r="B174" s="35"/>
      <c r="C174" s="188" t="s">
        <v>415</v>
      </c>
      <c r="D174" s="188" t="s">
        <v>135</v>
      </c>
      <c r="E174" s="189" t="s">
        <v>1578</v>
      </c>
      <c r="F174" s="190" t="s">
        <v>1579</v>
      </c>
      <c r="G174" s="191" t="s">
        <v>1580</v>
      </c>
      <c r="H174" s="192">
        <v>12</v>
      </c>
      <c r="I174" s="193"/>
      <c r="J174" s="194">
        <f>ROUND(I174*H174,2)</f>
        <v>0</v>
      </c>
      <c r="K174" s="195"/>
      <c r="L174" s="196"/>
      <c r="M174" s="197" t="s">
        <v>1</v>
      </c>
      <c r="N174" s="198" t="s">
        <v>40</v>
      </c>
      <c r="O174" s="71"/>
      <c r="P174" s="199">
        <f>O174*H174</f>
        <v>0</v>
      </c>
      <c r="Q174" s="199">
        <v>0</v>
      </c>
      <c r="R174" s="199">
        <f>Q174*H174</f>
        <v>0</v>
      </c>
      <c r="S174" s="199">
        <v>0</v>
      </c>
      <c r="T174" s="200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1" t="s">
        <v>1539</v>
      </c>
      <c r="AT174" s="201" t="s">
        <v>135</v>
      </c>
      <c r="AU174" s="201" t="s">
        <v>85</v>
      </c>
      <c r="AY174" s="17" t="s">
        <v>133</v>
      </c>
      <c r="BE174" s="202">
        <f>IF(N174="základní",J174,0)</f>
        <v>0</v>
      </c>
      <c r="BF174" s="202">
        <f>IF(N174="snížená",J174,0)</f>
        <v>0</v>
      </c>
      <c r="BG174" s="202">
        <f>IF(N174="zákl. přenesená",J174,0)</f>
        <v>0</v>
      </c>
      <c r="BH174" s="202">
        <f>IF(N174="sníž. přenesená",J174,0)</f>
        <v>0</v>
      </c>
      <c r="BI174" s="202">
        <f>IF(N174="nulová",J174,0)</f>
        <v>0</v>
      </c>
      <c r="BJ174" s="17" t="s">
        <v>83</v>
      </c>
      <c r="BK174" s="202">
        <f>ROUND(I174*H174,2)</f>
        <v>0</v>
      </c>
      <c r="BL174" s="17" t="s">
        <v>599</v>
      </c>
      <c r="BM174" s="201" t="s">
        <v>1581</v>
      </c>
    </row>
    <row r="175" spans="1:65" s="14" customFormat="1" ht="11.25">
      <c r="B175" s="214"/>
      <c r="C175" s="215"/>
      <c r="D175" s="205" t="s">
        <v>169</v>
      </c>
      <c r="E175" s="216" t="s">
        <v>1</v>
      </c>
      <c r="F175" s="217" t="s">
        <v>178</v>
      </c>
      <c r="G175" s="215"/>
      <c r="H175" s="218">
        <v>12</v>
      </c>
      <c r="I175" s="219"/>
      <c r="J175" s="215"/>
      <c r="K175" s="215"/>
      <c r="L175" s="220"/>
      <c r="M175" s="221"/>
      <c r="N175" s="222"/>
      <c r="O175" s="222"/>
      <c r="P175" s="222"/>
      <c r="Q175" s="222"/>
      <c r="R175" s="222"/>
      <c r="S175" s="222"/>
      <c r="T175" s="223"/>
      <c r="AT175" s="224" t="s">
        <v>169</v>
      </c>
      <c r="AU175" s="224" t="s">
        <v>85</v>
      </c>
      <c r="AV175" s="14" t="s">
        <v>85</v>
      </c>
      <c r="AW175" s="14" t="s">
        <v>32</v>
      </c>
      <c r="AX175" s="14" t="s">
        <v>83</v>
      </c>
      <c r="AY175" s="224" t="s">
        <v>133</v>
      </c>
    </row>
    <row r="176" spans="1:65" s="2" customFormat="1" ht="33" customHeight="1">
      <c r="A176" s="34"/>
      <c r="B176" s="35"/>
      <c r="C176" s="236" t="s">
        <v>421</v>
      </c>
      <c r="D176" s="236" t="s">
        <v>221</v>
      </c>
      <c r="E176" s="237" t="s">
        <v>1582</v>
      </c>
      <c r="F176" s="238" t="s">
        <v>1583</v>
      </c>
      <c r="G176" s="239" t="s">
        <v>105</v>
      </c>
      <c r="H176" s="240">
        <v>244</v>
      </c>
      <c r="I176" s="241"/>
      <c r="J176" s="242">
        <f>ROUND(I176*H176,2)</f>
        <v>0</v>
      </c>
      <c r="K176" s="243"/>
      <c r="L176" s="39"/>
      <c r="M176" s="244" t="s">
        <v>1</v>
      </c>
      <c r="N176" s="245" t="s">
        <v>40</v>
      </c>
      <c r="O176" s="71"/>
      <c r="P176" s="199">
        <f>O176*H176</f>
        <v>0</v>
      </c>
      <c r="Q176" s="199">
        <v>0</v>
      </c>
      <c r="R176" s="199">
        <f>Q176*H176</f>
        <v>0</v>
      </c>
      <c r="S176" s="199">
        <v>0</v>
      </c>
      <c r="T176" s="200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1" t="s">
        <v>599</v>
      </c>
      <c r="AT176" s="201" t="s">
        <v>221</v>
      </c>
      <c r="AU176" s="201" t="s">
        <v>85</v>
      </c>
      <c r="AY176" s="17" t="s">
        <v>133</v>
      </c>
      <c r="BE176" s="202">
        <f>IF(N176="základní",J176,0)</f>
        <v>0</v>
      </c>
      <c r="BF176" s="202">
        <f>IF(N176="snížená",J176,0)</f>
        <v>0</v>
      </c>
      <c r="BG176" s="202">
        <f>IF(N176="zákl. přenesená",J176,0)</f>
        <v>0</v>
      </c>
      <c r="BH176" s="202">
        <f>IF(N176="sníž. přenesená",J176,0)</f>
        <v>0</v>
      </c>
      <c r="BI176" s="202">
        <f>IF(N176="nulová",J176,0)</f>
        <v>0</v>
      </c>
      <c r="BJ176" s="17" t="s">
        <v>83</v>
      </c>
      <c r="BK176" s="202">
        <f>ROUND(I176*H176,2)</f>
        <v>0</v>
      </c>
      <c r="BL176" s="17" t="s">
        <v>599</v>
      </c>
      <c r="BM176" s="201" t="s">
        <v>1584</v>
      </c>
    </row>
    <row r="177" spans="1:65" s="13" customFormat="1" ht="11.25">
      <c r="B177" s="203"/>
      <c r="C177" s="204"/>
      <c r="D177" s="205" t="s">
        <v>169</v>
      </c>
      <c r="E177" s="206" t="s">
        <v>1</v>
      </c>
      <c r="F177" s="207" t="s">
        <v>1489</v>
      </c>
      <c r="G177" s="204"/>
      <c r="H177" s="206" t="s">
        <v>1</v>
      </c>
      <c r="I177" s="208"/>
      <c r="J177" s="204"/>
      <c r="K177" s="204"/>
      <c r="L177" s="209"/>
      <c r="M177" s="210"/>
      <c r="N177" s="211"/>
      <c r="O177" s="211"/>
      <c r="P177" s="211"/>
      <c r="Q177" s="211"/>
      <c r="R177" s="211"/>
      <c r="S177" s="211"/>
      <c r="T177" s="212"/>
      <c r="AT177" s="213" t="s">
        <v>169</v>
      </c>
      <c r="AU177" s="213" t="s">
        <v>85</v>
      </c>
      <c r="AV177" s="13" t="s">
        <v>83</v>
      </c>
      <c r="AW177" s="13" t="s">
        <v>32</v>
      </c>
      <c r="AX177" s="13" t="s">
        <v>75</v>
      </c>
      <c r="AY177" s="213" t="s">
        <v>133</v>
      </c>
    </row>
    <row r="178" spans="1:65" s="14" customFormat="1" ht="11.25">
      <c r="B178" s="214"/>
      <c r="C178" s="215"/>
      <c r="D178" s="205" t="s">
        <v>169</v>
      </c>
      <c r="E178" s="216" t="s">
        <v>1475</v>
      </c>
      <c r="F178" s="217" t="s">
        <v>1471</v>
      </c>
      <c r="G178" s="215"/>
      <c r="H178" s="218">
        <v>244</v>
      </c>
      <c r="I178" s="219"/>
      <c r="J178" s="215"/>
      <c r="K178" s="215"/>
      <c r="L178" s="220"/>
      <c r="M178" s="221"/>
      <c r="N178" s="222"/>
      <c r="O178" s="222"/>
      <c r="P178" s="222"/>
      <c r="Q178" s="222"/>
      <c r="R178" s="222"/>
      <c r="S178" s="222"/>
      <c r="T178" s="223"/>
      <c r="AT178" s="224" t="s">
        <v>169</v>
      </c>
      <c r="AU178" s="224" t="s">
        <v>85</v>
      </c>
      <c r="AV178" s="14" t="s">
        <v>85</v>
      </c>
      <c r="AW178" s="14" t="s">
        <v>32</v>
      </c>
      <c r="AX178" s="14" t="s">
        <v>83</v>
      </c>
      <c r="AY178" s="224" t="s">
        <v>133</v>
      </c>
    </row>
    <row r="179" spans="1:65" s="2" customFormat="1" ht="16.5" customHeight="1">
      <c r="A179" s="34"/>
      <c r="B179" s="35"/>
      <c r="C179" s="188" t="s">
        <v>426</v>
      </c>
      <c r="D179" s="188" t="s">
        <v>135</v>
      </c>
      <c r="E179" s="189" t="s">
        <v>1585</v>
      </c>
      <c r="F179" s="190" t="s">
        <v>1586</v>
      </c>
      <c r="G179" s="191" t="s">
        <v>487</v>
      </c>
      <c r="H179" s="192">
        <v>158.84399999999999</v>
      </c>
      <c r="I179" s="193"/>
      <c r="J179" s="194">
        <f>ROUND(I179*H179,2)</f>
        <v>0</v>
      </c>
      <c r="K179" s="195"/>
      <c r="L179" s="196"/>
      <c r="M179" s="197" t="s">
        <v>1</v>
      </c>
      <c r="N179" s="198" t="s">
        <v>40</v>
      </c>
      <c r="O179" s="71"/>
      <c r="P179" s="199">
        <f>O179*H179</f>
        <v>0</v>
      </c>
      <c r="Q179" s="199">
        <v>1E-3</v>
      </c>
      <c r="R179" s="199">
        <f>Q179*H179</f>
        <v>0.15884399999999999</v>
      </c>
      <c r="S179" s="199">
        <v>0</v>
      </c>
      <c r="T179" s="200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1" t="s">
        <v>927</v>
      </c>
      <c r="AT179" s="201" t="s">
        <v>135</v>
      </c>
      <c r="AU179" s="201" t="s">
        <v>85</v>
      </c>
      <c r="AY179" s="17" t="s">
        <v>133</v>
      </c>
      <c r="BE179" s="202">
        <f>IF(N179="základní",J179,0)</f>
        <v>0</v>
      </c>
      <c r="BF179" s="202">
        <f>IF(N179="snížená",J179,0)</f>
        <v>0</v>
      </c>
      <c r="BG179" s="202">
        <f>IF(N179="zákl. přenesená",J179,0)</f>
        <v>0</v>
      </c>
      <c r="BH179" s="202">
        <f>IF(N179="sníž. přenesená",J179,0)</f>
        <v>0</v>
      </c>
      <c r="BI179" s="202">
        <f>IF(N179="nulová",J179,0)</f>
        <v>0</v>
      </c>
      <c r="BJ179" s="17" t="s">
        <v>83</v>
      </c>
      <c r="BK179" s="202">
        <f>ROUND(I179*H179,2)</f>
        <v>0</v>
      </c>
      <c r="BL179" s="17" t="s">
        <v>927</v>
      </c>
      <c r="BM179" s="201" t="s">
        <v>1587</v>
      </c>
    </row>
    <row r="180" spans="1:65" s="13" customFormat="1" ht="11.25">
      <c r="B180" s="203"/>
      <c r="C180" s="204"/>
      <c r="D180" s="205" t="s">
        <v>169</v>
      </c>
      <c r="E180" s="206" t="s">
        <v>1</v>
      </c>
      <c r="F180" s="207" t="s">
        <v>1532</v>
      </c>
      <c r="G180" s="204"/>
      <c r="H180" s="206" t="s">
        <v>1</v>
      </c>
      <c r="I180" s="208"/>
      <c r="J180" s="204"/>
      <c r="K180" s="204"/>
      <c r="L180" s="209"/>
      <c r="M180" s="210"/>
      <c r="N180" s="211"/>
      <c r="O180" s="211"/>
      <c r="P180" s="211"/>
      <c r="Q180" s="211"/>
      <c r="R180" s="211"/>
      <c r="S180" s="211"/>
      <c r="T180" s="212"/>
      <c r="AT180" s="213" t="s">
        <v>169</v>
      </c>
      <c r="AU180" s="213" t="s">
        <v>85</v>
      </c>
      <c r="AV180" s="13" t="s">
        <v>83</v>
      </c>
      <c r="AW180" s="13" t="s">
        <v>32</v>
      </c>
      <c r="AX180" s="13" t="s">
        <v>75</v>
      </c>
      <c r="AY180" s="213" t="s">
        <v>133</v>
      </c>
    </row>
    <row r="181" spans="1:65" s="14" customFormat="1" ht="11.25">
      <c r="B181" s="214"/>
      <c r="C181" s="215"/>
      <c r="D181" s="205" t="s">
        <v>169</v>
      </c>
      <c r="E181" s="216" t="s">
        <v>1</v>
      </c>
      <c r="F181" s="217" t="s">
        <v>1588</v>
      </c>
      <c r="G181" s="215"/>
      <c r="H181" s="218">
        <v>151.28</v>
      </c>
      <c r="I181" s="219"/>
      <c r="J181" s="215"/>
      <c r="K181" s="215"/>
      <c r="L181" s="220"/>
      <c r="M181" s="221"/>
      <c r="N181" s="222"/>
      <c r="O181" s="222"/>
      <c r="P181" s="222"/>
      <c r="Q181" s="222"/>
      <c r="R181" s="222"/>
      <c r="S181" s="222"/>
      <c r="T181" s="223"/>
      <c r="AT181" s="224" t="s">
        <v>169</v>
      </c>
      <c r="AU181" s="224" t="s">
        <v>85</v>
      </c>
      <c r="AV181" s="14" t="s">
        <v>85</v>
      </c>
      <c r="AW181" s="14" t="s">
        <v>32</v>
      </c>
      <c r="AX181" s="14" t="s">
        <v>83</v>
      </c>
      <c r="AY181" s="224" t="s">
        <v>133</v>
      </c>
    </row>
    <row r="182" spans="1:65" s="14" customFormat="1" ht="11.25">
      <c r="B182" s="214"/>
      <c r="C182" s="215"/>
      <c r="D182" s="205" t="s">
        <v>169</v>
      </c>
      <c r="E182" s="215"/>
      <c r="F182" s="217" t="s">
        <v>1589</v>
      </c>
      <c r="G182" s="215"/>
      <c r="H182" s="218">
        <v>158.84399999999999</v>
      </c>
      <c r="I182" s="219"/>
      <c r="J182" s="215"/>
      <c r="K182" s="215"/>
      <c r="L182" s="220"/>
      <c r="M182" s="221"/>
      <c r="N182" s="222"/>
      <c r="O182" s="222"/>
      <c r="P182" s="222"/>
      <c r="Q182" s="222"/>
      <c r="R182" s="222"/>
      <c r="S182" s="222"/>
      <c r="T182" s="223"/>
      <c r="AT182" s="224" t="s">
        <v>169</v>
      </c>
      <c r="AU182" s="224" t="s">
        <v>85</v>
      </c>
      <c r="AV182" s="14" t="s">
        <v>85</v>
      </c>
      <c r="AW182" s="14" t="s">
        <v>4</v>
      </c>
      <c r="AX182" s="14" t="s">
        <v>83</v>
      </c>
      <c r="AY182" s="224" t="s">
        <v>133</v>
      </c>
    </row>
    <row r="183" spans="1:65" s="2" customFormat="1" ht="24.2" customHeight="1">
      <c r="A183" s="34"/>
      <c r="B183" s="35"/>
      <c r="C183" s="236" t="s">
        <v>367</v>
      </c>
      <c r="D183" s="236" t="s">
        <v>221</v>
      </c>
      <c r="E183" s="237" t="s">
        <v>1590</v>
      </c>
      <c r="F183" s="238" t="s">
        <v>1591</v>
      </c>
      <c r="G183" s="239" t="s">
        <v>167</v>
      </c>
      <c r="H183" s="240">
        <v>1</v>
      </c>
      <c r="I183" s="241"/>
      <c r="J183" s="242">
        <f t="shared" ref="J183:J188" si="0">ROUND(I183*H183,2)</f>
        <v>0</v>
      </c>
      <c r="K183" s="243"/>
      <c r="L183" s="39"/>
      <c r="M183" s="244" t="s">
        <v>1</v>
      </c>
      <c r="N183" s="245" t="s">
        <v>40</v>
      </c>
      <c r="O183" s="71"/>
      <c r="P183" s="199">
        <f t="shared" ref="P183:P188" si="1">O183*H183</f>
        <v>0</v>
      </c>
      <c r="Q183" s="199">
        <v>0</v>
      </c>
      <c r="R183" s="199">
        <f t="shared" ref="R183:R188" si="2">Q183*H183</f>
        <v>0</v>
      </c>
      <c r="S183" s="199">
        <v>0</v>
      </c>
      <c r="T183" s="200">
        <f t="shared" ref="T183:T188" si="3"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1" t="s">
        <v>599</v>
      </c>
      <c r="AT183" s="201" t="s">
        <v>221</v>
      </c>
      <c r="AU183" s="201" t="s">
        <v>85</v>
      </c>
      <c r="AY183" s="17" t="s">
        <v>133</v>
      </c>
      <c r="BE183" s="202">
        <f t="shared" ref="BE183:BE188" si="4">IF(N183="základní",J183,0)</f>
        <v>0</v>
      </c>
      <c r="BF183" s="202">
        <f t="shared" ref="BF183:BF188" si="5">IF(N183="snížená",J183,0)</f>
        <v>0</v>
      </c>
      <c r="BG183" s="202">
        <f t="shared" ref="BG183:BG188" si="6">IF(N183="zákl. přenesená",J183,0)</f>
        <v>0</v>
      </c>
      <c r="BH183" s="202">
        <f t="shared" ref="BH183:BH188" si="7">IF(N183="sníž. přenesená",J183,0)</f>
        <v>0</v>
      </c>
      <c r="BI183" s="202">
        <f t="shared" ref="BI183:BI188" si="8">IF(N183="nulová",J183,0)</f>
        <v>0</v>
      </c>
      <c r="BJ183" s="17" t="s">
        <v>83</v>
      </c>
      <c r="BK183" s="202">
        <f t="shared" ref="BK183:BK188" si="9">ROUND(I183*H183,2)</f>
        <v>0</v>
      </c>
      <c r="BL183" s="17" t="s">
        <v>599</v>
      </c>
      <c r="BM183" s="201" t="s">
        <v>1592</v>
      </c>
    </row>
    <row r="184" spans="1:65" s="2" customFormat="1" ht="24.2" customHeight="1">
      <c r="A184" s="34"/>
      <c r="B184" s="35"/>
      <c r="C184" s="236" t="s">
        <v>247</v>
      </c>
      <c r="D184" s="236" t="s">
        <v>221</v>
      </c>
      <c r="E184" s="237" t="s">
        <v>1593</v>
      </c>
      <c r="F184" s="238" t="s">
        <v>1594</v>
      </c>
      <c r="G184" s="239" t="s">
        <v>167</v>
      </c>
      <c r="H184" s="240">
        <v>10</v>
      </c>
      <c r="I184" s="241"/>
      <c r="J184" s="242">
        <f t="shared" si="0"/>
        <v>0</v>
      </c>
      <c r="K184" s="243"/>
      <c r="L184" s="39"/>
      <c r="M184" s="244" t="s">
        <v>1</v>
      </c>
      <c r="N184" s="245" t="s">
        <v>40</v>
      </c>
      <c r="O184" s="71"/>
      <c r="P184" s="199">
        <f t="shared" si="1"/>
        <v>0</v>
      </c>
      <c r="Q184" s="199">
        <v>0</v>
      </c>
      <c r="R184" s="199">
        <f t="shared" si="2"/>
        <v>0</v>
      </c>
      <c r="S184" s="199">
        <v>0</v>
      </c>
      <c r="T184" s="200">
        <f t="shared" si="3"/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1" t="s">
        <v>599</v>
      </c>
      <c r="AT184" s="201" t="s">
        <v>221</v>
      </c>
      <c r="AU184" s="201" t="s">
        <v>85</v>
      </c>
      <c r="AY184" s="17" t="s">
        <v>133</v>
      </c>
      <c r="BE184" s="202">
        <f t="shared" si="4"/>
        <v>0</v>
      </c>
      <c r="BF184" s="202">
        <f t="shared" si="5"/>
        <v>0</v>
      </c>
      <c r="BG184" s="202">
        <f t="shared" si="6"/>
        <v>0</v>
      </c>
      <c r="BH184" s="202">
        <f t="shared" si="7"/>
        <v>0</v>
      </c>
      <c r="BI184" s="202">
        <f t="shared" si="8"/>
        <v>0</v>
      </c>
      <c r="BJ184" s="17" t="s">
        <v>83</v>
      </c>
      <c r="BK184" s="202">
        <f t="shared" si="9"/>
        <v>0</v>
      </c>
      <c r="BL184" s="17" t="s">
        <v>599</v>
      </c>
      <c r="BM184" s="201" t="s">
        <v>1595</v>
      </c>
    </row>
    <row r="185" spans="1:65" s="2" customFormat="1" ht="24.2" customHeight="1">
      <c r="A185" s="34"/>
      <c r="B185" s="35"/>
      <c r="C185" s="236" t="s">
        <v>438</v>
      </c>
      <c r="D185" s="236" t="s">
        <v>221</v>
      </c>
      <c r="E185" s="237" t="s">
        <v>1596</v>
      </c>
      <c r="F185" s="238" t="s">
        <v>1597</v>
      </c>
      <c r="G185" s="239" t="s">
        <v>167</v>
      </c>
      <c r="H185" s="240">
        <v>11</v>
      </c>
      <c r="I185" s="241"/>
      <c r="J185" s="242">
        <f t="shared" si="0"/>
        <v>0</v>
      </c>
      <c r="K185" s="243"/>
      <c r="L185" s="39"/>
      <c r="M185" s="244" t="s">
        <v>1</v>
      </c>
      <c r="N185" s="245" t="s">
        <v>40</v>
      </c>
      <c r="O185" s="71"/>
      <c r="P185" s="199">
        <f t="shared" si="1"/>
        <v>0</v>
      </c>
      <c r="Q185" s="199">
        <v>0</v>
      </c>
      <c r="R185" s="199">
        <f t="shared" si="2"/>
        <v>0</v>
      </c>
      <c r="S185" s="199">
        <v>0</v>
      </c>
      <c r="T185" s="200">
        <f t="shared" si="3"/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1" t="s">
        <v>599</v>
      </c>
      <c r="AT185" s="201" t="s">
        <v>221</v>
      </c>
      <c r="AU185" s="201" t="s">
        <v>85</v>
      </c>
      <c r="AY185" s="17" t="s">
        <v>133</v>
      </c>
      <c r="BE185" s="202">
        <f t="shared" si="4"/>
        <v>0</v>
      </c>
      <c r="BF185" s="202">
        <f t="shared" si="5"/>
        <v>0</v>
      </c>
      <c r="BG185" s="202">
        <f t="shared" si="6"/>
        <v>0</v>
      </c>
      <c r="BH185" s="202">
        <f t="shared" si="7"/>
        <v>0</v>
      </c>
      <c r="BI185" s="202">
        <f t="shared" si="8"/>
        <v>0</v>
      </c>
      <c r="BJ185" s="17" t="s">
        <v>83</v>
      </c>
      <c r="BK185" s="202">
        <f t="shared" si="9"/>
        <v>0</v>
      </c>
      <c r="BL185" s="17" t="s">
        <v>599</v>
      </c>
      <c r="BM185" s="201" t="s">
        <v>1598</v>
      </c>
    </row>
    <row r="186" spans="1:65" s="2" customFormat="1" ht="16.5" customHeight="1">
      <c r="A186" s="34"/>
      <c r="B186" s="35"/>
      <c r="C186" s="236" t="s">
        <v>447</v>
      </c>
      <c r="D186" s="236" t="s">
        <v>221</v>
      </c>
      <c r="E186" s="237" t="s">
        <v>1599</v>
      </c>
      <c r="F186" s="238" t="s">
        <v>1600</v>
      </c>
      <c r="G186" s="239" t="s">
        <v>167</v>
      </c>
      <c r="H186" s="240">
        <v>11</v>
      </c>
      <c r="I186" s="241"/>
      <c r="J186" s="242">
        <f t="shared" si="0"/>
        <v>0</v>
      </c>
      <c r="K186" s="243"/>
      <c r="L186" s="39"/>
      <c r="M186" s="244" t="s">
        <v>1</v>
      </c>
      <c r="N186" s="245" t="s">
        <v>40</v>
      </c>
      <c r="O186" s="71"/>
      <c r="P186" s="199">
        <f t="shared" si="1"/>
        <v>0</v>
      </c>
      <c r="Q186" s="199">
        <v>0</v>
      </c>
      <c r="R186" s="199">
        <f t="shared" si="2"/>
        <v>0</v>
      </c>
      <c r="S186" s="199">
        <v>0</v>
      </c>
      <c r="T186" s="200">
        <f t="shared" si="3"/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1" t="s">
        <v>599</v>
      </c>
      <c r="AT186" s="201" t="s">
        <v>221</v>
      </c>
      <c r="AU186" s="201" t="s">
        <v>85</v>
      </c>
      <c r="AY186" s="17" t="s">
        <v>133</v>
      </c>
      <c r="BE186" s="202">
        <f t="shared" si="4"/>
        <v>0</v>
      </c>
      <c r="BF186" s="202">
        <f t="shared" si="5"/>
        <v>0</v>
      </c>
      <c r="BG186" s="202">
        <f t="shared" si="6"/>
        <v>0</v>
      </c>
      <c r="BH186" s="202">
        <f t="shared" si="7"/>
        <v>0</v>
      </c>
      <c r="BI186" s="202">
        <f t="shared" si="8"/>
        <v>0</v>
      </c>
      <c r="BJ186" s="17" t="s">
        <v>83</v>
      </c>
      <c r="BK186" s="202">
        <f t="shared" si="9"/>
        <v>0</v>
      </c>
      <c r="BL186" s="17" t="s">
        <v>599</v>
      </c>
      <c r="BM186" s="201" t="s">
        <v>1601</v>
      </c>
    </row>
    <row r="187" spans="1:65" s="2" customFormat="1" ht="16.5" customHeight="1">
      <c r="A187" s="34"/>
      <c r="B187" s="35"/>
      <c r="C187" s="188" t="s">
        <v>452</v>
      </c>
      <c r="D187" s="188" t="s">
        <v>135</v>
      </c>
      <c r="E187" s="189" t="s">
        <v>1602</v>
      </c>
      <c r="F187" s="190" t="s">
        <v>1603</v>
      </c>
      <c r="G187" s="191" t="s">
        <v>167</v>
      </c>
      <c r="H187" s="192">
        <v>11</v>
      </c>
      <c r="I187" s="193"/>
      <c r="J187" s="194">
        <f t="shared" si="0"/>
        <v>0</v>
      </c>
      <c r="K187" s="195"/>
      <c r="L187" s="196"/>
      <c r="M187" s="197" t="s">
        <v>1</v>
      </c>
      <c r="N187" s="198" t="s">
        <v>40</v>
      </c>
      <c r="O187" s="71"/>
      <c r="P187" s="199">
        <f t="shared" si="1"/>
        <v>0</v>
      </c>
      <c r="Q187" s="199">
        <v>0</v>
      </c>
      <c r="R187" s="199">
        <f t="shared" si="2"/>
        <v>0</v>
      </c>
      <c r="S187" s="199">
        <v>0</v>
      </c>
      <c r="T187" s="200">
        <f t="shared" si="3"/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1" t="s">
        <v>1539</v>
      </c>
      <c r="AT187" s="201" t="s">
        <v>135</v>
      </c>
      <c r="AU187" s="201" t="s">
        <v>85</v>
      </c>
      <c r="AY187" s="17" t="s">
        <v>133</v>
      </c>
      <c r="BE187" s="202">
        <f t="shared" si="4"/>
        <v>0</v>
      </c>
      <c r="BF187" s="202">
        <f t="shared" si="5"/>
        <v>0</v>
      </c>
      <c r="BG187" s="202">
        <f t="shared" si="6"/>
        <v>0</v>
      </c>
      <c r="BH187" s="202">
        <f t="shared" si="7"/>
        <v>0</v>
      </c>
      <c r="BI187" s="202">
        <f t="shared" si="8"/>
        <v>0</v>
      </c>
      <c r="BJ187" s="17" t="s">
        <v>83</v>
      </c>
      <c r="BK187" s="202">
        <f t="shared" si="9"/>
        <v>0</v>
      </c>
      <c r="BL187" s="17" t="s">
        <v>599</v>
      </c>
      <c r="BM187" s="201" t="s">
        <v>1604</v>
      </c>
    </row>
    <row r="188" spans="1:65" s="2" customFormat="1" ht="33" customHeight="1">
      <c r="A188" s="34"/>
      <c r="B188" s="35"/>
      <c r="C188" s="236" t="s">
        <v>458</v>
      </c>
      <c r="D188" s="236" t="s">
        <v>221</v>
      </c>
      <c r="E188" s="237" t="s">
        <v>1605</v>
      </c>
      <c r="F188" s="238" t="s">
        <v>1606</v>
      </c>
      <c r="G188" s="239" t="s">
        <v>105</v>
      </c>
      <c r="H188" s="240">
        <v>98</v>
      </c>
      <c r="I188" s="241"/>
      <c r="J188" s="242">
        <f t="shared" si="0"/>
        <v>0</v>
      </c>
      <c r="K188" s="243"/>
      <c r="L188" s="39"/>
      <c r="M188" s="244" t="s">
        <v>1</v>
      </c>
      <c r="N188" s="245" t="s">
        <v>40</v>
      </c>
      <c r="O188" s="71"/>
      <c r="P188" s="199">
        <f t="shared" si="1"/>
        <v>0</v>
      </c>
      <c r="Q188" s="199">
        <v>0</v>
      </c>
      <c r="R188" s="199">
        <f t="shared" si="2"/>
        <v>0</v>
      </c>
      <c r="S188" s="199">
        <v>0</v>
      </c>
      <c r="T188" s="200">
        <f t="shared" si="3"/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1" t="s">
        <v>599</v>
      </c>
      <c r="AT188" s="201" t="s">
        <v>221</v>
      </c>
      <c r="AU188" s="201" t="s">
        <v>85</v>
      </c>
      <c r="AY188" s="17" t="s">
        <v>133</v>
      </c>
      <c r="BE188" s="202">
        <f t="shared" si="4"/>
        <v>0</v>
      </c>
      <c r="BF188" s="202">
        <f t="shared" si="5"/>
        <v>0</v>
      </c>
      <c r="BG188" s="202">
        <f t="shared" si="6"/>
        <v>0</v>
      </c>
      <c r="BH188" s="202">
        <f t="shared" si="7"/>
        <v>0</v>
      </c>
      <c r="BI188" s="202">
        <f t="shared" si="8"/>
        <v>0</v>
      </c>
      <c r="BJ188" s="17" t="s">
        <v>83</v>
      </c>
      <c r="BK188" s="202">
        <f t="shared" si="9"/>
        <v>0</v>
      </c>
      <c r="BL188" s="17" t="s">
        <v>599</v>
      </c>
      <c r="BM188" s="201" t="s">
        <v>1607</v>
      </c>
    </row>
    <row r="189" spans="1:65" s="13" customFormat="1" ht="11.25">
      <c r="B189" s="203"/>
      <c r="C189" s="204"/>
      <c r="D189" s="205" t="s">
        <v>169</v>
      </c>
      <c r="E189" s="206" t="s">
        <v>1</v>
      </c>
      <c r="F189" s="207" t="s">
        <v>1489</v>
      </c>
      <c r="G189" s="204"/>
      <c r="H189" s="206" t="s">
        <v>1</v>
      </c>
      <c r="I189" s="208"/>
      <c r="J189" s="204"/>
      <c r="K189" s="204"/>
      <c r="L189" s="209"/>
      <c r="M189" s="210"/>
      <c r="N189" s="211"/>
      <c r="O189" s="211"/>
      <c r="P189" s="211"/>
      <c r="Q189" s="211"/>
      <c r="R189" s="211"/>
      <c r="S189" s="211"/>
      <c r="T189" s="212"/>
      <c r="AT189" s="213" t="s">
        <v>169</v>
      </c>
      <c r="AU189" s="213" t="s">
        <v>85</v>
      </c>
      <c r="AV189" s="13" t="s">
        <v>83</v>
      </c>
      <c r="AW189" s="13" t="s">
        <v>32</v>
      </c>
      <c r="AX189" s="13" t="s">
        <v>75</v>
      </c>
      <c r="AY189" s="213" t="s">
        <v>133</v>
      </c>
    </row>
    <row r="190" spans="1:65" s="14" customFormat="1" ht="11.25">
      <c r="B190" s="214"/>
      <c r="C190" s="215"/>
      <c r="D190" s="205" t="s">
        <v>169</v>
      </c>
      <c r="E190" s="216" t="s">
        <v>1470</v>
      </c>
      <c r="F190" s="217" t="s">
        <v>1608</v>
      </c>
      <c r="G190" s="215"/>
      <c r="H190" s="218">
        <v>98</v>
      </c>
      <c r="I190" s="219"/>
      <c r="J190" s="215"/>
      <c r="K190" s="215"/>
      <c r="L190" s="220"/>
      <c r="M190" s="221"/>
      <c r="N190" s="222"/>
      <c r="O190" s="222"/>
      <c r="P190" s="222"/>
      <c r="Q190" s="222"/>
      <c r="R190" s="222"/>
      <c r="S190" s="222"/>
      <c r="T190" s="223"/>
      <c r="AT190" s="224" t="s">
        <v>169</v>
      </c>
      <c r="AU190" s="224" t="s">
        <v>85</v>
      </c>
      <c r="AV190" s="14" t="s">
        <v>85</v>
      </c>
      <c r="AW190" s="14" t="s">
        <v>32</v>
      </c>
      <c r="AX190" s="14" t="s">
        <v>83</v>
      </c>
      <c r="AY190" s="224" t="s">
        <v>133</v>
      </c>
    </row>
    <row r="191" spans="1:65" s="2" customFormat="1" ht="16.5" customHeight="1">
      <c r="A191" s="34"/>
      <c r="B191" s="35"/>
      <c r="C191" s="188" t="s">
        <v>463</v>
      </c>
      <c r="D191" s="188" t="s">
        <v>135</v>
      </c>
      <c r="E191" s="189" t="s">
        <v>1609</v>
      </c>
      <c r="F191" s="190" t="s">
        <v>1610</v>
      </c>
      <c r="G191" s="191" t="s">
        <v>105</v>
      </c>
      <c r="H191" s="192">
        <v>102.9</v>
      </c>
      <c r="I191" s="193"/>
      <c r="J191" s="194">
        <f>ROUND(I191*H191,2)</f>
        <v>0</v>
      </c>
      <c r="K191" s="195"/>
      <c r="L191" s="196"/>
      <c r="M191" s="197" t="s">
        <v>1</v>
      </c>
      <c r="N191" s="198" t="s">
        <v>40</v>
      </c>
      <c r="O191" s="71"/>
      <c r="P191" s="199">
        <f>O191*H191</f>
        <v>0</v>
      </c>
      <c r="Q191" s="199">
        <v>1.2E-4</v>
      </c>
      <c r="R191" s="199">
        <f>Q191*H191</f>
        <v>1.2348000000000001E-2</v>
      </c>
      <c r="S191" s="199">
        <v>0</v>
      </c>
      <c r="T191" s="200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1" t="s">
        <v>927</v>
      </c>
      <c r="AT191" s="201" t="s">
        <v>135</v>
      </c>
      <c r="AU191" s="201" t="s">
        <v>85</v>
      </c>
      <c r="AY191" s="17" t="s">
        <v>133</v>
      </c>
      <c r="BE191" s="202">
        <f>IF(N191="základní",J191,0)</f>
        <v>0</v>
      </c>
      <c r="BF191" s="202">
        <f>IF(N191="snížená",J191,0)</f>
        <v>0</v>
      </c>
      <c r="BG191" s="202">
        <f>IF(N191="zákl. přenesená",J191,0)</f>
        <v>0</v>
      </c>
      <c r="BH191" s="202">
        <f>IF(N191="sníž. přenesená",J191,0)</f>
        <v>0</v>
      </c>
      <c r="BI191" s="202">
        <f>IF(N191="nulová",J191,0)</f>
        <v>0</v>
      </c>
      <c r="BJ191" s="17" t="s">
        <v>83</v>
      </c>
      <c r="BK191" s="202">
        <f>ROUND(I191*H191,2)</f>
        <v>0</v>
      </c>
      <c r="BL191" s="17" t="s">
        <v>927</v>
      </c>
      <c r="BM191" s="201" t="s">
        <v>1611</v>
      </c>
    </row>
    <row r="192" spans="1:65" s="13" customFormat="1" ht="11.25">
      <c r="B192" s="203"/>
      <c r="C192" s="204"/>
      <c r="D192" s="205" t="s">
        <v>169</v>
      </c>
      <c r="E192" s="206" t="s">
        <v>1</v>
      </c>
      <c r="F192" s="207" t="s">
        <v>1532</v>
      </c>
      <c r="G192" s="204"/>
      <c r="H192" s="206" t="s">
        <v>1</v>
      </c>
      <c r="I192" s="208"/>
      <c r="J192" s="204"/>
      <c r="K192" s="204"/>
      <c r="L192" s="209"/>
      <c r="M192" s="210"/>
      <c r="N192" s="211"/>
      <c r="O192" s="211"/>
      <c r="P192" s="211"/>
      <c r="Q192" s="211"/>
      <c r="R192" s="211"/>
      <c r="S192" s="211"/>
      <c r="T192" s="212"/>
      <c r="AT192" s="213" t="s">
        <v>169</v>
      </c>
      <c r="AU192" s="213" t="s">
        <v>85</v>
      </c>
      <c r="AV192" s="13" t="s">
        <v>83</v>
      </c>
      <c r="AW192" s="13" t="s">
        <v>32</v>
      </c>
      <c r="AX192" s="13" t="s">
        <v>75</v>
      </c>
      <c r="AY192" s="213" t="s">
        <v>133</v>
      </c>
    </row>
    <row r="193" spans="1:65" s="14" customFormat="1" ht="11.25">
      <c r="B193" s="214"/>
      <c r="C193" s="215"/>
      <c r="D193" s="205" t="s">
        <v>169</v>
      </c>
      <c r="E193" s="216" t="s">
        <v>1</v>
      </c>
      <c r="F193" s="217" t="s">
        <v>1612</v>
      </c>
      <c r="G193" s="215"/>
      <c r="H193" s="218">
        <v>102.9</v>
      </c>
      <c r="I193" s="219"/>
      <c r="J193" s="215"/>
      <c r="K193" s="215"/>
      <c r="L193" s="220"/>
      <c r="M193" s="221"/>
      <c r="N193" s="222"/>
      <c r="O193" s="222"/>
      <c r="P193" s="222"/>
      <c r="Q193" s="222"/>
      <c r="R193" s="222"/>
      <c r="S193" s="222"/>
      <c r="T193" s="223"/>
      <c r="AT193" s="224" t="s">
        <v>169</v>
      </c>
      <c r="AU193" s="224" t="s">
        <v>85</v>
      </c>
      <c r="AV193" s="14" t="s">
        <v>85</v>
      </c>
      <c r="AW193" s="14" t="s">
        <v>32</v>
      </c>
      <c r="AX193" s="14" t="s">
        <v>83</v>
      </c>
      <c r="AY193" s="224" t="s">
        <v>133</v>
      </c>
    </row>
    <row r="194" spans="1:65" s="2" customFormat="1" ht="24.2" customHeight="1">
      <c r="A194" s="34"/>
      <c r="B194" s="35"/>
      <c r="C194" s="236" t="s">
        <v>469</v>
      </c>
      <c r="D194" s="236" t="s">
        <v>221</v>
      </c>
      <c r="E194" s="237" t="s">
        <v>1613</v>
      </c>
      <c r="F194" s="238" t="s">
        <v>1614</v>
      </c>
      <c r="G194" s="239" t="s">
        <v>105</v>
      </c>
      <c r="H194" s="240">
        <v>244</v>
      </c>
      <c r="I194" s="241"/>
      <c r="J194" s="242">
        <f>ROUND(I194*H194,2)</f>
        <v>0</v>
      </c>
      <c r="K194" s="243"/>
      <c r="L194" s="39"/>
      <c r="M194" s="244" t="s">
        <v>1</v>
      </c>
      <c r="N194" s="245" t="s">
        <v>40</v>
      </c>
      <c r="O194" s="71"/>
      <c r="P194" s="199">
        <f>O194*H194</f>
        <v>0</v>
      </c>
      <c r="Q194" s="199">
        <v>0</v>
      </c>
      <c r="R194" s="199">
        <f>Q194*H194</f>
        <v>0</v>
      </c>
      <c r="S194" s="199">
        <v>0</v>
      </c>
      <c r="T194" s="200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1" t="s">
        <v>599</v>
      </c>
      <c r="AT194" s="201" t="s">
        <v>221</v>
      </c>
      <c r="AU194" s="201" t="s">
        <v>85</v>
      </c>
      <c r="AY194" s="17" t="s">
        <v>133</v>
      </c>
      <c r="BE194" s="202">
        <f>IF(N194="základní",J194,0)</f>
        <v>0</v>
      </c>
      <c r="BF194" s="202">
        <f>IF(N194="snížená",J194,0)</f>
        <v>0</v>
      </c>
      <c r="BG194" s="202">
        <f>IF(N194="zákl. přenesená",J194,0)</f>
        <v>0</v>
      </c>
      <c r="BH194" s="202">
        <f>IF(N194="sníž. přenesená",J194,0)</f>
        <v>0</v>
      </c>
      <c r="BI194" s="202">
        <f>IF(N194="nulová",J194,0)</f>
        <v>0</v>
      </c>
      <c r="BJ194" s="17" t="s">
        <v>83</v>
      </c>
      <c r="BK194" s="202">
        <f>ROUND(I194*H194,2)</f>
        <v>0</v>
      </c>
      <c r="BL194" s="17" t="s">
        <v>599</v>
      </c>
      <c r="BM194" s="201" t="s">
        <v>1615</v>
      </c>
    </row>
    <row r="195" spans="1:65" s="13" customFormat="1" ht="11.25">
      <c r="B195" s="203"/>
      <c r="C195" s="204"/>
      <c r="D195" s="205" t="s">
        <v>169</v>
      </c>
      <c r="E195" s="206" t="s">
        <v>1</v>
      </c>
      <c r="F195" s="207" t="s">
        <v>1489</v>
      </c>
      <c r="G195" s="204"/>
      <c r="H195" s="206" t="s">
        <v>1</v>
      </c>
      <c r="I195" s="208"/>
      <c r="J195" s="204"/>
      <c r="K195" s="204"/>
      <c r="L195" s="209"/>
      <c r="M195" s="210"/>
      <c r="N195" s="211"/>
      <c r="O195" s="211"/>
      <c r="P195" s="211"/>
      <c r="Q195" s="211"/>
      <c r="R195" s="211"/>
      <c r="S195" s="211"/>
      <c r="T195" s="212"/>
      <c r="AT195" s="213" t="s">
        <v>169</v>
      </c>
      <c r="AU195" s="213" t="s">
        <v>85</v>
      </c>
      <c r="AV195" s="13" t="s">
        <v>83</v>
      </c>
      <c r="AW195" s="13" t="s">
        <v>32</v>
      </c>
      <c r="AX195" s="13" t="s">
        <v>75</v>
      </c>
      <c r="AY195" s="213" t="s">
        <v>133</v>
      </c>
    </row>
    <row r="196" spans="1:65" s="14" customFormat="1" ht="11.25">
      <c r="B196" s="214"/>
      <c r="C196" s="215"/>
      <c r="D196" s="205" t="s">
        <v>169</v>
      </c>
      <c r="E196" s="216" t="s">
        <v>1471</v>
      </c>
      <c r="F196" s="217" t="s">
        <v>1616</v>
      </c>
      <c r="G196" s="215"/>
      <c r="H196" s="218">
        <v>244</v>
      </c>
      <c r="I196" s="219"/>
      <c r="J196" s="215"/>
      <c r="K196" s="215"/>
      <c r="L196" s="220"/>
      <c r="M196" s="221"/>
      <c r="N196" s="222"/>
      <c r="O196" s="222"/>
      <c r="P196" s="222"/>
      <c r="Q196" s="222"/>
      <c r="R196" s="222"/>
      <c r="S196" s="222"/>
      <c r="T196" s="223"/>
      <c r="AT196" s="224" t="s">
        <v>169</v>
      </c>
      <c r="AU196" s="224" t="s">
        <v>85</v>
      </c>
      <c r="AV196" s="14" t="s">
        <v>85</v>
      </c>
      <c r="AW196" s="14" t="s">
        <v>32</v>
      </c>
      <c r="AX196" s="14" t="s">
        <v>83</v>
      </c>
      <c r="AY196" s="224" t="s">
        <v>133</v>
      </c>
    </row>
    <row r="197" spans="1:65" s="2" customFormat="1" ht="16.5" customHeight="1">
      <c r="A197" s="34"/>
      <c r="B197" s="35"/>
      <c r="C197" s="188" t="s">
        <v>475</v>
      </c>
      <c r="D197" s="188" t="s">
        <v>135</v>
      </c>
      <c r="E197" s="189" t="s">
        <v>1617</v>
      </c>
      <c r="F197" s="190" t="s">
        <v>1618</v>
      </c>
      <c r="G197" s="191" t="s">
        <v>105</v>
      </c>
      <c r="H197" s="192">
        <v>278.2</v>
      </c>
      <c r="I197" s="193"/>
      <c r="J197" s="194">
        <f>ROUND(I197*H197,2)</f>
        <v>0</v>
      </c>
      <c r="K197" s="195"/>
      <c r="L197" s="196"/>
      <c r="M197" s="197" t="s">
        <v>1</v>
      </c>
      <c r="N197" s="198" t="s">
        <v>40</v>
      </c>
      <c r="O197" s="71"/>
      <c r="P197" s="199">
        <f>O197*H197</f>
        <v>0</v>
      </c>
      <c r="Q197" s="199">
        <v>6.3000000000000003E-4</v>
      </c>
      <c r="R197" s="199">
        <f>Q197*H197</f>
        <v>0.17526600000000001</v>
      </c>
      <c r="S197" s="199">
        <v>0</v>
      </c>
      <c r="T197" s="200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1" t="s">
        <v>927</v>
      </c>
      <c r="AT197" s="201" t="s">
        <v>135</v>
      </c>
      <c r="AU197" s="201" t="s">
        <v>85</v>
      </c>
      <c r="AY197" s="17" t="s">
        <v>133</v>
      </c>
      <c r="BE197" s="202">
        <f>IF(N197="základní",J197,0)</f>
        <v>0</v>
      </c>
      <c r="BF197" s="202">
        <f>IF(N197="snížená",J197,0)</f>
        <v>0</v>
      </c>
      <c r="BG197" s="202">
        <f>IF(N197="zákl. přenesená",J197,0)</f>
        <v>0</v>
      </c>
      <c r="BH197" s="202">
        <f>IF(N197="sníž. přenesená",J197,0)</f>
        <v>0</v>
      </c>
      <c r="BI197" s="202">
        <f>IF(N197="nulová",J197,0)</f>
        <v>0</v>
      </c>
      <c r="BJ197" s="17" t="s">
        <v>83</v>
      </c>
      <c r="BK197" s="202">
        <f>ROUND(I197*H197,2)</f>
        <v>0</v>
      </c>
      <c r="BL197" s="17" t="s">
        <v>927</v>
      </c>
      <c r="BM197" s="201" t="s">
        <v>1619</v>
      </c>
    </row>
    <row r="198" spans="1:65" s="13" customFormat="1" ht="11.25">
      <c r="B198" s="203"/>
      <c r="C198" s="204"/>
      <c r="D198" s="205" t="s">
        <v>169</v>
      </c>
      <c r="E198" s="206" t="s">
        <v>1</v>
      </c>
      <c r="F198" s="207" t="s">
        <v>1532</v>
      </c>
      <c r="G198" s="204"/>
      <c r="H198" s="206" t="s">
        <v>1</v>
      </c>
      <c r="I198" s="208"/>
      <c r="J198" s="204"/>
      <c r="K198" s="204"/>
      <c r="L198" s="209"/>
      <c r="M198" s="210"/>
      <c r="N198" s="211"/>
      <c r="O198" s="211"/>
      <c r="P198" s="211"/>
      <c r="Q198" s="211"/>
      <c r="R198" s="211"/>
      <c r="S198" s="211"/>
      <c r="T198" s="212"/>
      <c r="AT198" s="213" t="s">
        <v>169</v>
      </c>
      <c r="AU198" s="213" t="s">
        <v>85</v>
      </c>
      <c r="AV198" s="13" t="s">
        <v>83</v>
      </c>
      <c r="AW198" s="13" t="s">
        <v>32</v>
      </c>
      <c r="AX198" s="13" t="s">
        <v>75</v>
      </c>
      <c r="AY198" s="213" t="s">
        <v>133</v>
      </c>
    </row>
    <row r="199" spans="1:65" s="14" customFormat="1" ht="11.25">
      <c r="B199" s="214"/>
      <c r="C199" s="215"/>
      <c r="D199" s="205" t="s">
        <v>169</v>
      </c>
      <c r="E199" s="216" t="s">
        <v>1</v>
      </c>
      <c r="F199" s="217" t="s">
        <v>1620</v>
      </c>
      <c r="G199" s="215"/>
      <c r="H199" s="218">
        <v>278.2</v>
      </c>
      <c r="I199" s="219"/>
      <c r="J199" s="215"/>
      <c r="K199" s="215"/>
      <c r="L199" s="220"/>
      <c r="M199" s="221"/>
      <c r="N199" s="222"/>
      <c r="O199" s="222"/>
      <c r="P199" s="222"/>
      <c r="Q199" s="222"/>
      <c r="R199" s="222"/>
      <c r="S199" s="222"/>
      <c r="T199" s="223"/>
      <c r="AT199" s="224" t="s">
        <v>169</v>
      </c>
      <c r="AU199" s="224" t="s">
        <v>85</v>
      </c>
      <c r="AV199" s="14" t="s">
        <v>85</v>
      </c>
      <c r="AW199" s="14" t="s">
        <v>32</v>
      </c>
      <c r="AX199" s="14" t="s">
        <v>83</v>
      </c>
      <c r="AY199" s="224" t="s">
        <v>133</v>
      </c>
    </row>
    <row r="200" spans="1:65" s="12" customFormat="1" ht="22.9" customHeight="1">
      <c r="B200" s="172"/>
      <c r="C200" s="173"/>
      <c r="D200" s="174" t="s">
        <v>74</v>
      </c>
      <c r="E200" s="186" t="s">
        <v>1301</v>
      </c>
      <c r="F200" s="186" t="s">
        <v>1302</v>
      </c>
      <c r="G200" s="173"/>
      <c r="H200" s="173"/>
      <c r="I200" s="176"/>
      <c r="J200" s="187">
        <f>BK200</f>
        <v>0</v>
      </c>
      <c r="K200" s="173"/>
      <c r="L200" s="178"/>
      <c r="M200" s="179"/>
      <c r="N200" s="180"/>
      <c r="O200" s="180"/>
      <c r="P200" s="181">
        <f>SUM(P201:P244)</f>
        <v>0</v>
      </c>
      <c r="Q200" s="180"/>
      <c r="R200" s="181">
        <f>SUM(R201:R244)</f>
        <v>34.723946300000001</v>
      </c>
      <c r="S200" s="180"/>
      <c r="T200" s="182">
        <f>SUM(T201:T244)</f>
        <v>0</v>
      </c>
      <c r="AR200" s="183" t="s">
        <v>143</v>
      </c>
      <c r="AT200" s="184" t="s">
        <v>74</v>
      </c>
      <c r="AU200" s="184" t="s">
        <v>83</v>
      </c>
      <c r="AY200" s="183" t="s">
        <v>133</v>
      </c>
      <c r="BK200" s="185">
        <f>SUM(BK201:BK244)</f>
        <v>0</v>
      </c>
    </row>
    <row r="201" spans="1:65" s="2" customFormat="1" ht="24.2" customHeight="1">
      <c r="A201" s="34"/>
      <c r="B201" s="35"/>
      <c r="C201" s="236" t="s">
        <v>480</v>
      </c>
      <c r="D201" s="236" t="s">
        <v>221</v>
      </c>
      <c r="E201" s="237" t="s">
        <v>1621</v>
      </c>
      <c r="F201" s="238" t="s">
        <v>1622</v>
      </c>
      <c r="G201" s="239" t="s">
        <v>1623</v>
      </c>
      <c r="H201" s="240">
        <v>0.23499999999999999</v>
      </c>
      <c r="I201" s="241"/>
      <c r="J201" s="242">
        <f>ROUND(I201*H201,2)</f>
        <v>0</v>
      </c>
      <c r="K201" s="243"/>
      <c r="L201" s="39"/>
      <c r="M201" s="244" t="s">
        <v>1</v>
      </c>
      <c r="N201" s="245" t="s">
        <v>40</v>
      </c>
      <c r="O201" s="71"/>
      <c r="P201" s="199">
        <f>O201*H201</f>
        <v>0</v>
      </c>
      <c r="Q201" s="199">
        <v>8.8000000000000005E-3</v>
      </c>
      <c r="R201" s="199">
        <f>Q201*H201</f>
        <v>2.068E-3</v>
      </c>
      <c r="S201" s="199">
        <v>0</v>
      </c>
      <c r="T201" s="200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1" t="s">
        <v>599</v>
      </c>
      <c r="AT201" s="201" t="s">
        <v>221</v>
      </c>
      <c r="AU201" s="201" t="s">
        <v>85</v>
      </c>
      <c r="AY201" s="17" t="s">
        <v>133</v>
      </c>
      <c r="BE201" s="202">
        <f>IF(N201="základní",J201,0)</f>
        <v>0</v>
      </c>
      <c r="BF201" s="202">
        <f>IF(N201="snížená",J201,0)</f>
        <v>0</v>
      </c>
      <c r="BG201" s="202">
        <f>IF(N201="zákl. přenesená",J201,0)</f>
        <v>0</v>
      </c>
      <c r="BH201" s="202">
        <f>IF(N201="sníž. přenesená",J201,0)</f>
        <v>0</v>
      </c>
      <c r="BI201" s="202">
        <f>IF(N201="nulová",J201,0)</f>
        <v>0</v>
      </c>
      <c r="BJ201" s="17" t="s">
        <v>83</v>
      </c>
      <c r="BK201" s="202">
        <f>ROUND(I201*H201,2)</f>
        <v>0</v>
      </c>
      <c r="BL201" s="17" t="s">
        <v>599</v>
      </c>
      <c r="BM201" s="201" t="s">
        <v>1624</v>
      </c>
    </row>
    <row r="202" spans="1:65" s="14" customFormat="1" ht="11.25">
      <c r="B202" s="214"/>
      <c r="C202" s="215"/>
      <c r="D202" s="205" t="s">
        <v>169</v>
      </c>
      <c r="E202" s="216" t="s">
        <v>1</v>
      </c>
      <c r="F202" s="217" t="s">
        <v>1625</v>
      </c>
      <c r="G202" s="215"/>
      <c r="H202" s="218">
        <v>0.23499999999999999</v>
      </c>
      <c r="I202" s="219"/>
      <c r="J202" s="215"/>
      <c r="K202" s="215"/>
      <c r="L202" s="220"/>
      <c r="M202" s="221"/>
      <c r="N202" s="222"/>
      <c r="O202" s="222"/>
      <c r="P202" s="222"/>
      <c r="Q202" s="222"/>
      <c r="R202" s="222"/>
      <c r="S202" s="222"/>
      <c r="T202" s="223"/>
      <c r="AT202" s="224" t="s">
        <v>169</v>
      </c>
      <c r="AU202" s="224" t="s">
        <v>85</v>
      </c>
      <c r="AV202" s="14" t="s">
        <v>85</v>
      </c>
      <c r="AW202" s="14" t="s">
        <v>32</v>
      </c>
      <c r="AX202" s="14" t="s">
        <v>83</v>
      </c>
      <c r="AY202" s="224" t="s">
        <v>133</v>
      </c>
    </row>
    <row r="203" spans="1:65" s="2" customFormat="1" ht="33" customHeight="1">
      <c r="A203" s="34"/>
      <c r="B203" s="35"/>
      <c r="C203" s="236" t="s">
        <v>484</v>
      </c>
      <c r="D203" s="236" t="s">
        <v>221</v>
      </c>
      <c r="E203" s="237" t="s">
        <v>1626</v>
      </c>
      <c r="F203" s="238" t="s">
        <v>1627</v>
      </c>
      <c r="G203" s="239" t="s">
        <v>167</v>
      </c>
      <c r="H203" s="240">
        <v>11</v>
      </c>
      <c r="I203" s="241"/>
      <c r="J203" s="242">
        <f>ROUND(I203*H203,2)</f>
        <v>0</v>
      </c>
      <c r="K203" s="243"/>
      <c r="L203" s="39"/>
      <c r="M203" s="244" t="s">
        <v>1</v>
      </c>
      <c r="N203" s="245" t="s">
        <v>40</v>
      </c>
      <c r="O203" s="71"/>
      <c r="P203" s="199">
        <f>O203*H203</f>
        <v>0</v>
      </c>
      <c r="Q203" s="199">
        <v>0</v>
      </c>
      <c r="R203" s="199">
        <f>Q203*H203</f>
        <v>0</v>
      </c>
      <c r="S203" s="199">
        <v>0</v>
      </c>
      <c r="T203" s="200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1" t="s">
        <v>599</v>
      </c>
      <c r="AT203" s="201" t="s">
        <v>221</v>
      </c>
      <c r="AU203" s="201" t="s">
        <v>85</v>
      </c>
      <c r="AY203" s="17" t="s">
        <v>133</v>
      </c>
      <c r="BE203" s="202">
        <f>IF(N203="základní",J203,0)</f>
        <v>0</v>
      </c>
      <c r="BF203" s="202">
        <f>IF(N203="snížená",J203,0)</f>
        <v>0</v>
      </c>
      <c r="BG203" s="202">
        <f>IF(N203="zákl. přenesená",J203,0)</f>
        <v>0</v>
      </c>
      <c r="BH203" s="202">
        <f>IF(N203="sníž. přenesená",J203,0)</f>
        <v>0</v>
      </c>
      <c r="BI203" s="202">
        <f>IF(N203="nulová",J203,0)</f>
        <v>0</v>
      </c>
      <c r="BJ203" s="17" t="s">
        <v>83</v>
      </c>
      <c r="BK203" s="202">
        <f>ROUND(I203*H203,2)</f>
        <v>0</v>
      </c>
      <c r="BL203" s="17" t="s">
        <v>599</v>
      </c>
      <c r="BM203" s="201" t="s">
        <v>1628</v>
      </c>
    </row>
    <row r="204" spans="1:65" s="2" customFormat="1" ht="16.5" customHeight="1">
      <c r="A204" s="34"/>
      <c r="B204" s="35"/>
      <c r="C204" s="236" t="s">
        <v>490</v>
      </c>
      <c r="D204" s="236" t="s">
        <v>221</v>
      </c>
      <c r="E204" s="237" t="s">
        <v>1629</v>
      </c>
      <c r="F204" s="238" t="s">
        <v>1630</v>
      </c>
      <c r="G204" s="239" t="s">
        <v>249</v>
      </c>
      <c r="H204" s="240">
        <v>2.0419999999999998</v>
      </c>
      <c r="I204" s="241"/>
      <c r="J204" s="242">
        <f>ROUND(I204*H204,2)</f>
        <v>0</v>
      </c>
      <c r="K204" s="243"/>
      <c r="L204" s="39"/>
      <c r="M204" s="244" t="s">
        <v>1</v>
      </c>
      <c r="N204" s="245" t="s">
        <v>40</v>
      </c>
      <c r="O204" s="71"/>
      <c r="P204" s="199">
        <f>O204*H204</f>
        <v>0</v>
      </c>
      <c r="Q204" s="199">
        <v>2.45329</v>
      </c>
      <c r="R204" s="199">
        <f>Q204*H204</f>
        <v>5.0096181799999995</v>
      </c>
      <c r="S204" s="199">
        <v>0</v>
      </c>
      <c r="T204" s="200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1" t="s">
        <v>599</v>
      </c>
      <c r="AT204" s="201" t="s">
        <v>221</v>
      </c>
      <c r="AU204" s="201" t="s">
        <v>85</v>
      </c>
      <c r="AY204" s="17" t="s">
        <v>133</v>
      </c>
      <c r="BE204" s="202">
        <f>IF(N204="základní",J204,0)</f>
        <v>0</v>
      </c>
      <c r="BF204" s="202">
        <f>IF(N204="snížená",J204,0)</f>
        <v>0</v>
      </c>
      <c r="BG204" s="202">
        <f>IF(N204="zákl. přenesená",J204,0)</f>
        <v>0</v>
      </c>
      <c r="BH204" s="202">
        <f>IF(N204="sníž. přenesená",J204,0)</f>
        <v>0</v>
      </c>
      <c r="BI204" s="202">
        <f>IF(N204="nulová",J204,0)</f>
        <v>0</v>
      </c>
      <c r="BJ204" s="17" t="s">
        <v>83</v>
      </c>
      <c r="BK204" s="202">
        <f>ROUND(I204*H204,2)</f>
        <v>0</v>
      </c>
      <c r="BL204" s="17" t="s">
        <v>599</v>
      </c>
      <c r="BM204" s="201" t="s">
        <v>1631</v>
      </c>
    </row>
    <row r="205" spans="1:65" s="13" customFormat="1" ht="11.25">
      <c r="B205" s="203"/>
      <c r="C205" s="204"/>
      <c r="D205" s="205" t="s">
        <v>169</v>
      </c>
      <c r="E205" s="206" t="s">
        <v>1</v>
      </c>
      <c r="F205" s="207" t="s">
        <v>1632</v>
      </c>
      <c r="G205" s="204"/>
      <c r="H205" s="206" t="s">
        <v>1</v>
      </c>
      <c r="I205" s="208"/>
      <c r="J205" s="204"/>
      <c r="K205" s="204"/>
      <c r="L205" s="209"/>
      <c r="M205" s="210"/>
      <c r="N205" s="211"/>
      <c r="O205" s="211"/>
      <c r="P205" s="211"/>
      <c r="Q205" s="211"/>
      <c r="R205" s="211"/>
      <c r="S205" s="211"/>
      <c r="T205" s="212"/>
      <c r="AT205" s="213" t="s">
        <v>169</v>
      </c>
      <c r="AU205" s="213" t="s">
        <v>85</v>
      </c>
      <c r="AV205" s="13" t="s">
        <v>83</v>
      </c>
      <c r="AW205" s="13" t="s">
        <v>32</v>
      </c>
      <c r="AX205" s="13" t="s">
        <v>75</v>
      </c>
      <c r="AY205" s="213" t="s">
        <v>133</v>
      </c>
    </row>
    <row r="206" spans="1:65" s="14" customFormat="1" ht="11.25">
      <c r="B206" s="214"/>
      <c r="C206" s="215"/>
      <c r="D206" s="205" t="s">
        <v>169</v>
      </c>
      <c r="E206" s="216" t="s">
        <v>1</v>
      </c>
      <c r="F206" s="217" t="s">
        <v>1633</v>
      </c>
      <c r="G206" s="215"/>
      <c r="H206" s="218">
        <v>0.64800000000000002</v>
      </c>
      <c r="I206" s="219"/>
      <c r="J206" s="215"/>
      <c r="K206" s="215"/>
      <c r="L206" s="220"/>
      <c r="M206" s="221"/>
      <c r="N206" s="222"/>
      <c r="O206" s="222"/>
      <c r="P206" s="222"/>
      <c r="Q206" s="222"/>
      <c r="R206" s="222"/>
      <c r="S206" s="222"/>
      <c r="T206" s="223"/>
      <c r="AT206" s="224" t="s">
        <v>169</v>
      </c>
      <c r="AU206" s="224" t="s">
        <v>85</v>
      </c>
      <c r="AV206" s="14" t="s">
        <v>85</v>
      </c>
      <c r="AW206" s="14" t="s">
        <v>32</v>
      </c>
      <c r="AX206" s="14" t="s">
        <v>75</v>
      </c>
      <c r="AY206" s="224" t="s">
        <v>133</v>
      </c>
    </row>
    <row r="207" spans="1:65" s="14" customFormat="1" ht="11.25">
      <c r="B207" s="214"/>
      <c r="C207" s="215"/>
      <c r="D207" s="205" t="s">
        <v>169</v>
      </c>
      <c r="E207" s="216" t="s">
        <v>1</v>
      </c>
      <c r="F207" s="217" t="s">
        <v>1634</v>
      </c>
      <c r="G207" s="215"/>
      <c r="H207" s="218">
        <v>1.3939999999999999</v>
      </c>
      <c r="I207" s="219"/>
      <c r="J207" s="215"/>
      <c r="K207" s="215"/>
      <c r="L207" s="220"/>
      <c r="M207" s="221"/>
      <c r="N207" s="222"/>
      <c r="O207" s="222"/>
      <c r="P207" s="222"/>
      <c r="Q207" s="222"/>
      <c r="R207" s="222"/>
      <c r="S207" s="222"/>
      <c r="T207" s="223"/>
      <c r="AT207" s="224" t="s">
        <v>169</v>
      </c>
      <c r="AU207" s="224" t="s">
        <v>85</v>
      </c>
      <c r="AV207" s="14" t="s">
        <v>85</v>
      </c>
      <c r="AW207" s="14" t="s">
        <v>32</v>
      </c>
      <c r="AX207" s="14" t="s">
        <v>75</v>
      </c>
      <c r="AY207" s="224" t="s">
        <v>133</v>
      </c>
    </row>
    <row r="208" spans="1:65" s="15" customFormat="1" ht="11.25">
      <c r="B208" s="225"/>
      <c r="C208" s="226"/>
      <c r="D208" s="205" t="s">
        <v>169</v>
      </c>
      <c r="E208" s="227" t="s">
        <v>1</v>
      </c>
      <c r="F208" s="228" t="s">
        <v>173</v>
      </c>
      <c r="G208" s="226"/>
      <c r="H208" s="229">
        <v>2.0419999999999998</v>
      </c>
      <c r="I208" s="230"/>
      <c r="J208" s="226"/>
      <c r="K208" s="226"/>
      <c r="L208" s="231"/>
      <c r="M208" s="232"/>
      <c r="N208" s="233"/>
      <c r="O208" s="233"/>
      <c r="P208" s="233"/>
      <c r="Q208" s="233"/>
      <c r="R208" s="233"/>
      <c r="S208" s="233"/>
      <c r="T208" s="234"/>
      <c r="AT208" s="235" t="s">
        <v>169</v>
      </c>
      <c r="AU208" s="235" t="s">
        <v>85</v>
      </c>
      <c r="AV208" s="15" t="s">
        <v>139</v>
      </c>
      <c r="AW208" s="15" t="s">
        <v>32</v>
      </c>
      <c r="AX208" s="15" t="s">
        <v>83</v>
      </c>
      <c r="AY208" s="235" t="s">
        <v>133</v>
      </c>
    </row>
    <row r="209" spans="1:65" s="2" customFormat="1" ht="21.75" customHeight="1">
      <c r="A209" s="34"/>
      <c r="B209" s="35"/>
      <c r="C209" s="236" t="s">
        <v>494</v>
      </c>
      <c r="D209" s="236" t="s">
        <v>221</v>
      </c>
      <c r="E209" s="237" t="s">
        <v>780</v>
      </c>
      <c r="F209" s="238" t="s">
        <v>781</v>
      </c>
      <c r="G209" s="239" t="s">
        <v>236</v>
      </c>
      <c r="H209" s="240">
        <v>12.433999999999999</v>
      </c>
      <c r="I209" s="241"/>
      <c r="J209" s="242">
        <f>ROUND(I209*H209,2)</f>
        <v>0</v>
      </c>
      <c r="K209" s="243"/>
      <c r="L209" s="39"/>
      <c r="M209" s="244" t="s">
        <v>1</v>
      </c>
      <c r="N209" s="245" t="s">
        <v>40</v>
      </c>
      <c r="O209" s="71"/>
      <c r="P209" s="199">
        <f>O209*H209</f>
        <v>0</v>
      </c>
      <c r="Q209" s="199">
        <v>1.7430000000000001E-2</v>
      </c>
      <c r="R209" s="199">
        <f>Q209*H209</f>
        <v>0.21672462000000001</v>
      </c>
      <c r="S209" s="199">
        <v>0</v>
      </c>
      <c r="T209" s="200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1" t="s">
        <v>599</v>
      </c>
      <c r="AT209" s="201" t="s">
        <v>221</v>
      </c>
      <c r="AU209" s="201" t="s">
        <v>85</v>
      </c>
      <c r="AY209" s="17" t="s">
        <v>133</v>
      </c>
      <c r="BE209" s="202">
        <f>IF(N209="základní",J209,0)</f>
        <v>0</v>
      </c>
      <c r="BF209" s="202">
        <f>IF(N209="snížená",J209,0)</f>
        <v>0</v>
      </c>
      <c r="BG209" s="202">
        <f>IF(N209="zákl. přenesená",J209,0)</f>
        <v>0</v>
      </c>
      <c r="BH209" s="202">
        <f>IF(N209="sníž. přenesená",J209,0)</f>
        <v>0</v>
      </c>
      <c r="BI209" s="202">
        <f>IF(N209="nulová",J209,0)</f>
        <v>0</v>
      </c>
      <c r="BJ209" s="17" t="s">
        <v>83</v>
      </c>
      <c r="BK209" s="202">
        <f>ROUND(I209*H209,2)</f>
        <v>0</v>
      </c>
      <c r="BL209" s="17" t="s">
        <v>599</v>
      </c>
      <c r="BM209" s="201" t="s">
        <v>1635</v>
      </c>
    </row>
    <row r="210" spans="1:65" s="13" customFormat="1" ht="11.25">
      <c r="B210" s="203"/>
      <c r="C210" s="204"/>
      <c r="D210" s="205" t="s">
        <v>169</v>
      </c>
      <c r="E210" s="206" t="s">
        <v>1</v>
      </c>
      <c r="F210" s="207" t="s">
        <v>1632</v>
      </c>
      <c r="G210" s="204"/>
      <c r="H210" s="206" t="s">
        <v>1</v>
      </c>
      <c r="I210" s="208"/>
      <c r="J210" s="204"/>
      <c r="K210" s="204"/>
      <c r="L210" s="209"/>
      <c r="M210" s="210"/>
      <c r="N210" s="211"/>
      <c r="O210" s="211"/>
      <c r="P210" s="211"/>
      <c r="Q210" s="211"/>
      <c r="R210" s="211"/>
      <c r="S210" s="211"/>
      <c r="T210" s="212"/>
      <c r="AT210" s="213" t="s">
        <v>169</v>
      </c>
      <c r="AU210" s="213" t="s">
        <v>85</v>
      </c>
      <c r="AV210" s="13" t="s">
        <v>83</v>
      </c>
      <c r="AW210" s="13" t="s">
        <v>32</v>
      </c>
      <c r="AX210" s="13" t="s">
        <v>75</v>
      </c>
      <c r="AY210" s="213" t="s">
        <v>133</v>
      </c>
    </row>
    <row r="211" spans="1:65" s="14" customFormat="1" ht="11.25">
      <c r="B211" s="214"/>
      <c r="C211" s="215"/>
      <c r="D211" s="205" t="s">
        <v>169</v>
      </c>
      <c r="E211" s="216" t="s">
        <v>1</v>
      </c>
      <c r="F211" s="217" t="s">
        <v>1636</v>
      </c>
      <c r="G211" s="215"/>
      <c r="H211" s="218">
        <v>12.433999999999999</v>
      </c>
      <c r="I211" s="219"/>
      <c r="J211" s="215"/>
      <c r="K211" s="215"/>
      <c r="L211" s="220"/>
      <c r="M211" s="221"/>
      <c r="N211" s="222"/>
      <c r="O211" s="222"/>
      <c r="P211" s="222"/>
      <c r="Q211" s="222"/>
      <c r="R211" s="222"/>
      <c r="S211" s="222"/>
      <c r="T211" s="223"/>
      <c r="AT211" s="224" t="s">
        <v>169</v>
      </c>
      <c r="AU211" s="224" t="s">
        <v>85</v>
      </c>
      <c r="AV211" s="14" t="s">
        <v>85</v>
      </c>
      <c r="AW211" s="14" t="s">
        <v>32</v>
      </c>
      <c r="AX211" s="14" t="s">
        <v>75</v>
      </c>
      <c r="AY211" s="224" t="s">
        <v>133</v>
      </c>
    </row>
    <row r="212" spans="1:65" s="15" customFormat="1" ht="11.25">
      <c r="B212" s="225"/>
      <c r="C212" s="226"/>
      <c r="D212" s="205" t="s">
        <v>169</v>
      </c>
      <c r="E212" s="227" t="s">
        <v>1</v>
      </c>
      <c r="F212" s="228" t="s">
        <v>173</v>
      </c>
      <c r="G212" s="226"/>
      <c r="H212" s="229">
        <v>12.433999999999999</v>
      </c>
      <c r="I212" s="230"/>
      <c r="J212" s="226"/>
      <c r="K212" s="226"/>
      <c r="L212" s="231"/>
      <c r="M212" s="232"/>
      <c r="N212" s="233"/>
      <c r="O212" s="233"/>
      <c r="P212" s="233"/>
      <c r="Q212" s="233"/>
      <c r="R212" s="233"/>
      <c r="S212" s="233"/>
      <c r="T212" s="234"/>
      <c r="AT212" s="235" t="s">
        <v>169</v>
      </c>
      <c r="AU212" s="235" t="s">
        <v>85</v>
      </c>
      <c r="AV212" s="15" t="s">
        <v>139</v>
      </c>
      <c r="AW212" s="15" t="s">
        <v>32</v>
      </c>
      <c r="AX212" s="15" t="s">
        <v>83</v>
      </c>
      <c r="AY212" s="235" t="s">
        <v>133</v>
      </c>
    </row>
    <row r="213" spans="1:65" s="2" customFormat="1" ht="24.2" customHeight="1">
      <c r="A213" s="34"/>
      <c r="B213" s="35"/>
      <c r="C213" s="188" t="s">
        <v>499</v>
      </c>
      <c r="D213" s="188" t="s">
        <v>135</v>
      </c>
      <c r="E213" s="189" t="s">
        <v>1637</v>
      </c>
      <c r="F213" s="190" t="s">
        <v>1638</v>
      </c>
      <c r="G213" s="191" t="s">
        <v>167</v>
      </c>
      <c r="H213" s="192">
        <v>3</v>
      </c>
      <c r="I213" s="193"/>
      <c r="J213" s="194">
        <f>ROUND(I213*H213,2)</f>
        <v>0</v>
      </c>
      <c r="K213" s="195"/>
      <c r="L213" s="196"/>
      <c r="M213" s="197" t="s">
        <v>1</v>
      </c>
      <c r="N213" s="198" t="s">
        <v>40</v>
      </c>
      <c r="O213" s="71"/>
      <c r="P213" s="199">
        <f>O213*H213</f>
        <v>0</v>
      </c>
      <c r="Q213" s="199">
        <v>8.8999999999999996E-2</v>
      </c>
      <c r="R213" s="199">
        <f>Q213*H213</f>
        <v>0.26700000000000002</v>
      </c>
      <c r="S213" s="199">
        <v>0</v>
      </c>
      <c r="T213" s="200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1" t="s">
        <v>927</v>
      </c>
      <c r="AT213" s="201" t="s">
        <v>135</v>
      </c>
      <c r="AU213" s="201" t="s">
        <v>85</v>
      </c>
      <c r="AY213" s="17" t="s">
        <v>133</v>
      </c>
      <c r="BE213" s="202">
        <f>IF(N213="základní",J213,0)</f>
        <v>0</v>
      </c>
      <c r="BF213" s="202">
        <f>IF(N213="snížená",J213,0)</f>
        <v>0</v>
      </c>
      <c r="BG213" s="202">
        <f>IF(N213="zákl. přenesená",J213,0)</f>
        <v>0</v>
      </c>
      <c r="BH213" s="202">
        <f>IF(N213="sníž. přenesená",J213,0)</f>
        <v>0</v>
      </c>
      <c r="BI213" s="202">
        <f>IF(N213="nulová",J213,0)</f>
        <v>0</v>
      </c>
      <c r="BJ213" s="17" t="s">
        <v>83</v>
      </c>
      <c r="BK213" s="202">
        <f>ROUND(I213*H213,2)</f>
        <v>0</v>
      </c>
      <c r="BL213" s="17" t="s">
        <v>927</v>
      </c>
      <c r="BM213" s="201" t="s">
        <v>1639</v>
      </c>
    </row>
    <row r="214" spans="1:65" s="14" customFormat="1" ht="11.25">
      <c r="B214" s="214"/>
      <c r="C214" s="215"/>
      <c r="D214" s="205" t="s">
        <v>169</v>
      </c>
      <c r="E214" s="216" t="s">
        <v>1</v>
      </c>
      <c r="F214" s="217" t="s">
        <v>143</v>
      </c>
      <c r="G214" s="215"/>
      <c r="H214" s="218">
        <v>3</v>
      </c>
      <c r="I214" s="219"/>
      <c r="J214" s="215"/>
      <c r="K214" s="215"/>
      <c r="L214" s="220"/>
      <c r="M214" s="221"/>
      <c r="N214" s="222"/>
      <c r="O214" s="222"/>
      <c r="P214" s="222"/>
      <c r="Q214" s="222"/>
      <c r="R214" s="222"/>
      <c r="S214" s="222"/>
      <c r="T214" s="223"/>
      <c r="AT214" s="224" t="s">
        <v>169</v>
      </c>
      <c r="AU214" s="224" t="s">
        <v>85</v>
      </c>
      <c r="AV214" s="14" t="s">
        <v>85</v>
      </c>
      <c r="AW214" s="14" t="s">
        <v>32</v>
      </c>
      <c r="AX214" s="14" t="s">
        <v>83</v>
      </c>
      <c r="AY214" s="224" t="s">
        <v>133</v>
      </c>
    </row>
    <row r="215" spans="1:65" s="2" customFormat="1" ht="24.2" customHeight="1">
      <c r="A215" s="34"/>
      <c r="B215" s="35"/>
      <c r="C215" s="236" t="s">
        <v>504</v>
      </c>
      <c r="D215" s="236" t="s">
        <v>221</v>
      </c>
      <c r="E215" s="237" t="s">
        <v>1640</v>
      </c>
      <c r="F215" s="238" t="s">
        <v>1641</v>
      </c>
      <c r="G215" s="239" t="s">
        <v>105</v>
      </c>
      <c r="H215" s="240">
        <v>142.80000000000001</v>
      </c>
      <c r="I215" s="241"/>
      <c r="J215" s="242">
        <f>ROUND(I215*H215,2)</f>
        <v>0</v>
      </c>
      <c r="K215" s="243"/>
      <c r="L215" s="39"/>
      <c r="M215" s="244" t="s">
        <v>1</v>
      </c>
      <c r="N215" s="245" t="s">
        <v>40</v>
      </c>
      <c r="O215" s="71"/>
      <c r="P215" s="199">
        <f>O215*H215</f>
        <v>0</v>
      </c>
      <c r="Q215" s="199">
        <v>0</v>
      </c>
      <c r="R215" s="199">
        <f>Q215*H215</f>
        <v>0</v>
      </c>
      <c r="S215" s="199">
        <v>0</v>
      </c>
      <c r="T215" s="200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1" t="s">
        <v>599</v>
      </c>
      <c r="AT215" s="201" t="s">
        <v>221</v>
      </c>
      <c r="AU215" s="201" t="s">
        <v>85</v>
      </c>
      <c r="AY215" s="17" t="s">
        <v>133</v>
      </c>
      <c r="BE215" s="202">
        <f>IF(N215="základní",J215,0)</f>
        <v>0</v>
      </c>
      <c r="BF215" s="202">
        <f>IF(N215="snížená",J215,0)</f>
        <v>0</v>
      </c>
      <c r="BG215" s="202">
        <f>IF(N215="zákl. přenesená",J215,0)</f>
        <v>0</v>
      </c>
      <c r="BH215" s="202">
        <f>IF(N215="sníž. přenesená",J215,0)</f>
        <v>0</v>
      </c>
      <c r="BI215" s="202">
        <f>IF(N215="nulová",J215,0)</f>
        <v>0</v>
      </c>
      <c r="BJ215" s="17" t="s">
        <v>83</v>
      </c>
      <c r="BK215" s="202">
        <f>ROUND(I215*H215,2)</f>
        <v>0</v>
      </c>
      <c r="BL215" s="17" t="s">
        <v>599</v>
      </c>
      <c r="BM215" s="201" t="s">
        <v>1642</v>
      </c>
    </row>
    <row r="216" spans="1:65" s="13" customFormat="1" ht="11.25">
      <c r="B216" s="203"/>
      <c r="C216" s="204"/>
      <c r="D216" s="205" t="s">
        <v>169</v>
      </c>
      <c r="E216" s="206" t="s">
        <v>1</v>
      </c>
      <c r="F216" s="207" t="s">
        <v>1489</v>
      </c>
      <c r="G216" s="204"/>
      <c r="H216" s="206" t="s">
        <v>1</v>
      </c>
      <c r="I216" s="208"/>
      <c r="J216" s="204"/>
      <c r="K216" s="204"/>
      <c r="L216" s="209"/>
      <c r="M216" s="210"/>
      <c r="N216" s="211"/>
      <c r="O216" s="211"/>
      <c r="P216" s="211"/>
      <c r="Q216" s="211"/>
      <c r="R216" s="211"/>
      <c r="S216" s="211"/>
      <c r="T216" s="212"/>
      <c r="AT216" s="213" t="s">
        <v>169</v>
      </c>
      <c r="AU216" s="213" t="s">
        <v>85</v>
      </c>
      <c r="AV216" s="13" t="s">
        <v>83</v>
      </c>
      <c r="AW216" s="13" t="s">
        <v>32</v>
      </c>
      <c r="AX216" s="13" t="s">
        <v>75</v>
      </c>
      <c r="AY216" s="213" t="s">
        <v>133</v>
      </c>
    </row>
    <row r="217" spans="1:65" s="14" customFormat="1" ht="11.25">
      <c r="B217" s="214"/>
      <c r="C217" s="215"/>
      <c r="D217" s="205" t="s">
        <v>169</v>
      </c>
      <c r="E217" s="216" t="s">
        <v>1480</v>
      </c>
      <c r="F217" s="217" t="s">
        <v>1643</v>
      </c>
      <c r="G217" s="215"/>
      <c r="H217" s="218">
        <v>142.80000000000001</v>
      </c>
      <c r="I217" s="219"/>
      <c r="J217" s="215"/>
      <c r="K217" s="215"/>
      <c r="L217" s="220"/>
      <c r="M217" s="221"/>
      <c r="N217" s="222"/>
      <c r="O217" s="222"/>
      <c r="P217" s="222"/>
      <c r="Q217" s="222"/>
      <c r="R217" s="222"/>
      <c r="S217" s="222"/>
      <c r="T217" s="223"/>
      <c r="AT217" s="224" t="s">
        <v>169</v>
      </c>
      <c r="AU217" s="224" t="s">
        <v>85</v>
      </c>
      <c r="AV217" s="14" t="s">
        <v>85</v>
      </c>
      <c r="AW217" s="14" t="s">
        <v>32</v>
      </c>
      <c r="AX217" s="14" t="s">
        <v>83</v>
      </c>
      <c r="AY217" s="224" t="s">
        <v>133</v>
      </c>
    </row>
    <row r="218" spans="1:65" s="2" customFormat="1" ht="24.2" customHeight="1">
      <c r="A218" s="34"/>
      <c r="B218" s="35"/>
      <c r="C218" s="236" t="s">
        <v>510</v>
      </c>
      <c r="D218" s="236" t="s">
        <v>221</v>
      </c>
      <c r="E218" s="237" t="s">
        <v>1644</v>
      </c>
      <c r="F218" s="238" t="s">
        <v>1645</v>
      </c>
      <c r="G218" s="239" t="s">
        <v>105</v>
      </c>
      <c r="H218" s="240">
        <v>92.2</v>
      </c>
      <c r="I218" s="241"/>
      <c r="J218" s="242">
        <f>ROUND(I218*H218,2)</f>
        <v>0</v>
      </c>
      <c r="K218" s="243"/>
      <c r="L218" s="39"/>
      <c r="M218" s="244" t="s">
        <v>1</v>
      </c>
      <c r="N218" s="245" t="s">
        <v>40</v>
      </c>
      <c r="O218" s="71"/>
      <c r="P218" s="199">
        <f>O218*H218</f>
        <v>0</v>
      </c>
      <c r="Q218" s="199">
        <v>0</v>
      </c>
      <c r="R218" s="199">
        <f>Q218*H218</f>
        <v>0</v>
      </c>
      <c r="S218" s="199">
        <v>0</v>
      </c>
      <c r="T218" s="200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1" t="s">
        <v>599</v>
      </c>
      <c r="AT218" s="201" t="s">
        <v>221</v>
      </c>
      <c r="AU218" s="201" t="s">
        <v>85</v>
      </c>
      <c r="AY218" s="17" t="s">
        <v>133</v>
      </c>
      <c r="BE218" s="202">
        <f>IF(N218="základní",J218,0)</f>
        <v>0</v>
      </c>
      <c r="BF218" s="202">
        <f>IF(N218="snížená",J218,0)</f>
        <v>0</v>
      </c>
      <c r="BG218" s="202">
        <f>IF(N218="zákl. přenesená",J218,0)</f>
        <v>0</v>
      </c>
      <c r="BH218" s="202">
        <f>IF(N218="sníž. přenesená",J218,0)</f>
        <v>0</v>
      </c>
      <c r="BI218" s="202">
        <f>IF(N218="nulová",J218,0)</f>
        <v>0</v>
      </c>
      <c r="BJ218" s="17" t="s">
        <v>83</v>
      </c>
      <c r="BK218" s="202">
        <f>ROUND(I218*H218,2)</f>
        <v>0</v>
      </c>
      <c r="BL218" s="17" t="s">
        <v>599</v>
      </c>
      <c r="BM218" s="201" t="s">
        <v>1646</v>
      </c>
    </row>
    <row r="219" spans="1:65" s="13" customFormat="1" ht="11.25">
      <c r="B219" s="203"/>
      <c r="C219" s="204"/>
      <c r="D219" s="205" t="s">
        <v>169</v>
      </c>
      <c r="E219" s="206" t="s">
        <v>1</v>
      </c>
      <c r="F219" s="207" t="s">
        <v>1489</v>
      </c>
      <c r="G219" s="204"/>
      <c r="H219" s="206" t="s">
        <v>1</v>
      </c>
      <c r="I219" s="208"/>
      <c r="J219" s="204"/>
      <c r="K219" s="204"/>
      <c r="L219" s="209"/>
      <c r="M219" s="210"/>
      <c r="N219" s="211"/>
      <c r="O219" s="211"/>
      <c r="P219" s="211"/>
      <c r="Q219" s="211"/>
      <c r="R219" s="211"/>
      <c r="S219" s="211"/>
      <c r="T219" s="212"/>
      <c r="AT219" s="213" t="s">
        <v>169</v>
      </c>
      <c r="AU219" s="213" t="s">
        <v>85</v>
      </c>
      <c r="AV219" s="13" t="s">
        <v>83</v>
      </c>
      <c r="AW219" s="13" t="s">
        <v>32</v>
      </c>
      <c r="AX219" s="13" t="s">
        <v>75</v>
      </c>
      <c r="AY219" s="213" t="s">
        <v>133</v>
      </c>
    </row>
    <row r="220" spans="1:65" s="14" customFormat="1" ht="11.25">
      <c r="B220" s="214"/>
      <c r="C220" s="215"/>
      <c r="D220" s="205" t="s">
        <v>169</v>
      </c>
      <c r="E220" s="216" t="s">
        <v>1478</v>
      </c>
      <c r="F220" s="217" t="s">
        <v>1647</v>
      </c>
      <c r="G220" s="215"/>
      <c r="H220" s="218">
        <v>92.2</v>
      </c>
      <c r="I220" s="219"/>
      <c r="J220" s="215"/>
      <c r="K220" s="215"/>
      <c r="L220" s="220"/>
      <c r="M220" s="221"/>
      <c r="N220" s="222"/>
      <c r="O220" s="222"/>
      <c r="P220" s="222"/>
      <c r="Q220" s="222"/>
      <c r="R220" s="222"/>
      <c r="S220" s="222"/>
      <c r="T220" s="223"/>
      <c r="AT220" s="224" t="s">
        <v>169</v>
      </c>
      <c r="AU220" s="224" t="s">
        <v>85</v>
      </c>
      <c r="AV220" s="14" t="s">
        <v>85</v>
      </c>
      <c r="AW220" s="14" t="s">
        <v>32</v>
      </c>
      <c r="AX220" s="14" t="s">
        <v>83</v>
      </c>
      <c r="AY220" s="224" t="s">
        <v>133</v>
      </c>
    </row>
    <row r="221" spans="1:65" s="2" customFormat="1" ht="24.2" customHeight="1">
      <c r="A221" s="34"/>
      <c r="B221" s="35"/>
      <c r="C221" s="236" t="s">
        <v>515</v>
      </c>
      <c r="D221" s="236" t="s">
        <v>221</v>
      </c>
      <c r="E221" s="237" t="s">
        <v>1648</v>
      </c>
      <c r="F221" s="238" t="s">
        <v>1649</v>
      </c>
      <c r="G221" s="239" t="s">
        <v>105</v>
      </c>
      <c r="H221" s="240">
        <v>142.80000000000001</v>
      </c>
      <c r="I221" s="241"/>
      <c r="J221" s="242">
        <f>ROUND(I221*H221,2)</f>
        <v>0</v>
      </c>
      <c r="K221" s="243"/>
      <c r="L221" s="39"/>
      <c r="M221" s="244" t="s">
        <v>1</v>
      </c>
      <c r="N221" s="245" t="s">
        <v>40</v>
      </c>
      <c r="O221" s="71"/>
      <c r="P221" s="199">
        <f>O221*H221</f>
        <v>0</v>
      </c>
      <c r="Q221" s="199">
        <v>0.20300000000000001</v>
      </c>
      <c r="R221" s="199">
        <f>Q221*H221</f>
        <v>28.988400000000006</v>
      </c>
      <c r="S221" s="199">
        <v>0</v>
      </c>
      <c r="T221" s="200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1" t="s">
        <v>599</v>
      </c>
      <c r="AT221" s="201" t="s">
        <v>221</v>
      </c>
      <c r="AU221" s="201" t="s">
        <v>85</v>
      </c>
      <c r="AY221" s="17" t="s">
        <v>133</v>
      </c>
      <c r="BE221" s="202">
        <f>IF(N221="základní",J221,0)</f>
        <v>0</v>
      </c>
      <c r="BF221" s="202">
        <f>IF(N221="snížená",J221,0)</f>
        <v>0</v>
      </c>
      <c r="BG221" s="202">
        <f>IF(N221="zákl. přenesená",J221,0)</f>
        <v>0</v>
      </c>
      <c r="BH221" s="202">
        <f>IF(N221="sníž. přenesená",J221,0)</f>
        <v>0</v>
      </c>
      <c r="BI221" s="202">
        <f>IF(N221="nulová",J221,0)</f>
        <v>0</v>
      </c>
      <c r="BJ221" s="17" t="s">
        <v>83</v>
      </c>
      <c r="BK221" s="202">
        <f>ROUND(I221*H221,2)</f>
        <v>0</v>
      </c>
      <c r="BL221" s="17" t="s">
        <v>599</v>
      </c>
      <c r="BM221" s="201" t="s">
        <v>1650</v>
      </c>
    </row>
    <row r="222" spans="1:65" s="13" customFormat="1" ht="11.25">
      <c r="B222" s="203"/>
      <c r="C222" s="204"/>
      <c r="D222" s="205" t="s">
        <v>169</v>
      </c>
      <c r="E222" s="206" t="s">
        <v>1</v>
      </c>
      <c r="F222" s="207" t="s">
        <v>1489</v>
      </c>
      <c r="G222" s="204"/>
      <c r="H222" s="206" t="s">
        <v>1</v>
      </c>
      <c r="I222" s="208"/>
      <c r="J222" s="204"/>
      <c r="K222" s="204"/>
      <c r="L222" s="209"/>
      <c r="M222" s="210"/>
      <c r="N222" s="211"/>
      <c r="O222" s="211"/>
      <c r="P222" s="211"/>
      <c r="Q222" s="211"/>
      <c r="R222" s="211"/>
      <c r="S222" s="211"/>
      <c r="T222" s="212"/>
      <c r="AT222" s="213" t="s">
        <v>169</v>
      </c>
      <c r="AU222" s="213" t="s">
        <v>85</v>
      </c>
      <c r="AV222" s="13" t="s">
        <v>83</v>
      </c>
      <c r="AW222" s="13" t="s">
        <v>32</v>
      </c>
      <c r="AX222" s="13" t="s">
        <v>75</v>
      </c>
      <c r="AY222" s="213" t="s">
        <v>133</v>
      </c>
    </row>
    <row r="223" spans="1:65" s="14" customFormat="1" ht="11.25">
      <c r="B223" s="214"/>
      <c r="C223" s="215"/>
      <c r="D223" s="205" t="s">
        <v>169</v>
      </c>
      <c r="E223" s="216" t="s">
        <v>1</v>
      </c>
      <c r="F223" s="217" t="s">
        <v>1480</v>
      </c>
      <c r="G223" s="215"/>
      <c r="H223" s="218">
        <v>142.80000000000001</v>
      </c>
      <c r="I223" s="219"/>
      <c r="J223" s="215"/>
      <c r="K223" s="215"/>
      <c r="L223" s="220"/>
      <c r="M223" s="221"/>
      <c r="N223" s="222"/>
      <c r="O223" s="222"/>
      <c r="P223" s="222"/>
      <c r="Q223" s="222"/>
      <c r="R223" s="222"/>
      <c r="S223" s="222"/>
      <c r="T223" s="223"/>
      <c r="AT223" s="224" t="s">
        <v>169</v>
      </c>
      <c r="AU223" s="224" t="s">
        <v>85</v>
      </c>
      <c r="AV223" s="14" t="s">
        <v>85</v>
      </c>
      <c r="AW223" s="14" t="s">
        <v>32</v>
      </c>
      <c r="AX223" s="14" t="s">
        <v>83</v>
      </c>
      <c r="AY223" s="224" t="s">
        <v>133</v>
      </c>
    </row>
    <row r="224" spans="1:65" s="2" customFormat="1" ht="21.75" customHeight="1">
      <c r="A224" s="34"/>
      <c r="B224" s="35"/>
      <c r="C224" s="236" t="s">
        <v>520</v>
      </c>
      <c r="D224" s="236" t="s">
        <v>221</v>
      </c>
      <c r="E224" s="237" t="s">
        <v>1651</v>
      </c>
      <c r="F224" s="238" t="s">
        <v>1652</v>
      </c>
      <c r="G224" s="239" t="s">
        <v>167</v>
      </c>
      <c r="H224" s="240">
        <v>5</v>
      </c>
      <c r="I224" s="241"/>
      <c r="J224" s="242">
        <f>ROUND(I224*H224,2)</f>
        <v>0</v>
      </c>
      <c r="K224" s="243"/>
      <c r="L224" s="39"/>
      <c r="M224" s="244" t="s">
        <v>1</v>
      </c>
      <c r="N224" s="245" t="s">
        <v>40</v>
      </c>
      <c r="O224" s="71"/>
      <c r="P224" s="199">
        <f>O224*H224</f>
        <v>0</v>
      </c>
      <c r="Q224" s="199">
        <v>7.6E-3</v>
      </c>
      <c r="R224" s="199">
        <f>Q224*H224</f>
        <v>3.7999999999999999E-2</v>
      </c>
      <c r="S224" s="199">
        <v>0</v>
      </c>
      <c r="T224" s="200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1" t="s">
        <v>599</v>
      </c>
      <c r="AT224" s="201" t="s">
        <v>221</v>
      </c>
      <c r="AU224" s="201" t="s">
        <v>85</v>
      </c>
      <c r="AY224" s="17" t="s">
        <v>133</v>
      </c>
      <c r="BE224" s="202">
        <f>IF(N224="základní",J224,0)</f>
        <v>0</v>
      </c>
      <c r="BF224" s="202">
        <f>IF(N224="snížená",J224,0)</f>
        <v>0</v>
      </c>
      <c r="BG224" s="202">
        <f>IF(N224="zákl. přenesená",J224,0)</f>
        <v>0</v>
      </c>
      <c r="BH224" s="202">
        <f>IF(N224="sníž. přenesená",J224,0)</f>
        <v>0</v>
      </c>
      <c r="BI224" s="202">
        <f>IF(N224="nulová",J224,0)</f>
        <v>0</v>
      </c>
      <c r="BJ224" s="17" t="s">
        <v>83</v>
      </c>
      <c r="BK224" s="202">
        <f>ROUND(I224*H224,2)</f>
        <v>0</v>
      </c>
      <c r="BL224" s="17" t="s">
        <v>599</v>
      </c>
      <c r="BM224" s="201" t="s">
        <v>1653</v>
      </c>
    </row>
    <row r="225" spans="1:65" s="2" customFormat="1" ht="24.2" customHeight="1">
      <c r="A225" s="34"/>
      <c r="B225" s="35"/>
      <c r="C225" s="236" t="s">
        <v>525</v>
      </c>
      <c r="D225" s="236" t="s">
        <v>221</v>
      </c>
      <c r="E225" s="237" t="s">
        <v>1654</v>
      </c>
      <c r="F225" s="238" t="s">
        <v>1655</v>
      </c>
      <c r="G225" s="239" t="s">
        <v>105</v>
      </c>
      <c r="H225" s="240">
        <v>151.80000000000001</v>
      </c>
      <c r="I225" s="241"/>
      <c r="J225" s="242">
        <f>ROUND(I225*H225,2)</f>
        <v>0</v>
      </c>
      <c r="K225" s="243"/>
      <c r="L225" s="39"/>
      <c r="M225" s="244" t="s">
        <v>1</v>
      </c>
      <c r="N225" s="245" t="s">
        <v>40</v>
      </c>
      <c r="O225" s="71"/>
      <c r="P225" s="199">
        <f>O225*H225</f>
        <v>0</v>
      </c>
      <c r="Q225" s="199">
        <v>0</v>
      </c>
      <c r="R225" s="199">
        <f>Q225*H225</f>
        <v>0</v>
      </c>
      <c r="S225" s="199">
        <v>0</v>
      </c>
      <c r="T225" s="200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1" t="s">
        <v>599</v>
      </c>
      <c r="AT225" s="201" t="s">
        <v>221</v>
      </c>
      <c r="AU225" s="201" t="s">
        <v>85</v>
      </c>
      <c r="AY225" s="17" t="s">
        <v>133</v>
      </c>
      <c r="BE225" s="202">
        <f>IF(N225="základní",J225,0)</f>
        <v>0</v>
      </c>
      <c r="BF225" s="202">
        <f>IF(N225="snížená",J225,0)</f>
        <v>0</v>
      </c>
      <c r="BG225" s="202">
        <f>IF(N225="zákl. přenesená",J225,0)</f>
        <v>0</v>
      </c>
      <c r="BH225" s="202">
        <f>IF(N225="sníž. přenesená",J225,0)</f>
        <v>0</v>
      </c>
      <c r="BI225" s="202">
        <f>IF(N225="nulová",J225,0)</f>
        <v>0</v>
      </c>
      <c r="BJ225" s="17" t="s">
        <v>83</v>
      </c>
      <c r="BK225" s="202">
        <f>ROUND(I225*H225,2)</f>
        <v>0</v>
      </c>
      <c r="BL225" s="17" t="s">
        <v>599</v>
      </c>
      <c r="BM225" s="201" t="s">
        <v>1656</v>
      </c>
    </row>
    <row r="226" spans="1:65" s="14" customFormat="1" ht="11.25">
      <c r="B226" s="214"/>
      <c r="C226" s="215"/>
      <c r="D226" s="205" t="s">
        <v>169</v>
      </c>
      <c r="E226" s="216" t="s">
        <v>1</v>
      </c>
      <c r="F226" s="217" t="s">
        <v>1473</v>
      </c>
      <c r="G226" s="215"/>
      <c r="H226" s="218">
        <v>151.80000000000001</v>
      </c>
      <c r="I226" s="219"/>
      <c r="J226" s="215"/>
      <c r="K226" s="215"/>
      <c r="L226" s="220"/>
      <c r="M226" s="221"/>
      <c r="N226" s="222"/>
      <c r="O226" s="222"/>
      <c r="P226" s="222"/>
      <c r="Q226" s="222"/>
      <c r="R226" s="222"/>
      <c r="S226" s="222"/>
      <c r="T226" s="223"/>
      <c r="AT226" s="224" t="s">
        <v>169</v>
      </c>
      <c r="AU226" s="224" t="s">
        <v>85</v>
      </c>
      <c r="AV226" s="14" t="s">
        <v>85</v>
      </c>
      <c r="AW226" s="14" t="s">
        <v>32</v>
      </c>
      <c r="AX226" s="14" t="s">
        <v>83</v>
      </c>
      <c r="AY226" s="224" t="s">
        <v>133</v>
      </c>
    </row>
    <row r="227" spans="1:65" s="2" customFormat="1" ht="16.5" customHeight="1">
      <c r="A227" s="34"/>
      <c r="B227" s="35"/>
      <c r="C227" s="188" t="s">
        <v>529</v>
      </c>
      <c r="D227" s="188" t="s">
        <v>135</v>
      </c>
      <c r="E227" s="189" t="s">
        <v>1657</v>
      </c>
      <c r="F227" s="190" t="s">
        <v>1658</v>
      </c>
      <c r="G227" s="191" t="s">
        <v>105</v>
      </c>
      <c r="H227" s="192">
        <v>159.38999999999999</v>
      </c>
      <c r="I227" s="193"/>
      <c r="J227" s="194">
        <f>ROUND(I227*H227,2)</f>
        <v>0</v>
      </c>
      <c r="K227" s="195"/>
      <c r="L227" s="196"/>
      <c r="M227" s="197" t="s">
        <v>1</v>
      </c>
      <c r="N227" s="198" t="s">
        <v>40</v>
      </c>
      <c r="O227" s="71"/>
      <c r="P227" s="199">
        <f>O227*H227</f>
        <v>0</v>
      </c>
      <c r="Q227" s="199">
        <v>4.2999999999999999E-4</v>
      </c>
      <c r="R227" s="199">
        <f>Q227*H227</f>
        <v>6.8537699999999993E-2</v>
      </c>
      <c r="S227" s="199">
        <v>0</v>
      </c>
      <c r="T227" s="200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1" t="s">
        <v>927</v>
      </c>
      <c r="AT227" s="201" t="s">
        <v>135</v>
      </c>
      <c r="AU227" s="201" t="s">
        <v>85</v>
      </c>
      <c r="AY227" s="17" t="s">
        <v>133</v>
      </c>
      <c r="BE227" s="202">
        <f>IF(N227="základní",J227,0)</f>
        <v>0</v>
      </c>
      <c r="BF227" s="202">
        <f>IF(N227="snížená",J227,0)</f>
        <v>0</v>
      </c>
      <c r="BG227" s="202">
        <f>IF(N227="zákl. přenesená",J227,0)</f>
        <v>0</v>
      </c>
      <c r="BH227" s="202">
        <f>IF(N227="sníž. přenesená",J227,0)</f>
        <v>0</v>
      </c>
      <c r="BI227" s="202">
        <f>IF(N227="nulová",J227,0)</f>
        <v>0</v>
      </c>
      <c r="BJ227" s="17" t="s">
        <v>83</v>
      </c>
      <c r="BK227" s="202">
        <f>ROUND(I227*H227,2)</f>
        <v>0</v>
      </c>
      <c r="BL227" s="17" t="s">
        <v>927</v>
      </c>
      <c r="BM227" s="201" t="s">
        <v>1659</v>
      </c>
    </row>
    <row r="228" spans="1:65" s="13" customFormat="1" ht="11.25">
      <c r="B228" s="203"/>
      <c r="C228" s="204"/>
      <c r="D228" s="205" t="s">
        <v>169</v>
      </c>
      <c r="E228" s="206" t="s">
        <v>1</v>
      </c>
      <c r="F228" s="207" t="s">
        <v>1532</v>
      </c>
      <c r="G228" s="204"/>
      <c r="H228" s="206" t="s">
        <v>1</v>
      </c>
      <c r="I228" s="208"/>
      <c r="J228" s="204"/>
      <c r="K228" s="204"/>
      <c r="L228" s="209"/>
      <c r="M228" s="210"/>
      <c r="N228" s="211"/>
      <c r="O228" s="211"/>
      <c r="P228" s="211"/>
      <c r="Q228" s="211"/>
      <c r="R228" s="211"/>
      <c r="S228" s="211"/>
      <c r="T228" s="212"/>
      <c r="AT228" s="213" t="s">
        <v>169</v>
      </c>
      <c r="AU228" s="213" t="s">
        <v>85</v>
      </c>
      <c r="AV228" s="13" t="s">
        <v>83</v>
      </c>
      <c r="AW228" s="13" t="s">
        <v>32</v>
      </c>
      <c r="AX228" s="13" t="s">
        <v>75</v>
      </c>
      <c r="AY228" s="213" t="s">
        <v>133</v>
      </c>
    </row>
    <row r="229" spans="1:65" s="14" customFormat="1" ht="11.25">
      <c r="B229" s="214"/>
      <c r="C229" s="215"/>
      <c r="D229" s="205" t="s">
        <v>169</v>
      </c>
      <c r="E229" s="216" t="s">
        <v>1473</v>
      </c>
      <c r="F229" s="217" t="s">
        <v>1660</v>
      </c>
      <c r="G229" s="215"/>
      <c r="H229" s="218">
        <v>151.80000000000001</v>
      </c>
      <c r="I229" s="219"/>
      <c r="J229" s="215"/>
      <c r="K229" s="215"/>
      <c r="L229" s="220"/>
      <c r="M229" s="221"/>
      <c r="N229" s="222"/>
      <c r="O229" s="222"/>
      <c r="P229" s="222"/>
      <c r="Q229" s="222"/>
      <c r="R229" s="222"/>
      <c r="S229" s="222"/>
      <c r="T229" s="223"/>
      <c r="AT229" s="224" t="s">
        <v>169</v>
      </c>
      <c r="AU229" s="224" t="s">
        <v>85</v>
      </c>
      <c r="AV229" s="14" t="s">
        <v>85</v>
      </c>
      <c r="AW229" s="14" t="s">
        <v>32</v>
      </c>
      <c r="AX229" s="14" t="s">
        <v>83</v>
      </c>
      <c r="AY229" s="224" t="s">
        <v>133</v>
      </c>
    </row>
    <row r="230" spans="1:65" s="14" customFormat="1" ht="11.25">
      <c r="B230" s="214"/>
      <c r="C230" s="215"/>
      <c r="D230" s="205" t="s">
        <v>169</v>
      </c>
      <c r="E230" s="215"/>
      <c r="F230" s="217" t="s">
        <v>1661</v>
      </c>
      <c r="G230" s="215"/>
      <c r="H230" s="218">
        <v>159.38999999999999</v>
      </c>
      <c r="I230" s="219"/>
      <c r="J230" s="215"/>
      <c r="K230" s="215"/>
      <c r="L230" s="220"/>
      <c r="M230" s="221"/>
      <c r="N230" s="222"/>
      <c r="O230" s="222"/>
      <c r="P230" s="222"/>
      <c r="Q230" s="222"/>
      <c r="R230" s="222"/>
      <c r="S230" s="222"/>
      <c r="T230" s="223"/>
      <c r="AT230" s="224" t="s">
        <v>169</v>
      </c>
      <c r="AU230" s="224" t="s">
        <v>85</v>
      </c>
      <c r="AV230" s="14" t="s">
        <v>85</v>
      </c>
      <c r="AW230" s="14" t="s">
        <v>4</v>
      </c>
      <c r="AX230" s="14" t="s">
        <v>83</v>
      </c>
      <c r="AY230" s="224" t="s">
        <v>133</v>
      </c>
    </row>
    <row r="231" spans="1:65" s="2" customFormat="1" ht="24.2" customHeight="1">
      <c r="A231" s="34"/>
      <c r="B231" s="35"/>
      <c r="C231" s="236" t="s">
        <v>534</v>
      </c>
      <c r="D231" s="236" t="s">
        <v>221</v>
      </c>
      <c r="E231" s="237" t="s">
        <v>1662</v>
      </c>
      <c r="F231" s="238" t="s">
        <v>1663</v>
      </c>
      <c r="G231" s="239" t="s">
        <v>105</v>
      </c>
      <c r="H231" s="240">
        <v>142.80000000000001</v>
      </c>
      <c r="I231" s="241"/>
      <c r="J231" s="242">
        <f>ROUND(I231*H231,2)</f>
        <v>0</v>
      </c>
      <c r="K231" s="243"/>
      <c r="L231" s="39"/>
      <c r="M231" s="244" t="s">
        <v>1</v>
      </c>
      <c r="N231" s="245" t="s">
        <v>40</v>
      </c>
      <c r="O231" s="71"/>
      <c r="P231" s="199">
        <f>O231*H231</f>
        <v>0</v>
      </c>
      <c r="Q231" s="199">
        <v>0</v>
      </c>
      <c r="R231" s="199">
        <f>Q231*H231</f>
        <v>0</v>
      </c>
      <c r="S231" s="199">
        <v>0</v>
      </c>
      <c r="T231" s="200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1" t="s">
        <v>599</v>
      </c>
      <c r="AT231" s="201" t="s">
        <v>221</v>
      </c>
      <c r="AU231" s="201" t="s">
        <v>85</v>
      </c>
      <c r="AY231" s="17" t="s">
        <v>133</v>
      </c>
      <c r="BE231" s="202">
        <f>IF(N231="základní",J231,0)</f>
        <v>0</v>
      </c>
      <c r="BF231" s="202">
        <f>IF(N231="snížená",J231,0)</f>
        <v>0</v>
      </c>
      <c r="BG231" s="202">
        <f>IF(N231="zákl. přenesená",J231,0)</f>
        <v>0</v>
      </c>
      <c r="BH231" s="202">
        <f>IF(N231="sníž. přenesená",J231,0)</f>
        <v>0</v>
      </c>
      <c r="BI231" s="202">
        <f>IF(N231="nulová",J231,0)</f>
        <v>0</v>
      </c>
      <c r="BJ231" s="17" t="s">
        <v>83</v>
      </c>
      <c r="BK231" s="202">
        <f>ROUND(I231*H231,2)</f>
        <v>0</v>
      </c>
      <c r="BL231" s="17" t="s">
        <v>599</v>
      </c>
      <c r="BM231" s="201" t="s">
        <v>1664</v>
      </c>
    </row>
    <row r="232" spans="1:65" s="14" customFormat="1" ht="11.25">
      <c r="B232" s="214"/>
      <c r="C232" s="215"/>
      <c r="D232" s="205" t="s">
        <v>169</v>
      </c>
      <c r="E232" s="216" t="s">
        <v>1</v>
      </c>
      <c r="F232" s="217" t="s">
        <v>1480</v>
      </c>
      <c r="G232" s="215"/>
      <c r="H232" s="218">
        <v>142.80000000000001</v>
      </c>
      <c r="I232" s="219"/>
      <c r="J232" s="215"/>
      <c r="K232" s="215"/>
      <c r="L232" s="220"/>
      <c r="M232" s="221"/>
      <c r="N232" s="222"/>
      <c r="O232" s="222"/>
      <c r="P232" s="222"/>
      <c r="Q232" s="222"/>
      <c r="R232" s="222"/>
      <c r="S232" s="222"/>
      <c r="T232" s="223"/>
      <c r="AT232" s="224" t="s">
        <v>169</v>
      </c>
      <c r="AU232" s="224" t="s">
        <v>85</v>
      </c>
      <c r="AV232" s="14" t="s">
        <v>85</v>
      </c>
      <c r="AW232" s="14" t="s">
        <v>32</v>
      </c>
      <c r="AX232" s="14" t="s">
        <v>83</v>
      </c>
      <c r="AY232" s="224" t="s">
        <v>133</v>
      </c>
    </row>
    <row r="233" spans="1:65" s="2" customFormat="1" ht="24.2" customHeight="1">
      <c r="A233" s="34"/>
      <c r="B233" s="35"/>
      <c r="C233" s="236" t="s">
        <v>538</v>
      </c>
      <c r="D233" s="236" t="s">
        <v>221</v>
      </c>
      <c r="E233" s="237" t="s">
        <v>1665</v>
      </c>
      <c r="F233" s="238" t="s">
        <v>1666</v>
      </c>
      <c r="G233" s="239" t="s">
        <v>105</v>
      </c>
      <c r="H233" s="240">
        <v>92.2</v>
      </c>
      <c r="I233" s="241"/>
      <c r="J233" s="242">
        <f>ROUND(I233*H233,2)</f>
        <v>0</v>
      </c>
      <c r="K233" s="243"/>
      <c r="L233" s="39"/>
      <c r="M233" s="244" t="s">
        <v>1</v>
      </c>
      <c r="N233" s="245" t="s">
        <v>40</v>
      </c>
      <c r="O233" s="71"/>
      <c r="P233" s="199">
        <f>O233*H233</f>
        <v>0</v>
      </c>
      <c r="Q233" s="199">
        <v>0</v>
      </c>
      <c r="R233" s="199">
        <f>Q233*H233</f>
        <v>0</v>
      </c>
      <c r="S233" s="199">
        <v>0</v>
      </c>
      <c r="T233" s="200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1" t="s">
        <v>599</v>
      </c>
      <c r="AT233" s="201" t="s">
        <v>221</v>
      </c>
      <c r="AU233" s="201" t="s">
        <v>85</v>
      </c>
      <c r="AY233" s="17" t="s">
        <v>133</v>
      </c>
      <c r="BE233" s="202">
        <f>IF(N233="základní",J233,0)</f>
        <v>0</v>
      </c>
      <c r="BF233" s="202">
        <f>IF(N233="snížená",J233,0)</f>
        <v>0</v>
      </c>
      <c r="BG233" s="202">
        <f>IF(N233="zákl. přenesená",J233,0)</f>
        <v>0</v>
      </c>
      <c r="BH233" s="202">
        <f>IF(N233="sníž. přenesená",J233,0)</f>
        <v>0</v>
      </c>
      <c r="BI233" s="202">
        <f>IF(N233="nulová",J233,0)</f>
        <v>0</v>
      </c>
      <c r="BJ233" s="17" t="s">
        <v>83</v>
      </c>
      <c r="BK233" s="202">
        <f>ROUND(I233*H233,2)</f>
        <v>0</v>
      </c>
      <c r="BL233" s="17" t="s">
        <v>599</v>
      </c>
      <c r="BM233" s="201" t="s">
        <v>1667</v>
      </c>
    </row>
    <row r="234" spans="1:65" s="14" customFormat="1" ht="11.25">
      <c r="B234" s="214"/>
      <c r="C234" s="215"/>
      <c r="D234" s="205" t="s">
        <v>169</v>
      </c>
      <c r="E234" s="216" t="s">
        <v>1</v>
      </c>
      <c r="F234" s="217" t="s">
        <v>1647</v>
      </c>
      <c r="G234" s="215"/>
      <c r="H234" s="218">
        <v>92.2</v>
      </c>
      <c r="I234" s="219"/>
      <c r="J234" s="215"/>
      <c r="K234" s="215"/>
      <c r="L234" s="220"/>
      <c r="M234" s="221"/>
      <c r="N234" s="222"/>
      <c r="O234" s="222"/>
      <c r="P234" s="222"/>
      <c r="Q234" s="222"/>
      <c r="R234" s="222"/>
      <c r="S234" s="222"/>
      <c r="T234" s="223"/>
      <c r="AT234" s="224" t="s">
        <v>169</v>
      </c>
      <c r="AU234" s="224" t="s">
        <v>85</v>
      </c>
      <c r="AV234" s="14" t="s">
        <v>85</v>
      </c>
      <c r="AW234" s="14" t="s">
        <v>32</v>
      </c>
      <c r="AX234" s="14" t="s">
        <v>83</v>
      </c>
      <c r="AY234" s="224" t="s">
        <v>133</v>
      </c>
    </row>
    <row r="235" spans="1:65" s="2" customFormat="1" ht="21.75" customHeight="1">
      <c r="A235" s="34"/>
      <c r="B235" s="35"/>
      <c r="C235" s="236" t="s">
        <v>543</v>
      </c>
      <c r="D235" s="236" t="s">
        <v>221</v>
      </c>
      <c r="E235" s="237" t="s">
        <v>1668</v>
      </c>
      <c r="F235" s="238" t="s">
        <v>1669</v>
      </c>
      <c r="G235" s="239" t="s">
        <v>236</v>
      </c>
      <c r="H235" s="240">
        <v>470</v>
      </c>
      <c r="I235" s="241"/>
      <c r="J235" s="242">
        <f>ROUND(I235*H235,2)</f>
        <v>0</v>
      </c>
      <c r="K235" s="243"/>
      <c r="L235" s="39"/>
      <c r="M235" s="244" t="s">
        <v>1</v>
      </c>
      <c r="N235" s="245" t="s">
        <v>40</v>
      </c>
      <c r="O235" s="71"/>
      <c r="P235" s="199">
        <f>O235*H235</f>
        <v>0</v>
      </c>
      <c r="Q235" s="199">
        <v>0</v>
      </c>
      <c r="R235" s="199">
        <f>Q235*H235</f>
        <v>0</v>
      </c>
      <c r="S235" s="199">
        <v>0</v>
      </c>
      <c r="T235" s="200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1" t="s">
        <v>599</v>
      </c>
      <c r="AT235" s="201" t="s">
        <v>221</v>
      </c>
      <c r="AU235" s="201" t="s">
        <v>85</v>
      </c>
      <c r="AY235" s="17" t="s">
        <v>133</v>
      </c>
      <c r="BE235" s="202">
        <f>IF(N235="základní",J235,0)</f>
        <v>0</v>
      </c>
      <c r="BF235" s="202">
        <f>IF(N235="snížená",J235,0)</f>
        <v>0</v>
      </c>
      <c r="BG235" s="202">
        <f>IF(N235="zákl. přenesená",J235,0)</f>
        <v>0</v>
      </c>
      <c r="BH235" s="202">
        <f>IF(N235="sníž. přenesená",J235,0)</f>
        <v>0</v>
      </c>
      <c r="BI235" s="202">
        <f>IF(N235="nulová",J235,0)</f>
        <v>0</v>
      </c>
      <c r="BJ235" s="17" t="s">
        <v>83</v>
      </c>
      <c r="BK235" s="202">
        <f>ROUND(I235*H235,2)</f>
        <v>0</v>
      </c>
      <c r="BL235" s="17" t="s">
        <v>599</v>
      </c>
      <c r="BM235" s="201" t="s">
        <v>1670</v>
      </c>
    </row>
    <row r="236" spans="1:65" s="14" customFormat="1" ht="11.25">
      <c r="B236" s="214"/>
      <c r="C236" s="215"/>
      <c r="D236" s="205" t="s">
        <v>169</v>
      </c>
      <c r="E236" s="216" t="s">
        <v>1</v>
      </c>
      <c r="F236" s="217" t="s">
        <v>1671</v>
      </c>
      <c r="G236" s="215"/>
      <c r="H236" s="218">
        <v>470</v>
      </c>
      <c r="I236" s="219"/>
      <c r="J236" s="215"/>
      <c r="K236" s="215"/>
      <c r="L236" s="220"/>
      <c r="M236" s="221"/>
      <c r="N236" s="222"/>
      <c r="O236" s="222"/>
      <c r="P236" s="222"/>
      <c r="Q236" s="222"/>
      <c r="R236" s="222"/>
      <c r="S236" s="222"/>
      <c r="T236" s="223"/>
      <c r="AT236" s="224" t="s">
        <v>169</v>
      </c>
      <c r="AU236" s="224" t="s">
        <v>85</v>
      </c>
      <c r="AV236" s="14" t="s">
        <v>85</v>
      </c>
      <c r="AW236" s="14" t="s">
        <v>32</v>
      </c>
      <c r="AX236" s="14" t="s">
        <v>83</v>
      </c>
      <c r="AY236" s="224" t="s">
        <v>133</v>
      </c>
    </row>
    <row r="237" spans="1:65" s="2" customFormat="1" ht="33" customHeight="1">
      <c r="A237" s="34"/>
      <c r="B237" s="35"/>
      <c r="C237" s="236" t="s">
        <v>547</v>
      </c>
      <c r="D237" s="236" t="s">
        <v>221</v>
      </c>
      <c r="E237" s="237" t="s">
        <v>1672</v>
      </c>
      <c r="F237" s="238" t="s">
        <v>1673</v>
      </c>
      <c r="G237" s="239" t="s">
        <v>105</v>
      </c>
      <c r="H237" s="240">
        <v>184.4</v>
      </c>
      <c r="I237" s="241"/>
      <c r="J237" s="242">
        <f>ROUND(I237*H237,2)</f>
        <v>0</v>
      </c>
      <c r="K237" s="243"/>
      <c r="L237" s="39"/>
      <c r="M237" s="244" t="s">
        <v>1</v>
      </c>
      <c r="N237" s="245" t="s">
        <v>40</v>
      </c>
      <c r="O237" s="71"/>
      <c r="P237" s="199">
        <f>O237*H237</f>
        <v>0</v>
      </c>
      <c r="Q237" s="199">
        <v>0</v>
      </c>
      <c r="R237" s="199">
        <f>Q237*H237</f>
        <v>0</v>
      </c>
      <c r="S237" s="199">
        <v>0</v>
      </c>
      <c r="T237" s="200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1" t="s">
        <v>599</v>
      </c>
      <c r="AT237" s="201" t="s">
        <v>221</v>
      </c>
      <c r="AU237" s="201" t="s">
        <v>85</v>
      </c>
      <c r="AY237" s="17" t="s">
        <v>133</v>
      </c>
      <c r="BE237" s="202">
        <f>IF(N237="základní",J237,0)</f>
        <v>0</v>
      </c>
      <c r="BF237" s="202">
        <f>IF(N237="snížená",J237,0)</f>
        <v>0</v>
      </c>
      <c r="BG237" s="202">
        <f>IF(N237="zákl. přenesená",J237,0)</f>
        <v>0</v>
      </c>
      <c r="BH237" s="202">
        <f>IF(N237="sníž. přenesená",J237,0)</f>
        <v>0</v>
      </c>
      <c r="BI237" s="202">
        <f>IF(N237="nulová",J237,0)</f>
        <v>0</v>
      </c>
      <c r="BJ237" s="17" t="s">
        <v>83</v>
      </c>
      <c r="BK237" s="202">
        <f>ROUND(I237*H237,2)</f>
        <v>0</v>
      </c>
      <c r="BL237" s="17" t="s">
        <v>599</v>
      </c>
      <c r="BM237" s="201" t="s">
        <v>1674</v>
      </c>
    </row>
    <row r="238" spans="1:65" s="13" customFormat="1" ht="11.25">
      <c r="B238" s="203"/>
      <c r="C238" s="204"/>
      <c r="D238" s="205" t="s">
        <v>169</v>
      </c>
      <c r="E238" s="206" t="s">
        <v>1</v>
      </c>
      <c r="F238" s="207" t="s">
        <v>1675</v>
      </c>
      <c r="G238" s="204"/>
      <c r="H238" s="206" t="s">
        <v>1</v>
      </c>
      <c r="I238" s="208"/>
      <c r="J238" s="204"/>
      <c r="K238" s="204"/>
      <c r="L238" s="209"/>
      <c r="M238" s="210"/>
      <c r="N238" s="211"/>
      <c r="O238" s="211"/>
      <c r="P238" s="211"/>
      <c r="Q238" s="211"/>
      <c r="R238" s="211"/>
      <c r="S238" s="211"/>
      <c r="T238" s="212"/>
      <c r="AT238" s="213" t="s">
        <v>169</v>
      </c>
      <c r="AU238" s="213" t="s">
        <v>85</v>
      </c>
      <c r="AV238" s="13" t="s">
        <v>83</v>
      </c>
      <c r="AW238" s="13" t="s">
        <v>32</v>
      </c>
      <c r="AX238" s="13" t="s">
        <v>75</v>
      </c>
      <c r="AY238" s="213" t="s">
        <v>133</v>
      </c>
    </row>
    <row r="239" spans="1:65" s="14" customFormat="1" ht="11.25">
      <c r="B239" s="214"/>
      <c r="C239" s="215"/>
      <c r="D239" s="205" t="s">
        <v>169</v>
      </c>
      <c r="E239" s="216" t="s">
        <v>1476</v>
      </c>
      <c r="F239" s="217" t="s">
        <v>1676</v>
      </c>
      <c r="G239" s="215"/>
      <c r="H239" s="218">
        <v>184.4</v>
      </c>
      <c r="I239" s="219"/>
      <c r="J239" s="215"/>
      <c r="K239" s="215"/>
      <c r="L239" s="220"/>
      <c r="M239" s="221"/>
      <c r="N239" s="222"/>
      <c r="O239" s="222"/>
      <c r="P239" s="222"/>
      <c r="Q239" s="222"/>
      <c r="R239" s="222"/>
      <c r="S239" s="222"/>
      <c r="T239" s="223"/>
      <c r="AT239" s="224" t="s">
        <v>169</v>
      </c>
      <c r="AU239" s="224" t="s">
        <v>85</v>
      </c>
      <c r="AV239" s="14" t="s">
        <v>85</v>
      </c>
      <c r="AW239" s="14" t="s">
        <v>32</v>
      </c>
      <c r="AX239" s="14" t="s">
        <v>83</v>
      </c>
      <c r="AY239" s="224" t="s">
        <v>133</v>
      </c>
    </row>
    <row r="240" spans="1:65" s="2" customFormat="1" ht="16.5" customHeight="1">
      <c r="A240" s="34"/>
      <c r="B240" s="35"/>
      <c r="C240" s="188" t="s">
        <v>551</v>
      </c>
      <c r="D240" s="188" t="s">
        <v>135</v>
      </c>
      <c r="E240" s="189" t="s">
        <v>1677</v>
      </c>
      <c r="F240" s="190" t="s">
        <v>1678</v>
      </c>
      <c r="G240" s="191" t="s">
        <v>105</v>
      </c>
      <c r="H240" s="192">
        <v>193.62</v>
      </c>
      <c r="I240" s="193"/>
      <c r="J240" s="194">
        <f>ROUND(I240*H240,2)</f>
        <v>0</v>
      </c>
      <c r="K240" s="195"/>
      <c r="L240" s="196"/>
      <c r="M240" s="197" t="s">
        <v>1</v>
      </c>
      <c r="N240" s="198" t="s">
        <v>40</v>
      </c>
      <c r="O240" s="71"/>
      <c r="P240" s="199">
        <f>O240*H240</f>
        <v>0</v>
      </c>
      <c r="Q240" s="199">
        <v>6.8999999999999997E-4</v>
      </c>
      <c r="R240" s="199">
        <f>Q240*H240</f>
        <v>0.13359779999999999</v>
      </c>
      <c r="S240" s="199">
        <v>0</v>
      </c>
      <c r="T240" s="200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1" t="s">
        <v>927</v>
      </c>
      <c r="AT240" s="201" t="s">
        <v>135</v>
      </c>
      <c r="AU240" s="201" t="s">
        <v>85</v>
      </c>
      <c r="AY240" s="17" t="s">
        <v>133</v>
      </c>
      <c r="BE240" s="202">
        <f>IF(N240="základní",J240,0)</f>
        <v>0</v>
      </c>
      <c r="BF240" s="202">
        <f>IF(N240="snížená",J240,0)</f>
        <v>0</v>
      </c>
      <c r="BG240" s="202">
        <f>IF(N240="zákl. přenesená",J240,0)</f>
        <v>0</v>
      </c>
      <c r="BH240" s="202">
        <f>IF(N240="sníž. přenesená",J240,0)</f>
        <v>0</v>
      </c>
      <c r="BI240" s="202">
        <f>IF(N240="nulová",J240,0)</f>
        <v>0</v>
      </c>
      <c r="BJ240" s="17" t="s">
        <v>83</v>
      </c>
      <c r="BK240" s="202">
        <f>ROUND(I240*H240,2)</f>
        <v>0</v>
      </c>
      <c r="BL240" s="17" t="s">
        <v>927</v>
      </c>
      <c r="BM240" s="201" t="s">
        <v>1679</v>
      </c>
    </row>
    <row r="241" spans="1:51" s="13" customFormat="1" ht="11.25">
      <c r="B241" s="203"/>
      <c r="C241" s="204"/>
      <c r="D241" s="205" t="s">
        <v>169</v>
      </c>
      <c r="E241" s="206" t="s">
        <v>1</v>
      </c>
      <c r="F241" s="207" t="s">
        <v>1675</v>
      </c>
      <c r="G241" s="204"/>
      <c r="H241" s="206" t="s">
        <v>1</v>
      </c>
      <c r="I241" s="208"/>
      <c r="J241" s="204"/>
      <c r="K241" s="204"/>
      <c r="L241" s="209"/>
      <c r="M241" s="210"/>
      <c r="N241" s="211"/>
      <c r="O241" s="211"/>
      <c r="P241" s="211"/>
      <c r="Q241" s="211"/>
      <c r="R241" s="211"/>
      <c r="S241" s="211"/>
      <c r="T241" s="212"/>
      <c r="AT241" s="213" t="s">
        <v>169</v>
      </c>
      <c r="AU241" s="213" t="s">
        <v>85</v>
      </c>
      <c r="AV241" s="13" t="s">
        <v>83</v>
      </c>
      <c r="AW241" s="13" t="s">
        <v>32</v>
      </c>
      <c r="AX241" s="13" t="s">
        <v>75</v>
      </c>
      <c r="AY241" s="213" t="s">
        <v>133</v>
      </c>
    </row>
    <row r="242" spans="1:51" s="13" customFormat="1" ht="11.25">
      <c r="B242" s="203"/>
      <c r="C242" s="204"/>
      <c r="D242" s="205" t="s">
        <v>169</v>
      </c>
      <c r="E242" s="206" t="s">
        <v>1</v>
      </c>
      <c r="F242" s="207" t="s">
        <v>1532</v>
      </c>
      <c r="G242" s="204"/>
      <c r="H242" s="206" t="s">
        <v>1</v>
      </c>
      <c r="I242" s="208"/>
      <c r="J242" s="204"/>
      <c r="K242" s="204"/>
      <c r="L242" s="209"/>
      <c r="M242" s="210"/>
      <c r="N242" s="211"/>
      <c r="O242" s="211"/>
      <c r="P242" s="211"/>
      <c r="Q242" s="211"/>
      <c r="R242" s="211"/>
      <c r="S242" s="211"/>
      <c r="T242" s="212"/>
      <c r="AT242" s="213" t="s">
        <v>169</v>
      </c>
      <c r="AU242" s="213" t="s">
        <v>85</v>
      </c>
      <c r="AV242" s="13" t="s">
        <v>83</v>
      </c>
      <c r="AW242" s="13" t="s">
        <v>32</v>
      </c>
      <c r="AX242" s="13" t="s">
        <v>75</v>
      </c>
      <c r="AY242" s="213" t="s">
        <v>133</v>
      </c>
    </row>
    <row r="243" spans="1:51" s="14" customFormat="1" ht="11.25">
      <c r="B243" s="214"/>
      <c r="C243" s="215"/>
      <c r="D243" s="205" t="s">
        <v>169</v>
      </c>
      <c r="E243" s="216" t="s">
        <v>1</v>
      </c>
      <c r="F243" s="217" t="s">
        <v>1476</v>
      </c>
      <c r="G243" s="215"/>
      <c r="H243" s="218">
        <v>184.4</v>
      </c>
      <c r="I243" s="219"/>
      <c r="J243" s="215"/>
      <c r="K243" s="215"/>
      <c r="L243" s="220"/>
      <c r="M243" s="221"/>
      <c r="N243" s="222"/>
      <c r="O243" s="222"/>
      <c r="P243" s="222"/>
      <c r="Q243" s="222"/>
      <c r="R243" s="222"/>
      <c r="S243" s="222"/>
      <c r="T243" s="223"/>
      <c r="AT243" s="224" t="s">
        <v>169</v>
      </c>
      <c r="AU243" s="224" t="s">
        <v>85</v>
      </c>
      <c r="AV243" s="14" t="s">
        <v>85</v>
      </c>
      <c r="AW243" s="14" t="s">
        <v>32</v>
      </c>
      <c r="AX243" s="14" t="s">
        <v>83</v>
      </c>
      <c r="AY243" s="224" t="s">
        <v>133</v>
      </c>
    </row>
    <row r="244" spans="1:51" s="14" customFormat="1" ht="11.25">
      <c r="B244" s="214"/>
      <c r="C244" s="215"/>
      <c r="D244" s="205" t="s">
        <v>169</v>
      </c>
      <c r="E244" s="215"/>
      <c r="F244" s="217" t="s">
        <v>1680</v>
      </c>
      <c r="G244" s="215"/>
      <c r="H244" s="218">
        <v>193.62</v>
      </c>
      <c r="I244" s="219"/>
      <c r="J244" s="215"/>
      <c r="K244" s="215"/>
      <c r="L244" s="220"/>
      <c r="M244" s="252"/>
      <c r="N244" s="253"/>
      <c r="O244" s="253"/>
      <c r="P244" s="253"/>
      <c r="Q244" s="253"/>
      <c r="R244" s="253"/>
      <c r="S244" s="253"/>
      <c r="T244" s="254"/>
      <c r="AT244" s="224" t="s">
        <v>169</v>
      </c>
      <c r="AU244" s="224" t="s">
        <v>85</v>
      </c>
      <c r="AV244" s="14" t="s">
        <v>85</v>
      </c>
      <c r="AW244" s="14" t="s">
        <v>4</v>
      </c>
      <c r="AX244" s="14" t="s">
        <v>83</v>
      </c>
      <c r="AY244" s="224" t="s">
        <v>133</v>
      </c>
    </row>
    <row r="245" spans="1:51" s="2" customFormat="1" ht="6.95" customHeight="1">
      <c r="A245" s="34"/>
      <c r="B245" s="54"/>
      <c r="C245" s="55"/>
      <c r="D245" s="55"/>
      <c r="E245" s="55"/>
      <c r="F245" s="55"/>
      <c r="G245" s="55"/>
      <c r="H245" s="55"/>
      <c r="I245" s="55"/>
      <c r="J245" s="55"/>
      <c r="K245" s="55"/>
      <c r="L245" s="39"/>
      <c r="M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</row>
  </sheetData>
  <sheetProtection algorithmName="SHA-512" hashValue="qtN58I/jaOrx9JYvFDxASEIr6xQe9sYtjjQyoxxQglEVTs5uSYpFXj/F0OOeoqJ+pigtrB9n92Iwn+UZdpozRQ==" saltValue="qKqjj8fL5q/C0nqJS7JXhFcSFlQW+meXQE1qdlEw4zhYNvH9MwvDdYbq+hOBhUpsg2ALp1u4tOy397U3P9Rxug==" spinCount="100000" sheet="1" objects="1" scenarios="1" formatColumns="0" formatRows="0" autoFilter="0"/>
  <autoFilter ref="C122:K244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8"/>
  <sheetViews>
    <sheetView showGridLines="0" topLeftCell="A11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7" t="s">
        <v>97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0"/>
      <c r="AT3" s="17" t="s">
        <v>85</v>
      </c>
    </row>
    <row r="4" spans="1:46" s="1" customFormat="1" ht="24.95" customHeight="1">
      <c r="B4" s="20"/>
      <c r="D4" s="111" t="s">
        <v>107</v>
      </c>
      <c r="L4" s="20"/>
      <c r="M4" s="112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3" t="s">
        <v>16</v>
      </c>
      <c r="L6" s="20"/>
    </row>
    <row r="7" spans="1:46" s="1" customFormat="1" ht="16.5" customHeight="1">
      <c r="B7" s="20"/>
      <c r="E7" s="310" t="str">
        <f>'Rekapitulace stavby'!K6</f>
        <v>Náves Heřmanice, ul. K Návsi</v>
      </c>
      <c r="F7" s="311"/>
      <c r="G7" s="311"/>
      <c r="H7" s="311"/>
      <c r="L7" s="20"/>
    </row>
    <row r="8" spans="1:46" s="2" customFormat="1" ht="12" customHeight="1">
      <c r="A8" s="34"/>
      <c r="B8" s="39"/>
      <c r="C8" s="34"/>
      <c r="D8" s="113" t="s">
        <v>108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12" t="s">
        <v>1681</v>
      </c>
      <c r="F9" s="313"/>
      <c r="G9" s="313"/>
      <c r="H9" s="31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3" t="s">
        <v>18</v>
      </c>
      <c r="E11" s="34"/>
      <c r="F11" s="114" t="s">
        <v>1</v>
      </c>
      <c r="G11" s="34"/>
      <c r="H11" s="34"/>
      <c r="I11" s="113" t="s">
        <v>19</v>
      </c>
      <c r="J11" s="114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3" t="s">
        <v>20</v>
      </c>
      <c r="E12" s="34"/>
      <c r="F12" s="114" t="s">
        <v>21</v>
      </c>
      <c r="G12" s="34"/>
      <c r="H12" s="34"/>
      <c r="I12" s="113" t="s">
        <v>22</v>
      </c>
      <c r="J12" s="115" t="str">
        <f>'Rekapitulace stavby'!AN8</f>
        <v>7. 7. 2021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3" t="s">
        <v>24</v>
      </c>
      <c r="E14" s="34"/>
      <c r="F14" s="34"/>
      <c r="G14" s="34"/>
      <c r="H14" s="34"/>
      <c r="I14" s="113" t="s">
        <v>25</v>
      </c>
      <c r="J14" s="114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4" t="s">
        <v>26</v>
      </c>
      <c r="F15" s="34"/>
      <c r="G15" s="34"/>
      <c r="H15" s="34"/>
      <c r="I15" s="113" t="s">
        <v>27</v>
      </c>
      <c r="J15" s="114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3" t="s">
        <v>28</v>
      </c>
      <c r="E17" s="34"/>
      <c r="F17" s="34"/>
      <c r="G17" s="34"/>
      <c r="H17" s="34"/>
      <c r="I17" s="113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14" t="str">
        <f>'Rekapitulace stavby'!E14</f>
        <v>Vyplň údaj</v>
      </c>
      <c r="F18" s="315"/>
      <c r="G18" s="315"/>
      <c r="H18" s="315"/>
      <c r="I18" s="113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3" t="s">
        <v>30</v>
      </c>
      <c r="E20" s="34"/>
      <c r="F20" s="34"/>
      <c r="G20" s="34"/>
      <c r="H20" s="34"/>
      <c r="I20" s="113" t="s">
        <v>25</v>
      </c>
      <c r="J20" s="114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4" t="s">
        <v>31</v>
      </c>
      <c r="F21" s="34"/>
      <c r="G21" s="34"/>
      <c r="H21" s="34"/>
      <c r="I21" s="113" t="s">
        <v>27</v>
      </c>
      <c r="J21" s="114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3" t="s">
        <v>33</v>
      </c>
      <c r="E23" s="34"/>
      <c r="F23" s="34"/>
      <c r="G23" s="34"/>
      <c r="H23" s="34"/>
      <c r="I23" s="113" t="s">
        <v>25</v>
      </c>
      <c r="J23" s="114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4" t="s">
        <v>31</v>
      </c>
      <c r="F24" s="34"/>
      <c r="G24" s="34"/>
      <c r="H24" s="34"/>
      <c r="I24" s="113" t="s">
        <v>27</v>
      </c>
      <c r="J24" s="114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3" t="s">
        <v>34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6"/>
      <c r="B27" s="117"/>
      <c r="C27" s="116"/>
      <c r="D27" s="116"/>
      <c r="E27" s="316" t="s">
        <v>1</v>
      </c>
      <c r="F27" s="316"/>
      <c r="G27" s="316"/>
      <c r="H27" s="316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9"/>
      <c r="E29" s="119"/>
      <c r="F29" s="119"/>
      <c r="G29" s="119"/>
      <c r="H29" s="119"/>
      <c r="I29" s="119"/>
      <c r="J29" s="119"/>
      <c r="K29" s="119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0" t="s">
        <v>35</v>
      </c>
      <c r="E30" s="34"/>
      <c r="F30" s="34"/>
      <c r="G30" s="34"/>
      <c r="H30" s="34"/>
      <c r="I30" s="34"/>
      <c r="J30" s="121">
        <f>ROUND(J119,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9"/>
      <c r="E31" s="119"/>
      <c r="F31" s="119"/>
      <c r="G31" s="119"/>
      <c r="H31" s="119"/>
      <c r="I31" s="119"/>
      <c r="J31" s="119"/>
      <c r="K31" s="119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2" t="s">
        <v>37</v>
      </c>
      <c r="G32" s="34"/>
      <c r="H32" s="34"/>
      <c r="I32" s="122" t="s">
        <v>36</v>
      </c>
      <c r="J32" s="122" t="s">
        <v>38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3" t="s">
        <v>39</v>
      </c>
      <c r="E33" s="113" t="s">
        <v>40</v>
      </c>
      <c r="F33" s="124">
        <f>ROUND((SUM(BE119:BE127)),  2)</f>
        <v>0</v>
      </c>
      <c r="G33" s="34"/>
      <c r="H33" s="34"/>
      <c r="I33" s="125">
        <v>0.21</v>
      </c>
      <c r="J33" s="124">
        <f>ROUND(((SUM(BE119:BE127))*I33),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3" t="s">
        <v>41</v>
      </c>
      <c r="F34" s="124">
        <f>ROUND((SUM(BF119:BF127)),  2)</f>
        <v>0</v>
      </c>
      <c r="G34" s="34"/>
      <c r="H34" s="34"/>
      <c r="I34" s="125">
        <v>0.15</v>
      </c>
      <c r="J34" s="124">
        <f>ROUND(((SUM(BF119:BF127))*I34),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3" t="s">
        <v>42</v>
      </c>
      <c r="F35" s="124">
        <f>ROUND((SUM(BG119:BG127)),  2)</f>
        <v>0</v>
      </c>
      <c r="G35" s="34"/>
      <c r="H35" s="34"/>
      <c r="I35" s="125">
        <v>0.21</v>
      </c>
      <c r="J35" s="124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3" t="s">
        <v>43</v>
      </c>
      <c r="F36" s="124">
        <f>ROUND((SUM(BH119:BH127)),  2)</f>
        <v>0</v>
      </c>
      <c r="G36" s="34"/>
      <c r="H36" s="34"/>
      <c r="I36" s="125">
        <v>0.15</v>
      </c>
      <c r="J36" s="124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3" t="s">
        <v>44</v>
      </c>
      <c r="F37" s="124">
        <f>ROUND((SUM(BI119:BI127)),  2)</f>
        <v>0</v>
      </c>
      <c r="G37" s="34"/>
      <c r="H37" s="34"/>
      <c r="I37" s="125">
        <v>0</v>
      </c>
      <c r="J37" s="124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6"/>
      <c r="D39" s="127" t="s">
        <v>45</v>
      </c>
      <c r="E39" s="128"/>
      <c r="F39" s="128"/>
      <c r="G39" s="129" t="s">
        <v>46</v>
      </c>
      <c r="H39" s="130" t="s">
        <v>47</v>
      </c>
      <c r="I39" s="128"/>
      <c r="J39" s="131">
        <f>SUM(J30:J37)</f>
        <v>0</v>
      </c>
      <c r="K39" s="132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3" t="s">
        <v>48</v>
      </c>
      <c r="E50" s="134"/>
      <c r="F50" s="134"/>
      <c r="G50" s="133" t="s">
        <v>49</v>
      </c>
      <c r="H50" s="134"/>
      <c r="I50" s="134"/>
      <c r="J50" s="134"/>
      <c r="K50" s="134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5" t="s">
        <v>50</v>
      </c>
      <c r="E61" s="136"/>
      <c r="F61" s="137" t="s">
        <v>51</v>
      </c>
      <c r="G61" s="135" t="s">
        <v>50</v>
      </c>
      <c r="H61" s="136"/>
      <c r="I61" s="136"/>
      <c r="J61" s="138" t="s">
        <v>51</v>
      </c>
      <c r="K61" s="136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3" t="s">
        <v>52</v>
      </c>
      <c r="E65" s="139"/>
      <c r="F65" s="139"/>
      <c r="G65" s="133" t="s">
        <v>53</v>
      </c>
      <c r="H65" s="139"/>
      <c r="I65" s="139"/>
      <c r="J65" s="139"/>
      <c r="K65" s="139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5" t="s">
        <v>50</v>
      </c>
      <c r="E76" s="136"/>
      <c r="F76" s="137" t="s">
        <v>51</v>
      </c>
      <c r="G76" s="135" t="s">
        <v>50</v>
      </c>
      <c r="H76" s="136"/>
      <c r="I76" s="136"/>
      <c r="J76" s="138" t="s">
        <v>51</v>
      </c>
      <c r="K76" s="136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17" t="str">
        <f>E7</f>
        <v>Náves Heřmanice, ul. K Návsi</v>
      </c>
      <c r="F85" s="318"/>
      <c r="G85" s="318"/>
      <c r="H85" s="318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108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9" t="str">
        <f>E9</f>
        <v>004 - SO 402 PŘELOŽKA SDĚLOVACÍHO VEDENÍ</v>
      </c>
      <c r="F87" s="319"/>
      <c r="G87" s="319"/>
      <c r="H87" s="319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ul. K Návsi</v>
      </c>
      <c r="G89" s="36"/>
      <c r="H89" s="36"/>
      <c r="I89" s="29" t="s">
        <v>22</v>
      </c>
      <c r="J89" s="66" t="str">
        <f>IF(J12="","",J12)</f>
        <v>7. 7. 2021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Městský obvod Slezská Ostrava</v>
      </c>
      <c r="G91" s="36"/>
      <c r="H91" s="36"/>
      <c r="I91" s="29" t="s">
        <v>30</v>
      </c>
      <c r="J91" s="32" t="str">
        <f>E21</f>
        <v>Ing. Bc. Roman Fildán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5.7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>Ing. Bc. Roman Fildán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4" t="s">
        <v>111</v>
      </c>
      <c r="D94" s="145"/>
      <c r="E94" s="145"/>
      <c r="F94" s="145"/>
      <c r="G94" s="145"/>
      <c r="H94" s="145"/>
      <c r="I94" s="145"/>
      <c r="J94" s="146" t="s">
        <v>112</v>
      </c>
      <c r="K94" s="14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7" t="s">
        <v>113</v>
      </c>
      <c r="D96" s="36"/>
      <c r="E96" s="36"/>
      <c r="F96" s="36"/>
      <c r="G96" s="36"/>
      <c r="H96" s="36"/>
      <c r="I96" s="36"/>
      <c r="J96" s="84">
        <f>J119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114</v>
      </c>
    </row>
    <row r="97" spans="1:31" s="9" customFormat="1" ht="24.95" customHeight="1">
      <c r="B97" s="148"/>
      <c r="C97" s="149"/>
      <c r="D97" s="150" t="s">
        <v>309</v>
      </c>
      <c r="E97" s="151"/>
      <c r="F97" s="151"/>
      <c r="G97" s="151"/>
      <c r="H97" s="151"/>
      <c r="I97" s="151"/>
      <c r="J97" s="152">
        <f>J120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1682</v>
      </c>
      <c r="E98" s="157"/>
      <c r="F98" s="157"/>
      <c r="G98" s="157"/>
      <c r="H98" s="157"/>
      <c r="I98" s="157"/>
      <c r="J98" s="158">
        <f>J121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310</v>
      </c>
      <c r="E99" s="157"/>
      <c r="F99" s="157"/>
      <c r="G99" s="157"/>
      <c r="H99" s="157"/>
      <c r="I99" s="157"/>
      <c r="J99" s="158">
        <f>J126</f>
        <v>0</v>
      </c>
      <c r="K99" s="155"/>
      <c r="L99" s="159"/>
    </row>
    <row r="100" spans="1:31" s="2" customFormat="1" ht="21.75" customHeight="1">
      <c r="A100" s="34"/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pans="1:31" s="2" customFormat="1" ht="6.95" customHeight="1">
      <c r="A101" s="34"/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pans="1:31" s="2" customFormat="1" ht="6.95" customHeight="1">
      <c r="A105" s="34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24.95" customHeight="1">
      <c r="A106" s="34"/>
      <c r="B106" s="35"/>
      <c r="C106" s="23" t="s">
        <v>117</v>
      </c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6.95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12" customHeight="1">
      <c r="A108" s="34"/>
      <c r="B108" s="35"/>
      <c r="C108" s="29" t="s">
        <v>16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6.5" customHeight="1">
      <c r="A109" s="34"/>
      <c r="B109" s="35"/>
      <c r="C109" s="36"/>
      <c r="D109" s="36"/>
      <c r="E109" s="317" t="str">
        <f>E7</f>
        <v>Náves Heřmanice, ul. K Návsi</v>
      </c>
      <c r="F109" s="318"/>
      <c r="G109" s="318"/>
      <c r="H109" s="318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108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6.5" customHeight="1">
      <c r="A111" s="34"/>
      <c r="B111" s="35"/>
      <c r="C111" s="36"/>
      <c r="D111" s="36"/>
      <c r="E111" s="269" t="str">
        <f>E9</f>
        <v>004 - SO 402 PŘELOŽKA SDĚLOVACÍHO VEDENÍ</v>
      </c>
      <c r="F111" s="319"/>
      <c r="G111" s="319"/>
      <c r="H111" s="319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6.95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20</v>
      </c>
      <c r="D113" s="36"/>
      <c r="E113" s="36"/>
      <c r="F113" s="27" t="str">
        <f>F12</f>
        <v>ul. K Návsi</v>
      </c>
      <c r="G113" s="36"/>
      <c r="H113" s="36"/>
      <c r="I113" s="29" t="s">
        <v>22</v>
      </c>
      <c r="J113" s="66" t="str">
        <f>IF(J12="","",J12)</f>
        <v>7. 7. 2021</v>
      </c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25.7" customHeight="1">
      <c r="A115" s="34"/>
      <c r="B115" s="35"/>
      <c r="C115" s="29" t="s">
        <v>24</v>
      </c>
      <c r="D115" s="36"/>
      <c r="E115" s="36"/>
      <c r="F115" s="27" t="str">
        <f>E15</f>
        <v>Městský obvod Slezská Ostrava</v>
      </c>
      <c r="G115" s="36"/>
      <c r="H115" s="36"/>
      <c r="I115" s="29" t="s">
        <v>30</v>
      </c>
      <c r="J115" s="32" t="str">
        <f>E21</f>
        <v>Ing. Bc. Roman Fildán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25.7" customHeight="1">
      <c r="A116" s="34"/>
      <c r="B116" s="35"/>
      <c r="C116" s="29" t="s">
        <v>28</v>
      </c>
      <c r="D116" s="36"/>
      <c r="E116" s="36"/>
      <c r="F116" s="27" t="str">
        <f>IF(E18="","",E18)</f>
        <v>Vyplň údaj</v>
      </c>
      <c r="G116" s="36"/>
      <c r="H116" s="36"/>
      <c r="I116" s="29" t="s">
        <v>33</v>
      </c>
      <c r="J116" s="32" t="str">
        <f>E24</f>
        <v>Ing. Bc. Roman Fildán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0.3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11" customFormat="1" ht="29.25" customHeight="1">
      <c r="A118" s="160"/>
      <c r="B118" s="161"/>
      <c r="C118" s="162" t="s">
        <v>118</v>
      </c>
      <c r="D118" s="163" t="s">
        <v>60</v>
      </c>
      <c r="E118" s="163" t="s">
        <v>56</v>
      </c>
      <c r="F118" s="163" t="s">
        <v>57</v>
      </c>
      <c r="G118" s="163" t="s">
        <v>119</v>
      </c>
      <c r="H118" s="163" t="s">
        <v>120</v>
      </c>
      <c r="I118" s="163" t="s">
        <v>121</v>
      </c>
      <c r="J118" s="164" t="s">
        <v>112</v>
      </c>
      <c r="K118" s="165" t="s">
        <v>122</v>
      </c>
      <c r="L118" s="166"/>
      <c r="M118" s="75" t="s">
        <v>1</v>
      </c>
      <c r="N118" s="76" t="s">
        <v>39</v>
      </c>
      <c r="O118" s="76" t="s">
        <v>123</v>
      </c>
      <c r="P118" s="76" t="s">
        <v>124</v>
      </c>
      <c r="Q118" s="76" t="s">
        <v>125</v>
      </c>
      <c r="R118" s="76" t="s">
        <v>126</v>
      </c>
      <c r="S118" s="76" t="s">
        <v>127</v>
      </c>
      <c r="T118" s="77" t="s">
        <v>128</v>
      </c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</row>
    <row r="119" spans="1:65" s="2" customFormat="1" ht="22.9" customHeight="1">
      <c r="A119" s="34"/>
      <c r="B119" s="35"/>
      <c r="C119" s="82" t="s">
        <v>129</v>
      </c>
      <c r="D119" s="36"/>
      <c r="E119" s="36"/>
      <c r="F119" s="36"/>
      <c r="G119" s="36"/>
      <c r="H119" s="36"/>
      <c r="I119" s="36"/>
      <c r="J119" s="167">
        <f>BK119</f>
        <v>0</v>
      </c>
      <c r="K119" s="36"/>
      <c r="L119" s="39"/>
      <c r="M119" s="78"/>
      <c r="N119" s="168"/>
      <c r="O119" s="79"/>
      <c r="P119" s="169">
        <f>P120</f>
        <v>0</v>
      </c>
      <c r="Q119" s="79"/>
      <c r="R119" s="169">
        <f>R120</f>
        <v>9.8210000000000006E-2</v>
      </c>
      <c r="S119" s="79"/>
      <c r="T119" s="170">
        <f>T120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7" t="s">
        <v>74</v>
      </c>
      <c r="AU119" s="17" t="s">
        <v>114</v>
      </c>
      <c r="BK119" s="171">
        <f>BK120</f>
        <v>0</v>
      </c>
    </row>
    <row r="120" spans="1:65" s="12" customFormat="1" ht="25.9" customHeight="1">
      <c r="B120" s="172"/>
      <c r="C120" s="173"/>
      <c r="D120" s="174" t="s">
        <v>74</v>
      </c>
      <c r="E120" s="175" t="s">
        <v>135</v>
      </c>
      <c r="F120" s="175" t="s">
        <v>1300</v>
      </c>
      <c r="G120" s="173"/>
      <c r="H120" s="173"/>
      <c r="I120" s="176"/>
      <c r="J120" s="177">
        <f>BK120</f>
        <v>0</v>
      </c>
      <c r="K120" s="173"/>
      <c r="L120" s="178"/>
      <c r="M120" s="179"/>
      <c r="N120" s="180"/>
      <c r="O120" s="180"/>
      <c r="P120" s="181">
        <f>P121+P126</f>
        <v>0</v>
      </c>
      <c r="Q120" s="180"/>
      <c r="R120" s="181">
        <f>R121+R126</f>
        <v>9.8210000000000006E-2</v>
      </c>
      <c r="S120" s="180"/>
      <c r="T120" s="182">
        <f>T121+T126</f>
        <v>0</v>
      </c>
      <c r="AR120" s="183" t="s">
        <v>143</v>
      </c>
      <c r="AT120" s="184" t="s">
        <v>74</v>
      </c>
      <c r="AU120" s="184" t="s">
        <v>75</v>
      </c>
      <c r="AY120" s="183" t="s">
        <v>133</v>
      </c>
      <c r="BK120" s="185">
        <f>BK121+BK126</f>
        <v>0</v>
      </c>
    </row>
    <row r="121" spans="1:65" s="12" customFormat="1" ht="22.9" customHeight="1">
      <c r="B121" s="172"/>
      <c r="C121" s="173"/>
      <c r="D121" s="174" t="s">
        <v>74</v>
      </c>
      <c r="E121" s="186" t="s">
        <v>1683</v>
      </c>
      <c r="F121" s="186" t="s">
        <v>1684</v>
      </c>
      <c r="G121" s="173"/>
      <c r="H121" s="173"/>
      <c r="I121" s="176"/>
      <c r="J121" s="187">
        <f>BK121</f>
        <v>0</v>
      </c>
      <c r="K121" s="173"/>
      <c r="L121" s="178"/>
      <c r="M121" s="179"/>
      <c r="N121" s="180"/>
      <c r="O121" s="180"/>
      <c r="P121" s="181">
        <f>SUM(P122:P125)</f>
        <v>0</v>
      </c>
      <c r="Q121" s="180"/>
      <c r="R121" s="181">
        <f>SUM(R122:R125)</f>
        <v>9.8210000000000006E-2</v>
      </c>
      <c r="S121" s="180"/>
      <c r="T121" s="182">
        <f>SUM(T122:T125)</f>
        <v>0</v>
      </c>
      <c r="AR121" s="183" t="s">
        <v>143</v>
      </c>
      <c r="AT121" s="184" t="s">
        <v>74</v>
      </c>
      <c r="AU121" s="184" t="s">
        <v>83</v>
      </c>
      <c r="AY121" s="183" t="s">
        <v>133</v>
      </c>
      <c r="BK121" s="185">
        <f>SUM(BK122:BK125)</f>
        <v>0</v>
      </c>
    </row>
    <row r="122" spans="1:65" s="2" customFormat="1" ht="24.2" customHeight="1">
      <c r="A122" s="34"/>
      <c r="B122" s="35"/>
      <c r="C122" s="236" t="s">
        <v>83</v>
      </c>
      <c r="D122" s="236" t="s">
        <v>221</v>
      </c>
      <c r="E122" s="237" t="s">
        <v>1685</v>
      </c>
      <c r="F122" s="238" t="s">
        <v>1686</v>
      </c>
      <c r="G122" s="239" t="s">
        <v>167</v>
      </c>
      <c r="H122" s="240">
        <v>1</v>
      </c>
      <c r="I122" s="241"/>
      <c r="J122" s="242">
        <f>ROUND(I122*H122,2)</f>
        <v>0</v>
      </c>
      <c r="K122" s="243"/>
      <c r="L122" s="39"/>
      <c r="M122" s="244" t="s">
        <v>1</v>
      </c>
      <c r="N122" s="245" t="s">
        <v>40</v>
      </c>
      <c r="O122" s="71"/>
      <c r="P122" s="199">
        <f>O122*H122</f>
        <v>0</v>
      </c>
      <c r="Q122" s="199">
        <v>0</v>
      </c>
      <c r="R122" s="199">
        <f>Q122*H122</f>
        <v>0</v>
      </c>
      <c r="S122" s="199">
        <v>0</v>
      </c>
      <c r="T122" s="200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201" t="s">
        <v>599</v>
      </c>
      <c r="AT122" s="201" t="s">
        <v>221</v>
      </c>
      <c r="AU122" s="201" t="s">
        <v>85</v>
      </c>
      <c r="AY122" s="17" t="s">
        <v>133</v>
      </c>
      <c r="BE122" s="202">
        <f>IF(N122="základní",J122,0)</f>
        <v>0</v>
      </c>
      <c r="BF122" s="202">
        <f>IF(N122="snížená",J122,0)</f>
        <v>0</v>
      </c>
      <c r="BG122" s="202">
        <f>IF(N122="zákl. přenesená",J122,0)</f>
        <v>0</v>
      </c>
      <c r="BH122" s="202">
        <f>IF(N122="sníž. přenesená",J122,0)</f>
        <v>0</v>
      </c>
      <c r="BI122" s="202">
        <f>IF(N122="nulová",J122,0)</f>
        <v>0</v>
      </c>
      <c r="BJ122" s="17" t="s">
        <v>83</v>
      </c>
      <c r="BK122" s="202">
        <f>ROUND(I122*H122,2)</f>
        <v>0</v>
      </c>
      <c r="BL122" s="17" t="s">
        <v>599</v>
      </c>
      <c r="BM122" s="201" t="s">
        <v>1687</v>
      </c>
    </row>
    <row r="123" spans="1:65" s="2" customFormat="1" ht="24.2" customHeight="1">
      <c r="A123" s="34"/>
      <c r="B123" s="35"/>
      <c r="C123" s="188" t="s">
        <v>85</v>
      </c>
      <c r="D123" s="188" t="s">
        <v>135</v>
      </c>
      <c r="E123" s="189" t="s">
        <v>1688</v>
      </c>
      <c r="F123" s="190" t="s">
        <v>1689</v>
      </c>
      <c r="G123" s="191" t="s">
        <v>249</v>
      </c>
      <c r="H123" s="192">
        <v>0.161</v>
      </c>
      <c r="I123" s="193"/>
      <c r="J123" s="194">
        <f>ROUND(I123*H123,2)</f>
        <v>0</v>
      </c>
      <c r="K123" s="195"/>
      <c r="L123" s="196"/>
      <c r="M123" s="197" t="s">
        <v>1</v>
      </c>
      <c r="N123" s="198" t="s">
        <v>40</v>
      </c>
      <c r="O123" s="71"/>
      <c r="P123" s="199">
        <f>O123*H123</f>
        <v>0</v>
      </c>
      <c r="Q123" s="199">
        <v>0.61</v>
      </c>
      <c r="R123" s="199">
        <f>Q123*H123</f>
        <v>9.8210000000000006E-2</v>
      </c>
      <c r="S123" s="199">
        <v>0</v>
      </c>
      <c r="T123" s="200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201" t="s">
        <v>927</v>
      </c>
      <c r="AT123" s="201" t="s">
        <v>135</v>
      </c>
      <c r="AU123" s="201" t="s">
        <v>85</v>
      </c>
      <c r="AY123" s="17" t="s">
        <v>133</v>
      </c>
      <c r="BE123" s="202">
        <f>IF(N123="základní",J123,0)</f>
        <v>0</v>
      </c>
      <c r="BF123" s="202">
        <f>IF(N123="snížená",J123,0)</f>
        <v>0</v>
      </c>
      <c r="BG123" s="202">
        <f>IF(N123="zákl. přenesená",J123,0)</f>
        <v>0</v>
      </c>
      <c r="BH123" s="202">
        <f>IF(N123="sníž. přenesená",J123,0)</f>
        <v>0</v>
      </c>
      <c r="BI123" s="202">
        <f>IF(N123="nulová",J123,0)</f>
        <v>0</v>
      </c>
      <c r="BJ123" s="17" t="s">
        <v>83</v>
      </c>
      <c r="BK123" s="202">
        <f>ROUND(I123*H123,2)</f>
        <v>0</v>
      </c>
      <c r="BL123" s="17" t="s">
        <v>927</v>
      </c>
      <c r="BM123" s="201" t="s">
        <v>1690</v>
      </c>
    </row>
    <row r="124" spans="1:65" s="14" customFormat="1" ht="11.25">
      <c r="B124" s="214"/>
      <c r="C124" s="215"/>
      <c r="D124" s="205" t="s">
        <v>169</v>
      </c>
      <c r="E124" s="216" t="s">
        <v>1</v>
      </c>
      <c r="F124" s="217" t="s">
        <v>1691</v>
      </c>
      <c r="G124" s="215"/>
      <c r="H124" s="218">
        <v>0.161</v>
      </c>
      <c r="I124" s="219"/>
      <c r="J124" s="215"/>
      <c r="K124" s="215"/>
      <c r="L124" s="220"/>
      <c r="M124" s="221"/>
      <c r="N124" s="222"/>
      <c r="O124" s="222"/>
      <c r="P124" s="222"/>
      <c r="Q124" s="222"/>
      <c r="R124" s="222"/>
      <c r="S124" s="222"/>
      <c r="T124" s="223"/>
      <c r="AT124" s="224" t="s">
        <v>169</v>
      </c>
      <c r="AU124" s="224" t="s">
        <v>85</v>
      </c>
      <c r="AV124" s="14" t="s">
        <v>85</v>
      </c>
      <c r="AW124" s="14" t="s">
        <v>32</v>
      </c>
      <c r="AX124" s="14" t="s">
        <v>83</v>
      </c>
      <c r="AY124" s="224" t="s">
        <v>133</v>
      </c>
    </row>
    <row r="125" spans="1:65" s="2" customFormat="1" ht="16.5" customHeight="1">
      <c r="A125" s="34"/>
      <c r="B125" s="35"/>
      <c r="C125" s="188" t="s">
        <v>143</v>
      </c>
      <c r="D125" s="188" t="s">
        <v>135</v>
      </c>
      <c r="E125" s="189" t="s">
        <v>1059</v>
      </c>
      <c r="F125" s="190" t="s">
        <v>1692</v>
      </c>
      <c r="G125" s="191" t="s">
        <v>167</v>
      </c>
      <c r="H125" s="192">
        <v>1</v>
      </c>
      <c r="I125" s="193"/>
      <c r="J125" s="194">
        <f>ROUND(I125*H125,2)</f>
        <v>0</v>
      </c>
      <c r="K125" s="195"/>
      <c r="L125" s="196"/>
      <c r="M125" s="197" t="s">
        <v>1</v>
      </c>
      <c r="N125" s="198" t="s">
        <v>40</v>
      </c>
      <c r="O125" s="71"/>
      <c r="P125" s="199">
        <f>O125*H125</f>
        <v>0</v>
      </c>
      <c r="Q125" s="199">
        <v>0</v>
      </c>
      <c r="R125" s="199">
        <f>Q125*H125</f>
        <v>0</v>
      </c>
      <c r="S125" s="199">
        <v>0</v>
      </c>
      <c r="T125" s="200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01" t="s">
        <v>927</v>
      </c>
      <c r="AT125" s="201" t="s">
        <v>135</v>
      </c>
      <c r="AU125" s="201" t="s">
        <v>85</v>
      </c>
      <c r="AY125" s="17" t="s">
        <v>133</v>
      </c>
      <c r="BE125" s="202">
        <f>IF(N125="základní",J125,0)</f>
        <v>0</v>
      </c>
      <c r="BF125" s="202">
        <f>IF(N125="snížená",J125,0)</f>
        <v>0</v>
      </c>
      <c r="BG125" s="202">
        <f>IF(N125="zákl. přenesená",J125,0)</f>
        <v>0</v>
      </c>
      <c r="BH125" s="202">
        <f>IF(N125="sníž. přenesená",J125,0)</f>
        <v>0</v>
      </c>
      <c r="BI125" s="202">
        <f>IF(N125="nulová",J125,0)</f>
        <v>0</v>
      </c>
      <c r="BJ125" s="17" t="s">
        <v>83</v>
      </c>
      <c r="BK125" s="202">
        <f>ROUND(I125*H125,2)</f>
        <v>0</v>
      </c>
      <c r="BL125" s="17" t="s">
        <v>927</v>
      </c>
      <c r="BM125" s="201" t="s">
        <v>1693</v>
      </c>
    </row>
    <row r="126" spans="1:65" s="12" customFormat="1" ht="22.9" customHeight="1">
      <c r="B126" s="172"/>
      <c r="C126" s="173"/>
      <c r="D126" s="174" t="s">
        <v>74</v>
      </c>
      <c r="E126" s="186" t="s">
        <v>1301</v>
      </c>
      <c r="F126" s="186" t="s">
        <v>1302</v>
      </c>
      <c r="G126" s="173"/>
      <c r="H126" s="173"/>
      <c r="I126" s="176"/>
      <c r="J126" s="187">
        <f>BK126</f>
        <v>0</v>
      </c>
      <c r="K126" s="173"/>
      <c r="L126" s="178"/>
      <c r="M126" s="179"/>
      <c r="N126" s="180"/>
      <c r="O126" s="180"/>
      <c r="P126" s="181">
        <f>P127</f>
        <v>0</v>
      </c>
      <c r="Q126" s="180"/>
      <c r="R126" s="181">
        <f>R127</f>
        <v>0</v>
      </c>
      <c r="S126" s="180"/>
      <c r="T126" s="182">
        <f>T127</f>
        <v>0</v>
      </c>
      <c r="AR126" s="183" t="s">
        <v>143</v>
      </c>
      <c r="AT126" s="184" t="s">
        <v>74</v>
      </c>
      <c r="AU126" s="184" t="s">
        <v>83</v>
      </c>
      <c r="AY126" s="183" t="s">
        <v>133</v>
      </c>
      <c r="BK126" s="185">
        <f>BK127</f>
        <v>0</v>
      </c>
    </row>
    <row r="127" spans="1:65" s="2" customFormat="1" ht="33" customHeight="1">
      <c r="A127" s="34"/>
      <c r="B127" s="35"/>
      <c r="C127" s="236" t="s">
        <v>139</v>
      </c>
      <c r="D127" s="236" t="s">
        <v>221</v>
      </c>
      <c r="E127" s="237" t="s">
        <v>1626</v>
      </c>
      <c r="F127" s="238" t="s">
        <v>1627</v>
      </c>
      <c r="G127" s="239" t="s">
        <v>167</v>
      </c>
      <c r="H127" s="240">
        <v>1</v>
      </c>
      <c r="I127" s="241"/>
      <c r="J127" s="242">
        <f>ROUND(I127*H127,2)</f>
        <v>0</v>
      </c>
      <c r="K127" s="243"/>
      <c r="L127" s="39"/>
      <c r="M127" s="246" t="s">
        <v>1</v>
      </c>
      <c r="N127" s="247" t="s">
        <v>40</v>
      </c>
      <c r="O127" s="248"/>
      <c r="P127" s="249">
        <f>O127*H127</f>
        <v>0</v>
      </c>
      <c r="Q127" s="249">
        <v>0</v>
      </c>
      <c r="R127" s="249">
        <f>Q127*H127</f>
        <v>0</v>
      </c>
      <c r="S127" s="249">
        <v>0</v>
      </c>
      <c r="T127" s="250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01" t="s">
        <v>599</v>
      </c>
      <c r="AT127" s="201" t="s">
        <v>221</v>
      </c>
      <c r="AU127" s="201" t="s">
        <v>85</v>
      </c>
      <c r="AY127" s="17" t="s">
        <v>133</v>
      </c>
      <c r="BE127" s="202">
        <f>IF(N127="základní",J127,0)</f>
        <v>0</v>
      </c>
      <c r="BF127" s="202">
        <f>IF(N127="snížená",J127,0)</f>
        <v>0</v>
      </c>
      <c r="BG127" s="202">
        <f>IF(N127="zákl. přenesená",J127,0)</f>
        <v>0</v>
      </c>
      <c r="BH127" s="202">
        <f>IF(N127="sníž. přenesená",J127,0)</f>
        <v>0</v>
      </c>
      <c r="BI127" s="202">
        <f>IF(N127="nulová",J127,0)</f>
        <v>0</v>
      </c>
      <c r="BJ127" s="17" t="s">
        <v>83</v>
      </c>
      <c r="BK127" s="202">
        <f>ROUND(I127*H127,2)</f>
        <v>0</v>
      </c>
      <c r="BL127" s="17" t="s">
        <v>599</v>
      </c>
      <c r="BM127" s="201" t="s">
        <v>1694</v>
      </c>
    </row>
    <row r="128" spans="1:65" s="2" customFormat="1" ht="6.95" customHeight="1">
      <c r="A128" s="34"/>
      <c r="B128" s="54"/>
      <c r="C128" s="55"/>
      <c r="D128" s="55"/>
      <c r="E128" s="55"/>
      <c r="F128" s="55"/>
      <c r="G128" s="55"/>
      <c r="H128" s="55"/>
      <c r="I128" s="55"/>
      <c r="J128" s="55"/>
      <c r="K128" s="55"/>
      <c r="L128" s="39"/>
      <c r="M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</sheetData>
  <sheetProtection algorithmName="SHA-512" hashValue="ykQghNjDK6AEVmbSmDxhkpto2jvd3i7wVnwfdzIML+3CzPbPAOBFsAyvCLIVO0Rj8oco5ElztscNsFH7Osvf8w==" saltValue="y/IvuKzYYcKbieh5rbiGYEyybDzn4mUZx+6sTTnopif/xmBLW39AXONlzfPgYLt7BZsUMMEJRSurP09gliQqig==" spinCount="100000" sheet="1" objects="1" scenarios="1" formatColumns="0" formatRows="0" autoFilter="0"/>
  <autoFilter ref="C118:K127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topLeftCell="A137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7" t="s">
        <v>100</v>
      </c>
      <c r="AZ2" s="108" t="s">
        <v>1476</v>
      </c>
      <c r="BA2" s="108" t="s">
        <v>1476</v>
      </c>
      <c r="BB2" s="108" t="s">
        <v>105</v>
      </c>
      <c r="BC2" s="108" t="s">
        <v>475</v>
      </c>
      <c r="BD2" s="108" t="s">
        <v>85</v>
      </c>
    </row>
    <row r="3" spans="1:5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0"/>
      <c r="AT3" s="17" t="s">
        <v>85</v>
      </c>
      <c r="AZ3" s="108" t="s">
        <v>1473</v>
      </c>
      <c r="BA3" s="108" t="s">
        <v>1473</v>
      </c>
      <c r="BB3" s="108" t="s">
        <v>105</v>
      </c>
      <c r="BC3" s="108" t="s">
        <v>138</v>
      </c>
      <c r="BD3" s="108" t="s">
        <v>85</v>
      </c>
    </row>
    <row r="4" spans="1:56" s="1" customFormat="1" ht="24.95" customHeight="1">
      <c r="B4" s="20"/>
      <c r="D4" s="111" t="s">
        <v>107</v>
      </c>
      <c r="L4" s="20"/>
      <c r="M4" s="112" t="s">
        <v>10</v>
      </c>
      <c r="AT4" s="17" t="s">
        <v>4</v>
      </c>
      <c r="AZ4" s="108" t="s">
        <v>1480</v>
      </c>
      <c r="BA4" s="108" t="s">
        <v>1480</v>
      </c>
      <c r="BB4" s="108" t="s">
        <v>105</v>
      </c>
      <c r="BC4" s="108" t="s">
        <v>677</v>
      </c>
      <c r="BD4" s="108" t="s">
        <v>85</v>
      </c>
    </row>
    <row r="5" spans="1:56" s="1" customFormat="1" ht="6.95" customHeight="1">
      <c r="B5" s="20"/>
      <c r="L5" s="20"/>
      <c r="AZ5" s="108" t="s">
        <v>1471</v>
      </c>
      <c r="BA5" s="108" t="s">
        <v>1471</v>
      </c>
      <c r="BB5" s="108" t="s">
        <v>105</v>
      </c>
      <c r="BC5" s="108" t="s">
        <v>201</v>
      </c>
      <c r="BD5" s="108" t="s">
        <v>85</v>
      </c>
    </row>
    <row r="6" spans="1:56" s="1" customFormat="1" ht="12" customHeight="1">
      <c r="B6" s="20"/>
      <c r="D6" s="113" t="s">
        <v>16</v>
      </c>
      <c r="L6" s="20"/>
      <c r="AZ6" s="108" t="s">
        <v>1475</v>
      </c>
      <c r="BA6" s="108" t="s">
        <v>1475</v>
      </c>
      <c r="BB6" s="108" t="s">
        <v>105</v>
      </c>
      <c r="BC6" s="108" t="s">
        <v>1695</v>
      </c>
      <c r="BD6" s="108" t="s">
        <v>85</v>
      </c>
    </row>
    <row r="7" spans="1:56" s="1" customFormat="1" ht="16.5" customHeight="1">
      <c r="B7" s="20"/>
      <c r="E7" s="310" t="str">
        <f>'Rekapitulace stavby'!K6</f>
        <v>Náves Heřmanice, ul. K Návsi</v>
      </c>
      <c r="F7" s="311"/>
      <c r="G7" s="311"/>
      <c r="H7" s="311"/>
      <c r="L7" s="20"/>
      <c r="AZ7" s="108" t="s">
        <v>1478</v>
      </c>
      <c r="BA7" s="108" t="s">
        <v>1478</v>
      </c>
      <c r="BB7" s="108" t="s">
        <v>105</v>
      </c>
      <c r="BC7" s="108" t="s">
        <v>1696</v>
      </c>
      <c r="BD7" s="108" t="s">
        <v>85</v>
      </c>
    </row>
    <row r="8" spans="1:56" s="2" customFormat="1" ht="12" customHeight="1">
      <c r="A8" s="34"/>
      <c r="B8" s="39"/>
      <c r="C8" s="34"/>
      <c r="D8" s="113" t="s">
        <v>108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Z8" s="108" t="s">
        <v>1697</v>
      </c>
      <c r="BA8" s="108" t="s">
        <v>1697</v>
      </c>
      <c r="BB8" s="108" t="s">
        <v>105</v>
      </c>
      <c r="BC8" s="108" t="s">
        <v>1698</v>
      </c>
      <c r="BD8" s="108" t="s">
        <v>85</v>
      </c>
    </row>
    <row r="9" spans="1:56" s="2" customFormat="1" ht="16.5" customHeight="1">
      <c r="A9" s="34"/>
      <c r="B9" s="39"/>
      <c r="C9" s="34"/>
      <c r="D9" s="34"/>
      <c r="E9" s="312" t="s">
        <v>1699</v>
      </c>
      <c r="F9" s="313"/>
      <c r="G9" s="313"/>
      <c r="H9" s="31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Z9" s="108" t="s">
        <v>1700</v>
      </c>
      <c r="BA9" s="108" t="s">
        <v>1700</v>
      </c>
      <c r="BB9" s="108" t="s">
        <v>105</v>
      </c>
      <c r="BC9" s="108" t="s">
        <v>922</v>
      </c>
      <c r="BD9" s="108" t="s">
        <v>85</v>
      </c>
    </row>
    <row r="10" spans="1:5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56" s="2" customFormat="1" ht="12" customHeight="1">
      <c r="A11" s="34"/>
      <c r="B11" s="39"/>
      <c r="C11" s="34"/>
      <c r="D11" s="113" t="s">
        <v>18</v>
      </c>
      <c r="E11" s="34"/>
      <c r="F11" s="114" t="s">
        <v>1</v>
      </c>
      <c r="G11" s="34"/>
      <c r="H11" s="34"/>
      <c r="I11" s="113" t="s">
        <v>19</v>
      </c>
      <c r="J11" s="114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56" s="2" customFormat="1" ht="12" customHeight="1">
      <c r="A12" s="34"/>
      <c r="B12" s="39"/>
      <c r="C12" s="34"/>
      <c r="D12" s="113" t="s">
        <v>20</v>
      </c>
      <c r="E12" s="34"/>
      <c r="F12" s="114" t="s">
        <v>21</v>
      </c>
      <c r="G12" s="34"/>
      <c r="H12" s="34"/>
      <c r="I12" s="113" t="s">
        <v>22</v>
      </c>
      <c r="J12" s="115" t="str">
        <f>'Rekapitulace stavby'!AN8</f>
        <v>7. 7. 2021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5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56" s="2" customFormat="1" ht="12" customHeight="1">
      <c r="A14" s="34"/>
      <c r="B14" s="39"/>
      <c r="C14" s="34"/>
      <c r="D14" s="113" t="s">
        <v>24</v>
      </c>
      <c r="E14" s="34"/>
      <c r="F14" s="34"/>
      <c r="G14" s="34"/>
      <c r="H14" s="34"/>
      <c r="I14" s="113" t="s">
        <v>25</v>
      </c>
      <c r="J14" s="114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56" s="2" customFormat="1" ht="18" customHeight="1">
      <c r="A15" s="34"/>
      <c r="B15" s="39"/>
      <c r="C15" s="34"/>
      <c r="D15" s="34"/>
      <c r="E15" s="114" t="s">
        <v>26</v>
      </c>
      <c r="F15" s="34"/>
      <c r="G15" s="34"/>
      <c r="H15" s="34"/>
      <c r="I15" s="113" t="s">
        <v>27</v>
      </c>
      <c r="J15" s="114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5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3" t="s">
        <v>28</v>
      </c>
      <c r="E17" s="34"/>
      <c r="F17" s="34"/>
      <c r="G17" s="34"/>
      <c r="H17" s="34"/>
      <c r="I17" s="113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14" t="str">
        <f>'Rekapitulace stavby'!E14</f>
        <v>Vyplň údaj</v>
      </c>
      <c r="F18" s="315"/>
      <c r="G18" s="315"/>
      <c r="H18" s="315"/>
      <c r="I18" s="113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3" t="s">
        <v>30</v>
      </c>
      <c r="E20" s="34"/>
      <c r="F20" s="34"/>
      <c r="G20" s="34"/>
      <c r="H20" s="34"/>
      <c r="I20" s="113" t="s">
        <v>25</v>
      </c>
      <c r="J20" s="114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4" t="s">
        <v>31</v>
      </c>
      <c r="F21" s="34"/>
      <c r="G21" s="34"/>
      <c r="H21" s="34"/>
      <c r="I21" s="113" t="s">
        <v>27</v>
      </c>
      <c r="J21" s="114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3" t="s">
        <v>33</v>
      </c>
      <c r="E23" s="34"/>
      <c r="F23" s="34"/>
      <c r="G23" s="34"/>
      <c r="H23" s="34"/>
      <c r="I23" s="113" t="s">
        <v>25</v>
      </c>
      <c r="J23" s="114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4" t="s">
        <v>31</v>
      </c>
      <c r="F24" s="34"/>
      <c r="G24" s="34"/>
      <c r="H24" s="34"/>
      <c r="I24" s="113" t="s">
        <v>27</v>
      </c>
      <c r="J24" s="114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3" t="s">
        <v>34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6"/>
      <c r="B27" s="117"/>
      <c r="C27" s="116"/>
      <c r="D27" s="116"/>
      <c r="E27" s="316" t="s">
        <v>1</v>
      </c>
      <c r="F27" s="316"/>
      <c r="G27" s="316"/>
      <c r="H27" s="316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9"/>
      <c r="E29" s="119"/>
      <c r="F29" s="119"/>
      <c r="G29" s="119"/>
      <c r="H29" s="119"/>
      <c r="I29" s="119"/>
      <c r="J29" s="119"/>
      <c r="K29" s="119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0" t="s">
        <v>35</v>
      </c>
      <c r="E30" s="34"/>
      <c r="F30" s="34"/>
      <c r="G30" s="34"/>
      <c r="H30" s="34"/>
      <c r="I30" s="34"/>
      <c r="J30" s="121">
        <f>ROUND(J123,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9"/>
      <c r="E31" s="119"/>
      <c r="F31" s="119"/>
      <c r="G31" s="119"/>
      <c r="H31" s="119"/>
      <c r="I31" s="119"/>
      <c r="J31" s="119"/>
      <c r="K31" s="119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2" t="s">
        <v>37</v>
      </c>
      <c r="G32" s="34"/>
      <c r="H32" s="34"/>
      <c r="I32" s="122" t="s">
        <v>36</v>
      </c>
      <c r="J32" s="122" t="s">
        <v>38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3" t="s">
        <v>39</v>
      </c>
      <c r="E33" s="113" t="s">
        <v>40</v>
      </c>
      <c r="F33" s="124">
        <f>ROUND((SUM(BE123:BE216)),  2)</f>
        <v>0</v>
      </c>
      <c r="G33" s="34"/>
      <c r="H33" s="34"/>
      <c r="I33" s="125">
        <v>0.21</v>
      </c>
      <c r="J33" s="124">
        <f>ROUND(((SUM(BE123:BE216))*I33),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3" t="s">
        <v>41</v>
      </c>
      <c r="F34" s="124">
        <f>ROUND((SUM(BF123:BF216)),  2)</f>
        <v>0</v>
      </c>
      <c r="G34" s="34"/>
      <c r="H34" s="34"/>
      <c r="I34" s="125">
        <v>0.15</v>
      </c>
      <c r="J34" s="124">
        <f>ROUND(((SUM(BF123:BF216))*I34),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3" t="s">
        <v>42</v>
      </c>
      <c r="F35" s="124">
        <f>ROUND((SUM(BG123:BG216)),  2)</f>
        <v>0</v>
      </c>
      <c r="G35" s="34"/>
      <c r="H35" s="34"/>
      <c r="I35" s="125">
        <v>0.21</v>
      </c>
      <c r="J35" s="124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3" t="s">
        <v>43</v>
      </c>
      <c r="F36" s="124">
        <f>ROUND((SUM(BH123:BH216)),  2)</f>
        <v>0</v>
      </c>
      <c r="G36" s="34"/>
      <c r="H36" s="34"/>
      <c r="I36" s="125">
        <v>0.15</v>
      </c>
      <c r="J36" s="124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3" t="s">
        <v>44</v>
      </c>
      <c r="F37" s="124">
        <f>ROUND((SUM(BI123:BI216)),  2)</f>
        <v>0</v>
      </c>
      <c r="G37" s="34"/>
      <c r="H37" s="34"/>
      <c r="I37" s="125">
        <v>0</v>
      </c>
      <c r="J37" s="124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6"/>
      <c r="D39" s="127" t="s">
        <v>45</v>
      </c>
      <c r="E39" s="128"/>
      <c r="F39" s="128"/>
      <c r="G39" s="129" t="s">
        <v>46</v>
      </c>
      <c r="H39" s="130" t="s">
        <v>47</v>
      </c>
      <c r="I39" s="128"/>
      <c r="J39" s="131">
        <f>SUM(J30:J37)</f>
        <v>0</v>
      </c>
      <c r="K39" s="132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3" t="s">
        <v>48</v>
      </c>
      <c r="E50" s="134"/>
      <c r="F50" s="134"/>
      <c r="G50" s="133" t="s">
        <v>49</v>
      </c>
      <c r="H50" s="134"/>
      <c r="I50" s="134"/>
      <c r="J50" s="134"/>
      <c r="K50" s="134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5" t="s">
        <v>50</v>
      </c>
      <c r="E61" s="136"/>
      <c r="F61" s="137" t="s">
        <v>51</v>
      </c>
      <c r="G61" s="135" t="s">
        <v>50</v>
      </c>
      <c r="H61" s="136"/>
      <c r="I61" s="136"/>
      <c r="J61" s="138" t="s">
        <v>51</v>
      </c>
      <c r="K61" s="136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3" t="s">
        <v>52</v>
      </c>
      <c r="E65" s="139"/>
      <c r="F65" s="139"/>
      <c r="G65" s="133" t="s">
        <v>53</v>
      </c>
      <c r="H65" s="139"/>
      <c r="I65" s="139"/>
      <c r="J65" s="139"/>
      <c r="K65" s="139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5" t="s">
        <v>50</v>
      </c>
      <c r="E76" s="136"/>
      <c r="F76" s="137" t="s">
        <v>51</v>
      </c>
      <c r="G76" s="135" t="s">
        <v>50</v>
      </c>
      <c r="H76" s="136"/>
      <c r="I76" s="136"/>
      <c r="J76" s="138" t="s">
        <v>51</v>
      </c>
      <c r="K76" s="136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17" t="str">
        <f>E7</f>
        <v>Náves Heřmanice, ul. K Návsi</v>
      </c>
      <c r="F85" s="318"/>
      <c r="G85" s="318"/>
      <c r="H85" s="318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108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9" t="str">
        <f>E9</f>
        <v>005 - SO 403 ROZVOD EL. NN</v>
      </c>
      <c r="F87" s="319"/>
      <c r="G87" s="319"/>
      <c r="H87" s="319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ul. K Návsi</v>
      </c>
      <c r="G89" s="36"/>
      <c r="H89" s="36"/>
      <c r="I89" s="29" t="s">
        <v>22</v>
      </c>
      <c r="J89" s="66" t="str">
        <f>IF(J12="","",J12)</f>
        <v>7. 7. 2021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Městský obvod Slezská Ostrava</v>
      </c>
      <c r="G91" s="36"/>
      <c r="H91" s="36"/>
      <c r="I91" s="29" t="s">
        <v>30</v>
      </c>
      <c r="J91" s="32" t="str">
        <f>E21</f>
        <v>Ing. Bc. Roman Fildán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5.7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>Ing. Bc. Roman Fildán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4" t="s">
        <v>111</v>
      </c>
      <c r="D94" s="145"/>
      <c r="E94" s="145"/>
      <c r="F94" s="145"/>
      <c r="G94" s="145"/>
      <c r="H94" s="145"/>
      <c r="I94" s="145"/>
      <c r="J94" s="146" t="s">
        <v>112</v>
      </c>
      <c r="K94" s="14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7" t="s">
        <v>113</v>
      </c>
      <c r="D96" s="36"/>
      <c r="E96" s="36"/>
      <c r="F96" s="36"/>
      <c r="G96" s="36"/>
      <c r="H96" s="36"/>
      <c r="I96" s="36"/>
      <c r="J96" s="84">
        <f>J123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114</v>
      </c>
    </row>
    <row r="97" spans="1:31" s="9" customFormat="1" ht="24.95" customHeight="1">
      <c r="B97" s="148"/>
      <c r="C97" s="149"/>
      <c r="D97" s="150" t="s">
        <v>115</v>
      </c>
      <c r="E97" s="151"/>
      <c r="F97" s="151"/>
      <c r="G97" s="151"/>
      <c r="H97" s="151"/>
      <c r="I97" s="151"/>
      <c r="J97" s="152">
        <f>J124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305</v>
      </c>
      <c r="E98" s="157"/>
      <c r="F98" s="157"/>
      <c r="G98" s="157"/>
      <c r="H98" s="157"/>
      <c r="I98" s="157"/>
      <c r="J98" s="158">
        <f>J125</f>
        <v>0</v>
      </c>
      <c r="K98" s="155"/>
      <c r="L98" s="159"/>
    </row>
    <row r="99" spans="1:31" s="9" customFormat="1" ht="24.95" customHeight="1">
      <c r="B99" s="148"/>
      <c r="C99" s="149"/>
      <c r="D99" s="150" t="s">
        <v>1483</v>
      </c>
      <c r="E99" s="151"/>
      <c r="F99" s="151"/>
      <c r="G99" s="151"/>
      <c r="H99" s="151"/>
      <c r="I99" s="151"/>
      <c r="J99" s="152">
        <f>J129</f>
        <v>0</v>
      </c>
      <c r="K99" s="149"/>
      <c r="L99" s="153"/>
    </row>
    <row r="100" spans="1:31" s="10" customFormat="1" ht="19.899999999999999" customHeight="1">
      <c r="B100" s="154"/>
      <c r="C100" s="155"/>
      <c r="D100" s="156" t="s">
        <v>1484</v>
      </c>
      <c r="E100" s="157"/>
      <c r="F100" s="157"/>
      <c r="G100" s="157"/>
      <c r="H100" s="157"/>
      <c r="I100" s="157"/>
      <c r="J100" s="158">
        <f>J130</f>
        <v>0</v>
      </c>
      <c r="K100" s="155"/>
      <c r="L100" s="159"/>
    </row>
    <row r="101" spans="1:31" s="9" customFormat="1" ht="24.95" customHeight="1">
      <c r="B101" s="148"/>
      <c r="C101" s="149"/>
      <c r="D101" s="150" t="s">
        <v>309</v>
      </c>
      <c r="E101" s="151"/>
      <c r="F101" s="151"/>
      <c r="G101" s="151"/>
      <c r="H101" s="151"/>
      <c r="I101" s="151"/>
      <c r="J101" s="152">
        <f>J142</f>
        <v>0</v>
      </c>
      <c r="K101" s="149"/>
      <c r="L101" s="153"/>
    </row>
    <row r="102" spans="1:31" s="10" customFormat="1" ht="19.899999999999999" customHeight="1">
      <c r="B102" s="154"/>
      <c r="C102" s="155"/>
      <c r="D102" s="156" t="s">
        <v>1485</v>
      </c>
      <c r="E102" s="157"/>
      <c r="F102" s="157"/>
      <c r="G102" s="157"/>
      <c r="H102" s="157"/>
      <c r="I102" s="157"/>
      <c r="J102" s="158">
        <f>J143</f>
        <v>0</v>
      </c>
      <c r="K102" s="155"/>
      <c r="L102" s="159"/>
    </row>
    <row r="103" spans="1:31" s="10" customFormat="1" ht="19.899999999999999" customHeight="1">
      <c r="B103" s="154"/>
      <c r="C103" s="155"/>
      <c r="D103" s="156" t="s">
        <v>310</v>
      </c>
      <c r="E103" s="157"/>
      <c r="F103" s="157"/>
      <c r="G103" s="157"/>
      <c r="H103" s="157"/>
      <c r="I103" s="157"/>
      <c r="J103" s="158">
        <f>J179</f>
        <v>0</v>
      </c>
      <c r="K103" s="155"/>
      <c r="L103" s="159"/>
    </row>
    <row r="104" spans="1:31" s="2" customFormat="1" ht="21.75" customHeight="1">
      <c r="A104" s="34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6.95" customHeight="1">
      <c r="A105" s="34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pans="1:31" s="2" customFormat="1" ht="6.95" customHeight="1">
      <c r="A109" s="34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24.95" customHeight="1">
      <c r="A110" s="34"/>
      <c r="B110" s="35"/>
      <c r="C110" s="23" t="s">
        <v>117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16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317" t="str">
        <f>E7</f>
        <v>Náves Heřmanice, ul. K Návsi</v>
      </c>
      <c r="F113" s="318"/>
      <c r="G113" s="318"/>
      <c r="H113" s="318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108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6.5" customHeight="1">
      <c r="A115" s="34"/>
      <c r="B115" s="35"/>
      <c r="C115" s="36"/>
      <c r="D115" s="36"/>
      <c r="E115" s="269" t="str">
        <f>E9</f>
        <v>005 - SO 403 ROZVOD EL. NN</v>
      </c>
      <c r="F115" s="319"/>
      <c r="G115" s="319"/>
      <c r="H115" s="319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2" customHeight="1">
      <c r="A117" s="34"/>
      <c r="B117" s="35"/>
      <c r="C117" s="29" t="s">
        <v>20</v>
      </c>
      <c r="D117" s="36"/>
      <c r="E117" s="36"/>
      <c r="F117" s="27" t="str">
        <f>F12</f>
        <v>ul. K Návsi</v>
      </c>
      <c r="G117" s="36"/>
      <c r="H117" s="36"/>
      <c r="I117" s="29" t="s">
        <v>22</v>
      </c>
      <c r="J117" s="66" t="str">
        <f>IF(J12="","",J12)</f>
        <v>7. 7. 2021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25.7" customHeight="1">
      <c r="A119" s="34"/>
      <c r="B119" s="35"/>
      <c r="C119" s="29" t="s">
        <v>24</v>
      </c>
      <c r="D119" s="36"/>
      <c r="E119" s="36"/>
      <c r="F119" s="27" t="str">
        <f>E15</f>
        <v>Městský obvod Slezská Ostrava</v>
      </c>
      <c r="G119" s="36"/>
      <c r="H119" s="36"/>
      <c r="I119" s="29" t="s">
        <v>30</v>
      </c>
      <c r="J119" s="32" t="str">
        <f>E21</f>
        <v>Ing. Bc. Roman Fildán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25.7" customHeight="1">
      <c r="A120" s="34"/>
      <c r="B120" s="35"/>
      <c r="C120" s="29" t="s">
        <v>28</v>
      </c>
      <c r="D120" s="36"/>
      <c r="E120" s="36"/>
      <c r="F120" s="27" t="str">
        <f>IF(E18="","",E18)</f>
        <v>Vyplň údaj</v>
      </c>
      <c r="G120" s="36"/>
      <c r="H120" s="36"/>
      <c r="I120" s="29" t="s">
        <v>33</v>
      </c>
      <c r="J120" s="32" t="str">
        <f>E24</f>
        <v>Ing. Bc. Roman Fildán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0.3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11" customFormat="1" ht="29.25" customHeight="1">
      <c r="A122" s="160"/>
      <c r="B122" s="161"/>
      <c r="C122" s="162" t="s">
        <v>118</v>
      </c>
      <c r="D122" s="163" t="s">
        <v>60</v>
      </c>
      <c r="E122" s="163" t="s">
        <v>56</v>
      </c>
      <c r="F122" s="163" t="s">
        <v>57</v>
      </c>
      <c r="G122" s="163" t="s">
        <v>119</v>
      </c>
      <c r="H122" s="163" t="s">
        <v>120</v>
      </c>
      <c r="I122" s="163" t="s">
        <v>121</v>
      </c>
      <c r="J122" s="164" t="s">
        <v>112</v>
      </c>
      <c r="K122" s="165" t="s">
        <v>122</v>
      </c>
      <c r="L122" s="166"/>
      <c r="M122" s="75" t="s">
        <v>1</v>
      </c>
      <c r="N122" s="76" t="s">
        <v>39</v>
      </c>
      <c r="O122" s="76" t="s">
        <v>123</v>
      </c>
      <c r="P122" s="76" t="s">
        <v>124</v>
      </c>
      <c r="Q122" s="76" t="s">
        <v>125</v>
      </c>
      <c r="R122" s="76" t="s">
        <v>126</v>
      </c>
      <c r="S122" s="76" t="s">
        <v>127</v>
      </c>
      <c r="T122" s="77" t="s">
        <v>128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pans="1:65" s="2" customFormat="1" ht="22.9" customHeight="1">
      <c r="A123" s="34"/>
      <c r="B123" s="35"/>
      <c r="C123" s="82" t="s">
        <v>129</v>
      </c>
      <c r="D123" s="36"/>
      <c r="E123" s="36"/>
      <c r="F123" s="36"/>
      <c r="G123" s="36"/>
      <c r="H123" s="36"/>
      <c r="I123" s="36"/>
      <c r="J123" s="167">
        <f>BK123</f>
        <v>0</v>
      </c>
      <c r="K123" s="36"/>
      <c r="L123" s="39"/>
      <c r="M123" s="78"/>
      <c r="N123" s="168"/>
      <c r="O123" s="79"/>
      <c r="P123" s="169">
        <f>P124+P129+P142</f>
        <v>0</v>
      </c>
      <c r="Q123" s="79"/>
      <c r="R123" s="169">
        <f>R124+R129+R142</f>
        <v>42.328761399999998</v>
      </c>
      <c r="S123" s="79"/>
      <c r="T123" s="170">
        <f>T124+T129+T142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74</v>
      </c>
      <c r="AU123" s="17" t="s">
        <v>114</v>
      </c>
      <c r="BK123" s="171">
        <f>BK124+BK129+BK142</f>
        <v>0</v>
      </c>
    </row>
    <row r="124" spans="1:65" s="12" customFormat="1" ht="25.9" customHeight="1">
      <c r="B124" s="172"/>
      <c r="C124" s="173"/>
      <c r="D124" s="174" t="s">
        <v>74</v>
      </c>
      <c r="E124" s="175" t="s">
        <v>130</v>
      </c>
      <c r="F124" s="175" t="s">
        <v>131</v>
      </c>
      <c r="G124" s="173"/>
      <c r="H124" s="173"/>
      <c r="I124" s="176"/>
      <c r="J124" s="177">
        <f>BK124</f>
        <v>0</v>
      </c>
      <c r="K124" s="173"/>
      <c r="L124" s="178"/>
      <c r="M124" s="179"/>
      <c r="N124" s="180"/>
      <c r="O124" s="180"/>
      <c r="P124" s="181">
        <f>P125</f>
        <v>0</v>
      </c>
      <c r="Q124" s="180"/>
      <c r="R124" s="181">
        <f>R125</f>
        <v>0</v>
      </c>
      <c r="S124" s="180"/>
      <c r="T124" s="182">
        <f>T125</f>
        <v>0</v>
      </c>
      <c r="AR124" s="183" t="s">
        <v>83</v>
      </c>
      <c r="AT124" s="184" t="s">
        <v>74</v>
      </c>
      <c r="AU124" s="184" t="s">
        <v>75</v>
      </c>
      <c r="AY124" s="183" t="s">
        <v>133</v>
      </c>
      <c r="BK124" s="185">
        <f>BK125</f>
        <v>0</v>
      </c>
    </row>
    <row r="125" spans="1:65" s="12" customFormat="1" ht="22.9" customHeight="1">
      <c r="B125" s="172"/>
      <c r="C125" s="173"/>
      <c r="D125" s="174" t="s">
        <v>74</v>
      </c>
      <c r="E125" s="186" t="s">
        <v>138</v>
      </c>
      <c r="F125" s="186" t="s">
        <v>955</v>
      </c>
      <c r="G125" s="173"/>
      <c r="H125" s="173"/>
      <c r="I125" s="176"/>
      <c r="J125" s="187">
        <f>BK125</f>
        <v>0</v>
      </c>
      <c r="K125" s="173"/>
      <c r="L125" s="178"/>
      <c r="M125" s="179"/>
      <c r="N125" s="180"/>
      <c r="O125" s="180"/>
      <c r="P125" s="181">
        <f>SUM(P126:P128)</f>
        <v>0</v>
      </c>
      <c r="Q125" s="180"/>
      <c r="R125" s="181">
        <f>SUM(R126:R128)</f>
        <v>0</v>
      </c>
      <c r="S125" s="180"/>
      <c r="T125" s="182">
        <f>SUM(T126:T128)</f>
        <v>0</v>
      </c>
      <c r="AR125" s="183" t="s">
        <v>83</v>
      </c>
      <c r="AT125" s="184" t="s">
        <v>74</v>
      </c>
      <c r="AU125" s="184" t="s">
        <v>83</v>
      </c>
      <c r="AY125" s="183" t="s">
        <v>133</v>
      </c>
      <c r="BK125" s="185">
        <f>SUM(BK126:BK128)</f>
        <v>0</v>
      </c>
    </row>
    <row r="126" spans="1:65" s="2" customFormat="1" ht="24.2" customHeight="1">
      <c r="A126" s="34"/>
      <c r="B126" s="35"/>
      <c r="C126" s="236" t="s">
        <v>83</v>
      </c>
      <c r="D126" s="236" t="s">
        <v>221</v>
      </c>
      <c r="E126" s="237" t="s">
        <v>1486</v>
      </c>
      <c r="F126" s="238" t="s">
        <v>1487</v>
      </c>
      <c r="G126" s="239" t="s">
        <v>249</v>
      </c>
      <c r="H126" s="240">
        <v>2.3130000000000002</v>
      </c>
      <c r="I126" s="241"/>
      <c r="J126" s="242">
        <f>ROUND(I126*H126,2)</f>
        <v>0</v>
      </c>
      <c r="K126" s="243"/>
      <c r="L126" s="39"/>
      <c r="M126" s="244" t="s">
        <v>1</v>
      </c>
      <c r="N126" s="245" t="s">
        <v>40</v>
      </c>
      <c r="O126" s="71"/>
      <c r="P126" s="199">
        <f>O126*H126</f>
        <v>0</v>
      </c>
      <c r="Q126" s="199">
        <v>0</v>
      </c>
      <c r="R126" s="199">
        <f>Q126*H126</f>
        <v>0</v>
      </c>
      <c r="S126" s="199">
        <v>0</v>
      </c>
      <c r="T126" s="200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01" t="s">
        <v>139</v>
      </c>
      <c r="AT126" s="201" t="s">
        <v>221</v>
      </c>
      <c r="AU126" s="201" t="s">
        <v>85</v>
      </c>
      <c r="AY126" s="17" t="s">
        <v>133</v>
      </c>
      <c r="BE126" s="202">
        <f>IF(N126="základní",J126,0)</f>
        <v>0</v>
      </c>
      <c r="BF126" s="202">
        <f>IF(N126="snížená",J126,0)</f>
        <v>0</v>
      </c>
      <c r="BG126" s="202">
        <f>IF(N126="zákl. přenesená",J126,0)</f>
        <v>0</v>
      </c>
      <c r="BH126" s="202">
        <f>IF(N126="sníž. přenesená",J126,0)</f>
        <v>0</v>
      </c>
      <c r="BI126" s="202">
        <f>IF(N126="nulová",J126,0)</f>
        <v>0</v>
      </c>
      <c r="BJ126" s="17" t="s">
        <v>83</v>
      </c>
      <c r="BK126" s="202">
        <f>ROUND(I126*H126,2)</f>
        <v>0</v>
      </c>
      <c r="BL126" s="17" t="s">
        <v>139</v>
      </c>
      <c r="BM126" s="201" t="s">
        <v>1701</v>
      </c>
    </row>
    <row r="127" spans="1:65" s="13" customFormat="1" ht="11.25">
      <c r="B127" s="203"/>
      <c r="C127" s="204"/>
      <c r="D127" s="205" t="s">
        <v>169</v>
      </c>
      <c r="E127" s="206" t="s">
        <v>1</v>
      </c>
      <c r="F127" s="207" t="s">
        <v>1702</v>
      </c>
      <c r="G127" s="204"/>
      <c r="H127" s="206" t="s">
        <v>1</v>
      </c>
      <c r="I127" s="208"/>
      <c r="J127" s="204"/>
      <c r="K127" s="204"/>
      <c r="L127" s="209"/>
      <c r="M127" s="210"/>
      <c r="N127" s="211"/>
      <c r="O127" s="211"/>
      <c r="P127" s="211"/>
      <c r="Q127" s="211"/>
      <c r="R127" s="211"/>
      <c r="S127" s="211"/>
      <c r="T127" s="212"/>
      <c r="AT127" s="213" t="s">
        <v>169</v>
      </c>
      <c r="AU127" s="213" t="s">
        <v>85</v>
      </c>
      <c r="AV127" s="13" t="s">
        <v>83</v>
      </c>
      <c r="AW127" s="13" t="s">
        <v>32</v>
      </c>
      <c r="AX127" s="13" t="s">
        <v>75</v>
      </c>
      <c r="AY127" s="213" t="s">
        <v>133</v>
      </c>
    </row>
    <row r="128" spans="1:65" s="14" customFormat="1" ht="11.25">
      <c r="B128" s="214"/>
      <c r="C128" s="215"/>
      <c r="D128" s="205" t="s">
        <v>169</v>
      </c>
      <c r="E128" s="216" t="s">
        <v>1</v>
      </c>
      <c r="F128" s="217" t="s">
        <v>1490</v>
      </c>
      <c r="G128" s="215"/>
      <c r="H128" s="218">
        <v>2.3130000000000002</v>
      </c>
      <c r="I128" s="219"/>
      <c r="J128" s="215"/>
      <c r="K128" s="215"/>
      <c r="L128" s="220"/>
      <c r="M128" s="221"/>
      <c r="N128" s="222"/>
      <c r="O128" s="222"/>
      <c r="P128" s="222"/>
      <c r="Q128" s="222"/>
      <c r="R128" s="222"/>
      <c r="S128" s="222"/>
      <c r="T128" s="223"/>
      <c r="AT128" s="224" t="s">
        <v>169</v>
      </c>
      <c r="AU128" s="224" t="s">
        <v>85</v>
      </c>
      <c r="AV128" s="14" t="s">
        <v>85</v>
      </c>
      <c r="AW128" s="14" t="s">
        <v>32</v>
      </c>
      <c r="AX128" s="14" t="s">
        <v>83</v>
      </c>
      <c r="AY128" s="224" t="s">
        <v>133</v>
      </c>
    </row>
    <row r="129" spans="1:65" s="12" customFormat="1" ht="25.9" customHeight="1">
      <c r="B129" s="172"/>
      <c r="C129" s="173"/>
      <c r="D129" s="174" t="s">
        <v>74</v>
      </c>
      <c r="E129" s="175" t="s">
        <v>1491</v>
      </c>
      <c r="F129" s="175" t="s">
        <v>1492</v>
      </c>
      <c r="G129" s="173"/>
      <c r="H129" s="173"/>
      <c r="I129" s="176"/>
      <c r="J129" s="177">
        <f>BK129</f>
        <v>0</v>
      </c>
      <c r="K129" s="173"/>
      <c r="L129" s="178"/>
      <c r="M129" s="179"/>
      <c r="N129" s="180"/>
      <c r="O129" s="180"/>
      <c r="P129" s="181">
        <f>P130</f>
        <v>0</v>
      </c>
      <c r="Q129" s="180"/>
      <c r="R129" s="181">
        <f>R130</f>
        <v>1.0500000000000002E-3</v>
      </c>
      <c r="S129" s="180"/>
      <c r="T129" s="182">
        <f>T130</f>
        <v>0</v>
      </c>
      <c r="AR129" s="183" t="s">
        <v>85</v>
      </c>
      <c r="AT129" s="184" t="s">
        <v>74</v>
      </c>
      <c r="AU129" s="184" t="s">
        <v>75</v>
      </c>
      <c r="AY129" s="183" t="s">
        <v>133</v>
      </c>
      <c r="BK129" s="185">
        <f>BK130</f>
        <v>0</v>
      </c>
    </row>
    <row r="130" spans="1:65" s="12" customFormat="1" ht="22.9" customHeight="1">
      <c r="B130" s="172"/>
      <c r="C130" s="173"/>
      <c r="D130" s="174" t="s">
        <v>74</v>
      </c>
      <c r="E130" s="186" t="s">
        <v>1493</v>
      </c>
      <c r="F130" s="186" t="s">
        <v>1494</v>
      </c>
      <c r="G130" s="173"/>
      <c r="H130" s="173"/>
      <c r="I130" s="176"/>
      <c r="J130" s="187">
        <f>BK130</f>
        <v>0</v>
      </c>
      <c r="K130" s="173"/>
      <c r="L130" s="178"/>
      <c r="M130" s="179"/>
      <c r="N130" s="180"/>
      <c r="O130" s="180"/>
      <c r="P130" s="181">
        <f>SUM(P131:P141)</f>
        <v>0</v>
      </c>
      <c r="Q130" s="180"/>
      <c r="R130" s="181">
        <f>SUM(R131:R141)</f>
        <v>1.0500000000000002E-3</v>
      </c>
      <c r="S130" s="180"/>
      <c r="T130" s="182">
        <f>SUM(T131:T141)</f>
        <v>0</v>
      </c>
      <c r="AR130" s="183" t="s">
        <v>85</v>
      </c>
      <c r="AT130" s="184" t="s">
        <v>74</v>
      </c>
      <c r="AU130" s="184" t="s">
        <v>83</v>
      </c>
      <c r="AY130" s="183" t="s">
        <v>133</v>
      </c>
      <c r="BK130" s="185">
        <f>SUM(BK131:BK141)</f>
        <v>0</v>
      </c>
    </row>
    <row r="131" spans="1:65" s="2" customFormat="1" ht="16.5" customHeight="1">
      <c r="A131" s="34"/>
      <c r="B131" s="35"/>
      <c r="C131" s="236" t="s">
        <v>85</v>
      </c>
      <c r="D131" s="236" t="s">
        <v>221</v>
      </c>
      <c r="E131" s="237" t="s">
        <v>95</v>
      </c>
      <c r="F131" s="238" t="s">
        <v>1703</v>
      </c>
      <c r="G131" s="239" t="s">
        <v>137</v>
      </c>
      <c r="H131" s="240">
        <v>1</v>
      </c>
      <c r="I131" s="241"/>
      <c r="J131" s="242">
        <f>ROUND(I131*H131,2)</f>
        <v>0</v>
      </c>
      <c r="K131" s="243"/>
      <c r="L131" s="39"/>
      <c r="M131" s="244" t="s">
        <v>1</v>
      </c>
      <c r="N131" s="245" t="s">
        <v>40</v>
      </c>
      <c r="O131" s="71"/>
      <c r="P131" s="199">
        <f>O131*H131</f>
        <v>0</v>
      </c>
      <c r="Q131" s="199">
        <v>0</v>
      </c>
      <c r="R131" s="199">
        <f>Q131*H131</f>
        <v>0</v>
      </c>
      <c r="S131" s="199">
        <v>0</v>
      </c>
      <c r="T131" s="200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1" t="s">
        <v>193</v>
      </c>
      <c r="AT131" s="201" t="s">
        <v>221</v>
      </c>
      <c r="AU131" s="201" t="s">
        <v>85</v>
      </c>
      <c r="AY131" s="17" t="s">
        <v>133</v>
      </c>
      <c r="BE131" s="202">
        <f>IF(N131="základní",J131,0)</f>
        <v>0</v>
      </c>
      <c r="BF131" s="202">
        <f>IF(N131="snížená",J131,0)</f>
        <v>0</v>
      </c>
      <c r="BG131" s="202">
        <f>IF(N131="zákl. přenesená",J131,0)</f>
        <v>0</v>
      </c>
      <c r="BH131" s="202">
        <f>IF(N131="sníž. přenesená",J131,0)</f>
        <v>0</v>
      </c>
      <c r="BI131" s="202">
        <f>IF(N131="nulová",J131,0)</f>
        <v>0</v>
      </c>
      <c r="BJ131" s="17" t="s">
        <v>83</v>
      </c>
      <c r="BK131" s="202">
        <f>ROUND(I131*H131,2)</f>
        <v>0</v>
      </c>
      <c r="BL131" s="17" t="s">
        <v>193</v>
      </c>
      <c r="BM131" s="201" t="s">
        <v>1704</v>
      </c>
    </row>
    <row r="132" spans="1:65" s="2" customFormat="1" ht="16.5" customHeight="1">
      <c r="A132" s="34"/>
      <c r="B132" s="35"/>
      <c r="C132" s="236" t="s">
        <v>143</v>
      </c>
      <c r="D132" s="236" t="s">
        <v>221</v>
      </c>
      <c r="E132" s="237" t="s">
        <v>98</v>
      </c>
      <c r="F132" s="238" t="s">
        <v>1705</v>
      </c>
      <c r="G132" s="239" t="s">
        <v>137</v>
      </c>
      <c r="H132" s="240">
        <v>1</v>
      </c>
      <c r="I132" s="241"/>
      <c r="J132" s="242">
        <f>ROUND(I132*H132,2)</f>
        <v>0</v>
      </c>
      <c r="K132" s="243"/>
      <c r="L132" s="39"/>
      <c r="M132" s="244" t="s">
        <v>1</v>
      </c>
      <c r="N132" s="245" t="s">
        <v>40</v>
      </c>
      <c r="O132" s="71"/>
      <c r="P132" s="199">
        <f>O132*H132</f>
        <v>0</v>
      </c>
      <c r="Q132" s="199">
        <v>0</v>
      </c>
      <c r="R132" s="199">
        <f>Q132*H132</f>
        <v>0</v>
      </c>
      <c r="S132" s="199">
        <v>0</v>
      </c>
      <c r="T132" s="200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1" t="s">
        <v>193</v>
      </c>
      <c r="AT132" s="201" t="s">
        <v>221</v>
      </c>
      <c r="AU132" s="201" t="s">
        <v>85</v>
      </c>
      <c r="AY132" s="17" t="s">
        <v>133</v>
      </c>
      <c r="BE132" s="202">
        <f>IF(N132="základní",J132,0)</f>
        <v>0</v>
      </c>
      <c r="BF132" s="202">
        <f>IF(N132="snížená",J132,0)</f>
        <v>0</v>
      </c>
      <c r="BG132" s="202">
        <f>IF(N132="zákl. přenesená",J132,0)</f>
        <v>0</v>
      </c>
      <c r="BH132" s="202">
        <f>IF(N132="sníž. přenesená",J132,0)</f>
        <v>0</v>
      </c>
      <c r="BI132" s="202">
        <f>IF(N132="nulová",J132,0)</f>
        <v>0</v>
      </c>
      <c r="BJ132" s="17" t="s">
        <v>83</v>
      </c>
      <c r="BK132" s="202">
        <f>ROUND(I132*H132,2)</f>
        <v>0</v>
      </c>
      <c r="BL132" s="17" t="s">
        <v>193</v>
      </c>
      <c r="BM132" s="201" t="s">
        <v>1706</v>
      </c>
    </row>
    <row r="133" spans="1:65" s="2" customFormat="1" ht="24.2" customHeight="1">
      <c r="A133" s="34"/>
      <c r="B133" s="35"/>
      <c r="C133" s="236" t="s">
        <v>139</v>
      </c>
      <c r="D133" s="236" t="s">
        <v>221</v>
      </c>
      <c r="E133" s="237" t="s">
        <v>1707</v>
      </c>
      <c r="F133" s="238" t="s">
        <v>1708</v>
      </c>
      <c r="G133" s="239" t="s">
        <v>105</v>
      </c>
      <c r="H133" s="240">
        <v>2</v>
      </c>
      <c r="I133" s="241"/>
      <c r="J133" s="242">
        <f>ROUND(I133*H133,2)</f>
        <v>0</v>
      </c>
      <c r="K133" s="243"/>
      <c r="L133" s="39"/>
      <c r="M133" s="244" t="s">
        <v>1</v>
      </c>
      <c r="N133" s="245" t="s">
        <v>40</v>
      </c>
      <c r="O133" s="71"/>
      <c r="P133" s="199">
        <f>O133*H133</f>
        <v>0</v>
      </c>
      <c r="Q133" s="199">
        <v>0</v>
      </c>
      <c r="R133" s="199">
        <f>Q133*H133</f>
        <v>0</v>
      </c>
      <c r="S133" s="199">
        <v>0</v>
      </c>
      <c r="T133" s="200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1" t="s">
        <v>193</v>
      </c>
      <c r="AT133" s="201" t="s">
        <v>221</v>
      </c>
      <c r="AU133" s="201" t="s">
        <v>85</v>
      </c>
      <c r="AY133" s="17" t="s">
        <v>133</v>
      </c>
      <c r="BE133" s="202">
        <f>IF(N133="základní",J133,0)</f>
        <v>0</v>
      </c>
      <c r="BF133" s="202">
        <f>IF(N133="snížená",J133,0)</f>
        <v>0</v>
      </c>
      <c r="BG133" s="202">
        <f>IF(N133="zákl. přenesená",J133,0)</f>
        <v>0</v>
      </c>
      <c r="BH133" s="202">
        <f>IF(N133="sníž. přenesená",J133,0)</f>
        <v>0</v>
      </c>
      <c r="BI133" s="202">
        <f>IF(N133="nulová",J133,0)</f>
        <v>0</v>
      </c>
      <c r="BJ133" s="17" t="s">
        <v>83</v>
      </c>
      <c r="BK133" s="202">
        <f>ROUND(I133*H133,2)</f>
        <v>0</v>
      </c>
      <c r="BL133" s="17" t="s">
        <v>193</v>
      </c>
      <c r="BM133" s="201" t="s">
        <v>1709</v>
      </c>
    </row>
    <row r="134" spans="1:65" s="2" customFormat="1" ht="21.75" customHeight="1">
      <c r="A134" s="34"/>
      <c r="B134" s="35"/>
      <c r="C134" s="188" t="s">
        <v>132</v>
      </c>
      <c r="D134" s="188" t="s">
        <v>135</v>
      </c>
      <c r="E134" s="189" t="s">
        <v>1710</v>
      </c>
      <c r="F134" s="190" t="s">
        <v>1711</v>
      </c>
      <c r="G134" s="191" t="s">
        <v>105</v>
      </c>
      <c r="H134" s="192">
        <v>2.1</v>
      </c>
      <c r="I134" s="193"/>
      <c r="J134" s="194">
        <f>ROUND(I134*H134,2)</f>
        <v>0</v>
      </c>
      <c r="K134" s="195"/>
      <c r="L134" s="196"/>
      <c r="M134" s="197" t="s">
        <v>1</v>
      </c>
      <c r="N134" s="198" t="s">
        <v>40</v>
      </c>
      <c r="O134" s="71"/>
      <c r="P134" s="199">
        <f>O134*H134</f>
        <v>0</v>
      </c>
      <c r="Q134" s="199">
        <v>5.0000000000000001E-4</v>
      </c>
      <c r="R134" s="199">
        <f>Q134*H134</f>
        <v>1.0500000000000002E-3</v>
      </c>
      <c r="S134" s="199">
        <v>0</v>
      </c>
      <c r="T134" s="200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1" t="s">
        <v>447</v>
      </c>
      <c r="AT134" s="201" t="s">
        <v>135</v>
      </c>
      <c r="AU134" s="201" t="s">
        <v>85</v>
      </c>
      <c r="AY134" s="17" t="s">
        <v>133</v>
      </c>
      <c r="BE134" s="202">
        <f>IF(N134="základní",J134,0)</f>
        <v>0</v>
      </c>
      <c r="BF134" s="202">
        <f>IF(N134="snížená",J134,0)</f>
        <v>0</v>
      </c>
      <c r="BG134" s="202">
        <f>IF(N134="zákl. přenesená",J134,0)</f>
        <v>0</v>
      </c>
      <c r="BH134" s="202">
        <f>IF(N134="sníž. přenesená",J134,0)</f>
        <v>0</v>
      </c>
      <c r="BI134" s="202">
        <f>IF(N134="nulová",J134,0)</f>
        <v>0</v>
      </c>
      <c r="BJ134" s="17" t="s">
        <v>83</v>
      </c>
      <c r="BK134" s="202">
        <f>ROUND(I134*H134,2)</f>
        <v>0</v>
      </c>
      <c r="BL134" s="17" t="s">
        <v>193</v>
      </c>
      <c r="BM134" s="201" t="s">
        <v>1712</v>
      </c>
    </row>
    <row r="135" spans="1:65" s="14" customFormat="1" ht="11.25">
      <c r="B135" s="214"/>
      <c r="C135" s="215"/>
      <c r="D135" s="205" t="s">
        <v>169</v>
      </c>
      <c r="E135" s="215"/>
      <c r="F135" s="217" t="s">
        <v>1713</v>
      </c>
      <c r="G135" s="215"/>
      <c r="H135" s="218">
        <v>2.1</v>
      </c>
      <c r="I135" s="219"/>
      <c r="J135" s="215"/>
      <c r="K135" s="215"/>
      <c r="L135" s="220"/>
      <c r="M135" s="221"/>
      <c r="N135" s="222"/>
      <c r="O135" s="222"/>
      <c r="P135" s="222"/>
      <c r="Q135" s="222"/>
      <c r="R135" s="222"/>
      <c r="S135" s="222"/>
      <c r="T135" s="223"/>
      <c r="AT135" s="224" t="s">
        <v>169</v>
      </c>
      <c r="AU135" s="224" t="s">
        <v>85</v>
      </c>
      <c r="AV135" s="14" t="s">
        <v>85</v>
      </c>
      <c r="AW135" s="14" t="s">
        <v>4</v>
      </c>
      <c r="AX135" s="14" t="s">
        <v>83</v>
      </c>
      <c r="AY135" s="224" t="s">
        <v>133</v>
      </c>
    </row>
    <row r="136" spans="1:65" s="2" customFormat="1" ht="24.2" customHeight="1">
      <c r="A136" s="34"/>
      <c r="B136" s="35"/>
      <c r="C136" s="236" t="s">
        <v>151</v>
      </c>
      <c r="D136" s="236" t="s">
        <v>221</v>
      </c>
      <c r="E136" s="237" t="s">
        <v>1495</v>
      </c>
      <c r="F136" s="238" t="s">
        <v>1496</v>
      </c>
      <c r="G136" s="239" t="s">
        <v>105</v>
      </c>
      <c r="H136" s="240">
        <v>153.5</v>
      </c>
      <c r="I136" s="241"/>
      <c r="J136" s="242">
        <f>ROUND(I136*H136,2)</f>
        <v>0</v>
      </c>
      <c r="K136" s="243"/>
      <c r="L136" s="39"/>
      <c r="M136" s="244" t="s">
        <v>1</v>
      </c>
      <c r="N136" s="245" t="s">
        <v>40</v>
      </c>
      <c r="O136" s="71"/>
      <c r="P136" s="199">
        <f>O136*H136</f>
        <v>0</v>
      </c>
      <c r="Q136" s="199">
        <v>0</v>
      </c>
      <c r="R136" s="199">
        <f>Q136*H136</f>
        <v>0</v>
      </c>
      <c r="S136" s="199">
        <v>0</v>
      </c>
      <c r="T136" s="200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1" t="s">
        <v>193</v>
      </c>
      <c r="AT136" s="201" t="s">
        <v>221</v>
      </c>
      <c r="AU136" s="201" t="s">
        <v>85</v>
      </c>
      <c r="AY136" s="17" t="s">
        <v>133</v>
      </c>
      <c r="BE136" s="202">
        <f>IF(N136="základní",J136,0)</f>
        <v>0</v>
      </c>
      <c r="BF136" s="202">
        <f>IF(N136="snížená",J136,0)</f>
        <v>0</v>
      </c>
      <c r="BG136" s="202">
        <f>IF(N136="zákl. přenesená",J136,0)</f>
        <v>0</v>
      </c>
      <c r="BH136" s="202">
        <f>IF(N136="sníž. přenesená",J136,0)</f>
        <v>0</v>
      </c>
      <c r="BI136" s="202">
        <f>IF(N136="nulová",J136,0)</f>
        <v>0</v>
      </c>
      <c r="BJ136" s="17" t="s">
        <v>83</v>
      </c>
      <c r="BK136" s="202">
        <f>ROUND(I136*H136,2)</f>
        <v>0</v>
      </c>
      <c r="BL136" s="17" t="s">
        <v>193</v>
      </c>
      <c r="BM136" s="201" t="s">
        <v>1714</v>
      </c>
    </row>
    <row r="137" spans="1:65" s="14" customFormat="1" ht="11.25">
      <c r="B137" s="214"/>
      <c r="C137" s="215"/>
      <c r="D137" s="205" t="s">
        <v>169</v>
      </c>
      <c r="E137" s="216" t="s">
        <v>1</v>
      </c>
      <c r="F137" s="217" t="s">
        <v>1715</v>
      </c>
      <c r="G137" s="215"/>
      <c r="H137" s="218">
        <v>153.5</v>
      </c>
      <c r="I137" s="219"/>
      <c r="J137" s="215"/>
      <c r="K137" s="215"/>
      <c r="L137" s="220"/>
      <c r="M137" s="221"/>
      <c r="N137" s="222"/>
      <c r="O137" s="222"/>
      <c r="P137" s="222"/>
      <c r="Q137" s="222"/>
      <c r="R137" s="222"/>
      <c r="S137" s="222"/>
      <c r="T137" s="223"/>
      <c r="AT137" s="224" t="s">
        <v>169</v>
      </c>
      <c r="AU137" s="224" t="s">
        <v>85</v>
      </c>
      <c r="AV137" s="14" t="s">
        <v>85</v>
      </c>
      <c r="AW137" s="14" t="s">
        <v>32</v>
      </c>
      <c r="AX137" s="14" t="s">
        <v>83</v>
      </c>
      <c r="AY137" s="224" t="s">
        <v>133</v>
      </c>
    </row>
    <row r="138" spans="1:65" s="2" customFormat="1" ht="21.75" customHeight="1">
      <c r="A138" s="34"/>
      <c r="B138" s="35"/>
      <c r="C138" s="236" t="s">
        <v>154</v>
      </c>
      <c r="D138" s="236" t="s">
        <v>221</v>
      </c>
      <c r="E138" s="237" t="s">
        <v>1499</v>
      </c>
      <c r="F138" s="238" t="s">
        <v>1500</v>
      </c>
      <c r="G138" s="239" t="s">
        <v>167</v>
      </c>
      <c r="H138" s="240">
        <v>42</v>
      </c>
      <c r="I138" s="241"/>
      <c r="J138" s="242">
        <f>ROUND(I138*H138,2)</f>
        <v>0</v>
      </c>
      <c r="K138" s="243"/>
      <c r="L138" s="39"/>
      <c r="M138" s="244" t="s">
        <v>1</v>
      </c>
      <c r="N138" s="245" t="s">
        <v>40</v>
      </c>
      <c r="O138" s="71"/>
      <c r="P138" s="199">
        <f>O138*H138</f>
        <v>0</v>
      </c>
      <c r="Q138" s="199">
        <v>0</v>
      </c>
      <c r="R138" s="199">
        <f>Q138*H138</f>
        <v>0</v>
      </c>
      <c r="S138" s="199">
        <v>0</v>
      </c>
      <c r="T138" s="200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1" t="s">
        <v>193</v>
      </c>
      <c r="AT138" s="201" t="s">
        <v>221</v>
      </c>
      <c r="AU138" s="201" t="s">
        <v>85</v>
      </c>
      <c r="AY138" s="17" t="s">
        <v>133</v>
      </c>
      <c r="BE138" s="202">
        <f>IF(N138="základní",J138,0)</f>
        <v>0</v>
      </c>
      <c r="BF138" s="202">
        <f>IF(N138="snížená",J138,0)</f>
        <v>0</v>
      </c>
      <c r="BG138" s="202">
        <f>IF(N138="zákl. přenesená",J138,0)</f>
        <v>0</v>
      </c>
      <c r="BH138" s="202">
        <f>IF(N138="sníž. přenesená",J138,0)</f>
        <v>0</v>
      </c>
      <c r="BI138" s="202">
        <f>IF(N138="nulová",J138,0)</f>
        <v>0</v>
      </c>
      <c r="BJ138" s="17" t="s">
        <v>83</v>
      </c>
      <c r="BK138" s="202">
        <f>ROUND(I138*H138,2)</f>
        <v>0</v>
      </c>
      <c r="BL138" s="17" t="s">
        <v>193</v>
      </c>
      <c r="BM138" s="201" t="s">
        <v>1716</v>
      </c>
    </row>
    <row r="139" spans="1:65" s="13" customFormat="1" ht="11.25">
      <c r="B139" s="203"/>
      <c r="C139" s="204"/>
      <c r="D139" s="205" t="s">
        <v>169</v>
      </c>
      <c r="E139" s="206" t="s">
        <v>1</v>
      </c>
      <c r="F139" s="207" t="s">
        <v>1717</v>
      </c>
      <c r="G139" s="204"/>
      <c r="H139" s="206" t="s">
        <v>1</v>
      </c>
      <c r="I139" s="208"/>
      <c r="J139" s="204"/>
      <c r="K139" s="204"/>
      <c r="L139" s="209"/>
      <c r="M139" s="210"/>
      <c r="N139" s="211"/>
      <c r="O139" s="211"/>
      <c r="P139" s="211"/>
      <c r="Q139" s="211"/>
      <c r="R139" s="211"/>
      <c r="S139" s="211"/>
      <c r="T139" s="212"/>
      <c r="AT139" s="213" t="s">
        <v>169</v>
      </c>
      <c r="AU139" s="213" t="s">
        <v>85</v>
      </c>
      <c r="AV139" s="13" t="s">
        <v>83</v>
      </c>
      <c r="AW139" s="13" t="s">
        <v>32</v>
      </c>
      <c r="AX139" s="13" t="s">
        <v>75</v>
      </c>
      <c r="AY139" s="213" t="s">
        <v>133</v>
      </c>
    </row>
    <row r="140" spans="1:65" s="14" customFormat="1" ht="11.25">
      <c r="B140" s="214"/>
      <c r="C140" s="215"/>
      <c r="D140" s="205" t="s">
        <v>169</v>
      </c>
      <c r="E140" s="216" t="s">
        <v>1</v>
      </c>
      <c r="F140" s="217" t="s">
        <v>1718</v>
      </c>
      <c r="G140" s="215"/>
      <c r="H140" s="218">
        <v>42</v>
      </c>
      <c r="I140" s="219"/>
      <c r="J140" s="215"/>
      <c r="K140" s="215"/>
      <c r="L140" s="220"/>
      <c r="M140" s="221"/>
      <c r="N140" s="222"/>
      <c r="O140" s="222"/>
      <c r="P140" s="222"/>
      <c r="Q140" s="222"/>
      <c r="R140" s="222"/>
      <c r="S140" s="222"/>
      <c r="T140" s="223"/>
      <c r="AT140" s="224" t="s">
        <v>169</v>
      </c>
      <c r="AU140" s="224" t="s">
        <v>85</v>
      </c>
      <c r="AV140" s="14" t="s">
        <v>85</v>
      </c>
      <c r="AW140" s="14" t="s">
        <v>32</v>
      </c>
      <c r="AX140" s="14" t="s">
        <v>83</v>
      </c>
      <c r="AY140" s="224" t="s">
        <v>133</v>
      </c>
    </row>
    <row r="141" spans="1:65" s="2" customFormat="1" ht="24.2" customHeight="1">
      <c r="A141" s="34"/>
      <c r="B141" s="35"/>
      <c r="C141" s="236" t="s">
        <v>138</v>
      </c>
      <c r="D141" s="236" t="s">
        <v>221</v>
      </c>
      <c r="E141" s="237" t="s">
        <v>1513</v>
      </c>
      <c r="F141" s="238" t="s">
        <v>1514</v>
      </c>
      <c r="G141" s="239" t="s">
        <v>167</v>
      </c>
      <c r="H141" s="240">
        <v>1</v>
      </c>
      <c r="I141" s="241"/>
      <c r="J141" s="242">
        <f>ROUND(I141*H141,2)</f>
        <v>0</v>
      </c>
      <c r="K141" s="243"/>
      <c r="L141" s="39"/>
      <c r="M141" s="244" t="s">
        <v>1</v>
      </c>
      <c r="N141" s="245" t="s">
        <v>40</v>
      </c>
      <c r="O141" s="71"/>
      <c r="P141" s="199">
        <f>O141*H141</f>
        <v>0</v>
      </c>
      <c r="Q141" s="199">
        <v>0</v>
      </c>
      <c r="R141" s="199">
        <f>Q141*H141</f>
        <v>0</v>
      </c>
      <c r="S141" s="199">
        <v>0</v>
      </c>
      <c r="T141" s="200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1" t="s">
        <v>193</v>
      </c>
      <c r="AT141" s="201" t="s">
        <v>221</v>
      </c>
      <c r="AU141" s="201" t="s">
        <v>85</v>
      </c>
      <c r="AY141" s="17" t="s">
        <v>133</v>
      </c>
      <c r="BE141" s="202">
        <f>IF(N141="základní",J141,0)</f>
        <v>0</v>
      </c>
      <c r="BF141" s="202">
        <f>IF(N141="snížená",J141,0)</f>
        <v>0</v>
      </c>
      <c r="BG141" s="202">
        <f>IF(N141="zákl. přenesená",J141,0)</f>
        <v>0</v>
      </c>
      <c r="BH141" s="202">
        <f>IF(N141="sníž. přenesená",J141,0)</f>
        <v>0</v>
      </c>
      <c r="BI141" s="202">
        <f>IF(N141="nulová",J141,0)</f>
        <v>0</v>
      </c>
      <c r="BJ141" s="17" t="s">
        <v>83</v>
      </c>
      <c r="BK141" s="202">
        <f>ROUND(I141*H141,2)</f>
        <v>0</v>
      </c>
      <c r="BL141" s="17" t="s">
        <v>193</v>
      </c>
      <c r="BM141" s="201" t="s">
        <v>1719</v>
      </c>
    </row>
    <row r="142" spans="1:65" s="12" customFormat="1" ht="25.9" customHeight="1">
      <c r="B142" s="172"/>
      <c r="C142" s="173"/>
      <c r="D142" s="174" t="s">
        <v>74</v>
      </c>
      <c r="E142" s="175" t="s">
        <v>135</v>
      </c>
      <c r="F142" s="175" t="s">
        <v>1300</v>
      </c>
      <c r="G142" s="173"/>
      <c r="H142" s="173"/>
      <c r="I142" s="176"/>
      <c r="J142" s="177">
        <f>BK142</f>
        <v>0</v>
      </c>
      <c r="K142" s="173"/>
      <c r="L142" s="178"/>
      <c r="M142" s="179"/>
      <c r="N142" s="180"/>
      <c r="O142" s="180"/>
      <c r="P142" s="181">
        <f>P143+P179</f>
        <v>0</v>
      </c>
      <c r="Q142" s="180"/>
      <c r="R142" s="181">
        <f>R143+R179</f>
        <v>42.327711399999998</v>
      </c>
      <c r="S142" s="180"/>
      <c r="T142" s="182">
        <f>T143+T179</f>
        <v>0</v>
      </c>
      <c r="AR142" s="183" t="s">
        <v>143</v>
      </c>
      <c r="AT142" s="184" t="s">
        <v>74</v>
      </c>
      <c r="AU142" s="184" t="s">
        <v>75</v>
      </c>
      <c r="AY142" s="183" t="s">
        <v>133</v>
      </c>
      <c r="BK142" s="185">
        <f>BK143+BK179</f>
        <v>0</v>
      </c>
    </row>
    <row r="143" spans="1:65" s="12" customFormat="1" ht="22.9" customHeight="1">
      <c r="B143" s="172"/>
      <c r="C143" s="173"/>
      <c r="D143" s="174" t="s">
        <v>74</v>
      </c>
      <c r="E143" s="186" t="s">
        <v>1523</v>
      </c>
      <c r="F143" s="186" t="s">
        <v>1524</v>
      </c>
      <c r="G143" s="173"/>
      <c r="H143" s="173"/>
      <c r="I143" s="176"/>
      <c r="J143" s="187">
        <f>BK143</f>
        <v>0</v>
      </c>
      <c r="K143" s="173"/>
      <c r="L143" s="178"/>
      <c r="M143" s="179"/>
      <c r="N143" s="180"/>
      <c r="O143" s="180"/>
      <c r="P143" s="181">
        <f>SUM(P144:P178)</f>
        <v>0</v>
      </c>
      <c r="Q143" s="180"/>
      <c r="R143" s="181">
        <f>SUM(R144:R178)</f>
        <v>0.31713250000000004</v>
      </c>
      <c r="S143" s="180"/>
      <c r="T143" s="182">
        <f>SUM(T144:T178)</f>
        <v>0</v>
      </c>
      <c r="AR143" s="183" t="s">
        <v>143</v>
      </c>
      <c r="AT143" s="184" t="s">
        <v>74</v>
      </c>
      <c r="AU143" s="184" t="s">
        <v>83</v>
      </c>
      <c r="AY143" s="183" t="s">
        <v>133</v>
      </c>
      <c r="BK143" s="185">
        <f>SUM(BK144:BK178)</f>
        <v>0</v>
      </c>
    </row>
    <row r="144" spans="1:65" s="2" customFormat="1" ht="16.5" customHeight="1">
      <c r="A144" s="34"/>
      <c r="B144" s="35"/>
      <c r="C144" s="236" t="s">
        <v>160</v>
      </c>
      <c r="D144" s="236" t="s">
        <v>221</v>
      </c>
      <c r="E144" s="237" t="s">
        <v>1525</v>
      </c>
      <c r="F144" s="238" t="s">
        <v>1526</v>
      </c>
      <c r="G144" s="239" t="s">
        <v>105</v>
      </c>
      <c r="H144" s="240">
        <v>167.5</v>
      </c>
      <c r="I144" s="241"/>
      <c r="J144" s="242">
        <f>ROUND(I144*H144,2)</f>
        <v>0</v>
      </c>
      <c r="K144" s="243"/>
      <c r="L144" s="39"/>
      <c r="M144" s="244" t="s">
        <v>1</v>
      </c>
      <c r="N144" s="245" t="s">
        <v>40</v>
      </c>
      <c r="O144" s="71"/>
      <c r="P144" s="199">
        <f>O144*H144</f>
        <v>0</v>
      </c>
      <c r="Q144" s="199">
        <v>0</v>
      </c>
      <c r="R144" s="199">
        <f>Q144*H144</f>
        <v>0</v>
      </c>
      <c r="S144" s="199">
        <v>0</v>
      </c>
      <c r="T144" s="200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1" t="s">
        <v>599</v>
      </c>
      <c r="AT144" s="201" t="s">
        <v>221</v>
      </c>
      <c r="AU144" s="201" t="s">
        <v>85</v>
      </c>
      <c r="AY144" s="17" t="s">
        <v>133</v>
      </c>
      <c r="BE144" s="202">
        <f>IF(N144="základní",J144,0)</f>
        <v>0</v>
      </c>
      <c r="BF144" s="202">
        <f>IF(N144="snížená",J144,0)</f>
        <v>0</v>
      </c>
      <c r="BG144" s="202">
        <f>IF(N144="zákl. přenesená",J144,0)</f>
        <v>0</v>
      </c>
      <c r="BH144" s="202">
        <f>IF(N144="sníž. přenesená",J144,0)</f>
        <v>0</v>
      </c>
      <c r="BI144" s="202">
        <f>IF(N144="nulová",J144,0)</f>
        <v>0</v>
      </c>
      <c r="BJ144" s="17" t="s">
        <v>83</v>
      </c>
      <c r="BK144" s="202">
        <f>ROUND(I144*H144,2)</f>
        <v>0</v>
      </c>
      <c r="BL144" s="17" t="s">
        <v>599</v>
      </c>
      <c r="BM144" s="201" t="s">
        <v>1720</v>
      </c>
    </row>
    <row r="145" spans="1:65" s="14" customFormat="1" ht="11.25">
      <c r="B145" s="214"/>
      <c r="C145" s="215"/>
      <c r="D145" s="205" t="s">
        <v>169</v>
      </c>
      <c r="E145" s="216" t="s">
        <v>1</v>
      </c>
      <c r="F145" s="217" t="s">
        <v>1528</v>
      </c>
      <c r="G145" s="215"/>
      <c r="H145" s="218">
        <v>167.5</v>
      </c>
      <c r="I145" s="219"/>
      <c r="J145" s="215"/>
      <c r="K145" s="215"/>
      <c r="L145" s="220"/>
      <c r="M145" s="221"/>
      <c r="N145" s="222"/>
      <c r="O145" s="222"/>
      <c r="P145" s="222"/>
      <c r="Q145" s="222"/>
      <c r="R145" s="222"/>
      <c r="S145" s="222"/>
      <c r="T145" s="223"/>
      <c r="AT145" s="224" t="s">
        <v>169</v>
      </c>
      <c r="AU145" s="224" t="s">
        <v>85</v>
      </c>
      <c r="AV145" s="14" t="s">
        <v>85</v>
      </c>
      <c r="AW145" s="14" t="s">
        <v>32</v>
      </c>
      <c r="AX145" s="14" t="s">
        <v>83</v>
      </c>
      <c r="AY145" s="224" t="s">
        <v>133</v>
      </c>
    </row>
    <row r="146" spans="1:65" s="2" customFormat="1" ht="21.75" customHeight="1">
      <c r="A146" s="34"/>
      <c r="B146" s="35"/>
      <c r="C146" s="188" t="s">
        <v>164</v>
      </c>
      <c r="D146" s="188" t="s">
        <v>135</v>
      </c>
      <c r="E146" s="189" t="s">
        <v>1529</v>
      </c>
      <c r="F146" s="190" t="s">
        <v>1530</v>
      </c>
      <c r="G146" s="191" t="s">
        <v>105</v>
      </c>
      <c r="H146" s="192">
        <v>175.875</v>
      </c>
      <c r="I146" s="193"/>
      <c r="J146" s="194">
        <f>ROUND(I146*H146,2)</f>
        <v>0</v>
      </c>
      <c r="K146" s="195"/>
      <c r="L146" s="196"/>
      <c r="M146" s="197" t="s">
        <v>1</v>
      </c>
      <c r="N146" s="198" t="s">
        <v>40</v>
      </c>
      <c r="O146" s="71"/>
      <c r="P146" s="199">
        <f>O146*H146</f>
        <v>0</v>
      </c>
      <c r="Q146" s="199">
        <v>2.0000000000000002E-5</v>
      </c>
      <c r="R146" s="199">
        <f>Q146*H146</f>
        <v>3.5175000000000002E-3</v>
      </c>
      <c r="S146" s="199">
        <v>0</v>
      </c>
      <c r="T146" s="200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1" t="s">
        <v>927</v>
      </c>
      <c r="AT146" s="201" t="s">
        <v>135</v>
      </c>
      <c r="AU146" s="201" t="s">
        <v>85</v>
      </c>
      <c r="AY146" s="17" t="s">
        <v>133</v>
      </c>
      <c r="BE146" s="202">
        <f>IF(N146="základní",J146,0)</f>
        <v>0</v>
      </c>
      <c r="BF146" s="202">
        <f>IF(N146="snížená",J146,0)</f>
        <v>0</v>
      </c>
      <c r="BG146" s="202">
        <f>IF(N146="zákl. přenesená",J146,0)</f>
        <v>0</v>
      </c>
      <c r="BH146" s="202">
        <f>IF(N146="sníž. přenesená",J146,0)</f>
        <v>0</v>
      </c>
      <c r="BI146" s="202">
        <f>IF(N146="nulová",J146,0)</f>
        <v>0</v>
      </c>
      <c r="BJ146" s="17" t="s">
        <v>83</v>
      </c>
      <c r="BK146" s="202">
        <f>ROUND(I146*H146,2)</f>
        <v>0</v>
      </c>
      <c r="BL146" s="17" t="s">
        <v>927</v>
      </c>
      <c r="BM146" s="201" t="s">
        <v>1721</v>
      </c>
    </row>
    <row r="147" spans="1:65" s="13" customFormat="1" ht="11.25">
      <c r="B147" s="203"/>
      <c r="C147" s="204"/>
      <c r="D147" s="205" t="s">
        <v>169</v>
      </c>
      <c r="E147" s="206" t="s">
        <v>1</v>
      </c>
      <c r="F147" s="207" t="s">
        <v>1532</v>
      </c>
      <c r="G147" s="204"/>
      <c r="H147" s="206" t="s">
        <v>1</v>
      </c>
      <c r="I147" s="208"/>
      <c r="J147" s="204"/>
      <c r="K147" s="204"/>
      <c r="L147" s="209"/>
      <c r="M147" s="210"/>
      <c r="N147" s="211"/>
      <c r="O147" s="211"/>
      <c r="P147" s="211"/>
      <c r="Q147" s="211"/>
      <c r="R147" s="211"/>
      <c r="S147" s="211"/>
      <c r="T147" s="212"/>
      <c r="AT147" s="213" t="s">
        <v>169</v>
      </c>
      <c r="AU147" s="213" t="s">
        <v>85</v>
      </c>
      <c r="AV147" s="13" t="s">
        <v>83</v>
      </c>
      <c r="AW147" s="13" t="s">
        <v>32</v>
      </c>
      <c r="AX147" s="13" t="s">
        <v>75</v>
      </c>
      <c r="AY147" s="213" t="s">
        <v>133</v>
      </c>
    </row>
    <row r="148" spans="1:65" s="14" customFormat="1" ht="11.25">
      <c r="B148" s="214"/>
      <c r="C148" s="215"/>
      <c r="D148" s="205" t="s">
        <v>169</v>
      </c>
      <c r="E148" s="216" t="s">
        <v>1</v>
      </c>
      <c r="F148" s="217" t="s">
        <v>1722</v>
      </c>
      <c r="G148" s="215"/>
      <c r="H148" s="218">
        <v>175.875</v>
      </c>
      <c r="I148" s="219"/>
      <c r="J148" s="215"/>
      <c r="K148" s="215"/>
      <c r="L148" s="220"/>
      <c r="M148" s="221"/>
      <c r="N148" s="222"/>
      <c r="O148" s="222"/>
      <c r="P148" s="222"/>
      <c r="Q148" s="222"/>
      <c r="R148" s="222"/>
      <c r="S148" s="222"/>
      <c r="T148" s="223"/>
      <c r="AT148" s="224" t="s">
        <v>169</v>
      </c>
      <c r="AU148" s="224" t="s">
        <v>85</v>
      </c>
      <c r="AV148" s="14" t="s">
        <v>85</v>
      </c>
      <c r="AW148" s="14" t="s">
        <v>32</v>
      </c>
      <c r="AX148" s="14" t="s">
        <v>83</v>
      </c>
      <c r="AY148" s="224" t="s">
        <v>133</v>
      </c>
    </row>
    <row r="149" spans="1:65" s="2" customFormat="1" ht="33" customHeight="1">
      <c r="A149" s="34"/>
      <c r="B149" s="35"/>
      <c r="C149" s="236" t="s">
        <v>174</v>
      </c>
      <c r="D149" s="236" t="s">
        <v>221</v>
      </c>
      <c r="E149" s="237" t="s">
        <v>1582</v>
      </c>
      <c r="F149" s="238" t="s">
        <v>1583</v>
      </c>
      <c r="G149" s="239" t="s">
        <v>105</v>
      </c>
      <c r="H149" s="240">
        <v>26.5</v>
      </c>
      <c r="I149" s="241"/>
      <c r="J149" s="242">
        <f>ROUND(I149*H149,2)</f>
        <v>0</v>
      </c>
      <c r="K149" s="243"/>
      <c r="L149" s="39"/>
      <c r="M149" s="244" t="s">
        <v>1</v>
      </c>
      <c r="N149" s="245" t="s">
        <v>40</v>
      </c>
      <c r="O149" s="71"/>
      <c r="P149" s="199">
        <f>O149*H149</f>
        <v>0</v>
      </c>
      <c r="Q149" s="199">
        <v>0</v>
      </c>
      <c r="R149" s="199">
        <f>Q149*H149</f>
        <v>0</v>
      </c>
      <c r="S149" s="199">
        <v>0</v>
      </c>
      <c r="T149" s="200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1" t="s">
        <v>599</v>
      </c>
      <c r="AT149" s="201" t="s">
        <v>221</v>
      </c>
      <c r="AU149" s="201" t="s">
        <v>85</v>
      </c>
      <c r="AY149" s="17" t="s">
        <v>133</v>
      </c>
      <c r="BE149" s="202">
        <f>IF(N149="základní",J149,0)</f>
        <v>0</v>
      </c>
      <c r="BF149" s="202">
        <f>IF(N149="snížená",J149,0)</f>
        <v>0</v>
      </c>
      <c r="BG149" s="202">
        <f>IF(N149="zákl. přenesená",J149,0)</f>
        <v>0</v>
      </c>
      <c r="BH149" s="202">
        <f>IF(N149="sníž. přenesená",J149,0)</f>
        <v>0</v>
      </c>
      <c r="BI149" s="202">
        <f>IF(N149="nulová",J149,0)</f>
        <v>0</v>
      </c>
      <c r="BJ149" s="17" t="s">
        <v>83</v>
      </c>
      <c r="BK149" s="202">
        <f>ROUND(I149*H149,2)</f>
        <v>0</v>
      </c>
      <c r="BL149" s="17" t="s">
        <v>599</v>
      </c>
      <c r="BM149" s="201" t="s">
        <v>1723</v>
      </c>
    </row>
    <row r="150" spans="1:65" s="13" customFormat="1" ht="11.25">
      <c r="B150" s="203"/>
      <c r="C150" s="204"/>
      <c r="D150" s="205" t="s">
        <v>169</v>
      </c>
      <c r="E150" s="206" t="s">
        <v>1</v>
      </c>
      <c r="F150" s="207" t="s">
        <v>1717</v>
      </c>
      <c r="G150" s="204"/>
      <c r="H150" s="206" t="s">
        <v>1</v>
      </c>
      <c r="I150" s="208"/>
      <c r="J150" s="204"/>
      <c r="K150" s="204"/>
      <c r="L150" s="209"/>
      <c r="M150" s="210"/>
      <c r="N150" s="211"/>
      <c r="O150" s="211"/>
      <c r="P150" s="211"/>
      <c r="Q150" s="211"/>
      <c r="R150" s="211"/>
      <c r="S150" s="211"/>
      <c r="T150" s="212"/>
      <c r="AT150" s="213" t="s">
        <v>169</v>
      </c>
      <c r="AU150" s="213" t="s">
        <v>85</v>
      </c>
      <c r="AV150" s="13" t="s">
        <v>83</v>
      </c>
      <c r="AW150" s="13" t="s">
        <v>32</v>
      </c>
      <c r="AX150" s="13" t="s">
        <v>75</v>
      </c>
      <c r="AY150" s="213" t="s">
        <v>133</v>
      </c>
    </row>
    <row r="151" spans="1:65" s="14" customFormat="1" ht="11.25">
      <c r="B151" s="214"/>
      <c r="C151" s="215"/>
      <c r="D151" s="205" t="s">
        <v>169</v>
      </c>
      <c r="E151" s="216" t="s">
        <v>1475</v>
      </c>
      <c r="F151" s="217" t="s">
        <v>1724</v>
      </c>
      <c r="G151" s="215"/>
      <c r="H151" s="218">
        <v>26.5</v>
      </c>
      <c r="I151" s="219"/>
      <c r="J151" s="215"/>
      <c r="K151" s="215"/>
      <c r="L151" s="220"/>
      <c r="M151" s="221"/>
      <c r="N151" s="222"/>
      <c r="O151" s="222"/>
      <c r="P151" s="222"/>
      <c r="Q151" s="222"/>
      <c r="R151" s="222"/>
      <c r="S151" s="222"/>
      <c r="T151" s="223"/>
      <c r="AT151" s="224" t="s">
        <v>169</v>
      </c>
      <c r="AU151" s="224" t="s">
        <v>85</v>
      </c>
      <c r="AV151" s="14" t="s">
        <v>85</v>
      </c>
      <c r="AW151" s="14" t="s">
        <v>32</v>
      </c>
      <c r="AX151" s="14" t="s">
        <v>83</v>
      </c>
      <c r="AY151" s="224" t="s">
        <v>133</v>
      </c>
    </row>
    <row r="152" spans="1:65" s="2" customFormat="1" ht="16.5" customHeight="1">
      <c r="A152" s="34"/>
      <c r="B152" s="35"/>
      <c r="C152" s="188" t="s">
        <v>178</v>
      </c>
      <c r="D152" s="188" t="s">
        <v>135</v>
      </c>
      <c r="E152" s="189" t="s">
        <v>1585</v>
      </c>
      <c r="F152" s="190" t="s">
        <v>1586</v>
      </c>
      <c r="G152" s="191" t="s">
        <v>487</v>
      </c>
      <c r="H152" s="192">
        <v>17.251999999999999</v>
      </c>
      <c r="I152" s="193"/>
      <c r="J152" s="194">
        <f>ROUND(I152*H152,2)</f>
        <v>0</v>
      </c>
      <c r="K152" s="195"/>
      <c r="L152" s="196"/>
      <c r="M152" s="197" t="s">
        <v>1</v>
      </c>
      <c r="N152" s="198" t="s">
        <v>40</v>
      </c>
      <c r="O152" s="71"/>
      <c r="P152" s="199">
        <f>O152*H152</f>
        <v>0</v>
      </c>
      <c r="Q152" s="199">
        <v>1E-3</v>
      </c>
      <c r="R152" s="199">
        <f>Q152*H152</f>
        <v>1.7252E-2</v>
      </c>
      <c r="S152" s="199">
        <v>0</v>
      </c>
      <c r="T152" s="200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1" t="s">
        <v>927</v>
      </c>
      <c r="AT152" s="201" t="s">
        <v>135</v>
      </c>
      <c r="AU152" s="201" t="s">
        <v>85</v>
      </c>
      <c r="AY152" s="17" t="s">
        <v>133</v>
      </c>
      <c r="BE152" s="202">
        <f>IF(N152="základní",J152,0)</f>
        <v>0</v>
      </c>
      <c r="BF152" s="202">
        <f>IF(N152="snížená",J152,0)</f>
        <v>0</v>
      </c>
      <c r="BG152" s="202">
        <f>IF(N152="zákl. přenesená",J152,0)</f>
        <v>0</v>
      </c>
      <c r="BH152" s="202">
        <f>IF(N152="sníž. přenesená",J152,0)</f>
        <v>0</v>
      </c>
      <c r="BI152" s="202">
        <f>IF(N152="nulová",J152,0)</f>
        <v>0</v>
      </c>
      <c r="BJ152" s="17" t="s">
        <v>83</v>
      </c>
      <c r="BK152" s="202">
        <f>ROUND(I152*H152,2)</f>
        <v>0</v>
      </c>
      <c r="BL152" s="17" t="s">
        <v>927</v>
      </c>
      <c r="BM152" s="201" t="s">
        <v>1725</v>
      </c>
    </row>
    <row r="153" spans="1:65" s="13" customFormat="1" ht="11.25">
      <c r="B153" s="203"/>
      <c r="C153" s="204"/>
      <c r="D153" s="205" t="s">
        <v>169</v>
      </c>
      <c r="E153" s="206" t="s">
        <v>1</v>
      </c>
      <c r="F153" s="207" t="s">
        <v>1532</v>
      </c>
      <c r="G153" s="204"/>
      <c r="H153" s="206" t="s">
        <v>1</v>
      </c>
      <c r="I153" s="208"/>
      <c r="J153" s="204"/>
      <c r="K153" s="204"/>
      <c r="L153" s="209"/>
      <c r="M153" s="210"/>
      <c r="N153" s="211"/>
      <c r="O153" s="211"/>
      <c r="P153" s="211"/>
      <c r="Q153" s="211"/>
      <c r="R153" s="211"/>
      <c r="S153" s="211"/>
      <c r="T153" s="212"/>
      <c r="AT153" s="213" t="s">
        <v>169</v>
      </c>
      <c r="AU153" s="213" t="s">
        <v>85</v>
      </c>
      <c r="AV153" s="13" t="s">
        <v>83</v>
      </c>
      <c r="AW153" s="13" t="s">
        <v>32</v>
      </c>
      <c r="AX153" s="13" t="s">
        <v>75</v>
      </c>
      <c r="AY153" s="213" t="s">
        <v>133</v>
      </c>
    </row>
    <row r="154" spans="1:65" s="14" customFormat="1" ht="11.25">
      <c r="B154" s="214"/>
      <c r="C154" s="215"/>
      <c r="D154" s="205" t="s">
        <v>169</v>
      </c>
      <c r="E154" s="216" t="s">
        <v>1</v>
      </c>
      <c r="F154" s="217" t="s">
        <v>1588</v>
      </c>
      <c r="G154" s="215"/>
      <c r="H154" s="218">
        <v>16.43</v>
      </c>
      <c r="I154" s="219"/>
      <c r="J154" s="215"/>
      <c r="K154" s="215"/>
      <c r="L154" s="220"/>
      <c r="M154" s="221"/>
      <c r="N154" s="222"/>
      <c r="O154" s="222"/>
      <c r="P154" s="222"/>
      <c r="Q154" s="222"/>
      <c r="R154" s="222"/>
      <c r="S154" s="222"/>
      <c r="T154" s="223"/>
      <c r="AT154" s="224" t="s">
        <v>169</v>
      </c>
      <c r="AU154" s="224" t="s">
        <v>85</v>
      </c>
      <c r="AV154" s="14" t="s">
        <v>85</v>
      </c>
      <c r="AW154" s="14" t="s">
        <v>32</v>
      </c>
      <c r="AX154" s="14" t="s">
        <v>83</v>
      </c>
      <c r="AY154" s="224" t="s">
        <v>133</v>
      </c>
    </row>
    <row r="155" spans="1:65" s="14" customFormat="1" ht="11.25">
      <c r="B155" s="214"/>
      <c r="C155" s="215"/>
      <c r="D155" s="205" t="s">
        <v>169</v>
      </c>
      <c r="E155" s="215"/>
      <c r="F155" s="217" t="s">
        <v>1726</v>
      </c>
      <c r="G155" s="215"/>
      <c r="H155" s="218">
        <v>17.251999999999999</v>
      </c>
      <c r="I155" s="219"/>
      <c r="J155" s="215"/>
      <c r="K155" s="215"/>
      <c r="L155" s="220"/>
      <c r="M155" s="221"/>
      <c r="N155" s="222"/>
      <c r="O155" s="222"/>
      <c r="P155" s="222"/>
      <c r="Q155" s="222"/>
      <c r="R155" s="222"/>
      <c r="S155" s="222"/>
      <c r="T155" s="223"/>
      <c r="AT155" s="224" t="s">
        <v>169</v>
      </c>
      <c r="AU155" s="224" t="s">
        <v>85</v>
      </c>
      <c r="AV155" s="14" t="s">
        <v>85</v>
      </c>
      <c r="AW155" s="14" t="s">
        <v>4</v>
      </c>
      <c r="AX155" s="14" t="s">
        <v>83</v>
      </c>
      <c r="AY155" s="224" t="s">
        <v>133</v>
      </c>
    </row>
    <row r="156" spans="1:65" s="2" customFormat="1" ht="24.2" customHeight="1">
      <c r="A156" s="34"/>
      <c r="B156" s="35"/>
      <c r="C156" s="236" t="s">
        <v>182</v>
      </c>
      <c r="D156" s="236" t="s">
        <v>221</v>
      </c>
      <c r="E156" s="237" t="s">
        <v>1590</v>
      </c>
      <c r="F156" s="238" t="s">
        <v>1591</v>
      </c>
      <c r="G156" s="239" t="s">
        <v>167</v>
      </c>
      <c r="H156" s="240">
        <v>1</v>
      </c>
      <c r="I156" s="241"/>
      <c r="J156" s="242">
        <f t="shared" ref="J156:J161" si="0">ROUND(I156*H156,2)</f>
        <v>0</v>
      </c>
      <c r="K156" s="243"/>
      <c r="L156" s="39"/>
      <c r="M156" s="244" t="s">
        <v>1</v>
      </c>
      <c r="N156" s="245" t="s">
        <v>40</v>
      </c>
      <c r="O156" s="71"/>
      <c r="P156" s="199">
        <f t="shared" ref="P156:P161" si="1">O156*H156</f>
        <v>0</v>
      </c>
      <c r="Q156" s="199">
        <v>0</v>
      </c>
      <c r="R156" s="199">
        <f t="shared" ref="R156:R161" si="2">Q156*H156</f>
        <v>0</v>
      </c>
      <c r="S156" s="199">
        <v>0</v>
      </c>
      <c r="T156" s="200">
        <f t="shared" ref="T156:T161" si="3"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1" t="s">
        <v>599</v>
      </c>
      <c r="AT156" s="201" t="s">
        <v>221</v>
      </c>
      <c r="AU156" s="201" t="s">
        <v>85</v>
      </c>
      <c r="AY156" s="17" t="s">
        <v>133</v>
      </c>
      <c r="BE156" s="202">
        <f t="shared" ref="BE156:BE161" si="4">IF(N156="základní",J156,0)</f>
        <v>0</v>
      </c>
      <c r="BF156" s="202">
        <f t="shared" ref="BF156:BF161" si="5">IF(N156="snížená",J156,0)</f>
        <v>0</v>
      </c>
      <c r="BG156" s="202">
        <f t="shared" ref="BG156:BG161" si="6">IF(N156="zákl. přenesená",J156,0)</f>
        <v>0</v>
      </c>
      <c r="BH156" s="202">
        <f t="shared" ref="BH156:BH161" si="7">IF(N156="sníž. přenesená",J156,0)</f>
        <v>0</v>
      </c>
      <c r="BI156" s="202">
        <f t="shared" ref="BI156:BI161" si="8">IF(N156="nulová",J156,0)</f>
        <v>0</v>
      </c>
      <c r="BJ156" s="17" t="s">
        <v>83</v>
      </c>
      <c r="BK156" s="202">
        <f t="shared" ref="BK156:BK161" si="9">ROUND(I156*H156,2)</f>
        <v>0</v>
      </c>
      <c r="BL156" s="17" t="s">
        <v>599</v>
      </c>
      <c r="BM156" s="201" t="s">
        <v>1727</v>
      </c>
    </row>
    <row r="157" spans="1:65" s="2" customFormat="1" ht="24.2" customHeight="1">
      <c r="A157" s="34"/>
      <c r="B157" s="35"/>
      <c r="C157" s="236" t="s">
        <v>186</v>
      </c>
      <c r="D157" s="236" t="s">
        <v>221</v>
      </c>
      <c r="E157" s="237" t="s">
        <v>1593</v>
      </c>
      <c r="F157" s="238" t="s">
        <v>1594</v>
      </c>
      <c r="G157" s="239" t="s">
        <v>167</v>
      </c>
      <c r="H157" s="240">
        <v>1</v>
      </c>
      <c r="I157" s="241"/>
      <c r="J157" s="242">
        <f t="shared" si="0"/>
        <v>0</v>
      </c>
      <c r="K157" s="243"/>
      <c r="L157" s="39"/>
      <c r="M157" s="244" t="s">
        <v>1</v>
      </c>
      <c r="N157" s="245" t="s">
        <v>40</v>
      </c>
      <c r="O157" s="71"/>
      <c r="P157" s="199">
        <f t="shared" si="1"/>
        <v>0</v>
      </c>
      <c r="Q157" s="199">
        <v>0</v>
      </c>
      <c r="R157" s="199">
        <f t="shared" si="2"/>
        <v>0</v>
      </c>
      <c r="S157" s="199">
        <v>0</v>
      </c>
      <c r="T157" s="200">
        <f t="shared" si="3"/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1" t="s">
        <v>599</v>
      </c>
      <c r="AT157" s="201" t="s">
        <v>221</v>
      </c>
      <c r="AU157" s="201" t="s">
        <v>85</v>
      </c>
      <c r="AY157" s="17" t="s">
        <v>133</v>
      </c>
      <c r="BE157" s="202">
        <f t="shared" si="4"/>
        <v>0</v>
      </c>
      <c r="BF157" s="202">
        <f t="shared" si="5"/>
        <v>0</v>
      </c>
      <c r="BG157" s="202">
        <f t="shared" si="6"/>
        <v>0</v>
      </c>
      <c r="BH157" s="202">
        <f t="shared" si="7"/>
        <v>0</v>
      </c>
      <c r="BI157" s="202">
        <f t="shared" si="8"/>
        <v>0</v>
      </c>
      <c r="BJ157" s="17" t="s">
        <v>83</v>
      </c>
      <c r="BK157" s="202">
        <f t="shared" si="9"/>
        <v>0</v>
      </c>
      <c r="BL157" s="17" t="s">
        <v>599</v>
      </c>
      <c r="BM157" s="201" t="s">
        <v>1728</v>
      </c>
    </row>
    <row r="158" spans="1:65" s="2" customFormat="1" ht="24.2" customHeight="1">
      <c r="A158" s="34"/>
      <c r="B158" s="35"/>
      <c r="C158" s="236" t="s">
        <v>8</v>
      </c>
      <c r="D158" s="236" t="s">
        <v>221</v>
      </c>
      <c r="E158" s="237" t="s">
        <v>1596</v>
      </c>
      <c r="F158" s="238" t="s">
        <v>1597</v>
      </c>
      <c r="G158" s="239" t="s">
        <v>167</v>
      </c>
      <c r="H158" s="240">
        <v>2</v>
      </c>
      <c r="I158" s="241"/>
      <c r="J158" s="242">
        <f t="shared" si="0"/>
        <v>0</v>
      </c>
      <c r="K158" s="243"/>
      <c r="L158" s="39"/>
      <c r="M158" s="244" t="s">
        <v>1</v>
      </c>
      <c r="N158" s="245" t="s">
        <v>40</v>
      </c>
      <c r="O158" s="71"/>
      <c r="P158" s="199">
        <f t="shared" si="1"/>
        <v>0</v>
      </c>
      <c r="Q158" s="199">
        <v>0</v>
      </c>
      <c r="R158" s="199">
        <f t="shared" si="2"/>
        <v>0</v>
      </c>
      <c r="S158" s="199">
        <v>0</v>
      </c>
      <c r="T158" s="200">
        <f t="shared" si="3"/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1" t="s">
        <v>599</v>
      </c>
      <c r="AT158" s="201" t="s">
        <v>221</v>
      </c>
      <c r="AU158" s="201" t="s">
        <v>85</v>
      </c>
      <c r="AY158" s="17" t="s">
        <v>133</v>
      </c>
      <c r="BE158" s="202">
        <f t="shared" si="4"/>
        <v>0</v>
      </c>
      <c r="BF158" s="202">
        <f t="shared" si="5"/>
        <v>0</v>
      </c>
      <c r="BG158" s="202">
        <f t="shared" si="6"/>
        <v>0</v>
      </c>
      <c r="BH158" s="202">
        <f t="shared" si="7"/>
        <v>0</v>
      </c>
      <c r="BI158" s="202">
        <f t="shared" si="8"/>
        <v>0</v>
      </c>
      <c r="BJ158" s="17" t="s">
        <v>83</v>
      </c>
      <c r="BK158" s="202">
        <f t="shared" si="9"/>
        <v>0</v>
      </c>
      <c r="BL158" s="17" t="s">
        <v>599</v>
      </c>
      <c r="BM158" s="201" t="s">
        <v>1729</v>
      </c>
    </row>
    <row r="159" spans="1:65" s="2" customFormat="1" ht="16.5" customHeight="1">
      <c r="A159" s="34"/>
      <c r="B159" s="35"/>
      <c r="C159" s="236" t="s">
        <v>193</v>
      </c>
      <c r="D159" s="236" t="s">
        <v>221</v>
      </c>
      <c r="E159" s="237" t="s">
        <v>1599</v>
      </c>
      <c r="F159" s="238" t="s">
        <v>1600</v>
      </c>
      <c r="G159" s="239" t="s">
        <v>167</v>
      </c>
      <c r="H159" s="240">
        <v>2</v>
      </c>
      <c r="I159" s="241"/>
      <c r="J159" s="242">
        <f t="shared" si="0"/>
        <v>0</v>
      </c>
      <c r="K159" s="243"/>
      <c r="L159" s="39"/>
      <c r="M159" s="244" t="s">
        <v>1</v>
      </c>
      <c r="N159" s="245" t="s">
        <v>40</v>
      </c>
      <c r="O159" s="71"/>
      <c r="P159" s="199">
        <f t="shared" si="1"/>
        <v>0</v>
      </c>
      <c r="Q159" s="199">
        <v>0</v>
      </c>
      <c r="R159" s="199">
        <f t="shared" si="2"/>
        <v>0</v>
      </c>
      <c r="S159" s="199">
        <v>0</v>
      </c>
      <c r="T159" s="200">
        <f t="shared" si="3"/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1" t="s">
        <v>599</v>
      </c>
      <c r="AT159" s="201" t="s">
        <v>221</v>
      </c>
      <c r="AU159" s="201" t="s">
        <v>85</v>
      </c>
      <c r="AY159" s="17" t="s">
        <v>133</v>
      </c>
      <c r="BE159" s="202">
        <f t="shared" si="4"/>
        <v>0</v>
      </c>
      <c r="BF159" s="202">
        <f t="shared" si="5"/>
        <v>0</v>
      </c>
      <c r="BG159" s="202">
        <f t="shared" si="6"/>
        <v>0</v>
      </c>
      <c r="BH159" s="202">
        <f t="shared" si="7"/>
        <v>0</v>
      </c>
      <c r="BI159" s="202">
        <f t="shared" si="8"/>
        <v>0</v>
      </c>
      <c r="BJ159" s="17" t="s">
        <v>83</v>
      </c>
      <c r="BK159" s="202">
        <f t="shared" si="9"/>
        <v>0</v>
      </c>
      <c r="BL159" s="17" t="s">
        <v>599</v>
      </c>
      <c r="BM159" s="201" t="s">
        <v>1730</v>
      </c>
    </row>
    <row r="160" spans="1:65" s="2" customFormat="1" ht="16.5" customHeight="1">
      <c r="A160" s="34"/>
      <c r="B160" s="35"/>
      <c r="C160" s="188" t="s">
        <v>197</v>
      </c>
      <c r="D160" s="188" t="s">
        <v>135</v>
      </c>
      <c r="E160" s="189" t="s">
        <v>1602</v>
      </c>
      <c r="F160" s="190" t="s">
        <v>1603</v>
      </c>
      <c r="G160" s="191" t="s">
        <v>167</v>
      </c>
      <c r="H160" s="192">
        <v>2</v>
      </c>
      <c r="I160" s="193"/>
      <c r="J160" s="194">
        <f t="shared" si="0"/>
        <v>0</v>
      </c>
      <c r="K160" s="195"/>
      <c r="L160" s="196"/>
      <c r="M160" s="197" t="s">
        <v>1</v>
      </c>
      <c r="N160" s="198" t="s">
        <v>40</v>
      </c>
      <c r="O160" s="71"/>
      <c r="P160" s="199">
        <f t="shared" si="1"/>
        <v>0</v>
      </c>
      <c r="Q160" s="199">
        <v>0</v>
      </c>
      <c r="R160" s="199">
        <f t="shared" si="2"/>
        <v>0</v>
      </c>
      <c r="S160" s="199">
        <v>0</v>
      </c>
      <c r="T160" s="200">
        <f t="shared" si="3"/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1" t="s">
        <v>1539</v>
      </c>
      <c r="AT160" s="201" t="s">
        <v>135</v>
      </c>
      <c r="AU160" s="201" t="s">
        <v>85</v>
      </c>
      <c r="AY160" s="17" t="s">
        <v>133</v>
      </c>
      <c r="BE160" s="202">
        <f t="shared" si="4"/>
        <v>0</v>
      </c>
      <c r="BF160" s="202">
        <f t="shared" si="5"/>
        <v>0</v>
      </c>
      <c r="BG160" s="202">
        <f t="shared" si="6"/>
        <v>0</v>
      </c>
      <c r="BH160" s="202">
        <f t="shared" si="7"/>
        <v>0</v>
      </c>
      <c r="BI160" s="202">
        <f t="shared" si="8"/>
        <v>0</v>
      </c>
      <c r="BJ160" s="17" t="s">
        <v>83</v>
      </c>
      <c r="BK160" s="202">
        <f t="shared" si="9"/>
        <v>0</v>
      </c>
      <c r="BL160" s="17" t="s">
        <v>599</v>
      </c>
      <c r="BM160" s="201" t="s">
        <v>1731</v>
      </c>
    </row>
    <row r="161" spans="1:65" s="2" customFormat="1" ht="24.2" customHeight="1">
      <c r="A161" s="34"/>
      <c r="B161" s="35"/>
      <c r="C161" s="236" t="s">
        <v>201</v>
      </c>
      <c r="D161" s="236" t="s">
        <v>221</v>
      </c>
      <c r="E161" s="237" t="s">
        <v>1613</v>
      </c>
      <c r="F161" s="238" t="s">
        <v>1614</v>
      </c>
      <c r="G161" s="239" t="s">
        <v>105</v>
      </c>
      <c r="H161" s="240">
        <v>26.5</v>
      </c>
      <c r="I161" s="241"/>
      <c r="J161" s="242">
        <f t="shared" si="0"/>
        <v>0</v>
      </c>
      <c r="K161" s="243"/>
      <c r="L161" s="39"/>
      <c r="M161" s="244" t="s">
        <v>1</v>
      </c>
      <c r="N161" s="245" t="s">
        <v>40</v>
      </c>
      <c r="O161" s="71"/>
      <c r="P161" s="199">
        <f t="shared" si="1"/>
        <v>0</v>
      </c>
      <c r="Q161" s="199">
        <v>0</v>
      </c>
      <c r="R161" s="199">
        <f t="shared" si="2"/>
        <v>0</v>
      </c>
      <c r="S161" s="199">
        <v>0</v>
      </c>
      <c r="T161" s="200">
        <f t="shared" si="3"/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1" t="s">
        <v>599</v>
      </c>
      <c r="AT161" s="201" t="s">
        <v>221</v>
      </c>
      <c r="AU161" s="201" t="s">
        <v>85</v>
      </c>
      <c r="AY161" s="17" t="s">
        <v>133</v>
      </c>
      <c r="BE161" s="202">
        <f t="shared" si="4"/>
        <v>0</v>
      </c>
      <c r="BF161" s="202">
        <f t="shared" si="5"/>
        <v>0</v>
      </c>
      <c r="BG161" s="202">
        <f t="shared" si="6"/>
        <v>0</v>
      </c>
      <c r="BH161" s="202">
        <f t="shared" si="7"/>
        <v>0</v>
      </c>
      <c r="BI161" s="202">
        <f t="shared" si="8"/>
        <v>0</v>
      </c>
      <c r="BJ161" s="17" t="s">
        <v>83</v>
      </c>
      <c r="BK161" s="202">
        <f t="shared" si="9"/>
        <v>0</v>
      </c>
      <c r="BL161" s="17" t="s">
        <v>599</v>
      </c>
      <c r="BM161" s="201" t="s">
        <v>1732</v>
      </c>
    </row>
    <row r="162" spans="1:65" s="13" customFormat="1" ht="11.25">
      <c r="B162" s="203"/>
      <c r="C162" s="204"/>
      <c r="D162" s="205" t="s">
        <v>169</v>
      </c>
      <c r="E162" s="206" t="s">
        <v>1</v>
      </c>
      <c r="F162" s="207" t="s">
        <v>1717</v>
      </c>
      <c r="G162" s="204"/>
      <c r="H162" s="206" t="s">
        <v>1</v>
      </c>
      <c r="I162" s="208"/>
      <c r="J162" s="204"/>
      <c r="K162" s="204"/>
      <c r="L162" s="209"/>
      <c r="M162" s="210"/>
      <c r="N162" s="211"/>
      <c r="O162" s="211"/>
      <c r="P162" s="211"/>
      <c r="Q162" s="211"/>
      <c r="R162" s="211"/>
      <c r="S162" s="211"/>
      <c r="T162" s="212"/>
      <c r="AT162" s="213" t="s">
        <v>169</v>
      </c>
      <c r="AU162" s="213" t="s">
        <v>85</v>
      </c>
      <c r="AV162" s="13" t="s">
        <v>83</v>
      </c>
      <c r="AW162" s="13" t="s">
        <v>32</v>
      </c>
      <c r="AX162" s="13" t="s">
        <v>75</v>
      </c>
      <c r="AY162" s="213" t="s">
        <v>133</v>
      </c>
    </row>
    <row r="163" spans="1:65" s="14" customFormat="1" ht="11.25">
      <c r="B163" s="214"/>
      <c r="C163" s="215"/>
      <c r="D163" s="205" t="s">
        <v>169</v>
      </c>
      <c r="E163" s="216" t="s">
        <v>1471</v>
      </c>
      <c r="F163" s="217" t="s">
        <v>1733</v>
      </c>
      <c r="G163" s="215"/>
      <c r="H163" s="218">
        <v>18</v>
      </c>
      <c r="I163" s="219"/>
      <c r="J163" s="215"/>
      <c r="K163" s="215"/>
      <c r="L163" s="220"/>
      <c r="M163" s="221"/>
      <c r="N163" s="222"/>
      <c r="O163" s="222"/>
      <c r="P163" s="222"/>
      <c r="Q163" s="222"/>
      <c r="R163" s="222"/>
      <c r="S163" s="222"/>
      <c r="T163" s="223"/>
      <c r="AT163" s="224" t="s">
        <v>169</v>
      </c>
      <c r="AU163" s="224" t="s">
        <v>85</v>
      </c>
      <c r="AV163" s="14" t="s">
        <v>85</v>
      </c>
      <c r="AW163" s="14" t="s">
        <v>32</v>
      </c>
      <c r="AX163" s="14" t="s">
        <v>75</v>
      </c>
      <c r="AY163" s="224" t="s">
        <v>133</v>
      </c>
    </row>
    <row r="164" spans="1:65" s="14" customFormat="1" ht="11.25">
      <c r="B164" s="214"/>
      <c r="C164" s="215"/>
      <c r="D164" s="205" t="s">
        <v>169</v>
      </c>
      <c r="E164" s="216" t="s">
        <v>1697</v>
      </c>
      <c r="F164" s="217" t="s">
        <v>1698</v>
      </c>
      <c r="G164" s="215"/>
      <c r="H164" s="218">
        <v>8.5</v>
      </c>
      <c r="I164" s="219"/>
      <c r="J164" s="215"/>
      <c r="K164" s="215"/>
      <c r="L164" s="220"/>
      <c r="M164" s="221"/>
      <c r="N164" s="222"/>
      <c r="O164" s="222"/>
      <c r="P164" s="222"/>
      <c r="Q164" s="222"/>
      <c r="R164" s="222"/>
      <c r="S164" s="222"/>
      <c r="T164" s="223"/>
      <c r="AT164" s="224" t="s">
        <v>169</v>
      </c>
      <c r="AU164" s="224" t="s">
        <v>85</v>
      </c>
      <c r="AV164" s="14" t="s">
        <v>85</v>
      </c>
      <c r="AW164" s="14" t="s">
        <v>32</v>
      </c>
      <c r="AX164" s="14" t="s">
        <v>75</v>
      </c>
      <c r="AY164" s="224" t="s">
        <v>133</v>
      </c>
    </row>
    <row r="165" spans="1:65" s="15" customFormat="1" ht="11.25">
      <c r="B165" s="225"/>
      <c r="C165" s="226"/>
      <c r="D165" s="205" t="s">
        <v>169</v>
      </c>
      <c r="E165" s="227" t="s">
        <v>1</v>
      </c>
      <c r="F165" s="228" t="s">
        <v>173</v>
      </c>
      <c r="G165" s="226"/>
      <c r="H165" s="229">
        <v>26.5</v>
      </c>
      <c r="I165" s="230"/>
      <c r="J165" s="226"/>
      <c r="K165" s="226"/>
      <c r="L165" s="231"/>
      <c r="M165" s="232"/>
      <c r="N165" s="233"/>
      <c r="O165" s="233"/>
      <c r="P165" s="233"/>
      <c r="Q165" s="233"/>
      <c r="R165" s="233"/>
      <c r="S165" s="233"/>
      <c r="T165" s="234"/>
      <c r="AT165" s="235" t="s">
        <v>169</v>
      </c>
      <c r="AU165" s="235" t="s">
        <v>85</v>
      </c>
      <c r="AV165" s="15" t="s">
        <v>139</v>
      </c>
      <c r="AW165" s="15" t="s">
        <v>32</v>
      </c>
      <c r="AX165" s="15" t="s">
        <v>83</v>
      </c>
      <c r="AY165" s="235" t="s">
        <v>133</v>
      </c>
    </row>
    <row r="166" spans="1:65" s="2" customFormat="1" ht="16.5" customHeight="1">
      <c r="A166" s="34"/>
      <c r="B166" s="35"/>
      <c r="C166" s="188" t="s">
        <v>205</v>
      </c>
      <c r="D166" s="188" t="s">
        <v>135</v>
      </c>
      <c r="E166" s="189" t="s">
        <v>1617</v>
      </c>
      <c r="F166" s="190" t="s">
        <v>1618</v>
      </c>
      <c r="G166" s="191" t="s">
        <v>105</v>
      </c>
      <c r="H166" s="192">
        <v>24.9</v>
      </c>
      <c r="I166" s="193"/>
      <c r="J166" s="194">
        <f>ROUND(I166*H166,2)</f>
        <v>0</v>
      </c>
      <c r="K166" s="195"/>
      <c r="L166" s="196"/>
      <c r="M166" s="197" t="s">
        <v>1</v>
      </c>
      <c r="N166" s="198" t="s">
        <v>40</v>
      </c>
      <c r="O166" s="71"/>
      <c r="P166" s="199">
        <f>O166*H166</f>
        <v>0</v>
      </c>
      <c r="Q166" s="199">
        <v>6.3000000000000003E-4</v>
      </c>
      <c r="R166" s="199">
        <f>Q166*H166</f>
        <v>1.5687E-2</v>
      </c>
      <c r="S166" s="199">
        <v>0</v>
      </c>
      <c r="T166" s="200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1" t="s">
        <v>927</v>
      </c>
      <c r="AT166" s="201" t="s">
        <v>135</v>
      </c>
      <c r="AU166" s="201" t="s">
        <v>85</v>
      </c>
      <c r="AY166" s="17" t="s">
        <v>133</v>
      </c>
      <c r="BE166" s="202">
        <f>IF(N166="základní",J166,0)</f>
        <v>0</v>
      </c>
      <c r="BF166" s="202">
        <f>IF(N166="snížená",J166,0)</f>
        <v>0</v>
      </c>
      <c r="BG166" s="202">
        <f>IF(N166="zákl. přenesená",J166,0)</f>
        <v>0</v>
      </c>
      <c r="BH166" s="202">
        <f>IF(N166="sníž. přenesená",J166,0)</f>
        <v>0</v>
      </c>
      <c r="BI166" s="202">
        <f>IF(N166="nulová",J166,0)</f>
        <v>0</v>
      </c>
      <c r="BJ166" s="17" t="s">
        <v>83</v>
      </c>
      <c r="BK166" s="202">
        <f>ROUND(I166*H166,2)</f>
        <v>0</v>
      </c>
      <c r="BL166" s="17" t="s">
        <v>927</v>
      </c>
      <c r="BM166" s="201" t="s">
        <v>1734</v>
      </c>
    </row>
    <row r="167" spans="1:65" s="13" customFormat="1" ht="11.25">
      <c r="B167" s="203"/>
      <c r="C167" s="204"/>
      <c r="D167" s="205" t="s">
        <v>169</v>
      </c>
      <c r="E167" s="206" t="s">
        <v>1</v>
      </c>
      <c r="F167" s="207" t="s">
        <v>1532</v>
      </c>
      <c r="G167" s="204"/>
      <c r="H167" s="206" t="s">
        <v>1</v>
      </c>
      <c r="I167" s="208"/>
      <c r="J167" s="204"/>
      <c r="K167" s="204"/>
      <c r="L167" s="209"/>
      <c r="M167" s="210"/>
      <c r="N167" s="211"/>
      <c r="O167" s="211"/>
      <c r="P167" s="211"/>
      <c r="Q167" s="211"/>
      <c r="R167" s="211"/>
      <c r="S167" s="211"/>
      <c r="T167" s="212"/>
      <c r="AT167" s="213" t="s">
        <v>169</v>
      </c>
      <c r="AU167" s="213" t="s">
        <v>85</v>
      </c>
      <c r="AV167" s="13" t="s">
        <v>83</v>
      </c>
      <c r="AW167" s="13" t="s">
        <v>32</v>
      </c>
      <c r="AX167" s="13" t="s">
        <v>75</v>
      </c>
      <c r="AY167" s="213" t="s">
        <v>133</v>
      </c>
    </row>
    <row r="168" spans="1:65" s="14" customFormat="1" ht="11.25">
      <c r="B168" s="214"/>
      <c r="C168" s="215"/>
      <c r="D168" s="205" t="s">
        <v>169</v>
      </c>
      <c r="E168" s="216" t="s">
        <v>1</v>
      </c>
      <c r="F168" s="217" t="s">
        <v>1735</v>
      </c>
      <c r="G168" s="215"/>
      <c r="H168" s="218">
        <v>24.9</v>
      </c>
      <c r="I168" s="219"/>
      <c r="J168" s="215"/>
      <c r="K168" s="215"/>
      <c r="L168" s="220"/>
      <c r="M168" s="221"/>
      <c r="N168" s="222"/>
      <c r="O168" s="222"/>
      <c r="P168" s="222"/>
      <c r="Q168" s="222"/>
      <c r="R168" s="222"/>
      <c r="S168" s="222"/>
      <c r="T168" s="223"/>
      <c r="AT168" s="224" t="s">
        <v>169</v>
      </c>
      <c r="AU168" s="224" t="s">
        <v>85</v>
      </c>
      <c r="AV168" s="14" t="s">
        <v>85</v>
      </c>
      <c r="AW168" s="14" t="s">
        <v>32</v>
      </c>
      <c r="AX168" s="14" t="s">
        <v>83</v>
      </c>
      <c r="AY168" s="224" t="s">
        <v>133</v>
      </c>
    </row>
    <row r="169" spans="1:65" s="2" customFormat="1" ht="24.2" customHeight="1">
      <c r="A169" s="34"/>
      <c r="B169" s="35"/>
      <c r="C169" s="188" t="s">
        <v>209</v>
      </c>
      <c r="D169" s="188" t="s">
        <v>135</v>
      </c>
      <c r="E169" s="189" t="s">
        <v>1736</v>
      </c>
      <c r="F169" s="190" t="s">
        <v>1737</v>
      </c>
      <c r="G169" s="191" t="s">
        <v>105</v>
      </c>
      <c r="H169" s="192">
        <v>13.35</v>
      </c>
      <c r="I169" s="193"/>
      <c r="J169" s="194">
        <f>ROUND(I169*H169,2)</f>
        <v>0</v>
      </c>
      <c r="K169" s="195"/>
      <c r="L169" s="196"/>
      <c r="M169" s="197" t="s">
        <v>1</v>
      </c>
      <c r="N169" s="198" t="s">
        <v>40</v>
      </c>
      <c r="O169" s="71"/>
      <c r="P169" s="199">
        <f>O169*H169</f>
        <v>0</v>
      </c>
      <c r="Q169" s="199">
        <v>4.2000000000000002E-4</v>
      </c>
      <c r="R169" s="199">
        <f>Q169*H169</f>
        <v>5.607E-3</v>
      </c>
      <c r="S169" s="199">
        <v>0</v>
      </c>
      <c r="T169" s="200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1" t="s">
        <v>927</v>
      </c>
      <c r="AT169" s="201" t="s">
        <v>135</v>
      </c>
      <c r="AU169" s="201" t="s">
        <v>85</v>
      </c>
      <c r="AY169" s="17" t="s">
        <v>133</v>
      </c>
      <c r="BE169" s="202">
        <f>IF(N169="základní",J169,0)</f>
        <v>0</v>
      </c>
      <c r="BF169" s="202">
        <f>IF(N169="snížená",J169,0)</f>
        <v>0</v>
      </c>
      <c r="BG169" s="202">
        <f>IF(N169="zákl. přenesená",J169,0)</f>
        <v>0</v>
      </c>
      <c r="BH169" s="202">
        <f>IF(N169="sníž. přenesená",J169,0)</f>
        <v>0</v>
      </c>
      <c r="BI169" s="202">
        <f>IF(N169="nulová",J169,0)</f>
        <v>0</v>
      </c>
      <c r="BJ169" s="17" t="s">
        <v>83</v>
      </c>
      <c r="BK169" s="202">
        <f>ROUND(I169*H169,2)</f>
        <v>0</v>
      </c>
      <c r="BL169" s="17" t="s">
        <v>927</v>
      </c>
      <c r="BM169" s="201" t="s">
        <v>1738</v>
      </c>
    </row>
    <row r="170" spans="1:65" s="14" customFormat="1" ht="11.25">
      <c r="B170" s="214"/>
      <c r="C170" s="215"/>
      <c r="D170" s="205" t="s">
        <v>169</v>
      </c>
      <c r="E170" s="216" t="s">
        <v>1</v>
      </c>
      <c r="F170" s="217" t="s">
        <v>1739</v>
      </c>
      <c r="G170" s="215"/>
      <c r="H170" s="218">
        <v>13.35</v>
      </c>
      <c r="I170" s="219"/>
      <c r="J170" s="215"/>
      <c r="K170" s="215"/>
      <c r="L170" s="220"/>
      <c r="M170" s="221"/>
      <c r="N170" s="222"/>
      <c r="O170" s="222"/>
      <c r="P170" s="222"/>
      <c r="Q170" s="222"/>
      <c r="R170" s="222"/>
      <c r="S170" s="222"/>
      <c r="T170" s="223"/>
      <c r="AT170" s="224" t="s">
        <v>169</v>
      </c>
      <c r="AU170" s="224" t="s">
        <v>85</v>
      </c>
      <c r="AV170" s="14" t="s">
        <v>85</v>
      </c>
      <c r="AW170" s="14" t="s">
        <v>32</v>
      </c>
      <c r="AX170" s="14" t="s">
        <v>83</v>
      </c>
      <c r="AY170" s="224" t="s">
        <v>133</v>
      </c>
    </row>
    <row r="171" spans="1:65" s="2" customFormat="1" ht="37.9" customHeight="1">
      <c r="A171" s="34"/>
      <c r="B171" s="35"/>
      <c r="C171" s="236" t="s">
        <v>7</v>
      </c>
      <c r="D171" s="236" t="s">
        <v>221</v>
      </c>
      <c r="E171" s="237" t="s">
        <v>1740</v>
      </c>
      <c r="F171" s="238" t="s">
        <v>1741</v>
      </c>
      <c r="G171" s="239" t="s">
        <v>105</v>
      </c>
      <c r="H171" s="240">
        <v>2</v>
      </c>
      <c r="I171" s="241"/>
      <c r="J171" s="242">
        <f>ROUND(I171*H171,2)</f>
        <v>0</v>
      </c>
      <c r="K171" s="243"/>
      <c r="L171" s="39"/>
      <c r="M171" s="244" t="s">
        <v>1</v>
      </c>
      <c r="N171" s="245" t="s">
        <v>40</v>
      </c>
      <c r="O171" s="71"/>
      <c r="P171" s="199">
        <f>O171*H171</f>
        <v>0</v>
      </c>
      <c r="Q171" s="199">
        <v>0</v>
      </c>
      <c r="R171" s="199">
        <f>Q171*H171</f>
        <v>0</v>
      </c>
      <c r="S171" s="199">
        <v>0</v>
      </c>
      <c r="T171" s="200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1" t="s">
        <v>599</v>
      </c>
      <c r="AT171" s="201" t="s">
        <v>221</v>
      </c>
      <c r="AU171" s="201" t="s">
        <v>85</v>
      </c>
      <c r="AY171" s="17" t="s">
        <v>133</v>
      </c>
      <c r="BE171" s="202">
        <f>IF(N171="základní",J171,0)</f>
        <v>0</v>
      </c>
      <c r="BF171" s="202">
        <f>IF(N171="snížená",J171,0)</f>
        <v>0</v>
      </c>
      <c r="BG171" s="202">
        <f>IF(N171="zákl. přenesená",J171,0)</f>
        <v>0</v>
      </c>
      <c r="BH171" s="202">
        <f>IF(N171="sníž. přenesená",J171,0)</f>
        <v>0</v>
      </c>
      <c r="BI171" s="202">
        <f>IF(N171="nulová",J171,0)</f>
        <v>0</v>
      </c>
      <c r="BJ171" s="17" t="s">
        <v>83</v>
      </c>
      <c r="BK171" s="202">
        <f>ROUND(I171*H171,2)</f>
        <v>0</v>
      </c>
      <c r="BL171" s="17" t="s">
        <v>599</v>
      </c>
      <c r="BM171" s="201" t="s">
        <v>1742</v>
      </c>
    </row>
    <row r="172" spans="1:65" s="2" customFormat="1" ht="24.2" customHeight="1">
      <c r="A172" s="34"/>
      <c r="B172" s="35"/>
      <c r="C172" s="188" t="s">
        <v>216</v>
      </c>
      <c r="D172" s="188" t="s">
        <v>135</v>
      </c>
      <c r="E172" s="189" t="s">
        <v>1743</v>
      </c>
      <c r="F172" s="190" t="s">
        <v>1744</v>
      </c>
      <c r="G172" s="191" t="s">
        <v>105</v>
      </c>
      <c r="H172" s="192">
        <v>2.2999999999999998</v>
      </c>
      <c r="I172" s="193"/>
      <c r="J172" s="194">
        <f>ROUND(I172*H172,2)</f>
        <v>0</v>
      </c>
      <c r="K172" s="195"/>
      <c r="L172" s="196"/>
      <c r="M172" s="197" t="s">
        <v>1</v>
      </c>
      <c r="N172" s="198" t="s">
        <v>40</v>
      </c>
      <c r="O172" s="71"/>
      <c r="P172" s="199">
        <f>O172*H172</f>
        <v>0</v>
      </c>
      <c r="Q172" s="199">
        <v>1.6000000000000001E-4</v>
      </c>
      <c r="R172" s="199">
        <f>Q172*H172</f>
        <v>3.68E-4</v>
      </c>
      <c r="S172" s="199">
        <v>0</v>
      </c>
      <c r="T172" s="200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1" t="s">
        <v>927</v>
      </c>
      <c r="AT172" s="201" t="s">
        <v>135</v>
      </c>
      <c r="AU172" s="201" t="s">
        <v>85</v>
      </c>
      <c r="AY172" s="17" t="s">
        <v>133</v>
      </c>
      <c r="BE172" s="202">
        <f>IF(N172="základní",J172,0)</f>
        <v>0</v>
      </c>
      <c r="BF172" s="202">
        <f>IF(N172="snížená",J172,0)</f>
        <v>0</v>
      </c>
      <c r="BG172" s="202">
        <f>IF(N172="zákl. přenesená",J172,0)</f>
        <v>0</v>
      </c>
      <c r="BH172" s="202">
        <f>IF(N172="sníž. přenesená",J172,0)</f>
        <v>0</v>
      </c>
      <c r="BI172" s="202">
        <f>IF(N172="nulová",J172,0)</f>
        <v>0</v>
      </c>
      <c r="BJ172" s="17" t="s">
        <v>83</v>
      </c>
      <c r="BK172" s="202">
        <f>ROUND(I172*H172,2)</f>
        <v>0</v>
      </c>
      <c r="BL172" s="17" t="s">
        <v>927</v>
      </c>
      <c r="BM172" s="201" t="s">
        <v>1745</v>
      </c>
    </row>
    <row r="173" spans="1:65" s="14" customFormat="1" ht="11.25">
      <c r="B173" s="214"/>
      <c r="C173" s="215"/>
      <c r="D173" s="205" t="s">
        <v>169</v>
      </c>
      <c r="E173" s="215"/>
      <c r="F173" s="217" t="s">
        <v>1746</v>
      </c>
      <c r="G173" s="215"/>
      <c r="H173" s="218">
        <v>2.2999999999999998</v>
      </c>
      <c r="I173" s="219"/>
      <c r="J173" s="215"/>
      <c r="K173" s="215"/>
      <c r="L173" s="220"/>
      <c r="M173" s="221"/>
      <c r="N173" s="222"/>
      <c r="O173" s="222"/>
      <c r="P173" s="222"/>
      <c r="Q173" s="222"/>
      <c r="R173" s="222"/>
      <c r="S173" s="222"/>
      <c r="T173" s="223"/>
      <c r="AT173" s="224" t="s">
        <v>169</v>
      </c>
      <c r="AU173" s="224" t="s">
        <v>85</v>
      </c>
      <c r="AV173" s="14" t="s">
        <v>85</v>
      </c>
      <c r="AW173" s="14" t="s">
        <v>4</v>
      </c>
      <c r="AX173" s="14" t="s">
        <v>83</v>
      </c>
      <c r="AY173" s="224" t="s">
        <v>133</v>
      </c>
    </row>
    <row r="174" spans="1:65" s="2" customFormat="1" ht="24.2" customHeight="1">
      <c r="A174" s="34"/>
      <c r="B174" s="35"/>
      <c r="C174" s="188" t="s">
        <v>220</v>
      </c>
      <c r="D174" s="188" t="s">
        <v>135</v>
      </c>
      <c r="E174" s="189" t="s">
        <v>1747</v>
      </c>
      <c r="F174" s="190" t="s">
        <v>1748</v>
      </c>
      <c r="G174" s="191" t="s">
        <v>167</v>
      </c>
      <c r="H174" s="192">
        <v>1</v>
      </c>
      <c r="I174" s="193"/>
      <c r="J174" s="194">
        <f>ROUND(I174*H174,2)</f>
        <v>0</v>
      </c>
      <c r="K174" s="195"/>
      <c r="L174" s="196"/>
      <c r="M174" s="197" t="s">
        <v>1</v>
      </c>
      <c r="N174" s="198" t="s">
        <v>40</v>
      </c>
      <c r="O174" s="71"/>
      <c r="P174" s="199">
        <f>O174*H174</f>
        <v>0</v>
      </c>
      <c r="Q174" s="199">
        <v>0</v>
      </c>
      <c r="R174" s="199">
        <f>Q174*H174</f>
        <v>0</v>
      </c>
      <c r="S174" s="199">
        <v>0</v>
      </c>
      <c r="T174" s="200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1" t="s">
        <v>927</v>
      </c>
      <c r="AT174" s="201" t="s">
        <v>135</v>
      </c>
      <c r="AU174" s="201" t="s">
        <v>85</v>
      </c>
      <c r="AY174" s="17" t="s">
        <v>133</v>
      </c>
      <c r="BE174" s="202">
        <f>IF(N174="základní",J174,0)</f>
        <v>0</v>
      </c>
      <c r="BF174" s="202">
        <f>IF(N174="snížená",J174,0)</f>
        <v>0</v>
      </c>
      <c r="BG174" s="202">
        <f>IF(N174="zákl. přenesená",J174,0)</f>
        <v>0</v>
      </c>
      <c r="BH174" s="202">
        <f>IF(N174="sníž. přenesená",J174,0)</f>
        <v>0</v>
      </c>
      <c r="BI174" s="202">
        <f>IF(N174="nulová",J174,0)</f>
        <v>0</v>
      </c>
      <c r="BJ174" s="17" t="s">
        <v>83</v>
      </c>
      <c r="BK174" s="202">
        <f>ROUND(I174*H174,2)</f>
        <v>0</v>
      </c>
      <c r="BL174" s="17" t="s">
        <v>927</v>
      </c>
      <c r="BM174" s="201" t="s">
        <v>1749</v>
      </c>
    </row>
    <row r="175" spans="1:65" s="2" customFormat="1" ht="37.9" customHeight="1">
      <c r="A175" s="34"/>
      <c r="B175" s="35"/>
      <c r="C175" s="236" t="s">
        <v>227</v>
      </c>
      <c r="D175" s="236" t="s">
        <v>221</v>
      </c>
      <c r="E175" s="237" t="s">
        <v>1750</v>
      </c>
      <c r="F175" s="238" t="s">
        <v>1751</v>
      </c>
      <c r="G175" s="239" t="s">
        <v>105</v>
      </c>
      <c r="H175" s="240">
        <v>127</v>
      </c>
      <c r="I175" s="241"/>
      <c r="J175" s="242">
        <f>ROUND(I175*H175,2)</f>
        <v>0</v>
      </c>
      <c r="K175" s="243"/>
      <c r="L175" s="39"/>
      <c r="M175" s="244" t="s">
        <v>1</v>
      </c>
      <c r="N175" s="245" t="s">
        <v>40</v>
      </c>
      <c r="O175" s="71"/>
      <c r="P175" s="199">
        <f>O175*H175</f>
        <v>0</v>
      </c>
      <c r="Q175" s="199">
        <v>0</v>
      </c>
      <c r="R175" s="199">
        <f>Q175*H175</f>
        <v>0</v>
      </c>
      <c r="S175" s="199">
        <v>0</v>
      </c>
      <c r="T175" s="200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1" t="s">
        <v>599</v>
      </c>
      <c r="AT175" s="201" t="s">
        <v>221</v>
      </c>
      <c r="AU175" s="201" t="s">
        <v>85</v>
      </c>
      <c r="AY175" s="17" t="s">
        <v>133</v>
      </c>
      <c r="BE175" s="202">
        <f>IF(N175="základní",J175,0)</f>
        <v>0</v>
      </c>
      <c r="BF175" s="202">
        <f>IF(N175="snížená",J175,0)</f>
        <v>0</v>
      </c>
      <c r="BG175" s="202">
        <f>IF(N175="zákl. přenesená",J175,0)</f>
        <v>0</v>
      </c>
      <c r="BH175" s="202">
        <f>IF(N175="sníž. přenesená",J175,0)</f>
        <v>0</v>
      </c>
      <c r="BI175" s="202">
        <f>IF(N175="nulová",J175,0)</f>
        <v>0</v>
      </c>
      <c r="BJ175" s="17" t="s">
        <v>83</v>
      </c>
      <c r="BK175" s="202">
        <f>ROUND(I175*H175,2)</f>
        <v>0</v>
      </c>
      <c r="BL175" s="17" t="s">
        <v>599</v>
      </c>
      <c r="BM175" s="201" t="s">
        <v>1752</v>
      </c>
    </row>
    <row r="176" spans="1:65" s="14" customFormat="1" ht="11.25">
      <c r="B176" s="214"/>
      <c r="C176" s="215"/>
      <c r="D176" s="205" t="s">
        <v>169</v>
      </c>
      <c r="E176" s="216" t="s">
        <v>1700</v>
      </c>
      <c r="F176" s="217" t="s">
        <v>922</v>
      </c>
      <c r="G176" s="215"/>
      <c r="H176" s="218">
        <v>127</v>
      </c>
      <c r="I176" s="219"/>
      <c r="J176" s="215"/>
      <c r="K176" s="215"/>
      <c r="L176" s="220"/>
      <c r="M176" s="221"/>
      <c r="N176" s="222"/>
      <c r="O176" s="222"/>
      <c r="P176" s="222"/>
      <c r="Q176" s="222"/>
      <c r="R176" s="222"/>
      <c r="S176" s="222"/>
      <c r="T176" s="223"/>
      <c r="AT176" s="224" t="s">
        <v>169</v>
      </c>
      <c r="AU176" s="224" t="s">
        <v>85</v>
      </c>
      <c r="AV176" s="14" t="s">
        <v>85</v>
      </c>
      <c r="AW176" s="14" t="s">
        <v>32</v>
      </c>
      <c r="AX176" s="14" t="s">
        <v>83</v>
      </c>
      <c r="AY176" s="224" t="s">
        <v>133</v>
      </c>
    </row>
    <row r="177" spans="1:65" s="2" customFormat="1" ht="24.2" customHeight="1">
      <c r="A177" s="34"/>
      <c r="B177" s="35"/>
      <c r="C177" s="188" t="s">
        <v>231</v>
      </c>
      <c r="D177" s="188" t="s">
        <v>135</v>
      </c>
      <c r="E177" s="189" t="s">
        <v>1753</v>
      </c>
      <c r="F177" s="190" t="s">
        <v>1754</v>
      </c>
      <c r="G177" s="191" t="s">
        <v>105</v>
      </c>
      <c r="H177" s="192">
        <v>133.35</v>
      </c>
      <c r="I177" s="193"/>
      <c r="J177" s="194">
        <f>ROUND(I177*H177,2)</f>
        <v>0</v>
      </c>
      <c r="K177" s="195"/>
      <c r="L177" s="196"/>
      <c r="M177" s="197" t="s">
        <v>1</v>
      </c>
      <c r="N177" s="198" t="s">
        <v>40</v>
      </c>
      <c r="O177" s="71"/>
      <c r="P177" s="199">
        <f>O177*H177</f>
        <v>0</v>
      </c>
      <c r="Q177" s="199">
        <v>2.0600000000000002E-3</v>
      </c>
      <c r="R177" s="199">
        <f>Q177*H177</f>
        <v>0.27470100000000003</v>
      </c>
      <c r="S177" s="199">
        <v>0</v>
      </c>
      <c r="T177" s="200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1" t="s">
        <v>927</v>
      </c>
      <c r="AT177" s="201" t="s">
        <v>135</v>
      </c>
      <c r="AU177" s="201" t="s">
        <v>85</v>
      </c>
      <c r="AY177" s="17" t="s">
        <v>133</v>
      </c>
      <c r="BE177" s="202">
        <f>IF(N177="základní",J177,0)</f>
        <v>0</v>
      </c>
      <c r="BF177" s="202">
        <f>IF(N177="snížená",J177,0)</f>
        <v>0</v>
      </c>
      <c r="BG177" s="202">
        <f>IF(N177="zákl. přenesená",J177,0)</f>
        <v>0</v>
      </c>
      <c r="BH177" s="202">
        <f>IF(N177="sníž. přenesená",J177,0)</f>
        <v>0</v>
      </c>
      <c r="BI177" s="202">
        <f>IF(N177="nulová",J177,0)</f>
        <v>0</v>
      </c>
      <c r="BJ177" s="17" t="s">
        <v>83</v>
      </c>
      <c r="BK177" s="202">
        <f>ROUND(I177*H177,2)</f>
        <v>0</v>
      </c>
      <c r="BL177" s="17" t="s">
        <v>927</v>
      </c>
      <c r="BM177" s="201" t="s">
        <v>1755</v>
      </c>
    </row>
    <row r="178" spans="1:65" s="14" customFormat="1" ht="11.25">
      <c r="B178" s="214"/>
      <c r="C178" s="215"/>
      <c r="D178" s="205" t="s">
        <v>169</v>
      </c>
      <c r="E178" s="215"/>
      <c r="F178" s="217" t="s">
        <v>1756</v>
      </c>
      <c r="G178" s="215"/>
      <c r="H178" s="218">
        <v>133.35</v>
      </c>
      <c r="I178" s="219"/>
      <c r="J178" s="215"/>
      <c r="K178" s="215"/>
      <c r="L178" s="220"/>
      <c r="M178" s="221"/>
      <c r="N178" s="222"/>
      <c r="O178" s="222"/>
      <c r="P178" s="222"/>
      <c r="Q178" s="222"/>
      <c r="R178" s="222"/>
      <c r="S178" s="222"/>
      <c r="T178" s="223"/>
      <c r="AT178" s="224" t="s">
        <v>169</v>
      </c>
      <c r="AU178" s="224" t="s">
        <v>85</v>
      </c>
      <c r="AV178" s="14" t="s">
        <v>85</v>
      </c>
      <c r="AW178" s="14" t="s">
        <v>4</v>
      </c>
      <c r="AX178" s="14" t="s">
        <v>83</v>
      </c>
      <c r="AY178" s="224" t="s">
        <v>133</v>
      </c>
    </row>
    <row r="179" spans="1:65" s="12" customFormat="1" ht="22.9" customHeight="1">
      <c r="B179" s="172"/>
      <c r="C179" s="173"/>
      <c r="D179" s="174" t="s">
        <v>74</v>
      </c>
      <c r="E179" s="186" t="s">
        <v>1301</v>
      </c>
      <c r="F179" s="186" t="s">
        <v>1302</v>
      </c>
      <c r="G179" s="173"/>
      <c r="H179" s="173"/>
      <c r="I179" s="176"/>
      <c r="J179" s="187">
        <f>BK179</f>
        <v>0</v>
      </c>
      <c r="K179" s="173"/>
      <c r="L179" s="178"/>
      <c r="M179" s="179"/>
      <c r="N179" s="180"/>
      <c r="O179" s="180"/>
      <c r="P179" s="181">
        <f>SUM(P180:P216)</f>
        <v>0</v>
      </c>
      <c r="Q179" s="180"/>
      <c r="R179" s="181">
        <f>SUM(R180:R216)</f>
        <v>42.010578899999999</v>
      </c>
      <c r="S179" s="180"/>
      <c r="T179" s="182">
        <f>SUM(T180:T216)</f>
        <v>0</v>
      </c>
      <c r="AR179" s="183" t="s">
        <v>143</v>
      </c>
      <c r="AT179" s="184" t="s">
        <v>74</v>
      </c>
      <c r="AU179" s="184" t="s">
        <v>83</v>
      </c>
      <c r="AY179" s="183" t="s">
        <v>133</v>
      </c>
      <c r="BK179" s="185">
        <f>SUM(BK180:BK216)</f>
        <v>0</v>
      </c>
    </row>
    <row r="180" spans="1:65" s="2" customFormat="1" ht="24.2" customHeight="1">
      <c r="A180" s="34"/>
      <c r="B180" s="35"/>
      <c r="C180" s="236" t="s">
        <v>415</v>
      </c>
      <c r="D180" s="236" t="s">
        <v>221</v>
      </c>
      <c r="E180" s="237" t="s">
        <v>1621</v>
      </c>
      <c r="F180" s="238" t="s">
        <v>1622</v>
      </c>
      <c r="G180" s="239" t="s">
        <v>1623</v>
      </c>
      <c r="H180" s="240">
        <v>0.16800000000000001</v>
      </c>
      <c r="I180" s="241"/>
      <c r="J180" s="242">
        <f>ROUND(I180*H180,2)</f>
        <v>0</v>
      </c>
      <c r="K180" s="243"/>
      <c r="L180" s="39"/>
      <c r="M180" s="244" t="s">
        <v>1</v>
      </c>
      <c r="N180" s="245" t="s">
        <v>40</v>
      </c>
      <c r="O180" s="71"/>
      <c r="P180" s="199">
        <f>O180*H180</f>
        <v>0</v>
      </c>
      <c r="Q180" s="199">
        <v>8.8000000000000005E-3</v>
      </c>
      <c r="R180" s="199">
        <f>Q180*H180</f>
        <v>1.4784000000000002E-3</v>
      </c>
      <c r="S180" s="199">
        <v>0</v>
      </c>
      <c r="T180" s="200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1" t="s">
        <v>599</v>
      </c>
      <c r="AT180" s="201" t="s">
        <v>221</v>
      </c>
      <c r="AU180" s="201" t="s">
        <v>85</v>
      </c>
      <c r="AY180" s="17" t="s">
        <v>133</v>
      </c>
      <c r="BE180" s="202">
        <f>IF(N180="základní",J180,0)</f>
        <v>0</v>
      </c>
      <c r="BF180" s="202">
        <f>IF(N180="snížená",J180,0)</f>
        <v>0</v>
      </c>
      <c r="BG180" s="202">
        <f>IF(N180="zákl. přenesená",J180,0)</f>
        <v>0</v>
      </c>
      <c r="BH180" s="202">
        <f>IF(N180="sníž. přenesená",J180,0)</f>
        <v>0</v>
      </c>
      <c r="BI180" s="202">
        <f>IF(N180="nulová",J180,0)</f>
        <v>0</v>
      </c>
      <c r="BJ180" s="17" t="s">
        <v>83</v>
      </c>
      <c r="BK180" s="202">
        <f>ROUND(I180*H180,2)</f>
        <v>0</v>
      </c>
      <c r="BL180" s="17" t="s">
        <v>599</v>
      </c>
      <c r="BM180" s="201" t="s">
        <v>1757</v>
      </c>
    </row>
    <row r="181" spans="1:65" s="14" customFormat="1" ht="11.25">
      <c r="B181" s="214"/>
      <c r="C181" s="215"/>
      <c r="D181" s="205" t="s">
        <v>169</v>
      </c>
      <c r="E181" s="216" t="s">
        <v>1</v>
      </c>
      <c r="F181" s="217" t="s">
        <v>1625</v>
      </c>
      <c r="G181" s="215"/>
      <c r="H181" s="218">
        <v>0.16800000000000001</v>
      </c>
      <c r="I181" s="219"/>
      <c r="J181" s="215"/>
      <c r="K181" s="215"/>
      <c r="L181" s="220"/>
      <c r="M181" s="221"/>
      <c r="N181" s="222"/>
      <c r="O181" s="222"/>
      <c r="P181" s="222"/>
      <c r="Q181" s="222"/>
      <c r="R181" s="222"/>
      <c r="S181" s="222"/>
      <c r="T181" s="223"/>
      <c r="AT181" s="224" t="s">
        <v>169</v>
      </c>
      <c r="AU181" s="224" t="s">
        <v>85</v>
      </c>
      <c r="AV181" s="14" t="s">
        <v>85</v>
      </c>
      <c r="AW181" s="14" t="s">
        <v>32</v>
      </c>
      <c r="AX181" s="14" t="s">
        <v>83</v>
      </c>
      <c r="AY181" s="224" t="s">
        <v>133</v>
      </c>
    </row>
    <row r="182" spans="1:65" s="2" customFormat="1" ht="33" customHeight="1">
      <c r="A182" s="34"/>
      <c r="B182" s="35"/>
      <c r="C182" s="236" t="s">
        <v>421</v>
      </c>
      <c r="D182" s="236" t="s">
        <v>221</v>
      </c>
      <c r="E182" s="237" t="s">
        <v>1626</v>
      </c>
      <c r="F182" s="238" t="s">
        <v>1627</v>
      </c>
      <c r="G182" s="239" t="s">
        <v>167</v>
      </c>
      <c r="H182" s="240">
        <v>2</v>
      </c>
      <c r="I182" s="241"/>
      <c r="J182" s="242">
        <f>ROUND(I182*H182,2)</f>
        <v>0</v>
      </c>
      <c r="K182" s="243"/>
      <c r="L182" s="39"/>
      <c r="M182" s="244" t="s">
        <v>1</v>
      </c>
      <c r="N182" s="245" t="s">
        <v>40</v>
      </c>
      <c r="O182" s="71"/>
      <c r="P182" s="199">
        <f>O182*H182</f>
        <v>0</v>
      </c>
      <c r="Q182" s="199">
        <v>0</v>
      </c>
      <c r="R182" s="199">
        <f>Q182*H182</f>
        <v>0</v>
      </c>
      <c r="S182" s="199">
        <v>0</v>
      </c>
      <c r="T182" s="200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1" t="s">
        <v>599</v>
      </c>
      <c r="AT182" s="201" t="s">
        <v>221</v>
      </c>
      <c r="AU182" s="201" t="s">
        <v>85</v>
      </c>
      <c r="AY182" s="17" t="s">
        <v>133</v>
      </c>
      <c r="BE182" s="202">
        <f>IF(N182="základní",J182,0)</f>
        <v>0</v>
      </c>
      <c r="BF182" s="202">
        <f>IF(N182="snížená",J182,0)</f>
        <v>0</v>
      </c>
      <c r="BG182" s="202">
        <f>IF(N182="zákl. přenesená",J182,0)</f>
        <v>0</v>
      </c>
      <c r="BH182" s="202">
        <f>IF(N182="sníž. přenesená",J182,0)</f>
        <v>0</v>
      </c>
      <c r="BI182" s="202">
        <f>IF(N182="nulová",J182,0)</f>
        <v>0</v>
      </c>
      <c r="BJ182" s="17" t="s">
        <v>83</v>
      </c>
      <c r="BK182" s="202">
        <f>ROUND(I182*H182,2)</f>
        <v>0</v>
      </c>
      <c r="BL182" s="17" t="s">
        <v>599</v>
      </c>
      <c r="BM182" s="201" t="s">
        <v>1758</v>
      </c>
    </row>
    <row r="183" spans="1:65" s="2" customFormat="1" ht="24.2" customHeight="1">
      <c r="A183" s="34"/>
      <c r="B183" s="35"/>
      <c r="C183" s="236" t="s">
        <v>426</v>
      </c>
      <c r="D183" s="236" t="s">
        <v>221</v>
      </c>
      <c r="E183" s="237" t="s">
        <v>1640</v>
      </c>
      <c r="F183" s="238" t="s">
        <v>1641</v>
      </c>
      <c r="G183" s="239" t="s">
        <v>105</v>
      </c>
      <c r="H183" s="240">
        <v>79</v>
      </c>
      <c r="I183" s="241"/>
      <c r="J183" s="242">
        <f>ROUND(I183*H183,2)</f>
        <v>0</v>
      </c>
      <c r="K183" s="243"/>
      <c r="L183" s="39"/>
      <c r="M183" s="244" t="s">
        <v>1</v>
      </c>
      <c r="N183" s="245" t="s">
        <v>40</v>
      </c>
      <c r="O183" s="71"/>
      <c r="P183" s="199">
        <f>O183*H183</f>
        <v>0</v>
      </c>
      <c r="Q183" s="199">
        <v>0</v>
      </c>
      <c r="R183" s="199">
        <f>Q183*H183</f>
        <v>0</v>
      </c>
      <c r="S183" s="199">
        <v>0</v>
      </c>
      <c r="T183" s="200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1" t="s">
        <v>599</v>
      </c>
      <c r="AT183" s="201" t="s">
        <v>221</v>
      </c>
      <c r="AU183" s="201" t="s">
        <v>85</v>
      </c>
      <c r="AY183" s="17" t="s">
        <v>133</v>
      </c>
      <c r="BE183" s="202">
        <f>IF(N183="základní",J183,0)</f>
        <v>0</v>
      </c>
      <c r="BF183" s="202">
        <f>IF(N183="snížená",J183,0)</f>
        <v>0</v>
      </c>
      <c r="BG183" s="202">
        <f>IF(N183="zákl. přenesená",J183,0)</f>
        <v>0</v>
      </c>
      <c r="BH183" s="202">
        <f>IF(N183="sníž. přenesená",J183,0)</f>
        <v>0</v>
      </c>
      <c r="BI183" s="202">
        <f>IF(N183="nulová",J183,0)</f>
        <v>0</v>
      </c>
      <c r="BJ183" s="17" t="s">
        <v>83</v>
      </c>
      <c r="BK183" s="202">
        <f>ROUND(I183*H183,2)</f>
        <v>0</v>
      </c>
      <c r="BL183" s="17" t="s">
        <v>599</v>
      </c>
      <c r="BM183" s="201" t="s">
        <v>1759</v>
      </c>
    </row>
    <row r="184" spans="1:65" s="14" customFormat="1" ht="11.25">
      <c r="B184" s="214"/>
      <c r="C184" s="215"/>
      <c r="D184" s="205" t="s">
        <v>169</v>
      </c>
      <c r="E184" s="216" t="s">
        <v>1480</v>
      </c>
      <c r="F184" s="217" t="s">
        <v>1760</v>
      </c>
      <c r="G184" s="215"/>
      <c r="H184" s="218">
        <v>79</v>
      </c>
      <c r="I184" s="219"/>
      <c r="J184" s="215"/>
      <c r="K184" s="215"/>
      <c r="L184" s="220"/>
      <c r="M184" s="221"/>
      <c r="N184" s="222"/>
      <c r="O184" s="222"/>
      <c r="P184" s="222"/>
      <c r="Q184" s="222"/>
      <c r="R184" s="222"/>
      <c r="S184" s="222"/>
      <c r="T184" s="223"/>
      <c r="AT184" s="224" t="s">
        <v>169</v>
      </c>
      <c r="AU184" s="224" t="s">
        <v>85</v>
      </c>
      <c r="AV184" s="14" t="s">
        <v>85</v>
      </c>
      <c r="AW184" s="14" t="s">
        <v>32</v>
      </c>
      <c r="AX184" s="14" t="s">
        <v>83</v>
      </c>
      <c r="AY184" s="224" t="s">
        <v>133</v>
      </c>
    </row>
    <row r="185" spans="1:65" s="2" customFormat="1" ht="24.2" customHeight="1">
      <c r="A185" s="34"/>
      <c r="B185" s="35"/>
      <c r="C185" s="236" t="s">
        <v>367</v>
      </c>
      <c r="D185" s="236" t="s">
        <v>221</v>
      </c>
      <c r="E185" s="237" t="s">
        <v>1644</v>
      </c>
      <c r="F185" s="238" t="s">
        <v>1645</v>
      </c>
      <c r="G185" s="239" t="s">
        <v>105</v>
      </c>
      <c r="H185" s="240">
        <v>88.5</v>
      </c>
      <c r="I185" s="241"/>
      <c r="J185" s="242">
        <f>ROUND(I185*H185,2)</f>
        <v>0</v>
      </c>
      <c r="K185" s="243"/>
      <c r="L185" s="39"/>
      <c r="M185" s="244" t="s">
        <v>1</v>
      </c>
      <c r="N185" s="245" t="s">
        <v>40</v>
      </c>
      <c r="O185" s="71"/>
      <c r="P185" s="199">
        <f>O185*H185</f>
        <v>0</v>
      </c>
      <c r="Q185" s="199">
        <v>0</v>
      </c>
      <c r="R185" s="199">
        <f>Q185*H185</f>
        <v>0</v>
      </c>
      <c r="S185" s="199">
        <v>0</v>
      </c>
      <c r="T185" s="200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1" t="s">
        <v>599</v>
      </c>
      <c r="AT185" s="201" t="s">
        <v>221</v>
      </c>
      <c r="AU185" s="201" t="s">
        <v>85</v>
      </c>
      <c r="AY185" s="17" t="s">
        <v>133</v>
      </c>
      <c r="BE185" s="202">
        <f>IF(N185="základní",J185,0)</f>
        <v>0</v>
      </c>
      <c r="BF185" s="202">
        <f>IF(N185="snížená",J185,0)</f>
        <v>0</v>
      </c>
      <c r="BG185" s="202">
        <f>IF(N185="zákl. přenesená",J185,0)</f>
        <v>0</v>
      </c>
      <c r="BH185" s="202">
        <f>IF(N185="sníž. přenesená",J185,0)</f>
        <v>0</v>
      </c>
      <c r="BI185" s="202">
        <f>IF(N185="nulová",J185,0)</f>
        <v>0</v>
      </c>
      <c r="BJ185" s="17" t="s">
        <v>83</v>
      </c>
      <c r="BK185" s="202">
        <f>ROUND(I185*H185,2)</f>
        <v>0</v>
      </c>
      <c r="BL185" s="17" t="s">
        <v>599</v>
      </c>
      <c r="BM185" s="201" t="s">
        <v>1761</v>
      </c>
    </row>
    <row r="186" spans="1:65" s="14" customFormat="1" ht="11.25">
      <c r="B186" s="214"/>
      <c r="C186" s="215"/>
      <c r="D186" s="205" t="s">
        <v>169</v>
      </c>
      <c r="E186" s="216" t="s">
        <v>1478</v>
      </c>
      <c r="F186" s="217" t="s">
        <v>1762</v>
      </c>
      <c r="G186" s="215"/>
      <c r="H186" s="218">
        <v>88.5</v>
      </c>
      <c r="I186" s="219"/>
      <c r="J186" s="215"/>
      <c r="K186" s="215"/>
      <c r="L186" s="220"/>
      <c r="M186" s="221"/>
      <c r="N186" s="222"/>
      <c r="O186" s="222"/>
      <c r="P186" s="222"/>
      <c r="Q186" s="222"/>
      <c r="R186" s="222"/>
      <c r="S186" s="222"/>
      <c r="T186" s="223"/>
      <c r="AT186" s="224" t="s">
        <v>169</v>
      </c>
      <c r="AU186" s="224" t="s">
        <v>85</v>
      </c>
      <c r="AV186" s="14" t="s">
        <v>85</v>
      </c>
      <c r="AW186" s="14" t="s">
        <v>32</v>
      </c>
      <c r="AX186" s="14" t="s">
        <v>83</v>
      </c>
      <c r="AY186" s="224" t="s">
        <v>133</v>
      </c>
    </row>
    <row r="187" spans="1:65" s="2" customFormat="1" ht="24.2" customHeight="1">
      <c r="A187" s="34"/>
      <c r="B187" s="35"/>
      <c r="C187" s="236" t="s">
        <v>247</v>
      </c>
      <c r="D187" s="236" t="s">
        <v>221</v>
      </c>
      <c r="E187" s="237" t="s">
        <v>1648</v>
      </c>
      <c r="F187" s="238" t="s">
        <v>1649</v>
      </c>
      <c r="G187" s="239" t="s">
        <v>105</v>
      </c>
      <c r="H187" s="240">
        <v>206</v>
      </c>
      <c r="I187" s="241"/>
      <c r="J187" s="242">
        <f>ROUND(I187*H187,2)</f>
        <v>0</v>
      </c>
      <c r="K187" s="243"/>
      <c r="L187" s="39"/>
      <c r="M187" s="244" t="s">
        <v>1</v>
      </c>
      <c r="N187" s="245" t="s">
        <v>40</v>
      </c>
      <c r="O187" s="71"/>
      <c r="P187" s="199">
        <f>O187*H187</f>
        <v>0</v>
      </c>
      <c r="Q187" s="199">
        <v>0.20300000000000001</v>
      </c>
      <c r="R187" s="199">
        <f>Q187*H187</f>
        <v>41.818000000000005</v>
      </c>
      <c r="S187" s="199">
        <v>0</v>
      </c>
      <c r="T187" s="200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1" t="s">
        <v>599</v>
      </c>
      <c r="AT187" s="201" t="s">
        <v>221</v>
      </c>
      <c r="AU187" s="201" t="s">
        <v>85</v>
      </c>
      <c r="AY187" s="17" t="s">
        <v>133</v>
      </c>
      <c r="BE187" s="202">
        <f>IF(N187="základní",J187,0)</f>
        <v>0</v>
      </c>
      <c r="BF187" s="202">
        <f>IF(N187="snížená",J187,0)</f>
        <v>0</v>
      </c>
      <c r="BG187" s="202">
        <f>IF(N187="zákl. přenesená",J187,0)</f>
        <v>0</v>
      </c>
      <c r="BH187" s="202">
        <f>IF(N187="sníž. přenesená",J187,0)</f>
        <v>0</v>
      </c>
      <c r="BI187" s="202">
        <f>IF(N187="nulová",J187,0)</f>
        <v>0</v>
      </c>
      <c r="BJ187" s="17" t="s">
        <v>83</v>
      </c>
      <c r="BK187" s="202">
        <f>ROUND(I187*H187,2)</f>
        <v>0</v>
      </c>
      <c r="BL187" s="17" t="s">
        <v>599</v>
      </c>
      <c r="BM187" s="201" t="s">
        <v>1763</v>
      </c>
    </row>
    <row r="188" spans="1:65" s="14" customFormat="1" ht="11.25">
      <c r="B188" s="214"/>
      <c r="C188" s="215"/>
      <c r="D188" s="205" t="s">
        <v>169</v>
      </c>
      <c r="E188" s="216" t="s">
        <v>1</v>
      </c>
      <c r="F188" s="217" t="s">
        <v>1764</v>
      </c>
      <c r="G188" s="215"/>
      <c r="H188" s="218">
        <v>206</v>
      </c>
      <c r="I188" s="219"/>
      <c r="J188" s="215"/>
      <c r="K188" s="215"/>
      <c r="L188" s="220"/>
      <c r="M188" s="221"/>
      <c r="N188" s="222"/>
      <c r="O188" s="222"/>
      <c r="P188" s="222"/>
      <c r="Q188" s="222"/>
      <c r="R188" s="222"/>
      <c r="S188" s="222"/>
      <c r="T188" s="223"/>
      <c r="AT188" s="224" t="s">
        <v>169</v>
      </c>
      <c r="AU188" s="224" t="s">
        <v>85</v>
      </c>
      <c r="AV188" s="14" t="s">
        <v>85</v>
      </c>
      <c r="AW188" s="14" t="s">
        <v>32</v>
      </c>
      <c r="AX188" s="14" t="s">
        <v>83</v>
      </c>
      <c r="AY188" s="224" t="s">
        <v>133</v>
      </c>
    </row>
    <row r="189" spans="1:65" s="2" customFormat="1" ht="21.75" customHeight="1">
      <c r="A189" s="34"/>
      <c r="B189" s="35"/>
      <c r="C189" s="236" t="s">
        <v>438</v>
      </c>
      <c r="D189" s="236" t="s">
        <v>221</v>
      </c>
      <c r="E189" s="237" t="s">
        <v>1651</v>
      </c>
      <c r="F189" s="238" t="s">
        <v>1652</v>
      </c>
      <c r="G189" s="239" t="s">
        <v>167</v>
      </c>
      <c r="H189" s="240">
        <v>5</v>
      </c>
      <c r="I189" s="241"/>
      <c r="J189" s="242">
        <f>ROUND(I189*H189,2)</f>
        <v>0</v>
      </c>
      <c r="K189" s="243"/>
      <c r="L189" s="39"/>
      <c r="M189" s="244" t="s">
        <v>1</v>
      </c>
      <c r="N189" s="245" t="s">
        <v>40</v>
      </c>
      <c r="O189" s="71"/>
      <c r="P189" s="199">
        <f>O189*H189</f>
        <v>0</v>
      </c>
      <c r="Q189" s="199">
        <v>7.6E-3</v>
      </c>
      <c r="R189" s="199">
        <f>Q189*H189</f>
        <v>3.7999999999999999E-2</v>
      </c>
      <c r="S189" s="199">
        <v>0</v>
      </c>
      <c r="T189" s="200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1" t="s">
        <v>599</v>
      </c>
      <c r="AT189" s="201" t="s">
        <v>221</v>
      </c>
      <c r="AU189" s="201" t="s">
        <v>85</v>
      </c>
      <c r="AY189" s="17" t="s">
        <v>133</v>
      </c>
      <c r="BE189" s="202">
        <f>IF(N189="základní",J189,0)</f>
        <v>0</v>
      </c>
      <c r="BF189" s="202">
        <f>IF(N189="snížená",J189,0)</f>
        <v>0</v>
      </c>
      <c r="BG189" s="202">
        <f>IF(N189="zákl. přenesená",J189,0)</f>
        <v>0</v>
      </c>
      <c r="BH189" s="202">
        <f>IF(N189="sníž. přenesená",J189,0)</f>
        <v>0</v>
      </c>
      <c r="BI189" s="202">
        <f>IF(N189="nulová",J189,0)</f>
        <v>0</v>
      </c>
      <c r="BJ189" s="17" t="s">
        <v>83</v>
      </c>
      <c r="BK189" s="202">
        <f>ROUND(I189*H189,2)</f>
        <v>0</v>
      </c>
      <c r="BL189" s="17" t="s">
        <v>599</v>
      </c>
      <c r="BM189" s="201" t="s">
        <v>1765</v>
      </c>
    </row>
    <row r="190" spans="1:65" s="2" customFormat="1" ht="24.2" customHeight="1">
      <c r="A190" s="34"/>
      <c r="B190" s="35"/>
      <c r="C190" s="236" t="s">
        <v>447</v>
      </c>
      <c r="D190" s="236" t="s">
        <v>221</v>
      </c>
      <c r="E190" s="237" t="s">
        <v>1654</v>
      </c>
      <c r="F190" s="238" t="s">
        <v>1655</v>
      </c>
      <c r="G190" s="239" t="s">
        <v>105</v>
      </c>
      <c r="H190" s="240">
        <v>8</v>
      </c>
      <c r="I190" s="241"/>
      <c r="J190" s="242">
        <f>ROUND(I190*H190,2)</f>
        <v>0</v>
      </c>
      <c r="K190" s="243"/>
      <c r="L190" s="39"/>
      <c r="M190" s="244" t="s">
        <v>1</v>
      </c>
      <c r="N190" s="245" t="s">
        <v>40</v>
      </c>
      <c r="O190" s="71"/>
      <c r="P190" s="199">
        <f>O190*H190</f>
        <v>0</v>
      </c>
      <c r="Q190" s="199">
        <v>0</v>
      </c>
      <c r="R190" s="199">
        <f>Q190*H190</f>
        <v>0</v>
      </c>
      <c r="S190" s="199">
        <v>0</v>
      </c>
      <c r="T190" s="200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1" t="s">
        <v>599</v>
      </c>
      <c r="AT190" s="201" t="s">
        <v>221</v>
      </c>
      <c r="AU190" s="201" t="s">
        <v>85</v>
      </c>
      <c r="AY190" s="17" t="s">
        <v>133</v>
      </c>
      <c r="BE190" s="202">
        <f>IF(N190="základní",J190,0)</f>
        <v>0</v>
      </c>
      <c r="BF190" s="202">
        <f>IF(N190="snížená",J190,0)</f>
        <v>0</v>
      </c>
      <c r="BG190" s="202">
        <f>IF(N190="zákl. přenesená",J190,0)</f>
        <v>0</v>
      </c>
      <c r="BH190" s="202">
        <f>IF(N190="sníž. přenesená",J190,0)</f>
        <v>0</v>
      </c>
      <c r="BI190" s="202">
        <f>IF(N190="nulová",J190,0)</f>
        <v>0</v>
      </c>
      <c r="BJ190" s="17" t="s">
        <v>83</v>
      </c>
      <c r="BK190" s="202">
        <f>ROUND(I190*H190,2)</f>
        <v>0</v>
      </c>
      <c r="BL190" s="17" t="s">
        <v>599</v>
      </c>
      <c r="BM190" s="201" t="s">
        <v>1766</v>
      </c>
    </row>
    <row r="191" spans="1:65" s="14" customFormat="1" ht="11.25">
      <c r="B191" s="214"/>
      <c r="C191" s="215"/>
      <c r="D191" s="205" t="s">
        <v>169</v>
      </c>
      <c r="E191" s="216" t="s">
        <v>1</v>
      </c>
      <c r="F191" s="217" t="s">
        <v>1473</v>
      </c>
      <c r="G191" s="215"/>
      <c r="H191" s="218">
        <v>8</v>
      </c>
      <c r="I191" s="219"/>
      <c r="J191" s="215"/>
      <c r="K191" s="215"/>
      <c r="L191" s="220"/>
      <c r="M191" s="221"/>
      <c r="N191" s="222"/>
      <c r="O191" s="222"/>
      <c r="P191" s="222"/>
      <c r="Q191" s="222"/>
      <c r="R191" s="222"/>
      <c r="S191" s="222"/>
      <c r="T191" s="223"/>
      <c r="AT191" s="224" t="s">
        <v>169</v>
      </c>
      <c r="AU191" s="224" t="s">
        <v>85</v>
      </c>
      <c r="AV191" s="14" t="s">
        <v>85</v>
      </c>
      <c r="AW191" s="14" t="s">
        <v>32</v>
      </c>
      <c r="AX191" s="14" t="s">
        <v>83</v>
      </c>
      <c r="AY191" s="224" t="s">
        <v>133</v>
      </c>
    </row>
    <row r="192" spans="1:65" s="2" customFormat="1" ht="16.5" customHeight="1">
      <c r="A192" s="34"/>
      <c r="B192" s="35"/>
      <c r="C192" s="188" t="s">
        <v>452</v>
      </c>
      <c r="D192" s="188" t="s">
        <v>135</v>
      </c>
      <c r="E192" s="189" t="s">
        <v>1657</v>
      </c>
      <c r="F192" s="190" t="s">
        <v>1658</v>
      </c>
      <c r="G192" s="191" t="s">
        <v>105</v>
      </c>
      <c r="H192" s="192">
        <v>8.4</v>
      </c>
      <c r="I192" s="193"/>
      <c r="J192" s="194">
        <f>ROUND(I192*H192,2)</f>
        <v>0</v>
      </c>
      <c r="K192" s="195"/>
      <c r="L192" s="196"/>
      <c r="M192" s="197" t="s">
        <v>1</v>
      </c>
      <c r="N192" s="198" t="s">
        <v>40</v>
      </c>
      <c r="O192" s="71"/>
      <c r="P192" s="199">
        <f>O192*H192</f>
        <v>0</v>
      </c>
      <c r="Q192" s="199">
        <v>4.2999999999999999E-4</v>
      </c>
      <c r="R192" s="199">
        <f>Q192*H192</f>
        <v>3.6120000000000002E-3</v>
      </c>
      <c r="S192" s="199">
        <v>0</v>
      </c>
      <c r="T192" s="200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1" t="s">
        <v>927</v>
      </c>
      <c r="AT192" s="201" t="s">
        <v>135</v>
      </c>
      <c r="AU192" s="201" t="s">
        <v>85</v>
      </c>
      <c r="AY192" s="17" t="s">
        <v>133</v>
      </c>
      <c r="BE192" s="202">
        <f>IF(N192="základní",J192,0)</f>
        <v>0</v>
      </c>
      <c r="BF192" s="202">
        <f>IF(N192="snížená",J192,0)</f>
        <v>0</v>
      </c>
      <c r="BG192" s="202">
        <f>IF(N192="zákl. přenesená",J192,0)</f>
        <v>0</v>
      </c>
      <c r="BH192" s="202">
        <f>IF(N192="sníž. přenesená",J192,0)</f>
        <v>0</v>
      </c>
      <c r="BI192" s="202">
        <f>IF(N192="nulová",J192,0)</f>
        <v>0</v>
      </c>
      <c r="BJ192" s="17" t="s">
        <v>83</v>
      </c>
      <c r="BK192" s="202">
        <f>ROUND(I192*H192,2)</f>
        <v>0</v>
      </c>
      <c r="BL192" s="17" t="s">
        <v>927</v>
      </c>
      <c r="BM192" s="201" t="s">
        <v>1767</v>
      </c>
    </row>
    <row r="193" spans="1:65" s="13" customFormat="1" ht="11.25">
      <c r="B193" s="203"/>
      <c r="C193" s="204"/>
      <c r="D193" s="205" t="s">
        <v>169</v>
      </c>
      <c r="E193" s="206" t="s">
        <v>1</v>
      </c>
      <c r="F193" s="207" t="s">
        <v>1532</v>
      </c>
      <c r="G193" s="204"/>
      <c r="H193" s="206" t="s">
        <v>1</v>
      </c>
      <c r="I193" s="208"/>
      <c r="J193" s="204"/>
      <c r="K193" s="204"/>
      <c r="L193" s="209"/>
      <c r="M193" s="210"/>
      <c r="N193" s="211"/>
      <c r="O193" s="211"/>
      <c r="P193" s="211"/>
      <c r="Q193" s="211"/>
      <c r="R193" s="211"/>
      <c r="S193" s="211"/>
      <c r="T193" s="212"/>
      <c r="AT193" s="213" t="s">
        <v>169</v>
      </c>
      <c r="AU193" s="213" t="s">
        <v>85</v>
      </c>
      <c r="AV193" s="13" t="s">
        <v>83</v>
      </c>
      <c r="AW193" s="13" t="s">
        <v>32</v>
      </c>
      <c r="AX193" s="13" t="s">
        <v>75</v>
      </c>
      <c r="AY193" s="213" t="s">
        <v>133</v>
      </c>
    </row>
    <row r="194" spans="1:65" s="14" customFormat="1" ht="11.25">
      <c r="B194" s="214"/>
      <c r="C194" s="215"/>
      <c r="D194" s="205" t="s">
        <v>169</v>
      </c>
      <c r="E194" s="216" t="s">
        <v>1473</v>
      </c>
      <c r="F194" s="217" t="s">
        <v>1768</v>
      </c>
      <c r="G194" s="215"/>
      <c r="H194" s="218">
        <v>8</v>
      </c>
      <c r="I194" s="219"/>
      <c r="J194" s="215"/>
      <c r="K194" s="215"/>
      <c r="L194" s="220"/>
      <c r="M194" s="221"/>
      <c r="N194" s="222"/>
      <c r="O194" s="222"/>
      <c r="P194" s="222"/>
      <c r="Q194" s="222"/>
      <c r="R194" s="222"/>
      <c r="S194" s="222"/>
      <c r="T194" s="223"/>
      <c r="AT194" s="224" t="s">
        <v>169</v>
      </c>
      <c r="AU194" s="224" t="s">
        <v>85</v>
      </c>
      <c r="AV194" s="14" t="s">
        <v>85</v>
      </c>
      <c r="AW194" s="14" t="s">
        <v>32</v>
      </c>
      <c r="AX194" s="14" t="s">
        <v>83</v>
      </c>
      <c r="AY194" s="224" t="s">
        <v>133</v>
      </c>
    </row>
    <row r="195" spans="1:65" s="14" customFormat="1" ht="11.25">
      <c r="B195" s="214"/>
      <c r="C195" s="215"/>
      <c r="D195" s="205" t="s">
        <v>169</v>
      </c>
      <c r="E195" s="215"/>
      <c r="F195" s="217" t="s">
        <v>1769</v>
      </c>
      <c r="G195" s="215"/>
      <c r="H195" s="218">
        <v>8.4</v>
      </c>
      <c r="I195" s="219"/>
      <c r="J195" s="215"/>
      <c r="K195" s="215"/>
      <c r="L195" s="220"/>
      <c r="M195" s="221"/>
      <c r="N195" s="222"/>
      <c r="O195" s="222"/>
      <c r="P195" s="222"/>
      <c r="Q195" s="222"/>
      <c r="R195" s="222"/>
      <c r="S195" s="222"/>
      <c r="T195" s="223"/>
      <c r="AT195" s="224" t="s">
        <v>169</v>
      </c>
      <c r="AU195" s="224" t="s">
        <v>85</v>
      </c>
      <c r="AV195" s="14" t="s">
        <v>85</v>
      </c>
      <c r="AW195" s="14" t="s">
        <v>4</v>
      </c>
      <c r="AX195" s="14" t="s">
        <v>83</v>
      </c>
      <c r="AY195" s="224" t="s">
        <v>133</v>
      </c>
    </row>
    <row r="196" spans="1:65" s="2" customFormat="1" ht="24.2" customHeight="1">
      <c r="A196" s="34"/>
      <c r="B196" s="35"/>
      <c r="C196" s="236" t="s">
        <v>458</v>
      </c>
      <c r="D196" s="236" t="s">
        <v>221</v>
      </c>
      <c r="E196" s="237" t="s">
        <v>1662</v>
      </c>
      <c r="F196" s="238" t="s">
        <v>1663</v>
      </c>
      <c r="G196" s="239" t="s">
        <v>105</v>
      </c>
      <c r="H196" s="240">
        <v>79</v>
      </c>
      <c r="I196" s="241"/>
      <c r="J196" s="242">
        <f>ROUND(I196*H196,2)</f>
        <v>0</v>
      </c>
      <c r="K196" s="243"/>
      <c r="L196" s="39"/>
      <c r="M196" s="244" t="s">
        <v>1</v>
      </c>
      <c r="N196" s="245" t="s">
        <v>40</v>
      </c>
      <c r="O196" s="71"/>
      <c r="P196" s="199">
        <f>O196*H196</f>
        <v>0</v>
      </c>
      <c r="Q196" s="199">
        <v>0</v>
      </c>
      <c r="R196" s="199">
        <f>Q196*H196</f>
        <v>0</v>
      </c>
      <c r="S196" s="199">
        <v>0</v>
      </c>
      <c r="T196" s="200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1" t="s">
        <v>599</v>
      </c>
      <c r="AT196" s="201" t="s">
        <v>221</v>
      </c>
      <c r="AU196" s="201" t="s">
        <v>85</v>
      </c>
      <c r="AY196" s="17" t="s">
        <v>133</v>
      </c>
      <c r="BE196" s="202">
        <f>IF(N196="základní",J196,0)</f>
        <v>0</v>
      </c>
      <c r="BF196" s="202">
        <f>IF(N196="snížená",J196,0)</f>
        <v>0</v>
      </c>
      <c r="BG196" s="202">
        <f>IF(N196="zákl. přenesená",J196,0)</f>
        <v>0</v>
      </c>
      <c r="BH196" s="202">
        <f>IF(N196="sníž. přenesená",J196,0)</f>
        <v>0</v>
      </c>
      <c r="BI196" s="202">
        <f>IF(N196="nulová",J196,0)</f>
        <v>0</v>
      </c>
      <c r="BJ196" s="17" t="s">
        <v>83</v>
      </c>
      <c r="BK196" s="202">
        <f>ROUND(I196*H196,2)</f>
        <v>0</v>
      </c>
      <c r="BL196" s="17" t="s">
        <v>599</v>
      </c>
      <c r="BM196" s="201" t="s">
        <v>1770</v>
      </c>
    </row>
    <row r="197" spans="1:65" s="14" customFormat="1" ht="11.25">
      <c r="B197" s="214"/>
      <c r="C197" s="215"/>
      <c r="D197" s="205" t="s">
        <v>169</v>
      </c>
      <c r="E197" s="216" t="s">
        <v>1</v>
      </c>
      <c r="F197" s="217" t="s">
        <v>1480</v>
      </c>
      <c r="G197" s="215"/>
      <c r="H197" s="218">
        <v>79</v>
      </c>
      <c r="I197" s="219"/>
      <c r="J197" s="215"/>
      <c r="K197" s="215"/>
      <c r="L197" s="220"/>
      <c r="M197" s="221"/>
      <c r="N197" s="222"/>
      <c r="O197" s="222"/>
      <c r="P197" s="222"/>
      <c r="Q197" s="222"/>
      <c r="R197" s="222"/>
      <c r="S197" s="222"/>
      <c r="T197" s="223"/>
      <c r="AT197" s="224" t="s">
        <v>169</v>
      </c>
      <c r="AU197" s="224" t="s">
        <v>85</v>
      </c>
      <c r="AV197" s="14" t="s">
        <v>85</v>
      </c>
      <c r="AW197" s="14" t="s">
        <v>32</v>
      </c>
      <c r="AX197" s="14" t="s">
        <v>83</v>
      </c>
      <c r="AY197" s="224" t="s">
        <v>133</v>
      </c>
    </row>
    <row r="198" spans="1:65" s="2" customFormat="1" ht="24.2" customHeight="1">
      <c r="A198" s="34"/>
      <c r="B198" s="35"/>
      <c r="C198" s="236" t="s">
        <v>463</v>
      </c>
      <c r="D198" s="236" t="s">
        <v>221</v>
      </c>
      <c r="E198" s="237" t="s">
        <v>1665</v>
      </c>
      <c r="F198" s="238" t="s">
        <v>1666</v>
      </c>
      <c r="G198" s="239" t="s">
        <v>105</v>
      </c>
      <c r="H198" s="240">
        <v>88.5</v>
      </c>
      <c r="I198" s="241"/>
      <c r="J198" s="242">
        <f>ROUND(I198*H198,2)</f>
        <v>0</v>
      </c>
      <c r="K198" s="243"/>
      <c r="L198" s="39"/>
      <c r="M198" s="244" t="s">
        <v>1</v>
      </c>
      <c r="N198" s="245" t="s">
        <v>40</v>
      </c>
      <c r="O198" s="71"/>
      <c r="P198" s="199">
        <f>O198*H198</f>
        <v>0</v>
      </c>
      <c r="Q198" s="199">
        <v>0</v>
      </c>
      <c r="R198" s="199">
        <f>Q198*H198</f>
        <v>0</v>
      </c>
      <c r="S198" s="199">
        <v>0</v>
      </c>
      <c r="T198" s="200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1" t="s">
        <v>599</v>
      </c>
      <c r="AT198" s="201" t="s">
        <v>221</v>
      </c>
      <c r="AU198" s="201" t="s">
        <v>85</v>
      </c>
      <c r="AY198" s="17" t="s">
        <v>133</v>
      </c>
      <c r="BE198" s="202">
        <f>IF(N198="základní",J198,0)</f>
        <v>0</v>
      </c>
      <c r="BF198" s="202">
        <f>IF(N198="snížená",J198,0)</f>
        <v>0</v>
      </c>
      <c r="BG198" s="202">
        <f>IF(N198="zákl. přenesená",J198,0)</f>
        <v>0</v>
      </c>
      <c r="BH198" s="202">
        <f>IF(N198="sníž. přenesená",J198,0)</f>
        <v>0</v>
      </c>
      <c r="BI198" s="202">
        <f>IF(N198="nulová",J198,0)</f>
        <v>0</v>
      </c>
      <c r="BJ198" s="17" t="s">
        <v>83</v>
      </c>
      <c r="BK198" s="202">
        <f>ROUND(I198*H198,2)</f>
        <v>0</v>
      </c>
      <c r="BL198" s="17" t="s">
        <v>599</v>
      </c>
      <c r="BM198" s="201" t="s">
        <v>1771</v>
      </c>
    </row>
    <row r="199" spans="1:65" s="14" customFormat="1" ht="11.25">
      <c r="B199" s="214"/>
      <c r="C199" s="215"/>
      <c r="D199" s="205" t="s">
        <v>169</v>
      </c>
      <c r="E199" s="216" t="s">
        <v>1</v>
      </c>
      <c r="F199" s="217" t="s">
        <v>1478</v>
      </c>
      <c r="G199" s="215"/>
      <c r="H199" s="218">
        <v>88.5</v>
      </c>
      <c r="I199" s="219"/>
      <c r="J199" s="215"/>
      <c r="K199" s="215"/>
      <c r="L199" s="220"/>
      <c r="M199" s="221"/>
      <c r="N199" s="222"/>
      <c r="O199" s="222"/>
      <c r="P199" s="222"/>
      <c r="Q199" s="222"/>
      <c r="R199" s="222"/>
      <c r="S199" s="222"/>
      <c r="T199" s="223"/>
      <c r="AT199" s="224" t="s">
        <v>169</v>
      </c>
      <c r="AU199" s="224" t="s">
        <v>85</v>
      </c>
      <c r="AV199" s="14" t="s">
        <v>85</v>
      </c>
      <c r="AW199" s="14" t="s">
        <v>32</v>
      </c>
      <c r="AX199" s="14" t="s">
        <v>83</v>
      </c>
      <c r="AY199" s="224" t="s">
        <v>133</v>
      </c>
    </row>
    <row r="200" spans="1:65" s="2" customFormat="1" ht="21.75" customHeight="1">
      <c r="A200" s="34"/>
      <c r="B200" s="35"/>
      <c r="C200" s="236" t="s">
        <v>469</v>
      </c>
      <c r="D200" s="236" t="s">
        <v>221</v>
      </c>
      <c r="E200" s="237" t="s">
        <v>1668</v>
      </c>
      <c r="F200" s="238" t="s">
        <v>1669</v>
      </c>
      <c r="G200" s="239" t="s">
        <v>236</v>
      </c>
      <c r="H200" s="240">
        <v>335</v>
      </c>
      <c r="I200" s="241"/>
      <c r="J200" s="242">
        <f>ROUND(I200*H200,2)</f>
        <v>0</v>
      </c>
      <c r="K200" s="243"/>
      <c r="L200" s="39"/>
      <c r="M200" s="244" t="s">
        <v>1</v>
      </c>
      <c r="N200" s="245" t="s">
        <v>40</v>
      </c>
      <c r="O200" s="71"/>
      <c r="P200" s="199">
        <f>O200*H200</f>
        <v>0</v>
      </c>
      <c r="Q200" s="199">
        <v>0</v>
      </c>
      <c r="R200" s="199">
        <f>Q200*H200</f>
        <v>0</v>
      </c>
      <c r="S200" s="199">
        <v>0</v>
      </c>
      <c r="T200" s="200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1" t="s">
        <v>599</v>
      </c>
      <c r="AT200" s="201" t="s">
        <v>221</v>
      </c>
      <c r="AU200" s="201" t="s">
        <v>85</v>
      </c>
      <c r="AY200" s="17" t="s">
        <v>133</v>
      </c>
      <c r="BE200" s="202">
        <f>IF(N200="základní",J200,0)</f>
        <v>0</v>
      </c>
      <c r="BF200" s="202">
        <f>IF(N200="snížená",J200,0)</f>
        <v>0</v>
      </c>
      <c r="BG200" s="202">
        <f>IF(N200="zákl. přenesená",J200,0)</f>
        <v>0</v>
      </c>
      <c r="BH200" s="202">
        <f>IF(N200="sníž. přenesená",J200,0)</f>
        <v>0</v>
      </c>
      <c r="BI200" s="202">
        <f>IF(N200="nulová",J200,0)</f>
        <v>0</v>
      </c>
      <c r="BJ200" s="17" t="s">
        <v>83</v>
      </c>
      <c r="BK200" s="202">
        <f>ROUND(I200*H200,2)</f>
        <v>0</v>
      </c>
      <c r="BL200" s="17" t="s">
        <v>599</v>
      </c>
      <c r="BM200" s="201" t="s">
        <v>1772</v>
      </c>
    </row>
    <row r="201" spans="1:65" s="14" customFormat="1" ht="11.25">
      <c r="B201" s="214"/>
      <c r="C201" s="215"/>
      <c r="D201" s="205" t="s">
        <v>169</v>
      </c>
      <c r="E201" s="216" t="s">
        <v>1</v>
      </c>
      <c r="F201" s="217" t="s">
        <v>1671</v>
      </c>
      <c r="G201" s="215"/>
      <c r="H201" s="218">
        <v>335</v>
      </c>
      <c r="I201" s="219"/>
      <c r="J201" s="215"/>
      <c r="K201" s="215"/>
      <c r="L201" s="220"/>
      <c r="M201" s="221"/>
      <c r="N201" s="222"/>
      <c r="O201" s="222"/>
      <c r="P201" s="222"/>
      <c r="Q201" s="222"/>
      <c r="R201" s="222"/>
      <c r="S201" s="222"/>
      <c r="T201" s="223"/>
      <c r="AT201" s="224" t="s">
        <v>169</v>
      </c>
      <c r="AU201" s="224" t="s">
        <v>85</v>
      </c>
      <c r="AV201" s="14" t="s">
        <v>85</v>
      </c>
      <c r="AW201" s="14" t="s">
        <v>32</v>
      </c>
      <c r="AX201" s="14" t="s">
        <v>83</v>
      </c>
      <c r="AY201" s="224" t="s">
        <v>133</v>
      </c>
    </row>
    <row r="202" spans="1:65" s="2" customFormat="1" ht="24.2" customHeight="1">
      <c r="A202" s="34"/>
      <c r="B202" s="35"/>
      <c r="C202" s="236" t="s">
        <v>475</v>
      </c>
      <c r="D202" s="236" t="s">
        <v>221</v>
      </c>
      <c r="E202" s="237" t="s">
        <v>1773</v>
      </c>
      <c r="F202" s="238" t="s">
        <v>1774</v>
      </c>
      <c r="G202" s="239" t="s">
        <v>249</v>
      </c>
      <c r="H202" s="240">
        <v>0.5</v>
      </c>
      <c r="I202" s="241"/>
      <c r="J202" s="242">
        <f>ROUND(I202*H202,2)</f>
        <v>0</v>
      </c>
      <c r="K202" s="243"/>
      <c r="L202" s="39"/>
      <c r="M202" s="244" t="s">
        <v>1</v>
      </c>
      <c r="N202" s="245" t="s">
        <v>40</v>
      </c>
      <c r="O202" s="71"/>
      <c r="P202" s="199">
        <f>O202*H202</f>
        <v>0</v>
      </c>
      <c r="Q202" s="199">
        <v>0</v>
      </c>
      <c r="R202" s="199">
        <f>Q202*H202</f>
        <v>0</v>
      </c>
      <c r="S202" s="199">
        <v>0</v>
      </c>
      <c r="T202" s="200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1" t="s">
        <v>599</v>
      </c>
      <c r="AT202" s="201" t="s">
        <v>221</v>
      </c>
      <c r="AU202" s="201" t="s">
        <v>85</v>
      </c>
      <c r="AY202" s="17" t="s">
        <v>133</v>
      </c>
      <c r="BE202" s="202">
        <f>IF(N202="základní",J202,0)</f>
        <v>0</v>
      </c>
      <c r="BF202" s="202">
        <f>IF(N202="snížená",J202,0)</f>
        <v>0</v>
      </c>
      <c r="BG202" s="202">
        <f>IF(N202="zákl. přenesená",J202,0)</f>
        <v>0</v>
      </c>
      <c r="BH202" s="202">
        <f>IF(N202="sníž. přenesená",J202,0)</f>
        <v>0</v>
      </c>
      <c r="BI202" s="202">
        <f>IF(N202="nulová",J202,0)</f>
        <v>0</v>
      </c>
      <c r="BJ202" s="17" t="s">
        <v>83</v>
      </c>
      <c r="BK202" s="202">
        <f>ROUND(I202*H202,2)</f>
        <v>0</v>
      </c>
      <c r="BL202" s="17" t="s">
        <v>599</v>
      </c>
      <c r="BM202" s="201" t="s">
        <v>1775</v>
      </c>
    </row>
    <row r="203" spans="1:65" s="13" customFormat="1" ht="11.25">
      <c r="B203" s="203"/>
      <c r="C203" s="204"/>
      <c r="D203" s="205" t="s">
        <v>169</v>
      </c>
      <c r="E203" s="206" t="s">
        <v>1</v>
      </c>
      <c r="F203" s="207" t="s">
        <v>1776</v>
      </c>
      <c r="G203" s="204"/>
      <c r="H203" s="206" t="s">
        <v>1</v>
      </c>
      <c r="I203" s="208"/>
      <c r="J203" s="204"/>
      <c r="K203" s="204"/>
      <c r="L203" s="209"/>
      <c r="M203" s="210"/>
      <c r="N203" s="211"/>
      <c r="O203" s="211"/>
      <c r="P203" s="211"/>
      <c r="Q203" s="211"/>
      <c r="R203" s="211"/>
      <c r="S203" s="211"/>
      <c r="T203" s="212"/>
      <c r="AT203" s="213" t="s">
        <v>169</v>
      </c>
      <c r="AU203" s="213" t="s">
        <v>85</v>
      </c>
      <c r="AV203" s="13" t="s">
        <v>83</v>
      </c>
      <c r="AW203" s="13" t="s">
        <v>32</v>
      </c>
      <c r="AX203" s="13" t="s">
        <v>75</v>
      </c>
      <c r="AY203" s="213" t="s">
        <v>133</v>
      </c>
    </row>
    <row r="204" spans="1:65" s="13" customFormat="1" ht="11.25">
      <c r="B204" s="203"/>
      <c r="C204" s="204"/>
      <c r="D204" s="205" t="s">
        <v>169</v>
      </c>
      <c r="E204" s="206" t="s">
        <v>1</v>
      </c>
      <c r="F204" s="207" t="s">
        <v>1777</v>
      </c>
      <c r="G204" s="204"/>
      <c r="H204" s="206" t="s">
        <v>1</v>
      </c>
      <c r="I204" s="208"/>
      <c r="J204" s="204"/>
      <c r="K204" s="204"/>
      <c r="L204" s="209"/>
      <c r="M204" s="210"/>
      <c r="N204" s="211"/>
      <c r="O204" s="211"/>
      <c r="P204" s="211"/>
      <c r="Q204" s="211"/>
      <c r="R204" s="211"/>
      <c r="S204" s="211"/>
      <c r="T204" s="212"/>
      <c r="AT204" s="213" t="s">
        <v>169</v>
      </c>
      <c r="AU204" s="213" t="s">
        <v>85</v>
      </c>
      <c r="AV204" s="13" t="s">
        <v>83</v>
      </c>
      <c r="AW204" s="13" t="s">
        <v>32</v>
      </c>
      <c r="AX204" s="13" t="s">
        <v>75</v>
      </c>
      <c r="AY204" s="213" t="s">
        <v>133</v>
      </c>
    </row>
    <row r="205" spans="1:65" s="14" customFormat="1" ht="11.25">
      <c r="B205" s="214"/>
      <c r="C205" s="215"/>
      <c r="D205" s="205" t="s">
        <v>169</v>
      </c>
      <c r="E205" s="216" t="s">
        <v>1</v>
      </c>
      <c r="F205" s="217" t="s">
        <v>1778</v>
      </c>
      <c r="G205" s="215"/>
      <c r="H205" s="218">
        <v>0.5</v>
      </c>
      <c r="I205" s="219"/>
      <c r="J205" s="215"/>
      <c r="K205" s="215"/>
      <c r="L205" s="220"/>
      <c r="M205" s="221"/>
      <c r="N205" s="222"/>
      <c r="O205" s="222"/>
      <c r="P205" s="222"/>
      <c r="Q205" s="222"/>
      <c r="R205" s="222"/>
      <c r="S205" s="222"/>
      <c r="T205" s="223"/>
      <c r="AT205" s="224" t="s">
        <v>169</v>
      </c>
      <c r="AU205" s="224" t="s">
        <v>85</v>
      </c>
      <c r="AV205" s="14" t="s">
        <v>85</v>
      </c>
      <c r="AW205" s="14" t="s">
        <v>32</v>
      </c>
      <c r="AX205" s="14" t="s">
        <v>83</v>
      </c>
      <c r="AY205" s="224" t="s">
        <v>133</v>
      </c>
    </row>
    <row r="206" spans="1:65" s="2" customFormat="1" ht="33" customHeight="1">
      <c r="A206" s="34"/>
      <c r="B206" s="35"/>
      <c r="C206" s="236" t="s">
        <v>480</v>
      </c>
      <c r="D206" s="236" t="s">
        <v>221</v>
      </c>
      <c r="E206" s="237" t="s">
        <v>1672</v>
      </c>
      <c r="F206" s="238" t="s">
        <v>1673</v>
      </c>
      <c r="G206" s="239" t="s">
        <v>105</v>
      </c>
      <c r="H206" s="240">
        <v>37</v>
      </c>
      <c r="I206" s="241"/>
      <c r="J206" s="242">
        <f>ROUND(I206*H206,2)</f>
        <v>0</v>
      </c>
      <c r="K206" s="243"/>
      <c r="L206" s="39"/>
      <c r="M206" s="244" t="s">
        <v>1</v>
      </c>
      <c r="N206" s="245" t="s">
        <v>40</v>
      </c>
      <c r="O206" s="71"/>
      <c r="P206" s="199">
        <f>O206*H206</f>
        <v>0</v>
      </c>
      <c r="Q206" s="199">
        <v>0</v>
      </c>
      <c r="R206" s="199">
        <f>Q206*H206</f>
        <v>0</v>
      </c>
      <c r="S206" s="199">
        <v>0</v>
      </c>
      <c r="T206" s="200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1" t="s">
        <v>599</v>
      </c>
      <c r="AT206" s="201" t="s">
        <v>221</v>
      </c>
      <c r="AU206" s="201" t="s">
        <v>85</v>
      </c>
      <c r="AY206" s="17" t="s">
        <v>133</v>
      </c>
      <c r="BE206" s="202">
        <f>IF(N206="základní",J206,0)</f>
        <v>0</v>
      </c>
      <c r="BF206" s="202">
        <f>IF(N206="snížená",J206,0)</f>
        <v>0</v>
      </c>
      <c r="BG206" s="202">
        <f>IF(N206="zákl. přenesená",J206,0)</f>
        <v>0</v>
      </c>
      <c r="BH206" s="202">
        <f>IF(N206="sníž. přenesená",J206,0)</f>
        <v>0</v>
      </c>
      <c r="BI206" s="202">
        <f>IF(N206="nulová",J206,0)</f>
        <v>0</v>
      </c>
      <c r="BJ206" s="17" t="s">
        <v>83</v>
      </c>
      <c r="BK206" s="202">
        <f>ROUND(I206*H206,2)</f>
        <v>0</v>
      </c>
      <c r="BL206" s="17" t="s">
        <v>599</v>
      </c>
      <c r="BM206" s="201" t="s">
        <v>1779</v>
      </c>
    </row>
    <row r="207" spans="1:65" s="14" customFormat="1" ht="11.25">
      <c r="B207" s="214"/>
      <c r="C207" s="215"/>
      <c r="D207" s="205" t="s">
        <v>169</v>
      </c>
      <c r="E207" s="216" t="s">
        <v>1476</v>
      </c>
      <c r="F207" s="217" t="s">
        <v>1780</v>
      </c>
      <c r="G207" s="215"/>
      <c r="H207" s="218">
        <v>37</v>
      </c>
      <c r="I207" s="219"/>
      <c r="J207" s="215"/>
      <c r="K207" s="215"/>
      <c r="L207" s="220"/>
      <c r="M207" s="221"/>
      <c r="N207" s="222"/>
      <c r="O207" s="222"/>
      <c r="P207" s="222"/>
      <c r="Q207" s="222"/>
      <c r="R207" s="222"/>
      <c r="S207" s="222"/>
      <c r="T207" s="223"/>
      <c r="AT207" s="224" t="s">
        <v>169</v>
      </c>
      <c r="AU207" s="224" t="s">
        <v>85</v>
      </c>
      <c r="AV207" s="14" t="s">
        <v>85</v>
      </c>
      <c r="AW207" s="14" t="s">
        <v>32</v>
      </c>
      <c r="AX207" s="14" t="s">
        <v>83</v>
      </c>
      <c r="AY207" s="224" t="s">
        <v>133</v>
      </c>
    </row>
    <row r="208" spans="1:65" s="2" customFormat="1" ht="16.5" customHeight="1">
      <c r="A208" s="34"/>
      <c r="B208" s="35"/>
      <c r="C208" s="188" t="s">
        <v>484</v>
      </c>
      <c r="D208" s="188" t="s">
        <v>135</v>
      </c>
      <c r="E208" s="189" t="s">
        <v>1677</v>
      </c>
      <c r="F208" s="190" t="s">
        <v>1678</v>
      </c>
      <c r="G208" s="191" t="s">
        <v>105</v>
      </c>
      <c r="H208" s="192">
        <v>38.85</v>
      </c>
      <c r="I208" s="193"/>
      <c r="J208" s="194">
        <f>ROUND(I208*H208,2)</f>
        <v>0</v>
      </c>
      <c r="K208" s="195"/>
      <c r="L208" s="196"/>
      <c r="M208" s="197" t="s">
        <v>1</v>
      </c>
      <c r="N208" s="198" t="s">
        <v>40</v>
      </c>
      <c r="O208" s="71"/>
      <c r="P208" s="199">
        <f>O208*H208</f>
        <v>0</v>
      </c>
      <c r="Q208" s="199">
        <v>6.8999999999999997E-4</v>
      </c>
      <c r="R208" s="199">
        <f>Q208*H208</f>
        <v>2.68065E-2</v>
      </c>
      <c r="S208" s="199">
        <v>0</v>
      </c>
      <c r="T208" s="200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1" t="s">
        <v>927</v>
      </c>
      <c r="AT208" s="201" t="s">
        <v>135</v>
      </c>
      <c r="AU208" s="201" t="s">
        <v>85</v>
      </c>
      <c r="AY208" s="17" t="s">
        <v>133</v>
      </c>
      <c r="BE208" s="202">
        <f>IF(N208="základní",J208,0)</f>
        <v>0</v>
      </c>
      <c r="BF208" s="202">
        <f>IF(N208="snížená",J208,0)</f>
        <v>0</v>
      </c>
      <c r="BG208" s="202">
        <f>IF(N208="zákl. přenesená",J208,0)</f>
        <v>0</v>
      </c>
      <c r="BH208" s="202">
        <f>IF(N208="sníž. přenesená",J208,0)</f>
        <v>0</v>
      </c>
      <c r="BI208" s="202">
        <f>IF(N208="nulová",J208,0)</f>
        <v>0</v>
      </c>
      <c r="BJ208" s="17" t="s">
        <v>83</v>
      </c>
      <c r="BK208" s="202">
        <f>ROUND(I208*H208,2)</f>
        <v>0</v>
      </c>
      <c r="BL208" s="17" t="s">
        <v>927</v>
      </c>
      <c r="BM208" s="201" t="s">
        <v>1781</v>
      </c>
    </row>
    <row r="209" spans="1:65" s="13" customFormat="1" ht="11.25">
      <c r="B209" s="203"/>
      <c r="C209" s="204"/>
      <c r="D209" s="205" t="s">
        <v>169</v>
      </c>
      <c r="E209" s="206" t="s">
        <v>1</v>
      </c>
      <c r="F209" s="207" t="s">
        <v>1675</v>
      </c>
      <c r="G209" s="204"/>
      <c r="H209" s="206" t="s">
        <v>1</v>
      </c>
      <c r="I209" s="208"/>
      <c r="J209" s="204"/>
      <c r="K209" s="204"/>
      <c r="L209" s="209"/>
      <c r="M209" s="210"/>
      <c r="N209" s="211"/>
      <c r="O209" s="211"/>
      <c r="P209" s="211"/>
      <c r="Q209" s="211"/>
      <c r="R209" s="211"/>
      <c r="S209" s="211"/>
      <c r="T209" s="212"/>
      <c r="AT209" s="213" t="s">
        <v>169</v>
      </c>
      <c r="AU209" s="213" t="s">
        <v>85</v>
      </c>
      <c r="AV209" s="13" t="s">
        <v>83</v>
      </c>
      <c r="AW209" s="13" t="s">
        <v>32</v>
      </c>
      <c r="AX209" s="13" t="s">
        <v>75</v>
      </c>
      <c r="AY209" s="213" t="s">
        <v>133</v>
      </c>
    </row>
    <row r="210" spans="1:65" s="13" customFormat="1" ht="11.25">
      <c r="B210" s="203"/>
      <c r="C210" s="204"/>
      <c r="D210" s="205" t="s">
        <v>169</v>
      </c>
      <c r="E210" s="206" t="s">
        <v>1</v>
      </c>
      <c r="F210" s="207" t="s">
        <v>1532</v>
      </c>
      <c r="G210" s="204"/>
      <c r="H210" s="206" t="s">
        <v>1</v>
      </c>
      <c r="I210" s="208"/>
      <c r="J210" s="204"/>
      <c r="K210" s="204"/>
      <c r="L210" s="209"/>
      <c r="M210" s="210"/>
      <c r="N210" s="211"/>
      <c r="O210" s="211"/>
      <c r="P210" s="211"/>
      <c r="Q210" s="211"/>
      <c r="R210" s="211"/>
      <c r="S210" s="211"/>
      <c r="T210" s="212"/>
      <c r="AT210" s="213" t="s">
        <v>169</v>
      </c>
      <c r="AU210" s="213" t="s">
        <v>85</v>
      </c>
      <c r="AV210" s="13" t="s">
        <v>83</v>
      </c>
      <c r="AW210" s="13" t="s">
        <v>32</v>
      </c>
      <c r="AX210" s="13" t="s">
        <v>75</v>
      </c>
      <c r="AY210" s="213" t="s">
        <v>133</v>
      </c>
    </row>
    <row r="211" spans="1:65" s="14" customFormat="1" ht="11.25">
      <c r="B211" s="214"/>
      <c r="C211" s="215"/>
      <c r="D211" s="205" t="s">
        <v>169</v>
      </c>
      <c r="E211" s="216" t="s">
        <v>1</v>
      </c>
      <c r="F211" s="217" t="s">
        <v>1476</v>
      </c>
      <c r="G211" s="215"/>
      <c r="H211" s="218">
        <v>37</v>
      </c>
      <c r="I211" s="219"/>
      <c r="J211" s="215"/>
      <c r="K211" s="215"/>
      <c r="L211" s="220"/>
      <c r="M211" s="221"/>
      <c r="N211" s="222"/>
      <c r="O211" s="222"/>
      <c r="P211" s="222"/>
      <c r="Q211" s="222"/>
      <c r="R211" s="222"/>
      <c r="S211" s="222"/>
      <c r="T211" s="223"/>
      <c r="AT211" s="224" t="s">
        <v>169</v>
      </c>
      <c r="AU211" s="224" t="s">
        <v>85</v>
      </c>
      <c r="AV211" s="14" t="s">
        <v>85</v>
      </c>
      <c r="AW211" s="14" t="s">
        <v>32</v>
      </c>
      <c r="AX211" s="14" t="s">
        <v>83</v>
      </c>
      <c r="AY211" s="224" t="s">
        <v>133</v>
      </c>
    </row>
    <row r="212" spans="1:65" s="14" customFormat="1" ht="11.25">
      <c r="B212" s="214"/>
      <c r="C212" s="215"/>
      <c r="D212" s="205" t="s">
        <v>169</v>
      </c>
      <c r="E212" s="215"/>
      <c r="F212" s="217" t="s">
        <v>1782</v>
      </c>
      <c r="G212" s="215"/>
      <c r="H212" s="218">
        <v>38.85</v>
      </c>
      <c r="I212" s="219"/>
      <c r="J212" s="215"/>
      <c r="K212" s="215"/>
      <c r="L212" s="220"/>
      <c r="M212" s="221"/>
      <c r="N212" s="222"/>
      <c r="O212" s="222"/>
      <c r="P212" s="222"/>
      <c r="Q212" s="222"/>
      <c r="R212" s="222"/>
      <c r="S212" s="222"/>
      <c r="T212" s="223"/>
      <c r="AT212" s="224" t="s">
        <v>169</v>
      </c>
      <c r="AU212" s="224" t="s">
        <v>85</v>
      </c>
      <c r="AV212" s="14" t="s">
        <v>85</v>
      </c>
      <c r="AW212" s="14" t="s">
        <v>4</v>
      </c>
      <c r="AX212" s="14" t="s">
        <v>83</v>
      </c>
      <c r="AY212" s="224" t="s">
        <v>133</v>
      </c>
    </row>
    <row r="213" spans="1:65" s="2" customFormat="1" ht="37.9" customHeight="1">
      <c r="A213" s="34"/>
      <c r="B213" s="35"/>
      <c r="C213" s="236" t="s">
        <v>490</v>
      </c>
      <c r="D213" s="236" t="s">
        <v>221</v>
      </c>
      <c r="E213" s="237" t="s">
        <v>1783</v>
      </c>
      <c r="F213" s="238" t="s">
        <v>1784</v>
      </c>
      <c r="G213" s="239" t="s">
        <v>105</v>
      </c>
      <c r="H213" s="240">
        <v>127</v>
      </c>
      <c r="I213" s="241"/>
      <c r="J213" s="242">
        <f>ROUND(I213*H213,2)</f>
        <v>0</v>
      </c>
      <c r="K213" s="243"/>
      <c r="L213" s="39"/>
      <c r="M213" s="244" t="s">
        <v>1</v>
      </c>
      <c r="N213" s="245" t="s">
        <v>40</v>
      </c>
      <c r="O213" s="71"/>
      <c r="P213" s="199">
        <f>O213*H213</f>
        <v>0</v>
      </c>
      <c r="Q213" s="199">
        <v>0</v>
      </c>
      <c r="R213" s="199">
        <f>Q213*H213</f>
        <v>0</v>
      </c>
      <c r="S213" s="199">
        <v>0</v>
      </c>
      <c r="T213" s="200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1" t="s">
        <v>599</v>
      </c>
      <c r="AT213" s="201" t="s">
        <v>221</v>
      </c>
      <c r="AU213" s="201" t="s">
        <v>85</v>
      </c>
      <c r="AY213" s="17" t="s">
        <v>133</v>
      </c>
      <c r="BE213" s="202">
        <f>IF(N213="základní",J213,0)</f>
        <v>0</v>
      </c>
      <c r="BF213" s="202">
        <f>IF(N213="snížená",J213,0)</f>
        <v>0</v>
      </c>
      <c r="BG213" s="202">
        <f>IF(N213="zákl. přenesená",J213,0)</f>
        <v>0</v>
      </c>
      <c r="BH213" s="202">
        <f>IF(N213="sníž. přenesená",J213,0)</f>
        <v>0</v>
      </c>
      <c r="BI213" s="202">
        <f>IF(N213="nulová",J213,0)</f>
        <v>0</v>
      </c>
      <c r="BJ213" s="17" t="s">
        <v>83</v>
      </c>
      <c r="BK213" s="202">
        <f>ROUND(I213*H213,2)</f>
        <v>0</v>
      </c>
      <c r="BL213" s="17" t="s">
        <v>599</v>
      </c>
      <c r="BM213" s="201" t="s">
        <v>1785</v>
      </c>
    </row>
    <row r="214" spans="1:65" s="14" customFormat="1" ht="11.25">
      <c r="B214" s="214"/>
      <c r="C214" s="215"/>
      <c r="D214" s="205" t="s">
        <v>169</v>
      </c>
      <c r="E214" s="216" t="s">
        <v>1</v>
      </c>
      <c r="F214" s="217" t="s">
        <v>1700</v>
      </c>
      <c r="G214" s="215"/>
      <c r="H214" s="218">
        <v>127</v>
      </c>
      <c r="I214" s="219"/>
      <c r="J214" s="215"/>
      <c r="K214" s="215"/>
      <c r="L214" s="220"/>
      <c r="M214" s="221"/>
      <c r="N214" s="222"/>
      <c r="O214" s="222"/>
      <c r="P214" s="222"/>
      <c r="Q214" s="222"/>
      <c r="R214" s="222"/>
      <c r="S214" s="222"/>
      <c r="T214" s="223"/>
      <c r="AT214" s="224" t="s">
        <v>169</v>
      </c>
      <c r="AU214" s="224" t="s">
        <v>85</v>
      </c>
      <c r="AV214" s="14" t="s">
        <v>85</v>
      </c>
      <c r="AW214" s="14" t="s">
        <v>32</v>
      </c>
      <c r="AX214" s="14" t="s">
        <v>83</v>
      </c>
      <c r="AY214" s="224" t="s">
        <v>133</v>
      </c>
    </row>
    <row r="215" spans="1:65" s="2" customFormat="1" ht="33" customHeight="1">
      <c r="A215" s="34"/>
      <c r="B215" s="35"/>
      <c r="C215" s="188" t="s">
        <v>494</v>
      </c>
      <c r="D215" s="188" t="s">
        <v>135</v>
      </c>
      <c r="E215" s="189" t="s">
        <v>1786</v>
      </c>
      <c r="F215" s="190" t="s">
        <v>1787</v>
      </c>
      <c r="G215" s="191" t="s">
        <v>105</v>
      </c>
      <c r="H215" s="192">
        <v>133.35</v>
      </c>
      <c r="I215" s="193"/>
      <c r="J215" s="194">
        <f>ROUND(I215*H215,2)</f>
        <v>0</v>
      </c>
      <c r="K215" s="195"/>
      <c r="L215" s="196"/>
      <c r="M215" s="197" t="s">
        <v>1</v>
      </c>
      <c r="N215" s="198" t="s">
        <v>40</v>
      </c>
      <c r="O215" s="71"/>
      <c r="P215" s="199">
        <f>O215*H215</f>
        <v>0</v>
      </c>
      <c r="Q215" s="199">
        <v>9.2000000000000003E-4</v>
      </c>
      <c r="R215" s="199">
        <f>Q215*H215</f>
        <v>0.122682</v>
      </c>
      <c r="S215" s="199">
        <v>0</v>
      </c>
      <c r="T215" s="200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1" t="s">
        <v>927</v>
      </c>
      <c r="AT215" s="201" t="s">
        <v>135</v>
      </c>
      <c r="AU215" s="201" t="s">
        <v>85</v>
      </c>
      <c r="AY215" s="17" t="s">
        <v>133</v>
      </c>
      <c r="BE215" s="202">
        <f>IF(N215="základní",J215,0)</f>
        <v>0</v>
      </c>
      <c r="BF215" s="202">
        <f>IF(N215="snížená",J215,0)</f>
        <v>0</v>
      </c>
      <c r="BG215" s="202">
        <f>IF(N215="zákl. přenesená",J215,0)</f>
        <v>0</v>
      </c>
      <c r="BH215" s="202">
        <f>IF(N215="sníž. přenesená",J215,0)</f>
        <v>0</v>
      </c>
      <c r="BI215" s="202">
        <f>IF(N215="nulová",J215,0)</f>
        <v>0</v>
      </c>
      <c r="BJ215" s="17" t="s">
        <v>83</v>
      </c>
      <c r="BK215" s="202">
        <f>ROUND(I215*H215,2)</f>
        <v>0</v>
      </c>
      <c r="BL215" s="17" t="s">
        <v>927</v>
      </c>
      <c r="BM215" s="201" t="s">
        <v>1788</v>
      </c>
    </row>
    <row r="216" spans="1:65" s="14" customFormat="1" ht="11.25">
      <c r="B216" s="214"/>
      <c r="C216" s="215"/>
      <c r="D216" s="205" t="s">
        <v>169</v>
      </c>
      <c r="E216" s="215"/>
      <c r="F216" s="217" t="s">
        <v>1756</v>
      </c>
      <c r="G216" s="215"/>
      <c r="H216" s="218">
        <v>133.35</v>
      </c>
      <c r="I216" s="219"/>
      <c r="J216" s="215"/>
      <c r="K216" s="215"/>
      <c r="L216" s="220"/>
      <c r="M216" s="252"/>
      <c r="N216" s="253"/>
      <c r="O216" s="253"/>
      <c r="P216" s="253"/>
      <c r="Q216" s="253"/>
      <c r="R216" s="253"/>
      <c r="S216" s="253"/>
      <c r="T216" s="254"/>
      <c r="AT216" s="224" t="s">
        <v>169</v>
      </c>
      <c r="AU216" s="224" t="s">
        <v>85</v>
      </c>
      <c r="AV216" s="14" t="s">
        <v>85</v>
      </c>
      <c r="AW216" s="14" t="s">
        <v>4</v>
      </c>
      <c r="AX216" s="14" t="s">
        <v>83</v>
      </c>
      <c r="AY216" s="224" t="s">
        <v>133</v>
      </c>
    </row>
    <row r="217" spans="1:65" s="2" customFormat="1" ht="6.95" customHeight="1">
      <c r="A217" s="34"/>
      <c r="B217" s="54"/>
      <c r="C217" s="55"/>
      <c r="D217" s="55"/>
      <c r="E217" s="55"/>
      <c r="F217" s="55"/>
      <c r="G217" s="55"/>
      <c r="H217" s="55"/>
      <c r="I217" s="55"/>
      <c r="J217" s="55"/>
      <c r="K217" s="55"/>
      <c r="L217" s="39"/>
      <c r="M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</row>
  </sheetData>
  <sheetProtection algorithmName="SHA-512" hashValue="riOKvEHSJau59M7r6wtSBCmXs5u2Hh0Sq2GMjfqlf6lc84xWFAslt7zQ/bgGRGkGbnSPxaW13qPKFYCVi1Z1Og==" saltValue="UGm1djfdvqP2VhKMZmdh0SnOKkwLdlGFeQEffvnLjxOMK0WXqBMzc4Qp6L3TeRcq/DiR9G/y3j3e306NjQeKJQ==" spinCount="100000" sheet="1" objects="1" scenarios="1" formatColumns="0" formatRows="0" autoFilter="0"/>
  <autoFilter ref="C122:K216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81"/>
  <sheetViews>
    <sheetView showGridLines="0" topLeftCell="A107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7" t="s">
        <v>103</v>
      </c>
      <c r="AZ2" s="108" t="s">
        <v>235</v>
      </c>
      <c r="BA2" s="108" t="s">
        <v>235</v>
      </c>
      <c r="BB2" s="108" t="s">
        <v>236</v>
      </c>
      <c r="BC2" s="108" t="s">
        <v>1789</v>
      </c>
      <c r="BD2" s="108" t="s">
        <v>85</v>
      </c>
    </row>
    <row r="3" spans="1:5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0"/>
      <c r="AT3" s="17" t="s">
        <v>85</v>
      </c>
    </row>
    <row r="4" spans="1:56" s="1" customFormat="1" ht="24.95" customHeight="1">
      <c r="B4" s="20"/>
      <c r="D4" s="111" t="s">
        <v>107</v>
      </c>
      <c r="L4" s="20"/>
      <c r="M4" s="112" t="s">
        <v>10</v>
      </c>
      <c r="AT4" s="17" t="s">
        <v>4</v>
      </c>
    </row>
    <row r="5" spans="1:56" s="1" customFormat="1" ht="6.95" customHeight="1">
      <c r="B5" s="20"/>
      <c r="L5" s="20"/>
    </row>
    <row r="6" spans="1:56" s="1" customFormat="1" ht="12" customHeight="1">
      <c r="B6" s="20"/>
      <c r="D6" s="113" t="s">
        <v>16</v>
      </c>
      <c r="L6" s="20"/>
    </row>
    <row r="7" spans="1:56" s="1" customFormat="1" ht="16.5" customHeight="1">
      <c r="B7" s="20"/>
      <c r="E7" s="310" t="str">
        <f>'Rekapitulace stavby'!K6</f>
        <v>Náves Heřmanice, ul. K Návsi</v>
      </c>
      <c r="F7" s="311"/>
      <c r="G7" s="311"/>
      <c r="H7" s="311"/>
      <c r="L7" s="20"/>
    </row>
    <row r="8" spans="1:56" s="2" customFormat="1" ht="12" customHeight="1">
      <c r="A8" s="34"/>
      <c r="B8" s="39"/>
      <c r="C8" s="34"/>
      <c r="D8" s="113" t="s">
        <v>108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56" s="2" customFormat="1" ht="16.5" customHeight="1">
      <c r="A9" s="34"/>
      <c r="B9" s="39"/>
      <c r="C9" s="34"/>
      <c r="D9" s="34"/>
      <c r="E9" s="312" t="s">
        <v>1790</v>
      </c>
      <c r="F9" s="313"/>
      <c r="G9" s="313"/>
      <c r="H9" s="313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5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56" s="2" customFormat="1" ht="12" customHeight="1">
      <c r="A11" s="34"/>
      <c r="B11" s="39"/>
      <c r="C11" s="34"/>
      <c r="D11" s="113" t="s">
        <v>18</v>
      </c>
      <c r="E11" s="34"/>
      <c r="F11" s="114" t="s">
        <v>1</v>
      </c>
      <c r="G11" s="34"/>
      <c r="H11" s="34"/>
      <c r="I11" s="113" t="s">
        <v>19</v>
      </c>
      <c r="J11" s="114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56" s="2" customFormat="1" ht="12" customHeight="1">
      <c r="A12" s="34"/>
      <c r="B12" s="39"/>
      <c r="C12" s="34"/>
      <c r="D12" s="113" t="s">
        <v>20</v>
      </c>
      <c r="E12" s="34"/>
      <c r="F12" s="114" t="s">
        <v>21</v>
      </c>
      <c r="G12" s="34"/>
      <c r="H12" s="34"/>
      <c r="I12" s="113" t="s">
        <v>22</v>
      </c>
      <c r="J12" s="115" t="str">
        <f>'Rekapitulace stavby'!AN8</f>
        <v>7. 7. 2021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5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56" s="2" customFormat="1" ht="12" customHeight="1">
      <c r="A14" s="34"/>
      <c r="B14" s="39"/>
      <c r="C14" s="34"/>
      <c r="D14" s="113" t="s">
        <v>24</v>
      </c>
      <c r="E14" s="34"/>
      <c r="F14" s="34"/>
      <c r="G14" s="34"/>
      <c r="H14" s="34"/>
      <c r="I14" s="113" t="s">
        <v>25</v>
      </c>
      <c r="J14" s="114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56" s="2" customFormat="1" ht="18" customHeight="1">
      <c r="A15" s="34"/>
      <c r="B15" s="39"/>
      <c r="C15" s="34"/>
      <c r="D15" s="34"/>
      <c r="E15" s="114" t="s">
        <v>26</v>
      </c>
      <c r="F15" s="34"/>
      <c r="G15" s="34"/>
      <c r="H15" s="34"/>
      <c r="I15" s="113" t="s">
        <v>27</v>
      </c>
      <c r="J15" s="114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5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3" t="s">
        <v>28</v>
      </c>
      <c r="E17" s="34"/>
      <c r="F17" s="34"/>
      <c r="G17" s="34"/>
      <c r="H17" s="34"/>
      <c r="I17" s="113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14" t="str">
        <f>'Rekapitulace stavby'!E14</f>
        <v>Vyplň údaj</v>
      </c>
      <c r="F18" s="315"/>
      <c r="G18" s="315"/>
      <c r="H18" s="315"/>
      <c r="I18" s="113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3" t="s">
        <v>30</v>
      </c>
      <c r="E20" s="34"/>
      <c r="F20" s="34"/>
      <c r="G20" s="34"/>
      <c r="H20" s="34"/>
      <c r="I20" s="113" t="s">
        <v>25</v>
      </c>
      <c r="J20" s="114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4" t="s">
        <v>31</v>
      </c>
      <c r="F21" s="34"/>
      <c r="G21" s="34"/>
      <c r="H21" s="34"/>
      <c r="I21" s="113" t="s">
        <v>27</v>
      </c>
      <c r="J21" s="114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3" t="s">
        <v>33</v>
      </c>
      <c r="E23" s="34"/>
      <c r="F23" s="34"/>
      <c r="G23" s="34"/>
      <c r="H23" s="34"/>
      <c r="I23" s="113" t="s">
        <v>25</v>
      </c>
      <c r="J23" s="114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4" t="s">
        <v>31</v>
      </c>
      <c r="F24" s="34"/>
      <c r="G24" s="34"/>
      <c r="H24" s="34"/>
      <c r="I24" s="113" t="s">
        <v>27</v>
      </c>
      <c r="J24" s="114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3" t="s">
        <v>34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6"/>
      <c r="B27" s="117"/>
      <c r="C27" s="116"/>
      <c r="D27" s="116"/>
      <c r="E27" s="316" t="s">
        <v>1</v>
      </c>
      <c r="F27" s="316"/>
      <c r="G27" s="316"/>
      <c r="H27" s="316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9"/>
      <c r="E29" s="119"/>
      <c r="F29" s="119"/>
      <c r="G29" s="119"/>
      <c r="H29" s="119"/>
      <c r="I29" s="119"/>
      <c r="J29" s="119"/>
      <c r="K29" s="119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0" t="s">
        <v>35</v>
      </c>
      <c r="E30" s="34"/>
      <c r="F30" s="34"/>
      <c r="G30" s="34"/>
      <c r="H30" s="34"/>
      <c r="I30" s="34"/>
      <c r="J30" s="121">
        <f>ROUND(J122,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9"/>
      <c r="E31" s="119"/>
      <c r="F31" s="119"/>
      <c r="G31" s="119"/>
      <c r="H31" s="119"/>
      <c r="I31" s="119"/>
      <c r="J31" s="119"/>
      <c r="K31" s="119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2" t="s">
        <v>37</v>
      </c>
      <c r="G32" s="34"/>
      <c r="H32" s="34"/>
      <c r="I32" s="122" t="s">
        <v>36</v>
      </c>
      <c r="J32" s="122" t="s">
        <v>38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3" t="s">
        <v>39</v>
      </c>
      <c r="E33" s="113" t="s">
        <v>40</v>
      </c>
      <c r="F33" s="124">
        <f>ROUND((SUM(BE122:BE380)),  2)</f>
        <v>0</v>
      </c>
      <c r="G33" s="34"/>
      <c r="H33" s="34"/>
      <c r="I33" s="125">
        <v>0.21</v>
      </c>
      <c r="J33" s="124">
        <f>ROUND(((SUM(BE122:BE380))*I33),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3" t="s">
        <v>41</v>
      </c>
      <c r="F34" s="124">
        <f>ROUND((SUM(BF122:BF380)),  2)</f>
        <v>0</v>
      </c>
      <c r="G34" s="34"/>
      <c r="H34" s="34"/>
      <c r="I34" s="125">
        <v>0.15</v>
      </c>
      <c r="J34" s="124">
        <f>ROUND(((SUM(BF122:BF380))*I34),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3" t="s">
        <v>42</v>
      </c>
      <c r="F35" s="124">
        <f>ROUND((SUM(BG122:BG380)),  2)</f>
        <v>0</v>
      </c>
      <c r="G35" s="34"/>
      <c r="H35" s="34"/>
      <c r="I35" s="125">
        <v>0.21</v>
      </c>
      <c r="J35" s="124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3" t="s">
        <v>43</v>
      </c>
      <c r="F36" s="124">
        <f>ROUND((SUM(BH122:BH380)),  2)</f>
        <v>0</v>
      </c>
      <c r="G36" s="34"/>
      <c r="H36" s="34"/>
      <c r="I36" s="125">
        <v>0.15</v>
      </c>
      <c r="J36" s="124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3" t="s">
        <v>44</v>
      </c>
      <c r="F37" s="124">
        <f>ROUND((SUM(BI122:BI380)),  2)</f>
        <v>0</v>
      </c>
      <c r="G37" s="34"/>
      <c r="H37" s="34"/>
      <c r="I37" s="125">
        <v>0</v>
      </c>
      <c r="J37" s="124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6"/>
      <c r="D39" s="127" t="s">
        <v>45</v>
      </c>
      <c r="E39" s="128"/>
      <c r="F39" s="128"/>
      <c r="G39" s="129" t="s">
        <v>46</v>
      </c>
      <c r="H39" s="130" t="s">
        <v>47</v>
      </c>
      <c r="I39" s="128"/>
      <c r="J39" s="131">
        <f>SUM(J30:J37)</f>
        <v>0</v>
      </c>
      <c r="K39" s="132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3" t="s">
        <v>48</v>
      </c>
      <c r="E50" s="134"/>
      <c r="F50" s="134"/>
      <c r="G50" s="133" t="s">
        <v>49</v>
      </c>
      <c r="H50" s="134"/>
      <c r="I50" s="134"/>
      <c r="J50" s="134"/>
      <c r="K50" s="134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5" t="s">
        <v>50</v>
      </c>
      <c r="E61" s="136"/>
      <c r="F61" s="137" t="s">
        <v>51</v>
      </c>
      <c r="G61" s="135" t="s">
        <v>50</v>
      </c>
      <c r="H61" s="136"/>
      <c r="I61" s="136"/>
      <c r="J61" s="138" t="s">
        <v>51</v>
      </c>
      <c r="K61" s="136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3" t="s">
        <v>52</v>
      </c>
      <c r="E65" s="139"/>
      <c r="F65" s="139"/>
      <c r="G65" s="133" t="s">
        <v>53</v>
      </c>
      <c r="H65" s="139"/>
      <c r="I65" s="139"/>
      <c r="J65" s="139"/>
      <c r="K65" s="139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5" t="s">
        <v>50</v>
      </c>
      <c r="E76" s="136"/>
      <c r="F76" s="137" t="s">
        <v>51</v>
      </c>
      <c r="G76" s="135" t="s">
        <v>50</v>
      </c>
      <c r="H76" s="136"/>
      <c r="I76" s="136"/>
      <c r="J76" s="138" t="s">
        <v>51</v>
      </c>
      <c r="K76" s="136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17" t="str">
        <f>E7</f>
        <v>Náves Heřmanice, ul. K Návsi</v>
      </c>
      <c r="F85" s="318"/>
      <c r="G85" s="318"/>
      <c r="H85" s="318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108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9" t="str">
        <f>E9</f>
        <v>006 - 5 LETÁ UDRŽOVACÍ PÉČE</v>
      </c>
      <c r="F87" s="319"/>
      <c r="G87" s="319"/>
      <c r="H87" s="319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ul. K Návsi</v>
      </c>
      <c r="G89" s="36"/>
      <c r="H89" s="36"/>
      <c r="I89" s="29" t="s">
        <v>22</v>
      </c>
      <c r="J89" s="66" t="str">
        <f>IF(J12="","",J12)</f>
        <v>7. 7. 2021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Městský obvod Slezská Ostrava</v>
      </c>
      <c r="G91" s="36"/>
      <c r="H91" s="36"/>
      <c r="I91" s="29" t="s">
        <v>30</v>
      </c>
      <c r="J91" s="32" t="str">
        <f>E21</f>
        <v>Ing. Bc. Roman Fildán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5.7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33</v>
      </c>
      <c r="J92" s="32" t="str">
        <f>E24</f>
        <v>Ing. Bc. Roman Fildán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4" t="s">
        <v>111</v>
      </c>
      <c r="D94" s="145"/>
      <c r="E94" s="145"/>
      <c r="F94" s="145"/>
      <c r="G94" s="145"/>
      <c r="H94" s="145"/>
      <c r="I94" s="145"/>
      <c r="J94" s="146" t="s">
        <v>112</v>
      </c>
      <c r="K94" s="14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7" t="s">
        <v>113</v>
      </c>
      <c r="D96" s="36"/>
      <c r="E96" s="36"/>
      <c r="F96" s="36"/>
      <c r="G96" s="36"/>
      <c r="H96" s="36"/>
      <c r="I96" s="36"/>
      <c r="J96" s="84">
        <f>J122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114</v>
      </c>
    </row>
    <row r="97" spans="1:31" s="9" customFormat="1" ht="24.95" customHeight="1">
      <c r="B97" s="148"/>
      <c r="C97" s="149"/>
      <c r="D97" s="150" t="s">
        <v>115</v>
      </c>
      <c r="E97" s="151"/>
      <c r="F97" s="151"/>
      <c r="G97" s="151"/>
      <c r="H97" s="151"/>
      <c r="I97" s="151"/>
      <c r="J97" s="152">
        <f>J123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1791</v>
      </c>
      <c r="E98" s="157"/>
      <c r="F98" s="157"/>
      <c r="G98" s="157"/>
      <c r="H98" s="157"/>
      <c r="I98" s="157"/>
      <c r="J98" s="158">
        <f>J124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1792</v>
      </c>
      <c r="E99" s="157"/>
      <c r="F99" s="157"/>
      <c r="G99" s="157"/>
      <c r="H99" s="157"/>
      <c r="I99" s="157"/>
      <c r="J99" s="158">
        <f>J175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1793</v>
      </c>
      <c r="E100" s="157"/>
      <c r="F100" s="157"/>
      <c r="G100" s="157"/>
      <c r="H100" s="157"/>
      <c r="I100" s="157"/>
      <c r="J100" s="158">
        <f>J226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1794</v>
      </c>
      <c r="E101" s="157"/>
      <c r="F101" s="157"/>
      <c r="G101" s="157"/>
      <c r="H101" s="157"/>
      <c r="I101" s="157"/>
      <c r="J101" s="158">
        <f>J277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1795</v>
      </c>
      <c r="E102" s="157"/>
      <c r="F102" s="157"/>
      <c r="G102" s="157"/>
      <c r="H102" s="157"/>
      <c r="I102" s="157"/>
      <c r="J102" s="158">
        <f>J328</f>
        <v>0</v>
      </c>
      <c r="K102" s="155"/>
      <c r="L102" s="159"/>
    </row>
    <row r="103" spans="1:31" s="2" customFormat="1" ht="21.75" customHeight="1">
      <c r="A103" s="34"/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pans="1:31" s="2" customFormat="1" ht="6.95" customHeight="1">
      <c r="A104" s="34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pans="1:31" s="2" customFormat="1" ht="6.95" customHeight="1">
      <c r="A108" s="34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24.95" customHeight="1">
      <c r="A109" s="34"/>
      <c r="B109" s="35"/>
      <c r="C109" s="23" t="s">
        <v>117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9" t="s">
        <v>16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6.5" customHeight="1">
      <c r="A112" s="34"/>
      <c r="B112" s="35"/>
      <c r="C112" s="36"/>
      <c r="D112" s="36"/>
      <c r="E112" s="317" t="str">
        <f>E7</f>
        <v>Náves Heřmanice, ul. K Návsi</v>
      </c>
      <c r="F112" s="318"/>
      <c r="G112" s="318"/>
      <c r="H112" s="318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108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6.5" customHeight="1">
      <c r="A114" s="34"/>
      <c r="B114" s="35"/>
      <c r="C114" s="36"/>
      <c r="D114" s="36"/>
      <c r="E114" s="269" t="str">
        <f>E9</f>
        <v>006 - 5 LETÁ UDRŽOVACÍ PÉČE</v>
      </c>
      <c r="F114" s="319"/>
      <c r="G114" s="319"/>
      <c r="H114" s="319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20</v>
      </c>
      <c r="D116" s="36"/>
      <c r="E116" s="36"/>
      <c r="F116" s="27" t="str">
        <f>F12</f>
        <v>ul. K Návsi</v>
      </c>
      <c r="G116" s="36"/>
      <c r="H116" s="36"/>
      <c r="I116" s="29" t="s">
        <v>22</v>
      </c>
      <c r="J116" s="66" t="str">
        <f>IF(J12="","",J12)</f>
        <v>7. 7. 2021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25.7" customHeight="1">
      <c r="A118" s="34"/>
      <c r="B118" s="35"/>
      <c r="C118" s="29" t="s">
        <v>24</v>
      </c>
      <c r="D118" s="36"/>
      <c r="E118" s="36"/>
      <c r="F118" s="27" t="str">
        <f>E15</f>
        <v>Městský obvod Slezská Ostrava</v>
      </c>
      <c r="G118" s="36"/>
      <c r="H118" s="36"/>
      <c r="I118" s="29" t="s">
        <v>30</v>
      </c>
      <c r="J118" s="32" t="str">
        <f>E21</f>
        <v>Ing. Bc. Roman Fildán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25.7" customHeight="1">
      <c r="A119" s="34"/>
      <c r="B119" s="35"/>
      <c r="C119" s="29" t="s">
        <v>28</v>
      </c>
      <c r="D119" s="36"/>
      <c r="E119" s="36"/>
      <c r="F119" s="27" t="str">
        <f>IF(E18="","",E18)</f>
        <v>Vyplň údaj</v>
      </c>
      <c r="G119" s="36"/>
      <c r="H119" s="36"/>
      <c r="I119" s="29" t="s">
        <v>33</v>
      </c>
      <c r="J119" s="32" t="str">
        <f>E24</f>
        <v>Ing. Bc. Roman Fildán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0.3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11" customFormat="1" ht="29.25" customHeight="1">
      <c r="A121" s="160"/>
      <c r="B121" s="161"/>
      <c r="C121" s="162" t="s">
        <v>118</v>
      </c>
      <c r="D121" s="163" t="s">
        <v>60</v>
      </c>
      <c r="E121" s="163" t="s">
        <v>56</v>
      </c>
      <c r="F121" s="163" t="s">
        <v>57</v>
      </c>
      <c r="G121" s="163" t="s">
        <v>119</v>
      </c>
      <c r="H121" s="163" t="s">
        <v>120</v>
      </c>
      <c r="I121" s="163" t="s">
        <v>121</v>
      </c>
      <c r="J121" s="164" t="s">
        <v>112</v>
      </c>
      <c r="K121" s="165" t="s">
        <v>122</v>
      </c>
      <c r="L121" s="166"/>
      <c r="M121" s="75" t="s">
        <v>1</v>
      </c>
      <c r="N121" s="76" t="s">
        <v>39</v>
      </c>
      <c r="O121" s="76" t="s">
        <v>123</v>
      </c>
      <c r="P121" s="76" t="s">
        <v>124</v>
      </c>
      <c r="Q121" s="76" t="s">
        <v>125</v>
      </c>
      <c r="R121" s="76" t="s">
        <v>126</v>
      </c>
      <c r="S121" s="76" t="s">
        <v>127</v>
      </c>
      <c r="T121" s="77" t="s">
        <v>128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4"/>
      <c r="B122" s="35"/>
      <c r="C122" s="82" t="s">
        <v>129</v>
      </c>
      <c r="D122" s="36"/>
      <c r="E122" s="36"/>
      <c r="F122" s="36"/>
      <c r="G122" s="36"/>
      <c r="H122" s="36"/>
      <c r="I122" s="36"/>
      <c r="J122" s="167">
        <f>BK122</f>
        <v>0</v>
      </c>
      <c r="K122" s="36"/>
      <c r="L122" s="39"/>
      <c r="M122" s="78"/>
      <c r="N122" s="168"/>
      <c r="O122" s="79"/>
      <c r="P122" s="169">
        <f>P123</f>
        <v>0</v>
      </c>
      <c r="Q122" s="79"/>
      <c r="R122" s="169">
        <f>R123</f>
        <v>1.8187400000000005</v>
      </c>
      <c r="S122" s="79"/>
      <c r="T122" s="170">
        <f>T123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74</v>
      </c>
      <c r="AU122" s="17" t="s">
        <v>114</v>
      </c>
      <c r="BK122" s="171">
        <f>BK123</f>
        <v>0</v>
      </c>
    </row>
    <row r="123" spans="1:65" s="12" customFormat="1" ht="25.9" customHeight="1">
      <c r="B123" s="172"/>
      <c r="C123" s="173"/>
      <c r="D123" s="174" t="s">
        <v>74</v>
      </c>
      <c r="E123" s="175" t="s">
        <v>130</v>
      </c>
      <c r="F123" s="175" t="s">
        <v>131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P124+P175+P226+P277+P328</f>
        <v>0</v>
      </c>
      <c r="Q123" s="180"/>
      <c r="R123" s="181">
        <f>R124+R175+R226+R277+R328</f>
        <v>1.8187400000000005</v>
      </c>
      <c r="S123" s="180"/>
      <c r="T123" s="182">
        <f>T124+T175+T226+T277+T328</f>
        <v>0</v>
      </c>
      <c r="AR123" s="183" t="s">
        <v>83</v>
      </c>
      <c r="AT123" s="184" t="s">
        <v>74</v>
      </c>
      <c r="AU123" s="184" t="s">
        <v>75</v>
      </c>
      <c r="AY123" s="183" t="s">
        <v>133</v>
      </c>
      <c r="BK123" s="185">
        <f>BK124+BK175+BK226+BK277+BK328</f>
        <v>0</v>
      </c>
    </row>
    <row r="124" spans="1:65" s="12" customFormat="1" ht="22.9" customHeight="1">
      <c r="B124" s="172"/>
      <c r="C124" s="173"/>
      <c r="D124" s="174" t="s">
        <v>74</v>
      </c>
      <c r="E124" s="186" t="s">
        <v>1796</v>
      </c>
      <c r="F124" s="186" t="s">
        <v>1797</v>
      </c>
      <c r="G124" s="173"/>
      <c r="H124" s="173"/>
      <c r="I124" s="176"/>
      <c r="J124" s="187">
        <f>BK124</f>
        <v>0</v>
      </c>
      <c r="K124" s="173"/>
      <c r="L124" s="178"/>
      <c r="M124" s="179"/>
      <c r="N124" s="180"/>
      <c r="O124" s="180"/>
      <c r="P124" s="181">
        <f>SUM(P125:P174)</f>
        <v>0</v>
      </c>
      <c r="Q124" s="180"/>
      <c r="R124" s="181">
        <f>SUM(R125:R174)</f>
        <v>0.36374800000000007</v>
      </c>
      <c r="S124" s="180"/>
      <c r="T124" s="182">
        <f>SUM(T125:T174)</f>
        <v>0</v>
      </c>
      <c r="AR124" s="183" t="s">
        <v>83</v>
      </c>
      <c r="AT124" s="184" t="s">
        <v>74</v>
      </c>
      <c r="AU124" s="184" t="s">
        <v>83</v>
      </c>
      <c r="AY124" s="183" t="s">
        <v>133</v>
      </c>
      <c r="BK124" s="185">
        <f>SUM(BK125:BK174)</f>
        <v>0</v>
      </c>
    </row>
    <row r="125" spans="1:65" s="2" customFormat="1" ht="24.2" customHeight="1">
      <c r="A125" s="34"/>
      <c r="B125" s="35"/>
      <c r="C125" s="236" t="s">
        <v>83</v>
      </c>
      <c r="D125" s="236" t="s">
        <v>221</v>
      </c>
      <c r="E125" s="237" t="s">
        <v>1798</v>
      </c>
      <c r="F125" s="238" t="s">
        <v>1799</v>
      </c>
      <c r="G125" s="239" t="s">
        <v>236</v>
      </c>
      <c r="H125" s="240">
        <v>770</v>
      </c>
      <c r="I125" s="241"/>
      <c r="J125" s="242">
        <f>ROUND(I125*H125,2)</f>
        <v>0</v>
      </c>
      <c r="K125" s="243"/>
      <c r="L125" s="39"/>
      <c r="M125" s="244" t="s">
        <v>1</v>
      </c>
      <c r="N125" s="245" t="s">
        <v>40</v>
      </c>
      <c r="O125" s="71"/>
      <c r="P125" s="199">
        <f>O125*H125</f>
        <v>0</v>
      </c>
      <c r="Q125" s="199">
        <v>0</v>
      </c>
      <c r="R125" s="199">
        <f>Q125*H125</f>
        <v>0</v>
      </c>
      <c r="S125" s="199">
        <v>0</v>
      </c>
      <c r="T125" s="200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01" t="s">
        <v>139</v>
      </c>
      <c r="AT125" s="201" t="s">
        <v>221</v>
      </c>
      <c r="AU125" s="201" t="s">
        <v>85</v>
      </c>
      <c r="AY125" s="17" t="s">
        <v>133</v>
      </c>
      <c r="BE125" s="202">
        <f>IF(N125="základní",J125,0)</f>
        <v>0</v>
      </c>
      <c r="BF125" s="202">
        <f>IF(N125="snížená",J125,0)</f>
        <v>0</v>
      </c>
      <c r="BG125" s="202">
        <f>IF(N125="zákl. přenesená",J125,0)</f>
        <v>0</v>
      </c>
      <c r="BH125" s="202">
        <f>IF(N125="sníž. přenesená",J125,0)</f>
        <v>0</v>
      </c>
      <c r="BI125" s="202">
        <f>IF(N125="nulová",J125,0)</f>
        <v>0</v>
      </c>
      <c r="BJ125" s="17" t="s">
        <v>83</v>
      </c>
      <c r="BK125" s="202">
        <f>ROUND(I125*H125,2)</f>
        <v>0</v>
      </c>
      <c r="BL125" s="17" t="s">
        <v>139</v>
      </c>
      <c r="BM125" s="201" t="s">
        <v>1800</v>
      </c>
    </row>
    <row r="126" spans="1:65" s="14" customFormat="1" ht="11.25">
      <c r="B126" s="214"/>
      <c r="C126" s="215"/>
      <c r="D126" s="205" t="s">
        <v>169</v>
      </c>
      <c r="E126" s="216" t="s">
        <v>235</v>
      </c>
      <c r="F126" s="217" t="s">
        <v>1801</v>
      </c>
      <c r="G126" s="215"/>
      <c r="H126" s="218">
        <v>770</v>
      </c>
      <c r="I126" s="219"/>
      <c r="J126" s="215"/>
      <c r="K126" s="215"/>
      <c r="L126" s="220"/>
      <c r="M126" s="221"/>
      <c r="N126" s="222"/>
      <c r="O126" s="222"/>
      <c r="P126" s="222"/>
      <c r="Q126" s="222"/>
      <c r="R126" s="222"/>
      <c r="S126" s="222"/>
      <c r="T126" s="223"/>
      <c r="AT126" s="224" t="s">
        <v>169</v>
      </c>
      <c r="AU126" s="224" t="s">
        <v>85</v>
      </c>
      <c r="AV126" s="14" t="s">
        <v>85</v>
      </c>
      <c r="AW126" s="14" t="s">
        <v>32</v>
      </c>
      <c r="AX126" s="14" t="s">
        <v>83</v>
      </c>
      <c r="AY126" s="224" t="s">
        <v>133</v>
      </c>
    </row>
    <row r="127" spans="1:65" s="2" customFormat="1" ht="24.2" customHeight="1">
      <c r="A127" s="34"/>
      <c r="B127" s="35"/>
      <c r="C127" s="236" t="s">
        <v>85</v>
      </c>
      <c r="D127" s="236" t="s">
        <v>221</v>
      </c>
      <c r="E127" s="237" t="s">
        <v>1802</v>
      </c>
      <c r="F127" s="238" t="s">
        <v>1803</v>
      </c>
      <c r="G127" s="239" t="s">
        <v>236</v>
      </c>
      <c r="H127" s="240">
        <v>618</v>
      </c>
      <c r="I127" s="241"/>
      <c r="J127" s="242">
        <f>ROUND(I127*H127,2)</f>
        <v>0</v>
      </c>
      <c r="K127" s="243"/>
      <c r="L127" s="39"/>
      <c r="M127" s="244" t="s">
        <v>1</v>
      </c>
      <c r="N127" s="245" t="s">
        <v>40</v>
      </c>
      <c r="O127" s="71"/>
      <c r="P127" s="199">
        <f>O127*H127</f>
        <v>0</v>
      </c>
      <c r="Q127" s="199">
        <v>0</v>
      </c>
      <c r="R127" s="199">
        <f>Q127*H127</f>
        <v>0</v>
      </c>
      <c r="S127" s="199">
        <v>0</v>
      </c>
      <c r="T127" s="200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01" t="s">
        <v>139</v>
      </c>
      <c r="AT127" s="201" t="s">
        <v>221</v>
      </c>
      <c r="AU127" s="201" t="s">
        <v>85</v>
      </c>
      <c r="AY127" s="17" t="s">
        <v>133</v>
      </c>
      <c r="BE127" s="202">
        <f>IF(N127="základní",J127,0)</f>
        <v>0</v>
      </c>
      <c r="BF127" s="202">
        <f>IF(N127="snížená",J127,0)</f>
        <v>0</v>
      </c>
      <c r="BG127" s="202">
        <f>IF(N127="zákl. přenesená",J127,0)</f>
        <v>0</v>
      </c>
      <c r="BH127" s="202">
        <f>IF(N127="sníž. přenesená",J127,0)</f>
        <v>0</v>
      </c>
      <c r="BI127" s="202">
        <f>IF(N127="nulová",J127,0)</f>
        <v>0</v>
      </c>
      <c r="BJ127" s="17" t="s">
        <v>83</v>
      </c>
      <c r="BK127" s="202">
        <f>ROUND(I127*H127,2)</f>
        <v>0</v>
      </c>
      <c r="BL127" s="17" t="s">
        <v>139</v>
      </c>
      <c r="BM127" s="201" t="s">
        <v>1804</v>
      </c>
    </row>
    <row r="128" spans="1:65" s="14" customFormat="1" ht="11.25">
      <c r="B128" s="214"/>
      <c r="C128" s="215"/>
      <c r="D128" s="205" t="s">
        <v>169</v>
      </c>
      <c r="E128" s="216" t="s">
        <v>1</v>
      </c>
      <c r="F128" s="217" t="s">
        <v>1805</v>
      </c>
      <c r="G128" s="215"/>
      <c r="H128" s="218">
        <v>618</v>
      </c>
      <c r="I128" s="219"/>
      <c r="J128" s="215"/>
      <c r="K128" s="215"/>
      <c r="L128" s="220"/>
      <c r="M128" s="221"/>
      <c r="N128" s="222"/>
      <c r="O128" s="222"/>
      <c r="P128" s="222"/>
      <c r="Q128" s="222"/>
      <c r="R128" s="222"/>
      <c r="S128" s="222"/>
      <c r="T128" s="223"/>
      <c r="AT128" s="224" t="s">
        <v>169</v>
      </c>
      <c r="AU128" s="224" t="s">
        <v>85</v>
      </c>
      <c r="AV128" s="14" t="s">
        <v>85</v>
      </c>
      <c r="AW128" s="14" t="s">
        <v>32</v>
      </c>
      <c r="AX128" s="14" t="s">
        <v>83</v>
      </c>
      <c r="AY128" s="224" t="s">
        <v>133</v>
      </c>
    </row>
    <row r="129" spans="1:65" s="2" customFormat="1" ht="21.75" customHeight="1">
      <c r="A129" s="34"/>
      <c r="B129" s="35"/>
      <c r="C129" s="236" t="s">
        <v>143</v>
      </c>
      <c r="D129" s="236" t="s">
        <v>221</v>
      </c>
      <c r="E129" s="237" t="s">
        <v>561</v>
      </c>
      <c r="F129" s="238" t="s">
        <v>562</v>
      </c>
      <c r="G129" s="239" t="s">
        <v>236</v>
      </c>
      <c r="H129" s="240">
        <v>77</v>
      </c>
      <c r="I129" s="241"/>
      <c r="J129" s="242">
        <f>ROUND(I129*H129,2)</f>
        <v>0</v>
      </c>
      <c r="K129" s="243"/>
      <c r="L129" s="39"/>
      <c r="M129" s="244" t="s">
        <v>1</v>
      </c>
      <c r="N129" s="245" t="s">
        <v>40</v>
      </c>
      <c r="O129" s="71"/>
      <c r="P129" s="199">
        <f>O129*H129</f>
        <v>0</v>
      </c>
      <c r="Q129" s="199">
        <v>0</v>
      </c>
      <c r="R129" s="199">
        <f>Q129*H129</f>
        <v>0</v>
      </c>
      <c r="S129" s="199">
        <v>0</v>
      </c>
      <c r="T129" s="200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01" t="s">
        <v>139</v>
      </c>
      <c r="AT129" s="201" t="s">
        <v>221</v>
      </c>
      <c r="AU129" s="201" t="s">
        <v>85</v>
      </c>
      <c r="AY129" s="17" t="s">
        <v>133</v>
      </c>
      <c r="BE129" s="202">
        <f>IF(N129="základní",J129,0)</f>
        <v>0</v>
      </c>
      <c r="BF129" s="202">
        <f>IF(N129="snížená",J129,0)</f>
        <v>0</v>
      </c>
      <c r="BG129" s="202">
        <f>IF(N129="zákl. přenesená",J129,0)</f>
        <v>0</v>
      </c>
      <c r="BH129" s="202">
        <f>IF(N129="sníž. přenesená",J129,0)</f>
        <v>0</v>
      </c>
      <c r="BI129" s="202">
        <f>IF(N129="nulová",J129,0)</f>
        <v>0</v>
      </c>
      <c r="BJ129" s="17" t="s">
        <v>83</v>
      </c>
      <c r="BK129" s="202">
        <f>ROUND(I129*H129,2)</f>
        <v>0</v>
      </c>
      <c r="BL129" s="17" t="s">
        <v>139</v>
      </c>
      <c r="BM129" s="201" t="s">
        <v>1806</v>
      </c>
    </row>
    <row r="130" spans="1:65" s="14" customFormat="1" ht="11.25">
      <c r="B130" s="214"/>
      <c r="C130" s="215"/>
      <c r="D130" s="205" t="s">
        <v>169</v>
      </c>
      <c r="E130" s="216" t="s">
        <v>1</v>
      </c>
      <c r="F130" s="217" t="s">
        <v>1807</v>
      </c>
      <c r="G130" s="215"/>
      <c r="H130" s="218">
        <v>77</v>
      </c>
      <c r="I130" s="219"/>
      <c r="J130" s="215"/>
      <c r="K130" s="215"/>
      <c r="L130" s="220"/>
      <c r="M130" s="221"/>
      <c r="N130" s="222"/>
      <c r="O130" s="222"/>
      <c r="P130" s="222"/>
      <c r="Q130" s="222"/>
      <c r="R130" s="222"/>
      <c r="S130" s="222"/>
      <c r="T130" s="223"/>
      <c r="AT130" s="224" t="s">
        <v>169</v>
      </c>
      <c r="AU130" s="224" t="s">
        <v>85</v>
      </c>
      <c r="AV130" s="14" t="s">
        <v>85</v>
      </c>
      <c r="AW130" s="14" t="s">
        <v>32</v>
      </c>
      <c r="AX130" s="14" t="s">
        <v>83</v>
      </c>
      <c r="AY130" s="224" t="s">
        <v>133</v>
      </c>
    </row>
    <row r="131" spans="1:65" s="2" customFormat="1" ht="33" customHeight="1">
      <c r="A131" s="34"/>
      <c r="B131" s="35"/>
      <c r="C131" s="236" t="s">
        <v>139</v>
      </c>
      <c r="D131" s="236" t="s">
        <v>221</v>
      </c>
      <c r="E131" s="237" t="s">
        <v>569</v>
      </c>
      <c r="F131" s="238" t="s">
        <v>570</v>
      </c>
      <c r="G131" s="239" t="s">
        <v>571</v>
      </c>
      <c r="H131" s="240">
        <v>0.04</v>
      </c>
      <c r="I131" s="241"/>
      <c r="J131" s="242">
        <f>ROUND(I131*H131,2)</f>
        <v>0</v>
      </c>
      <c r="K131" s="243"/>
      <c r="L131" s="39"/>
      <c r="M131" s="244" t="s">
        <v>1</v>
      </c>
      <c r="N131" s="245" t="s">
        <v>40</v>
      </c>
      <c r="O131" s="71"/>
      <c r="P131" s="199">
        <f>O131*H131</f>
        <v>0</v>
      </c>
      <c r="Q131" s="199">
        <v>0</v>
      </c>
      <c r="R131" s="199">
        <f>Q131*H131</f>
        <v>0</v>
      </c>
      <c r="S131" s="199">
        <v>0</v>
      </c>
      <c r="T131" s="200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1" t="s">
        <v>139</v>
      </c>
      <c r="AT131" s="201" t="s">
        <v>221</v>
      </c>
      <c r="AU131" s="201" t="s">
        <v>85</v>
      </c>
      <c r="AY131" s="17" t="s">
        <v>133</v>
      </c>
      <c r="BE131" s="202">
        <f>IF(N131="základní",J131,0)</f>
        <v>0</v>
      </c>
      <c r="BF131" s="202">
        <f>IF(N131="snížená",J131,0)</f>
        <v>0</v>
      </c>
      <c r="BG131" s="202">
        <f>IF(N131="zákl. přenesená",J131,0)</f>
        <v>0</v>
      </c>
      <c r="BH131" s="202">
        <f>IF(N131="sníž. přenesená",J131,0)</f>
        <v>0</v>
      </c>
      <c r="BI131" s="202">
        <f>IF(N131="nulová",J131,0)</f>
        <v>0</v>
      </c>
      <c r="BJ131" s="17" t="s">
        <v>83</v>
      </c>
      <c r="BK131" s="202">
        <f>ROUND(I131*H131,2)</f>
        <v>0</v>
      </c>
      <c r="BL131" s="17" t="s">
        <v>139</v>
      </c>
      <c r="BM131" s="201" t="s">
        <v>1808</v>
      </c>
    </row>
    <row r="132" spans="1:65" s="14" customFormat="1" ht="11.25">
      <c r="B132" s="214"/>
      <c r="C132" s="215"/>
      <c r="D132" s="205" t="s">
        <v>169</v>
      </c>
      <c r="E132" s="216" t="s">
        <v>1</v>
      </c>
      <c r="F132" s="217" t="s">
        <v>1809</v>
      </c>
      <c r="G132" s="215"/>
      <c r="H132" s="218">
        <v>1.4999999999999999E-2</v>
      </c>
      <c r="I132" s="219"/>
      <c r="J132" s="215"/>
      <c r="K132" s="215"/>
      <c r="L132" s="220"/>
      <c r="M132" s="221"/>
      <c r="N132" s="222"/>
      <c r="O132" s="222"/>
      <c r="P132" s="222"/>
      <c r="Q132" s="222"/>
      <c r="R132" s="222"/>
      <c r="S132" s="222"/>
      <c r="T132" s="223"/>
      <c r="AT132" s="224" t="s">
        <v>169</v>
      </c>
      <c r="AU132" s="224" t="s">
        <v>85</v>
      </c>
      <c r="AV132" s="14" t="s">
        <v>85</v>
      </c>
      <c r="AW132" s="14" t="s">
        <v>32</v>
      </c>
      <c r="AX132" s="14" t="s">
        <v>75</v>
      </c>
      <c r="AY132" s="224" t="s">
        <v>133</v>
      </c>
    </row>
    <row r="133" spans="1:65" s="14" customFormat="1" ht="11.25">
      <c r="B133" s="214"/>
      <c r="C133" s="215"/>
      <c r="D133" s="205" t="s">
        <v>169</v>
      </c>
      <c r="E133" s="216" t="s">
        <v>1</v>
      </c>
      <c r="F133" s="217" t="s">
        <v>1810</v>
      </c>
      <c r="G133" s="215"/>
      <c r="H133" s="218">
        <v>2.1000000000000001E-2</v>
      </c>
      <c r="I133" s="219"/>
      <c r="J133" s="215"/>
      <c r="K133" s="215"/>
      <c r="L133" s="220"/>
      <c r="M133" s="221"/>
      <c r="N133" s="222"/>
      <c r="O133" s="222"/>
      <c r="P133" s="222"/>
      <c r="Q133" s="222"/>
      <c r="R133" s="222"/>
      <c r="S133" s="222"/>
      <c r="T133" s="223"/>
      <c r="AT133" s="224" t="s">
        <v>169</v>
      </c>
      <c r="AU133" s="224" t="s">
        <v>85</v>
      </c>
      <c r="AV133" s="14" t="s">
        <v>85</v>
      </c>
      <c r="AW133" s="14" t="s">
        <v>32</v>
      </c>
      <c r="AX133" s="14" t="s">
        <v>75</v>
      </c>
      <c r="AY133" s="224" t="s">
        <v>133</v>
      </c>
    </row>
    <row r="134" spans="1:65" s="14" customFormat="1" ht="11.25">
      <c r="B134" s="214"/>
      <c r="C134" s="215"/>
      <c r="D134" s="205" t="s">
        <v>169</v>
      </c>
      <c r="E134" s="216" t="s">
        <v>1</v>
      </c>
      <c r="F134" s="217" t="s">
        <v>1811</v>
      </c>
      <c r="G134" s="215"/>
      <c r="H134" s="218">
        <v>4.0000000000000001E-3</v>
      </c>
      <c r="I134" s="219"/>
      <c r="J134" s="215"/>
      <c r="K134" s="215"/>
      <c r="L134" s="220"/>
      <c r="M134" s="221"/>
      <c r="N134" s="222"/>
      <c r="O134" s="222"/>
      <c r="P134" s="222"/>
      <c r="Q134" s="222"/>
      <c r="R134" s="222"/>
      <c r="S134" s="222"/>
      <c r="T134" s="223"/>
      <c r="AT134" s="224" t="s">
        <v>169</v>
      </c>
      <c r="AU134" s="224" t="s">
        <v>85</v>
      </c>
      <c r="AV134" s="14" t="s">
        <v>85</v>
      </c>
      <c r="AW134" s="14" t="s">
        <v>32</v>
      </c>
      <c r="AX134" s="14" t="s">
        <v>75</v>
      </c>
      <c r="AY134" s="224" t="s">
        <v>133</v>
      </c>
    </row>
    <row r="135" spans="1:65" s="15" customFormat="1" ht="11.25">
      <c r="B135" s="225"/>
      <c r="C135" s="226"/>
      <c r="D135" s="205" t="s">
        <v>169</v>
      </c>
      <c r="E135" s="227" t="s">
        <v>1</v>
      </c>
      <c r="F135" s="228" t="s">
        <v>173</v>
      </c>
      <c r="G135" s="226"/>
      <c r="H135" s="229">
        <v>4.0000000000000008E-2</v>
      </c>
      <c r="I135" s="230"/>
      <c r="J135" s="226"/>
      <c r="K135" s="226"/>
      <c r="L135" s="231"/>
      <c r="M135" s="232"/>
      <c r="N135" s="233"/>
      <c r="O135" s="233"/>
      <c r="P135" s="233"/>
      <c r="Q135" s="233"/>
      <c r="R135" s="233"/>
      <c r="S135" s="233"/>
      <c r="T135" s="234"/>
      <c r="AT135" s="235" t="s">
        <v>169</v>
      </c>
      <c r="AU135" s="235" t="s">
        <v>85</v>
      </c>
      <c r="AV135" s="15" t="s">
        <v>139</v>
      </c>
      <c r="AW135" s="15" t="s">
        <v>32</v>
      </c>
      <c r="AX135" s="15" t="s">
        <v>83</v>
      </c>
      <c r="AY135" s="235" t="s">
        <v>133</v>
      </c>
    </row>
    <row r="136" spans="1:65" s="2" customFormat="1" ht="16.5" customHeight="1">
      <c r="A136" s="34"/>
      <c r="B136" s="35"/>
      <c r="C136" s="188" t="s">
        <v>132</v>
      </c>
      <c r="D136" s="188" t="s">
        <v>135</v>
      </c>
      <c r="E136" s="189" t="s">
        <v>500</v>
      </c>
      <c r="F136" s="190" t="s">
        <v>1812</v>
      </c>
      <c r="G136" s="191" t="s">
        <v>487</v>
      </c>
      <c r="H136" s="192">
        <v>16.667999999999999</v>
      </c>
      <c r="I136" s="193"/>
      <c r="J136" s="194">
        <f>ROUND(I136*H136,2)</f>
        <v>0</v>
      </c>
      <c r="K136" s="195"/>
      <c r="L136" s="196"/>
      <c r="M136" s="197" t="s">
        <v>1</v>
      </c>
      <c r="N136" s="198" t="s">
        <v>40</v>
      </c>
      <c r="O136" s="71"/>
      <c r="P136" s="199">
        <f>O136*H136</f>
        <v>0</v>
      </c>
      <c r="Q136" s="199">
        <v>1E-3</v>
      </c>
      <c r="R136" s="199">
        <f>Q136*H136</f>
        <v>1.6667999999999999E-2</v>
      </c>
      <c r="S136" s="199">
        <v>0</v>
      </c>
      <c r="T136" s="200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1" t="s">
        <v>138</v>
      </c>
      <c r="AT136" s="201" t="s">
        <v>135</v>
      </c>
      <c r="AU136" s="201" t="s">
        <v>85</v>
      </c>
      <c r="AY136" s="17" t="s">
        <v>133</v>
      </c>
      <c r="BE136" s="202">
        <f>IF(N136="základní",J136,0)</f>
        <v>0</v>
      </c>
      <c r="BF136" s="202">
        <f>IF(N136="snížená",J136,0)</f>
        <v>0</v>
      </c>
      <c r="BG136" s="202">
        <f>IF(N136="zákl. přenesená",J136,0)</f>
        <v>0</v>
      </c>
      <c r="BH136" s="202">
        <f>IF(N136="sníž. přenesená",J136,0)</f>
        <v>0</v>
      </c>
      <c r="BI136" s="202">
        <f>IF(N136="nulová",J136,0)</f>
        <v>0</v>
      </c>
      <c r="BJ136" s="17" t="s">
        <v>83</v>
      </c>
      <c r="BK136" s="202">
        <f>ROUND(I136*H136,2)</f>
        <v>0</v>
      </c>
      <c r="BL136" s="17" t="s">
        <v>139</v>
      </c>
      <c r="BM136" s="201" t="s">
        <v>1813</v>
      </c>
    </row>
    <row r="137" spans="1:65" s="14" customFormat="1" ht="11.25">
      <c r="B137" s="214"/>
      <c r="C137" s="215"/>
      <c r="D137" s="205" t="s">
        <v>169</v>
      </c>
      <c r="E137" s="216" t="s">
        <v>1</v>
      </c>
      <c r="F137" s="217" t="s">
        <v>1814</v>
      </c>
      <c r="G137" s="215"/>
      <c r="H137" s="218">
        <v>9.24</v>
      </c>
      <c r="I137" s="219"/>
      <c r="J137" s="215"/>
      <c r="K137" s="215"/>
      <c r="L137" s="220"/>
      <c r="M137" s="221"/>
      <c r="N137" s="222"/>
      <c r="O137" s="222"/>
      <c r="P137" s="222"/>
      <c r="Q137" s="222"/>
      <c r="R137" s="222"/>
      <c r="S137" s="222"/>
      <c r="T137" s="223"/>
      <c r="AT137" s="224" t="s">
        <v>169</v>
      </c>
      <c r="AU137" s="224" t="s">
        <v>85</v>
      </c>
      <c r="AV137" s="14" t="s">
        <v>85</v>
      </c>
      <c r="AW137" s="14" t="s">
        <v>32</v>
      </c>
      <c r="AX137" s="14" t="s">
        <v>75</v>
      </c>
      <c r="AY137" s="224" t="s">
        <v>133</v>
      </c>
    </row>
    <row r="138" spans="1:65" s="14" customFormat="1" ht="11.25">
      <c r="B138" s="214"/>
      <c r="C138" s="215"/>
      <c r="D138" s="205" t="s">
        <v>169</v>
      </c>
      <c r="E138" s="216" t="s">
        <v>1</v>
      </c>
      <c r="F138" s="217" t="s">
        <v>1815</v>
      </c>
      <c r="G138" s="215"/>
      <c r="H138" s="218">
        <v>6.18</v>
      </c>
      <c r="I138" s="219"/>
      <c r="J138" s="215"/>
      <c r="K138" s="215"/>
      <c r="L138" s="220"/>
      <c r="M138" s="221"/>
      <c r="N138" s="222"/>
      <c r="O138" s="222"/>
      <c r="P138" s="222"/>
      <c r="Q138" s="222"/>
      <c r="R138" s="222"/>
      <c r="S138" s="222"/>
      <c r="T138" s="223"/>
      <c r="AT138" s="224" t="s">
        <v>169</v>
      </c>
      <c r="AU138" s="224" t="s">
        <v>85</v>
      </c>
      <c r="AV138" s="14" t="s">
        <v>85</v>
      </c>
      <c r="AW138" s="14" t="s">
        <v>32</v>
      </c>
      <c r="AX138" s="14" t="s">
        <v>75</v>
      </c>
      <c r="AY138" s="224" t="s">
        <v>133</v>
      </c>
    </row>
    <row r="139" spans="1:65" s="14" customFormat="1" ht="11.25">
      <c r="B139" s="214"/>
      <c r="C139" s="215"/>
      <c r="D139" s="205" t="s">
        <v>169</v>
      </c>
      <c r="E139" s="216" t="s">
        <v>1</v>
      </c>
      <c r="F139" s="217" t="s">
        <v>1816</v>
      </c>
      <c r="G139" s="215"/>
      <c r="H139" s="218">
        <v>1.248</v>
      </c>
      <c r="I139" s="219"/>
      <c r="J139" s="215"/>
      <c r="K139" s="215"/>
      <c r="L139" s="220"/>
      <c r="M139" s="221"/>
      <c r="N139" s="222"/>
      <c r="O139" s="222"/>
      <c r="P139" s="222"/>
      <c r="Q139" s="222"/>
      <c r="R139" s="222"/>
      <c r="S139" s="222"/>
      <c r="T139" s="223"/>
      <c r="AT139" s="224" t="s">
        <v>169</v>
      </c>
      <c r="AU139" s="224" t="s">
        <v>85</v>
      </c>
      <c r="AV139" s="14" t="s">
        <v>85</v>
      </c>
      <c r="AW139" s="14" t="s">
        <v>32</v>
      </c>
      <c r="AX139" s="14" t="s">
        <v>75</v>
      </c>
      <c r="AY139" s="224" t="s">
        <v>133</v>
      </c>
    </row>
    <row r="140" spans="1:65" s="15" customFormat="1" ht="11.25">
      <c r="B140" s="225"/>
      <c r="C140" s="226"/>
      <c r="D140" s="205" t="s">
        <v>169</v>
      </c>
      <c r="E140" s="227" t="s">
        <v>1</v>
      </c>
      <c r="F140" s="228" t="s">
        <v>173</v>
      </c>
      <c r="G140" s="226"/>
      <c r="H140" s="229">
        <v>16.667999999999999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AT140" s="235" t="s">
        <v>169</v>
      </c>
      <c r="AU140" s="235" t="s">
        <v>85</v>
      </c>
      <c r="AV140" s="15" t="s">
        <v>139</v>
      </c>
      <c r="AW140" s="15" t="s">
        <v>32</v>
      </c>
      <c r="AX140" s="15" t="s">
        <v>83</v>
      </c>
      <c r="AY140" s="235" t="s">
        <v>133</v>
      </c>
    </row>
    <row r="141" spans="1:65" s="2" customFormat="1" ht="24.2" customHeight="1">
      <c r="A141" s="34"/>
      <c r="B141" s="35"/>
      <c r="C141" s="236" t="s">
        <v>151</v>
      </c>
      <c r="D141" s="236" t="s">
        <v>221</v>
      </c>
      <c r="E141" s="237" t="s">
        <v>596</v>
      </c>
      <c r="F141" s="238" t="s">
        <v>597</v>
      </c>
      <c r="G141" s="239" t="s">
        <v>167</v>
      </c>
      <c r="H141" s="240">
        <v>16</v>
      </c>
      <c r="I141" s="241"/>
      <c r="J141" s="242">
        <f>ROUND(I141*H141,2)</f>
        <v>0</v>
      </c>
      <c r="K141" s="243"/>
      <c r="L141" s="39"/>
      <c r="M141" s="244" t="s">
        <v>1</v>
      </c>
      <c r="N141" s="245" t="s">
        <v>40</v>
      </c>
      <c r="O141" s="71"/>
      <c r="P141" s="199">
        <f>O141*H141</f>
        <v>0</v>
      </c>
      <c r="Q141" s="199">
        <v>6.0000000000000002E-5</v>
      </c>
      <c r="R141" s="199">
        <f>Q141*H141</f>
        <v>9.6000000000000002E-4</v>
      </c>
      <c r="S141" s="199">
        <v>0</v>
      </c>
      <c r="T141" s="200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1" t="s">
        <v>139</v>
      </c>
      <c r="AT141" s="201" t="s">
        <v>221</v>
      </c>
      <c r="AU141" s="201" t="s">
        <v>85</v>
      </c>
      <c r="AY141" s="17" t="s">
        <v>133</v>
      </c>
      <c r="BE141" s="202">
        <f>IF(N141="základní",J141,0)</f>
        <v>0</v>
      </c>
      <c r="BF141" s="202">
        <f>IF(N141="snížená",J141,0)</f>
        <v>0</v>
      </c>
      <c r="BG141" s="202">
        <f>IF(N141="zákl. přenesená",J141,0)</f>
        <v>0</v>
      </c>
      <c r="BH141" s="202">
        <f>IF(N141="sníž. přenesená",J141,0)</f>
        <v>0</v>
      </c>
      <c r="BI141" s="202">
        <f>IF(N141="nulová",J141,0)</f>
        <v>0</v>
      </c>
      <c r="BJ141" s="17" t="s">
        <v>83</v>
      </c>
      <c r="BK141" s="202">
        <f>ROUND(I141*H141,2)</f>
        <v>0</v>
      </c>
      <c r="BL141" s="17" t="s">
        <v>139</v>
      </c>
      <c r="BM141" s="201" t="s">
        <v>1817</v>
      </c>
    </row>
    <row r="142" spans="1:65" s="2" customFormat="1" ht="24.2" customHeight="1">
      <c r="A142" s="34"/>
      <c r="B142" s="35"/>
      <c r="C142" s="236" t="s">
        <v>154</v>
      </c>
      <c r="D142" s="236" t="s">
        <v>221</v>
      </c>
      <c r="E142" s="237" t="s">
        <v>1818</v>
      </c>
      <c r="F142" s="238" t="s">
        <v>1819</v>
      </c>
      <c r="G142" s="239" t="s">
        <v>167</v>
      </c>
      <c r="H142" s="240">
        <v>16</v>
      </c>
      <c r="I142" s="241"/>
      <c r="J142" s="242">
        <f>ROUND(I142*H142,2)</f>
        <v>0</v>
      </c>
      <c r="K142" s="243"/>
      <c r="L142" s="39"/>
      <c r="M142" s="244" t="s">
        <v>1</v>
      </c>
      <c r="N142" s="245" t="s">
        <v>40</v>
      </c>
      <c r="O142" s="71"/>
      <c r="P142" s="199">
        <f>O142*H142</f>
        <v>0</v>
      </c>
      <c r="Q142" s="199">
        <v>0</v>
      </c>
      <c r="R142" s="199">
        <f>Q142*H142</f>
        <v>0</v>
      </c>
      <c r="S142" s="199">
        <v>0</v>
      </c>
      <c r="T142" s="200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1" t="s">
        <v>139</v>
      </c>
      <c r="AT142" s="201" t="s">
        <v>221</v>
      </c>
      <c r="AU142" s="201" t="s">
        <v>85</v>
      </c>
      <c r="AY142" s="17" t="s">
        <v>133</v>
      </c>
      <c r="BE142" s="202">
        <f>IF(N142="základní",J142,0)</f>
        <v>0</v>
      </c>
      <c r="BF142" s="202">
        <f>IF(N142="snížená",J142,0)</f>
        <v>0</v>
      </c>
      <c r="BG142" s="202">
        <f>IF(N142="zákl. přenesená",J142,0)</f>
        <v>0</v>
      </c>
      <c r="BH142" s="202">
        <f>IF(N142="sníž. přenesená",J142,0)</f>
        <v>0</v>
      </c>
      <c r="BI142" s="202">
        <f>IF(N142="nulová",J142,0)</f>
        <v>0</v>
      </c>
      <c r="BJ142" s="17" t="s">
        <v>83</v>
      </c>
      <c r="BK142" s="202">
        <f>ROUND(I142*H142,2)</f>
        <v>0</v>
      </c>
      <c r="BL142" s="17" t="s">
        <v>139</v>
      </c>
      <c r="BM142" s="201" t="s">
        <v>1820</v>
      </c>
    </row>
    <row r="143" spans="1:65" s="2" customFormat="1" ht="24.2" customHeight="1">
      <c r="A143" s="34"/>
      <c r="B143" s="35"/>
      <c r="C143" s="236" t="s">
        <v>138</v>
      </c>
      <c r="D143" s="236" t="s">
        <v>221</v>
      </c>
      <c r="E143" s="237" t="s">
        <v>1821</v>
      </c>
      <c r="F143" s="238" t="s">
        <v>1822</v>
      </c>
      <c r="G143" s="239" t="s">
        <v>236</v>
      </c>
      <c r="H143" s="240">
        <v>77</v>
      </c>
      <c r="I143" s="241"/>
      <c r="J143" s="242">
        <f>ROUND(I143*H143,2)</f>
        <v>0</v>
      </c>
      <c r="K143" s="243"/>
      <c r="L143" s="39"/>
      <c r="M143" s="244" t="s">
        <v>1</v>
      </c>
      <c r="N143" s="245" t="s">
        <v>40</v>
      </c>
      <c r="O143" s="71"/>
      <c r="P143" s="199">
        <f>O143*H143</f>
        <v>0</v>
      </c>
      <c r="Q143" s="199">
        <v>0</v>
      </c>
      <c r="R143" s="199">
        <f>Q143*H143</f>
        <v>0</v>
      </c>
      <c r="S143" s="199">
        <v>0</v>
      </c>
      <c r="T143" s="200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1" t="s">
        <v>139</v>
      </c>
      <c r="AT143" s="201" t="s">
        <v>221</v>
      </c>
      <c r="AU143" s="201" t="s">
        <v>85</v>
      </c>
      <c r="AY143" s="17" t="s">
        <v>133</v>
      </c>
      <c r="BE143" s="202">
        <f>IF(N143="základní",J143,0)</f>
        <v>0</v>
      </c>
      <c r="BF143" s="202">
        <f>IF(N143="snížená",J143,0)</f>
        <v>0</v>
      </c>
      <c r="BG143" s="202">
        <f>IF(N143="zákl. přenesená",J143,0)</f>
        <v>0</v>
      </c>
      <c r="BH143" s="202">
        <f>IF(N143="sníž. přenesená",J143,0)</f>
        <v>0</v>
      </c>
      <c r="BI143" s="202">
        <f>IF(N143="nulová",J143,0)</f>
        <v>0</v>
      </c>
      <c r="BJ143" s="17" t="s">
        <v>83</v>
      </c>
      <c r="BK143" s="202">
        <f>ROUND(I143*H143,2)</f>
        <v>0</v>
      </c>
      <c r="BL143" s="17" t="s">
        <v>139</v>
      </c>
      <c r="BM143" s="201" t="s">
        <v>1823</v>
      </c>
    </row>
    <row r="144" spans="1:65" s="2" customFormat="1" ht="16.5" customHeight="1">
      <c r="A144" s="34"/>
      <c r="B144" s="35"/>
      <c r="C144" s="188" t="s">
        <v>160</v>
      </c>
      <c r="D144" s="188" t="s">
        <v>135</v>
      </c>
      <c r="E144" s="189" t="s">
        <v>1824</v>
      </c>
      <c r="F144" s="190" t="s">
        <v>1825</v>
      </c>
      <c r="G144" s="191" t="s">
        <v>1826</v>
      </c>
      <c r="H144" s="192">
        <v>6.2E-2</v>
      </c>
      <c r="I144" s="193"/>
      <c r="J144" s="194">
        <f>ROUND(I144*H144,2)</f>
        <v>0</v>
      </c>
      <c r="K144" s="195"/>
      <c r="L144" s="196"/>
      <c r="M144" s="197" t="s">
        <v>1</v>
      </c>
      <c r="N144" s="198" t="s">
        <v>40</v>
      </c>
      <c r="O144" s="71"/>
      <c r="P144" s="199">
        <f>O144*H144</f>
        <v>0</v>
      </c>
      <c r="Q144" s="199">
        <v>0</v>
      </c>
      <c r="R144" s="199">
        <f>Q144*H144</f>
        <v>0</v>
      </c>
      <c r="S144" s="199">
        <v>0</v>
      </c>
      <c r="T144" s="200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1" t="s">
        <v>138</v>
      </c>
      <c r="AT144" s="201" t="s">
        <v>135</v>
      </c>
      <c r="AU144" s="201" t="s">
        <v>85</v>
      </c>
      <c r="AY144" s="17" t="s">
        <v>133</v>
      </c>
      <c r="BE144" s="202">
        <f>IF(N144="základní",J144,0)</f>
        <v>0</v>
      </c>
      <c r="BF144" s="202">
        <f>IF(N144="snížená",J144,0)</f>
        <v>0</v>
      </c>
      <c r="BG144" s="202">
        <f>IF(N144="zákl. přenesená",J144,0)</f>
        <v>0</v>
      </c>
      <c r="BH144" s="202">
        <f>IF(N144="sníž. přenesená",J144,0)</f>
        <v>0</v>
      </c>
      <c r="BI144" s="202">
        <f>IF(N144="nulová",J144,0)</f>
        <v>0</v>
      </c>
      <c r="BJ144" s="17" t="s">
        <v>83</v>
      </c>
      <c r="BK144" s="202">
        <f>ROUND(I144*H144,2)</f>
        <v>0</v>
      </c>
      <c r="BL144" s="17" t="s">
        <v>139</v>
      </c>
      <c r="BM144" s="201" t="s">
        <v>1827</v>
      </c>
    </row>
    <row r="145" spans="1:65" s="14" customFormat="1" ht="11.25">
      <c r="B145" s="214"/>
      <c r="C145" s="215"/>
      <c r="D145" s="205" t="s">
        <v>169</v>
      </c>
      <c r="E145" s="216" t="s">
        <v>1</v>
      </c>
      <c r="F145" s="217" t="s">
        <v>1828</v>
      </c>
      <c r="G145" s="215"/>
      <c r="H145" s="218">
        <v>6.2E-2</v>
      </c>
      <c r="I145" s="219"/>
      <c r="J145" s="215"/>
      <c r="K145" s="215"/>
      <c r="L145" s="220"/>
      <c r="M145" s="221"/>
      <c r="N145" s="222"/>
      <c r="O145" s="222"/>
      <c r="P145" s="222"/>
      <c r="Q145" s="222"/>
      <c r="R145" s="222"/>
      <c r="S145" s="222"/>
      <c r="T145" s="223"/>
      <c r="AT145" s="224" t="s">
        <v>169</v>
      </c>
      <c r="AU145" s="224" t="s">
        <v>85</v>
      </c>
      <c r="AV145" s="14" t="s">
        <v>85</v>
      </c>
      <c r="AW145" s="14" t="s">
        <v>32</v>
      </c>
      <c r="AX145" s="14" t="s">
        <v>83</v>
      </c>
      <c r="AY145" s="224" t="s">
        <v>133</v>
      </c>
    </row>
    <row r="146" spans="1:65" s="2" customFormat="1" ht="16.5" customHeight="1">
      <c r="A146" s="34"/>
      <c r="B146" s="35"/>
      <c r="C146" s="236" t="s">
        <v>164</v>
      </c>
      <c r="D146" s="236" t="s">
        <v>221</v>
      </c>
      <c r="E146" s="237" t="s">
        <v>1829</v>
      </c>
      <c r="F146" s="238" t="s">
        <v>1830</v>
      </c>
      <c r="G146" s="239" t="s">
        <v>167</v>
      </c>
      <c r="H146" s="240">
        <v>3180</v>
      </c>
      <c r="I146" s="241"/>
      <c r="J146" s="242">
        <f>ROUND(I146*H146,2)</f>
        <v>0</v>
      </c>
      <c r="K146" s="243"/>
      <c r="L146" s="39"/>
      <c r="M146" s="244" t="s">
        <v>1</v>
      </c>
      <c r="N146" s="245" t="s">
        <v>40</v>
      </c>
      <c r="O146" s="71"/>
      <c r="P146" s="199">
        <f>O146*H146</f>
        <v>0</v>
      </c>
      <c r="Q146" s="199">
        <v>0</v>
      </c>
      <c r="R146" s="199">
        <f>Q146*H146</f>
        <v>0</v>
      </c>
      <c r="S146" s="199">
        <v>0</v>
      </c>
      <c r="T146" s="200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1" t="s">
        <v>139</v>
      </c>
      <c r="AT146" s="201" t="s">
        <v>221</v>
      </c>
      <c r="AU146" s="201" t="s">
        <v>85</v>
      </c>
      <c r="AY146" s="17" t="s">
        <v>133</v>
      </c>
      <c r="BE146" s="202">
        <f>IF(N146="základní",J146,0)</f>
        <v>0</v>
      </c>
      <c r="BF146" s="202">
        <f>IF(N146="snížená",J146,0)</f>
        <v>0</v>
      </c>
      <c r="BG146" s="202">
        <f>IF(N146="zákl. přenesená",J146,0)</f>
        <v>0</v>
      </c>
      <c r="BH146" s="202">
        <f>IF(N146="sníž. přenesená",J146,0)</f>
        <v>0</v>
      </c>
      <c r="BI146" s="202">
        <f>IF(N146="nulová",J146,0)</f>
        <v>0</v>
      </c>
      <c r="BJ146" s="17" t="s">
        <v>83</v>
      </c>
      <c r="BK146" s="202">
        <f>ROUND(I146*H146,2)</f>
        <v>0</v>
      </c>
      <c r="BL146" s="17" t="s">
        <v>139</v>
      </c>
      <c r="BM146" s="201" t="s">
        <v>1831</v>
      </c>
    </row>
    <row r="147" spans="1:65" s="14" customFormat="1" ht="11.25">
      <c r="B147" s="214"/>
      <c r="C147" s="215"/>
      <c r="D147" s="205" t="s">
        <v>169</v>
      </c>
      <c r="E147" s="216" t="s">
        <v>1</v>
      </c>
      <c r="F147" s="217" t="s">
        <v>1832</v>
      </c>
      <c r="G147" s="215"/>
      <c r="H147" s="218">
        <v>3180</v>
      </c>
      <c r="I147" s="219"/>
      <c r="J147" s="215"/>
      <c r="K147" s="215"/>
      <c r="L147" s="220"/>
      <c r="M147" s="221"/>
      <c r="N147" s="222"/>
      <c r="O147" s="222"/>
      <c r="P147" s="222"/>
      <c r="Q147" s="222"/>
      <c r="R147" s="222"/>
      <c r="S147" s="222"/>
      <c r="T147" s="223"/>
      <c r="AT147" s="224" t="s">
        <v>169</v>
      </c>
      <c r="AU147" s="224" t="s">
        <v>85</v>
      </c>
      <c r="AV147" s="14" t="s">
        <v>85</v>
      </c>
      <c r="AW147" s="14" t="s">
        <v>32</v>
      </c>
      <c r="AX147" s="14" t="s">
        <v>83</v>
      </c>
      <c r="AY147" s="224" t="s">
        <v>133</v>
      </c>
    </row>
    <row r="148" spans="1:65" s="2" customFormat="1" ht="33" customHeight="1">
      <c r="A148" s="34"/>
      <c r="B148" s="35"/>
      <c r="C148" s="236" t="s">
        <v>174</v>
      </c>
      <c r="D148" s="236" t="s">
        <v>221</v>
      </c>
      <c r="E148" s="237" t="s">
        <v>1833</v>
      </c>
      <c r="F148" s="238" t="s">
        <v>1834</v>
      </c>
      <c r="G148" s="239" t="s">
        <v>236</v>
      </c>
      <c r="H148" s="240">
        <v>103</v>
      </c>
      <c r="I148" s="241"/>
      <c r="J148" s="242">
        <f>ROUND(I148*H148,2)</f>
        <v>0</v>
      </c>
      <c r="K148" s="243"/>
      <c r="L148" s="39"/>
      <c r="M148" s="244" t="s">
        <v>1</v>
      </c>
      <c r="N148" s="245" t="s">
        <v>40</v>
      </c>
      <c r="O148" s="71"/>
      <c r="P148" s="199">
        <f>O148*H148</f>
        <v>0</v>
      </c>
      <c r="Q148" s="199">
        <v>0</v>
      </c>
      <c r="R148" s="199">
        <f>Q148*H148</f>
        <v>0</v>
      </c>
      <c r="S148" s="199">
        <v>0</v>
      </c>
      <c r="T148" s="200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1" t="s">
        <v>139</v>
      </c>
      <c r="AT148" s="201" t="s">
        <v>221</v>
      </c>
      <c r="AU148" s="201" t="s">
        <v>85</v>
      </c>
      <c r="AY148" s="17" t="s">
        <v>133</v>
      </c>
      <c r="BE148" s="202">
        <f>IF(N148="základní",J148,0)</f>
        <v>0</v>
      </c>
      <c r="BF148" s="202">
        <f>IF(N148="snížená",J148,0)</f>
        <v>0</v>
      </c>
      <c r="BG148" s="202">
        <f>IF(N148="zákl. přenesená",J148,0)</f>
        <v>0</v>
      </c>
      <c r="BH148" s="202">
        <f>IF(N148="sníž. přenesená",J148,0)</f>
        <v>0</v>
      </c>
      <c r="BI148" s="202">
        <f>IF(N148="nulová",J148,0)</f>
        <v>0</v>
      </c>
      <c r="BJ148" s="17" t="s">
        <v>83</v>
      </c>
      <c r="BK148" s="202">
        <f>ROUND(I148*H148,2)</f>
        <v>0</v>
      </c>
      <c r="BL148" s="17" t="s">
        <v>139</v>
      </c>
      <c r="BM148" s="201" t="s">
        <v>1835</v>
      </c>
    </row>
    <row r="149" spans="1:65" s="2" customFormat="1" ht="16.5" customHeight="1">
      <c r="A149" s="34"/>
      <c r="B149" s="35"/>
      <c r="C149" s="236" t="s">
        <v>178</v>
      </c>
      <c r="D149" s="236" t="s">
        <v>221</v>
      </c>
      <c r="E149" s="237" t="s">
        <v>1836</v>
      </c>
      <c r="F149" s="238" t="s">
        <v>1837</v>
      </c>
      <c r="G149" s="239" t="s">
        <v>167</v>
      </c>
      <c r="H149" s="240">
        <v>16</v>
      </c>
      <c r="I149" s="241"/>
      <c r="J149" s="242">
        <f>ROUND(I149*H149,2)</f>
        <v>0</v>
      </c>
      <c r="K149" s="243"/>
      <c r="L149" s="39"/>
      <c r="M149" s="244" t="s">
        <v>1</v>
      </c>
      <c r="N149" s="245" t="s">
        <v>40</v>
      </c>
      <c r="O149" s="71"/>
      <c r="P149" s="199">
        <f>O149*H149</f>
        <v>0</v>
      </c>
      <c r="Q149" s="199">
        <v>2.0000000000000002E-5</v>
      </c>
      <c r="R149" s="199">
        <f>Q149*H149</f>
        <v>3.2000000000000003E-4</v>
      </c>
      <c r="S149" s="199">
        <v>0</v>
      </c>
      <c r="T149" s="200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1" t="s">
        <v>139</v>
      </c>
      <c r="AT149" s="201" t="s">
        <v>221</v>
      </c>
      <c r="AU149" s="201" t="s">
        <v>85</v>
      </c>
      <c r="AY149" s="17" t="s">
        <v>133</v>
      </c>
      <c r="BE149" s="202">
        <f>IF(N149="základní",J149,0)</f>
        <v>0</v>
      </c>
      <c r="BF149" s="202">
        <f>IF(N149="snížená",J149,0)</f>
        <v>0</v>
      </c>
      <c r="BG149" s="202">
        <f>IF(N149="zákl. přenesená",J149,0)</f>
        <v>0</v>
      </c>
      <c r="BH149" s="202">
        <f>IF(N149="sníž. přenesená",J149,0)</f>
        <v>0</v>
      </c>
      <c r="BI149" s="202">
        <f>IF(N149="nulová",J149,0)</f>
        <v>0</v>
      </c>
      <c r="BJ149" s="17" t="s">
        <v>83</v>
      </c>
      <c r="BK149" s="202">
        <f>ROUND(I149*H149,2)</f>
        <v>0</v>
      </c>
      <c r="BL149" s="17" t="s">
        <v>139</v>
      </c>
      <c r="BM149" s="201" t="s">
        <v>1838</v>
      </c>
    </row>
    <row r="150" spans="1:65" s="2" customFormat="1" ht="24.2" customHeight="1">
      <c r="A150" s="34"/>
      <c r="B150" s="35"/>
      <c r="C150" s="236" t="s">
        <v>182</v>
      </c>
      <c r="D150" s="236" t="s">
        <v>221</v>
      </c>
      <c r="E150" s="237" t="s">
        <v>1839</v>
      </c>
      <c r="F150" s="238" t="s">
        <v>1840</v>
      </c>
      <c r="G150" s="239" t="s">
        <v>236</v>
      </c>
      <c r="H150" s="240">
        <v>17.286999999999999</v>
      </c>
      <c r="I150" s="241"/>
      <c r="J150" s="242">
        <f>ROUND(I150*H150,2)</f>
        <v>0</v>
      </c>
      <c r="K150" s="243"/>
      <c r="L150" s="39"/>
      <c r="M150" s="244" t="s">
        <v>1</v>
      </c>
      <c r="N150" s="245" t="s">
        <v>40</v>
      </c>
      <c r="O150" s="71"/>
      <c r="P150" s="199">
        <f>O150*H150</f>
        <v>0</v>
      </c>
      <c r="Q150" s="199">
        <v>0</v>
      </c>
      <c r="R150" s="199">
        <f>Q150*H150</f>
        <v>0</v>
      </c>
      <c r="S150" s="199">
        <v>0</v>
      </c>
      <c r="T150" s="200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1" t="s">
        <v>139</v>
      </c>
      <c r="AT150" s="201" t="s">
        <v>221</v>
      </c>
      <c r="AU150" s="201" t="s">
        <v>85</v>
      </c>
      <c r="AY150" s="17" t="s">
        <v>133</v>
      </c>
      <c r="BE150" s="202">
        <f>IF(N150="základní",J150,0)</f>
        <v>0</v>
      </c>
      <c r="BF150" s="202">
        <f>IF(N150="snížená",J150,0)</f>
        <v>0</v>
      </c>
      <c r="BG150" s="202">
        <f>IF(N150="zákl. přenesená",J150,0)</f>
        <v>0</v>
      </c>
      <c r="BH150" s="202">
        <f>IF(N150="sníž. přenesená",J150,0)</f>
        <v>0</v>
      </c>
      <c r="BI150" s="202">
        <f>IF(N150="nulová",J150,0)</f>
        <v>0</v>
      </c>
      <c r="BJ150" s="17" t="s">
        <v>83</v>
      </c>
      <c r="BK150" s="202">
        <f>ROUND(I150*H150,2)</f>
        <v>0</v>
      </c>
      <c r="BL150" s="17" t="s">
        <v>139</v>
      </c>
      <c r="BM150" s="201" t="s">
        <v>1841</v>
      </c>
    </row>
    <row r="151" spans="1:65" s="14" customFormat="1" ht="11.25">
      <c r="B151" s="214"/>
      <c r="C151" s="215"/>
      <c r="D151" s="205" t="s">
        <v>169</v>
      </c>
      <c r="E151" s="216" t="s">
        <v>1</v>
      </c>
      <c r="F151" s="217" t="s">
        <v>1842</v>
      </c>
      <c r="G151" s="215"/>
      <c r="H151" s="218">
        <v>17.286999999999999</v>
      </c>
      <c r="I151" s="219"/>
      <c r="J151" s="215"/>
      <c r="K151" s="215"/>
      <c r="L151" s="220"/>
      <c r="M151" s="221"/>
      <c r="N151" s="222"/>
      <c r="O151" s="222"/>
      <c r="P151" s="222"/>
      <c r="Q151" s="222"/>
      <c r="R151" s="222"/>
      <c r="S151" s="222"/>
      <c r="T151" s="223"/>
      <c r="AT151" s="224" t="s">
        <v>169</v>
      </c>
      <c r="AU151" s="224" t="s">
        <v>85</v>
      </c>
      <c r="AV151" s="14" t="s">
        <v>85</v>
      </c>
      <c r="AW151" s="14" t="s">
        <v>32</v>
      </c>
      <c r="AX151" s="14" t="s">
        <v>83</v>
      </c>
      <c r="AY151" s="224" t="s">
        <v>133</v>
      </c>
    </row>
    <row r="152" spans="1:65" s="2" customFormat="1" ht="16.5" customHeight="1">
      <c r="A152" s="34"/>
      <c r="B152" s="35"/>
      <c r="C152" s="188" t="s">
        <v>186</v>
      </c>
      <c r="D152" s="188" t="s">
        <v>135</v>
      </c>
      <c r="E152" s="189" t="s">
        <v>622</v>
      </c>
      <c r="F152" s="190" t="s">
        <v>623</v>
      </c>
      <c r="G152" s="191" t="s">
        <v>249</v>
      </c>
      <c r="H152" s="192">
        <v>1.7290000000000001</v>
      </c>
      <c r="I152" s="193"/>
      <c r="J152" s="194">
        <f>ROUND(I152*H152,2)</f>
        <v>0</v>
      </c>
      <c r="K152" s="195"/>
      <c r="L152" s="196"/>
      <c r="M152" s="197" t="s">
        <v>1</v>
      </c>
      <c r="N152" s="198" t="s">
        <v>40</v>
      </c>
      <c r="O152" s="71"/>
      <c r="P152" s="199">
        <f>O152*H152</f>
        <v>0</v>
      </c>
      <c r="Q152" s="199">
        <v>0.2</v>
      </c>
      <c r="R152" s="199">
        <f>Q152*H152</f>
        <v>0.34580000000000005</v>
      </c>
      <c r="S152" s="199">
        <v>0</v>
      </c>
      <c r="T152" s="200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1" t="s">
        <v>138</v>
      </c>
      <c r="AT152" s="201" t="s">
        <v>135</v>
      </c>
      <c r="AU152" s="201" t="s">
        <v>85</v>
      </c>
      <c r="AY152" s="17" t="s">
        <v>133</v>
      </c>
      <c r="BE152" s="202">
        <f>IF(N152="základní",J152,0)</f>
        <v>0</v>
      </c>
      <c r="BF152" s="202">
        <f>IF(N152="snížená",J152,0)</f>
        <v>0</v>
      </c>
      <c r="BG152" s="202">
        <f>IF(N152="zákl. přenesená",J152,0)</f>
        <v>0</v>
      </c>
      <c r="BH152" s="202">
        <f>IF(N152="sníž. přenesená",J152,0)</f>
        <v>0</v>
      </c>
      <c r="BI152" s="202">
        <f>IF(N152="nulová",J152,0)</f>
        <v>0</v>
      </c>
      <c r="BJ152" s="17" t="s">
        <v>83</v>
      </c>
      <c r="BK152" s="202">
        <f>ROUND(I152*H152,2)</f>
        <v>0</v>
      </c>
      <c r="BL152" s="17" t="s">
        <v>139</v>
      </c>
      <c r="BM152" s="201" t="s">
        <v>1843</v>
      </c>
    </row>
    <row r="153" spans="1:65" s="14" customFormat="1" ht="11.25">
      <c r="B153" s="214"/>
      <c r="C153" s="215"/>
      <c r="D153" s="205" t="s">
        <v>169</v>
      </c>
      <c r="E153" s="216" t="s">
        <v>1</v>
      </c>
      <c r="F153" s="217" t="s">
        <v>1844</v>
      </c>
      <c r="G153" s="215"/>
      <c r="H153" s="218">
        <v>1.7290000000000001</v>
      </c>
      <c r="I153" s="219"/>
      <c r="J153" s="215"/>
      <c r="K153" s="215"/>
      <c r="L153" s="220"/>
      <c r="M153" s="221"/>
      <c r="N153" s="222"/>
      <c r="O153" s="222"/>
      <c r="P153" s="222"/>
      <c r="Q153" s="222"/>
      <c r="R153" s="222"/>
      <c r="S153" s="222"/>
      <c r="T153" s="223"/>
      <c r="AT153" s="224" t="s">
        <v>169</v>
      </c>
      <c r="AU153" s="224" t="s">
        <v>85</v>
      </c>
      <c r="AV153" s="14" t="s">
        <v>85</v>
      </c>
      <c r="AW153" s="14" t="s">
        <v>32</v>
      </c>
      <c r="AX153" s="14" t="s">
        <v>83</v>
      </c>
      <c r="AY153" s="224" t="s">
        <v>133</v>
      </c>
    </row>
    <row r="154" spans="1:65" s="2" customFormat="1" ht="16.5" customHeight="1">
      <c r="A154" s="34"/>
      <c r="B154" s="35"/>
      <c r="C154" s="236" t="s">
        <v>8</v>
      </c>
      <c r="D154" s="236" t="s">
        <v>221</v>
      </c>
      <c r="E154" s="237" t="s">
        <v>627</v>
      </c>
      <c r="F154" s="238" t="s">
        <v>628</v>
      </c>
      <c r="G154" s="239" t="s">
        <v>249</v>
      </c>
      <c r="H154" s="240">
        <v>25.448</v>
      </c>
      <c r="I154" s="241"/>
      <c r="J154" s="242">
        <f>ROUND(I154*H154,2)</f>
        <v>0</v>
      </c>
      <c r="K154" s="243"/>
      <c r="L154" s="39"/>
      <c r="M154" s="244" t="s">
        <v>1</v>
      </c>
      <c r="N154" s="245" t="s">
        <v>40</v>
      </c>
      <c r="O154" s="71"/>
      <c r="P154" s="199">
        <f>O154*H154</f>
        <v>0</v>
      </c>
      <c r="Q154" s="199">
        <v>0</v>
      </c>
      <c r="R154" s="199">
        <f>Q154*H154</f>
        <v>0</v>
      </c>
      <c r="S154" s="199">
        <v>0</v>
      </c>
      <c r="T154" s="200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1" t="s">
        <v>139</v>
      </c>
      <c r="AT154" s="201" t="s">
        <v>221</v>
      </c>
      <c r="AU154" s="201" t="s">
        <v>85</v>
      </c>
      <c r="AY154" s="17" t="s">
        <v>133</v>
      </c>
      <c r="BE154" s="202">
        <f>IF(N154="základní",J154,0)</f>
        <v>0</v>
      </c>
      <c r="BF154" s="202">
        <f>IF(N154="snížená",J154,0)</f>
        <v>0</v>
      </c>
      <c r="BG154" s="202">
        <f>IF(N154="zákl. přenesená",J154,0)</f>
        <v>0</v>
      </c>
      <c r="BH154" s="202">
        <f>IF(N154="sníž. přenesená",J154,0)</f>
        <v>0</v>
      </c>
      <c r="BI154" s="202">
        <f>IF(N154="nulová",J154,0)</f>
        <v>0</v>
      </c>
      <c r="BJ154" s="17" t="s">
        <v>83</v>
      </c>
      <c r="BK154" s="202">
        <f>ROUND(I154*H154,2)</f>
        <v>0</v>
      </c>
      <c r="BL154" s="17" t="s">
        <v>139</v>
      </c>
      <c r="BM154" s="201" t="s">
        <v>1845</v>
      </c>
    </row>
    <row r="155" spans="1:65" s="14" customFormat="1" ht="11.25">
      <c r="B155" s="214"/>
      <c r="C155" s="215"/>
      <c r="D155" s="205" t="s">
        <v>169</v>
      </c>
      <c r="E155" s="216" t="s">
        <v>1</v>
      </c>
      <c r="F155" s="217" t="s">
        <v>1846</v>
      </c>
      <c r="G155" s="215"/>
      <c r="H155" s="218">
        <v>11.55</v>
      </c>
      <c r="I155" s="219"/>
      <c r="J155" s="215"/>
      <c r="K155" s="215"/>
      <c r="L155" s="220"/>
      <c r="M155" s="221"/>
      <c r="N155" s="222"/>
      <c r="O155" s="222"/>
      <c r="P155" s="222"/>
      <c r="Q155" s="222"/>
      <c r="R155" s="222"/>
      <c r="S155" s="222"/>
      <c r="T155" s="223"/>
      <c r="AT155" s="224" t="s">
        <v>169</v>
      </c>
      <c r="AU155" s="224" t="s">
        <v>85</v>
      </c>
      <c r="AV155" s="14" t="s">
        <v>85</v>
      </c>
      <c r="AW155" s="14" t="s">
        <v>32</v>
      </c>
      <c r="AX155" s="14" t="s">
        <v>75</v>
      </c>
      <c r="AY155" s="224" t="s">
        <v>133</v>
      </c>
    </row>
    <row r="156" spans="1:65" s="14" customFormat="1" ht="11.25">
      <c r="B156" s="214"/>
      <c r="C156" s="215"/>
      <c r="D156" s="205" t="s">
        <v>169</v>
      </c>
      <c r="E156" s="216" t="s">
        <v>1</v>
      </c>
      <c r="F156" s="217" t="s">
        <v>1847</v>
      </c>
      <c r="G156" s="215"/>
      <c r="H156" s="218">
        <v>7.21</v>
      </c>
      <c r="I156" s="219"/>
      <c r="J156" s="215"/>
      <c r="K156" s="215"/>
      <c r="L156" s="220"/>
      <c r="M156" s="221"/>
      <c r="N156" s="222"/>
      <c r="O156" s="222"/>
      <c r="P156" s="222"/>
      <c r="Q156" s="222"/>
      <c r="R156" s="222"/>
      <c r="S156" s="222"/>
      <c r="T156" s="223"/>
      <c r="AT156" s="224" t="s">
        <v>169</v>
      </c>
      <c r="AU156" s="224" t="s">
        <v>85</v>
      </c>
      <c r="AV156" s="14" t="s">
        <v>85</v>
      </c>
      <c r="AW156" s="14" t="s">
        <v>32</v>
      </c>
      <c r="AX156" s="14" t="s">
        <v>75</v>
      </c>
      <c r="AY156" s="224" t="s">
        <v>133</v>
      </c>
    </row>
    <row r="157" spans="1:65" s="14" customFormat="1" ht="11.25">
      <c r="B157" s="214"/>
      <c r="C157" s="215"/>
      <c r="D157" s="205" t="s">
        <v>169</v>
      </c>
      <c r="E157" s="216" t="s">
        <v>1</v>
      </c>
      <c r="F157" s="217" t="s">
        <v>1848</v>
      </c>
      <c r="G157" s="215"/>
      <c r="H157" s="218">
        <v>3.3279999999999998</v>
      </c>
      <c r="I157" s="219"/>
      <c r="J157" s="215"/>
      <c r="K157" s="215"/>
      <c r="L157" s="220"/>
      <c r="M157" s="221"/>
      <c r="N157" s="222"/>
      <c r="O157" s="222"/>
      <c r="P157" s="222"/>
      <c r="Q157" s="222"/>
      <c r="R157" s="222"/>
      <c r="S157" s="222"/>
      <c r="T157" s="223"/>
      <c r="AT157" s="224" t="s">
        <v>169</v>
      </c>
      <c r="AU157" s="224" t="s">
        <v>85</v>
      </c>
      <c r="AV157" s="14" t="s">
        <v>85</v>
      </c>
      <c r="AW157" s="14" t="s">
        <v>32</v>
      </c>
      <c r="AX157" s="14" t="s">
        <v>75</v>
      </c>
      <c r="AY157" s="224" t="s">
        <v>133</v>
      </c>
    </row>
    <row r="158" spans="1:65" s="14" customFormat="1" ht="11.25">
      <c r="B158" s="214"/>
      <c r="C158" s="215"/>
      <c r="D158" s="205" t="s">
        <v>169</v>
      </c>
      <c r="E158" s="216" t="s">
        <v>1</v>
      </c>
      <c r="F158" s="217" t="s">
        <v>1849</v>
      </c>
      <c r="G158" s="215"/>
      <c r="H158" s="218">
        <v>3.36</v>
      </c>
      <c r="I158" s="219"/>
      <c r="J158" s="215"/>
      <c r="K158" s="215"/>
      <c r="L158" s="220"/>
      <c r="M158" s="221"/>
      <c r="N158" s="222"/>
      <c r="O158" s="222"/>
      <c r="P158" s="222"/>
      <c r="Q158" s="222"/>
      <c r="R158" s="222"/>
      <c r="S158" s="222"/>
      <c r="T158" s="223"/>
      <c r="AT158" s="224" t="s">
        <v>169</v>
      </c>
      <c r="AU158" s="224" t="s">
        <v>85</v>
      </c>
      <c r="AV158" s="14" t="s">
        <v>85</v>
      </c>
      <c r="AW158" s="14" t="s">
        <v>32</v>
      </c>
      <c r="AX158" s="14" t="s">
        <v>75</v>
      </c>
      <c r="AY158" s="224" t="s">
        <v>133</v>
      </c>
    </row>
    <row r="159" spans="1:65" s="15" customFormat="1" ht="11.25">
      <c r="B159" s="225"/>
      <c r="C159" s="226"/>
      <c r="D159" s="205" t="s">
        <v>169</v>
      </c>
      <c r="E159" s="227" t="s">
        <v>1</v>
      </c>
      <c r="F159" s="228" t="s">
        <v>173</v>
      </c>
      <c r="G159" s="226"/>
      <c r="H159" s="229">
        <v>25.448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AT159" s="235" t="s">
        <v>169</v>
      </c>
      <c r="AU159" s="235" t="s">
        <v>85</v>
      </c>
      <c r="AV159" s="15" t="s">
        <v>139</v>
      </c>
      <c r="AW159" s="15" t="s">
        <v>32</v>
      </c>
      <c r="AX159" s="15" t="s">
        <v>83</v>
      </c>
      <c r="AY159" s="235" t="s">
        <v>133</v>
      </c>
    </row>
    <row r="160" spans="1:65" s="2" customFormat="1" ht="21.75" customHeight="1">
      <c r="A160" s="34"/>
      <c r="B160" s="35"/>
      <c r="C160" s="236" t="s">
        <v>193</v>
      </c>
      <c r="D160" s="236" t="s">
        <v>221</v>
      </c>
      <c r="E160" s="237" t="s">
        <v>1850</v>
      </c>
      <c r="F160" s="238" t="s">
        <v>1851</v>
      </c>
      <c r="G160" s="239" t="s">
        <v>236</v>
      </c>
      <c r="H160" s="240">
        <v>28.274000000000001</v>
      </c>
      <c r="I160" s="241"/>
      <c r="J160" s="242">
        <f>ROUND(I160*H160,2)</f>
        <v>0</v>
      </c>
      <c r="K160" s="243"/>
      <c r="L160" s="39"/>
      <c r="M160" s="244" t="s">
        <v>1</v>
      </c>
      <c r="N160" s="245" t="s">
        <v>40</v>
      </c>
      <c r="O160" s="71"/>
      <c r="P160" s="199">
        <f>O160*H160</f>
        <v>0</v>
      </c>
      <c r="Q160" s="199">
        <v>0</v>
      </c>
      <c r="R160" s="199">
        <f>Q160*H160</f>
        <v>0</v>
      </c>
      <c r="S160" s="199">
        <v>0</v>
      </c>
      <c r="T160" s="200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1" t="s">
        <v>139</v>
      </c>
      <c r="AT160" s="201" t="s">
        <v>221</v>
      </c>
      <c r="AU160" s="201" t="s">
        <v>85</v>
      </c>
      <c r="AY160" s="17" t="s">
        <v>133</v>
      </c>
      <c r="BE160" s="202">
        <f>IF(N160="základní",J160,0)</f>
        <v>0</v>
      </c>
      <c r="BF160" s="202">
        <f>IF(N160="snížená",J160,0)</f>
        <v>0</v>
      </c>
      <c r="BG160" s="202">
        <f>IF(N160="zákl. přenesená",J160,0)</f>
        <v>0</v>
      </c>
      <c r="BH160" s="202">
        <f>IF(N160="sníž. přenesená",J160,0)</f>
        <v>0</v>
      </c>
      <c r="BI160" s="202">
        <f>IF(N160="nulová",J160,0)</f>
        <v>0</v>
      </c>
      <c r="BJ160" s="17" t="s">
        <v>83</v>
      </c>
      <c r="BK160" s="202">
        <f>ROUND(I160*H160,2)</f>
        <v>0</v>
      </c>
      <c r="BL160" s="17" t="s">
        <v>139</v>
      </c>
      <c r="BM160" s="201" t="s">
        <v>1852</v>
      </c>
    </row>
    <row r="161" spans="1:65" s="14" customFormat="1" ht="11.25">
      <c r="B161" s="214"/>
      <c r="C161" s="215"/>
      <c r="D161" s="205" t="s">
        <v>169</v>
      </c>
      <c r="E161" s="216" t="s">
        <v>1</v>
      </c>
      <c r="F161" s="217" t="s">
        <v>1853</v>
      </c>
      <c r="G161" s="215"/>
      <c r="H161" s="218">
        <v>28.274000000000001</v>
      </c>
      <c r="I161" s="219"/>
      <c r="J161" s="215"/>
      <c r="K161" s="215"/>
      <c r="L161" s="220"/>
      <c r="M161" s="221"/>
      <c r="N161" s="222"/>
      <c r="O161" s="222"/>
      <c r="P161" s="222"/>
      <c r="Q161" s="222"/>
      <c r="R161" s="222"/>
      <c r="S161" s="222"/>
      <c r="T161" s="223"/>
      <c r="AT161" s="224" t="s">
        <v>169</v>
      </c>
      <c r="AU161" s="224" t="s">
        <v>85</v>
      </c>
      <c r="AV161" s="14" t="s">
        <v>85</v>
      </c>
      <c r="AW161" s="14" t="s">
        <v>32</v>
      </c>
      <c r="AX161" s="14" t="s">
        <v>83</v>
      </c>
      <c r="AY161" s="224" t="s">
        <v>133</v>
      </c>
    </row>
    <row r="162" spans="1:65" s="2" customFormat="1" ht="24.2" customHeight="1">
      <c r="A162" s="34"/>
      <c r="B162" s="35"/>
      <c r="C162" s="236" t="s">
        <v>197</v>
      </c>
      <c r="D162" s="236" t="s">
        <v>221</v>
      </c>
      <c r="E162" s="237" t="s">
        <v>1854</v>
      </c>
      <c r="F162" s="238" t="s">
        <v>1855</v>
      </c>
      <c r="G162" s="239" t="s">
        <v>236</v>
      </c>
      <c r="H162" s="240">
        <v>166.4</v>
      </c>
      <c r="I162" s="241"/>
      <c r="J162" s="242">
        <f>ROUND(I162*H162,2)</f>
        <v>0</v>
      </c>
      <c r="K162" s="243"/>
      <c r="L162" s="39"/>
      <c r="M162" s="244" t="s">
        <v>1</v>
      </c>
      <c r="N162" s="245" t="s">
        <v>40</v>
      </c>
      <c r="O162" s="71"/>
      <c r="P162" s="199">
        <f>O162*H162</f>
        <v>0</v>
      </c>
      <c r="Q162" s="199">
        <v>0</v>
      </c>
      <c r="R162" s="199">
        <f>Q162*H162</f>
        <v>0</v>
      </c>
      <c r="S162" s="199">
        <v>0</v>
      </c>
      <c r="T162" s="200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1" t="s">
        <v>139</v>
      </c>
      <c r="AT162" s="201" t="s">
        <v>221</v>
      </c>
      <c r="AU162" s="201" t="s">
        <v>85</v>
      </c>
      <c r="AY162" s="17" t="s">
        <v>133</v>
      </c>
      <c r="BE162" s="202">
        <f>IF(N162="základní",J162,0)</f>
        <v>0</v>
      </c>
      <c r="BF162" s="202">
        <f>IF(N162="snížená",J162,0)</f>
        <v>0</v>
      </c>
      <c r="BG162" s="202">
        <f>IF(N162="zákl. přenesená",J162,0)</f>
        <v>0</v>
      </c>
      <c r="BH162" s="202">
        <f>IF(N162="sníž. přenesená",J162,0)</f>
        <v>0</v>
      </c>
      <c r="BI162" s="202">
        <f>IF(N162="nulová",J162,0)</f>
        <v>0</v>
      </c>
      <c r="BJ162" s="17" t="s">
        <v>83</v>
      </c>
      <c r="BK162" s="202">
        <f>ROUND(I162*H162,2)</f>
        <v>0</v>
      </c>
      <c r="BL162" s="17" t="s">
        <v>139</v>
      </c>
      <c r="BM162" s="201" t="s">
        <v>1856</v>
      </c>
    </row>
    <row r="163" spans="1:65" s="14" customFormat="1" ht="11.25">
      <c r="B163" s="214"/>
      <c r="C163" s="215"/>
      <c r="D163" s="205" t="s">
        <v>169</v>
      </c>
      <c r="E163" s="216" t="s">
        <v>1</v>
      </c>
      <c r="F163" s="217" t="s">
        <v>1857</v>
      </c>
      <c r="G163" s="215"/>
      <c r="H163" s="218">
        <v>166.4</v>
      </c>
      <c r="I163" s="219"/>
      <c r="J163" s="215"/>
      <c r="K163" s="215"/>
      <c r="L163" s="220"/>
      <c r="M163" s="221"/>
      <c r="N163" s="222"/>
      <c r="O163" s="222"/>
      <c r="P163" s="222"/>
      <c r="Q163" s="222"/>
      <c r="R163" s="222"/>
      <c r="S163" s="222"/>
      <c r="T163" s="223"/>
      <c r="AT163" s="224" t="s">
        <v>169</v>
      </c>
      <c r="AU163" s="224" t="s">
        <v>85</v>
      </c>
      <c r="AV163" s="14" t="s">
        <v>85</v>
      </c>
      <c r="AW163" s="14" t="s">
        <v>32</v>
      </c>
      <c r="AX163" s="14" t="s">
        <v>83</v>
      </c>
      <c r="AY163" s="224" t="s">
        <v>133</v>
      </c>
    </row>
    <row r="164" spans="1:65" s="2" customFormat="1" ht="21.75" customHeight="1">
      <c r="A164" s="34"/>
      <c r="B164" s="35"/>
      <c r="C164" s="236" t="s">
        <v>201</v>
      </c>
      <c r="D164" s="236" t="s">
        <v>221</v>
      </c>
      <c r="E164" s="237" t="s">
        <v>1858</v>
      </c>
      <c r="F164" s="238" t="s">
        <v>1859</v>
      </c>
      <c r="G164" s="239" t="s">
        <v>236</v>
      </c>
      <c r="H164" s="240">
        <v>618</v>
      </c>
      <c r="I164" s="241"/>
      <c r="J164" s="242">
        <f>ROUND(I164*H164,2)</f>
        <v>0</v>
      </c>
      <c r="K164" s="243"/>
      <c r="L164" s="39"/>
      <c r="M164" s="244" t="s">
        <v>1</v>
      </c>
      <c r="N164" s="245" t="s">
        <v>40</v>
      </c>
      <c r="O164" s="71"/>
      <c r="P164" s="199">
        <f>O164*H164</f>
        <v>0</v>
      </c>
      <c r="Q164" s="199">
        <v>0</v>
      </c>
      <c r="R164" s="199">
        <f>Q164*H164</f>
        <v>0</v>
      </c>
      <c r="S164" s="199">
        <v>0</v>
      </c>
      <c r="T164" s="200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1" t="s">
        <v>139</v>
      </c>
      <c r="AT164" s="201" t="s">
        <v>221</v>
      </c>
      <c r="AU164" s="201" t="s">
        <v>85</v>
      </c>
      <c r="AY164" s="17" t="s">
        <v>133</v>
      </c>
      <c r="BE164" s="202">
        <f>IF(N164="základní",J164,0)</f>
        <v>0</v>
      </c>
      <c r="BF164" s="202">
        <f>IF(N164="snížená",J164,0)</f>
        <v>0</v>
      </c>
      <c r="BG164" s="202">
        <f>IF(N164="zákl. přenesená",J164,0)</f>
        <v>0</v>
      </c>
      <c r="BH164" s="202">
        <f>IF(N164="sníž. přenesená",J164,0)</f>
        <v>0</v>
      </c>
      <c r="BI164" s="202">
        <f>IF(N164="nulová",J164,0)</f>
        <v>0</v>
      </c>
      <c r="BJ164" s="17" t="s">
        <v>83</v>
      </c>
      <c r="BK164" s="202">
        <f>ROUND(I164*H164,2)</f>
        <v>0</v>
      </c>
      <c r="BL164" s="17" t="s">
        <v>139</v>
      </c>
      <c r="BM164" s="201" t="s">
        <v>1860</v>
      </c>
    </row>
    <row r="165" spans="1:65" s="14" customFormat="1" ht="11.25">
      <c r="B165" s="214"/>
      <c r="C165" s="215"/>
      <c r="D165" s="205" t="s">
        <v>169</v>
      </c>
      <c r="E165" s="216" t="s">
        <v>1</v>
      </c>
      <c r="F165" s="217" t="s">
        <v>1805</v>
      </c>
      <c r="G165" s="215"/>
      <c r="H165" s="218">
        <v>618</v>
      </c>
      <c r="I165" s="219"/>
      <c r="J165" s="215"/>
      <c r="K165" s="215"/>
      <c r="L165" s="220"/>
      <c r="M165" s="221"/>
      <c r="N165" s="222"/>
      <c r="O165" s="222"/>
      <c r="P165" s="222"/>
      <c r="Q165" s="222"/>
      <c r="R165" s="222"/>
      <c r="S165" s="222"/>
      <c r="T165" s="223"/>
      <c r="AT165" s="224" t="s">
        <v>169</v>
      </c>
      <c r="AU165" s="224" t="s">
        <v>85</v>
      </c>
      <c r="AV165" s="14" t="s">
        <v>85</v>
      </c>
      <c r="AW165" s="14" t="s">
        <v>32</v>
      </c>
      <c r="AX165" s="14" t="s">
        <v>83</v>
      </c>
      <c r="AY165" s="224" t="s">
        <v>133</v>
      </c>
    </row>
    <row r="166" spans="1:65" s="2" customFormat="1" ht="33" customHeight="1">
      <c r="A166" s="34"/>
      <c r="B166" s="35"/>
      <c r="C166" s="236" t="s">
        <v>205</v>
      </c>
      <c r="D166" s="236" t="s">
        <v>221</v>
      </c>
      <c r="E166" s="237" t="s">
        <v>1861</v>
      </c>
      <c r="F166" s="238" t="s">
        <v>1862</v>
      </c>
      <c r="G166" s="239" t="s">
        <v>236</v>
      </c>
      <c r="H166" s="240">
        <v>154</v>
      </c>
      <c r="I166" s="241"/>
      <c r="J166" s="242">
        <f>ROUND(I166*H166,2)</f>
        <v>0</v>
      </c>
      <c r="K166" s="243"/>
      <c r="L166" s="39"/>
      <c r="M166" s="244" t="s">
        <v>1</v>
      </c>
      <c r="N166" s="245" t="s">
        <v>40</v>
      </c>
      <c r="O166" s="71"/>
      <c r="P166" s="199">
        <f>O166*H166</f>
        <v>0</v>
      </c>
      <c r="Q166" s="199">
        <v>0</v>
      </c>
      <c r="R166" s="199">
        <f>Q166*H166</f>
        <v>0</v>
      </c>
      <c r="S166" s="199">
        <v>0</v>
      </c>
      <c r="T166" s="200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1" t="s">
        <v>139</v>
      </c>
      <c r="AT166" s="201" t="s">
        <v>221</v>
      </c>
      <c r="AU166" s="201" t="s">
        <v>85</v>
      </c>
      <c r="AY166" s="17" t="s">
        <v>133</v>
      </c>
      <c r="BE166" s="202">
        <f>IF(N166="základní",J166,0)</f>
        <v>0</v>
      </c>
      <c r="BF166" s="202">
        <f>IF(N166="snížená",J166,0)</f>
        <v>0</v>
      </c>
      <c r="BG166" s="202">
        <f>IF(N166="zákl. přenesená",J166,0)</f>
        <v>0</v>
      </c>
      <c r="BH166" s="202">
        <f>IF(N166="sníž. přenesená",J166,0)</f>
        <v>0</v>
      </c>
      <c r="BI166" s="202">
        <f>IF(N166="nulová",J166,0)</f>
        <v>0</v>
      </c>
      <c r="BJ166" s="17" t="s">
        <v>83</v>
      </c>
      <c r="BK166" s="202">
        <f>ROUND(I166*H166,2)</f>
        <v>0</v>
      </c>
      <c r="BL166" s="17" t="s">
        <v>139</v>
      </c>
      <c r="BM166" s="201" t="s">
        <v>1863</v>
      </c>
    </row>
    <row r="167" spans="1:65" s="14" customFormat="1" ht="11.25">
      <c r="B167" s="214"/>
      <c r="C167" s="215"/>
      <c r="D167" s="205" t="s">
        <v>169</v>
      </c>
      <c r="E167" s="216" t="s">
        <v>1</v>
      </c>
      <c r="F167" s="217" t="s">
        <v>1864</v>
      </c>
      <c r="G167" s="215"/>
      <c r="H167" s="218">
        <v>154</v>
      </c>
      <c r="I167" s="219"/>
      <c r="J167" s="215"/>
      <c r="K167" s="215"/>
      <c r="L167" s="220"/>
      <c r="M167" s="221"/>
      <c r="N167" s="222"/>
      <c r="O167" s="222"/>
      <c r="P167" s="222"/>
      <c r="Q167" s="222"/>
      <c r="R167" s="222"/>
      <c r="S167" s="222"/>
      <c r="T167" s="223"/>
      <c r="AT167" s="224" t="s">
        <v>169</v>
      </c>
      <c r="AU167" s="224" t="s">
        <v>85</v>
      </c>
      <c r="AV167" s="14" t="s">
        <v>85</v>
      </c>
      <c r="AW167" s="14" t="s">
        <v>32</v>
      </c>
      <c r="AX167" s="14" t="s">
        <v>83</v>
      </c>
      <c r="AY167" s="224" t="s">
        <v>133</v>
      </c>
    </row>
    <row r="168" spans="1:65" s="2" customFormat="1" ht="21.75" customHeight="1">
      <c r="A168" s="34"/>
      <c r="B168" s="35"/>
      <c r="C168" s="236" t="s">
        <v>209</v>
      </c>
      <c r="D168" s="236" t="s">
        <v>221</v>
      </c>
      <c r="E168" s="237" t="s">
        <v>635</v>
      </c>
      <c r="F168" s="238" t="s">
        <v>636</v>
      </c>
      <c r="G168" s="239" t="s">
        <v>249</v>
      </c>
      <c r="H168" s="240">
        <v>25.448</v>
      </c>
      <c r="I168" s="241"/>
      <c r="J168" s="242">
        <f>ROUND(I168*H168,2)</f>
        <v>0</v>
      </c>
      <c r="K168" s="243"/>
      <c r="L168" s="39"/>
      <c r="M168" s="244" t="s">
        <v>1</v>
      </c>
      <c r="N168" s="245" t="s">
        <v>40</v>
      </c>
      <c r="O168" s="71"/>
      <c r="P168" s="199">
        <f>O168*H168</f>
        <v>0</v>
      </c>
      <c r="Q168" s="199">
        <v>0</v>
      </c>
      <c r="R168" s="199">
        <f>Q168*H168</f>
        <v>0</v>
      </c>
      <c r="S168" s="199">
        <v>0</v>
      </c>
      <c r="T168" s="200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1" t="s">
        <v>139</v>
      </c>
      <c r="AT168" s="201" t="s">
        <v>221</v>
      </c>
      <c r="AU168" s="201" t="s">
        <v>85</v>
      </c>
      <c r="AY168" s="17" t="s">
        <v>133</v>
      </c>
      <c r="BE168" s="202">
        <f>IF(N168="základní",J168,0)</f>
        <v>0</v>
      </c>
      <c r="BF168" s="202">
        <f>IF(N168="snížená",J168,0)</f>
        <v>0</v>
      </c>
      <c r="BG168" s="202">
        <f>IF(N168="zákl. přenesená",J168,0)</f>
        <v>0</v>
      </c>
      <c r="BH168" s="202">
        <f>IF(N168="sníž. přenesená",J168,0)</f>
        <v>0</v>
      </c>
      <c r="BI168" s="202">
        <f>IF(N168="nulová",J168,0)</f>
        <v>0</v>
      </c>
      <c r="BJ168" s="17" t="s">
        <v>83</v>
      </c>
      <c r="BK168" s="202">
        <f>ROUND(I168*H168,2)</f>
        <v>0</v>
      </c>
      <c r="BL168" s="17" t="s">
        <v>139</v>
      </c>
      <c r="BM168" s="201" t="s">
        <v>1865</v>
      </c>
    </row>
    <row r="169" spans="1:65" s="2" customFormat="1" ht="16.5" customHeight="1">
      <c r="A169" s="34"/>
      <c r="B169" s="35"/>
      <c r="C169" s="236" t="s">
        <v>7</v>
      </c>
      <c r="D169" s="236" t="s">
        <v>221</v>
      </c>
      <c r="E169" s="237" t="s">
        <v>1866</v>
      </c>
      <c r="F169" s="238" t="s">
        <v>1867</v>
      </c>
      <c r="G169" s="239" t="s">
        <v>167</v>
      </c>
      <c r="H169" s="240">
        <v>16</v>
      </c>
      <c r="I169" s="241"/>
      <c r="J169" s="242">
        <f>ROUND(I169*H169,2)</f>
        <v>0</v>
      </c>
      <c r="K169" s="243"/>
      <c r="L169" s="39"/>
      <c r="M169" s="244" t="s">
        <v>1</v>
      </c>
      <c r="N169" s="245" t="s">
        <v>40</v>
      </c>
      <c r="O169" s="71"/>
      <c r="P169" s="199">
        <f>O169*H169</f>
        <v>0</v>
      </c>
      <c r="Q169" s="199">
        <v>0</v>
      </c>
      <c r="R169" s="199">
        <f>Q169*H169</f>
        <v>0</v>
      </c>
      <c r="S169" s="199">
        <v>0</v>
      </c>
      <c r="T169" s="200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1" t="s">
        <v>139</v>
      </c>
      <c r="AT169" s="201" t="s">
        <v>221</v>
      </c>
      <c r="AU169" s="201" t="s">
        <v>85</v>
      </c>
      <c r="AY169" s="17" t="s">
        <v>133</v>
      </c>
      <c r="BE169" s="202">
        <f>IF(N169="základní",J169,0)</f>
        <v>0</v>
      </c>
      <c r="BF169" s="202">
        <f>IF(N169="snížená",J169,0)</f>
        <v>0</v>
      </c>
      <c r="BG169" s="202">
        <f>IF(N169="zákl. přenesená",J169,0)</f>
        <v>0</v>
      </c>
      <c r="BH169" s="202">
        <f>IF(N169="sníž. přenesená",J169,0)</f>
        <v>0</v>
      </c>
      <c r="BI169" s="202">
        <f>IF(N169="nulová",J169,0)</f>
        <v>0</v>
      </c>
      <c r="BJ169" s="17" t="s">
        <v>83</v>
      </c>
      <c r="BK169" s="202">
        <f>ROUND(I169*H169,2)</f>
        <v>0</v>
      </c>
      <c r="BL169" s="17" t="s">
        <v>139</v>
      </c>
      <c r="BM169" s="201" t="s">
        <v>1868</v>
      </c>
    </row>
    <row r="170" spans="1:65" s="2" customFormat="1" ht="16.5" customHeight="1">
      <c r="A170" s="34"/>
      <c r="B170" s="35"/>
      <c r="C170" s="236" t="s">
        <v>216</v>
      </c>
      <c r="D170" s="236" t="s">
        <v>221</v>
      </c>
      <c r="E170" s="237" t="s">
        <v>1869</v>
      </c>
      <c r="F170" s="238" t="s">
        <v>1870</v>
      </c>
      <c r="G170" s="239" t="s">
        <v>105</v>
      </c>
      <c r="H170" s="240">
        <v>110</v>
      </c>
      <c r="I170" s="241"/>
      <c r="J170" s="242">
        <f>ROUND(I170*H170,2)</f>
        <v>0</v>
      </c>
      <c r="K170" s="243"/>
      <c r="L170" s="39"/>
      <c r="M170" s="244" t="s">
        <v>1</v>
      </c>
      <c r="N170" s="245" t="s">
        <v>40</v>
      </c>
      <c r="O170" s="71"/>
      <c r="P170" s="199">
        <f>O170*H170</f>
        <v>0</v>
      </c>
      <c r="Q170" s="199">
        <v>0</v>
      </c>
      <c r="R170" s="199">
        <f>Q170*H170</f>
        <v>0</v>
      </c>
      <c r="S170" s="199">
        <v>0</v>
      </c>
      <c r="T170" s="200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1" t="s">
        <v>139</v>
      </c>
      <c r="AT170" s="201" t="s">
        <v>221</v>
      </c>
      <c r="AU170" s="201" t="s">
        <v>85</v>
      </c>
      <c r="AY170" s="17" t="s">
        <v>133</v>
      </c>
      <c r="BE170" s="202">
        <f>IF(N170="základní",J170,0)</f>
        <v>0</v>
      </c>
      <c r="BF170" s="202">
        <f>IF(N170="snížená",J170,0)</f>
        <v>0</v>
      </c>
      <c r="BG170" s="202">
        <f>IF(N170="zákl. přenesená",J170,0)</f>
        <v>0</v>
      </c>
      <c r="BH170" s="202">
        <f>IF(N170="sníž. přenesená",J170,0)</f>
        <v>0</v>
      </c>
      <c r="BI170" s="202">
        <f>IF(N170="nulová",J170,0)</f>
        <v>0</v>
      </c>
      <c r="BJ170" s="17" t="s">
        <v>83</v>
      </c>
      <c r="BK170" s="202">
        <f>ROUND(I170*H170,2)</f>
        <v>0</v>
      </c>
      <c r="BL170" s="17" t="s">
        <v>139</v>
      </c>
      <c r="BM170" s="201" t="s">
        <v>1871</v>
      </c>
    </row>
    <row r="171" spans="1:65" s="14" customFormat="1" ht="11.25">
      <c r="B171" s="214"/>
      <c r="C171" s="215"/>
      <c r="D171" s="205" t="s">
        <v>169</v>
      </c>
      <c r="E171" s="216" t="s">
        <v>1</v>
      </c>
      <c r="F171" s="217" t="s">
        <v>1872</v>
      </c>
      <c r="G171" s="215"/>
      <c r="H171" s="218">
        <v>110</v>
      </c>
      <c r="I171" s="219"/>
      <c r="J171" s="215"/>
      <c r="K171" s="215"/>
      <c r="L171" s="220"/>
      <c r="M171" s="221"/>
      <c r="N171" s="222"/>
      <c r="O171" s="222"/>
      <c r="P171" s="222"/>
      <c r="Q171" s="222"/>
      <c r="R171" s="222"/>
      <c r="S171" s="222"/>
      <c r="T171" s="223"/>
      <c r="AT171" s="224" t="s">
        <v>169</v>
      </c>
      <c r="AU171" s="224" t="s">
        <v>85</v>
      </c>
      <c r="AV171" s="14" t="s">
        <v>85</v>
      </c>
      <c r="AW171" s="14" t="s">
        <v>32</v>
      </c>
      <c r="AX171" s="14" t="s">
        <v>83</v>
      </c>
      <c r="AY171" s="224" t="s">
        <v>133</v>
      </c>
    </row>
    <row r="172" spans="1:65" s="2" customFormat="1" ht="24.2" customHeight="1">
      <c r="A172" s="34"/>
      <c r="B172" s="35"/>
      <c r="C172" s="236" t="s">
        <v>220</v>
      </c>
      <c r="D172" s="236" t="s">
        <v>221</v>
      </c>
      <c r="E172" s="237" t="s">
        <v>1873</v>
      </c>
      <c r="F172" s="238" t="s">
        <v>1874</v>
      </c>
      <c r="G172" s="239" t="s">
        <v>236</v>
      </c>
      <c r="H172" s="240">
        <v>103</v>
      </c>
      <c r="I172" s="241"/>
      <c r="J172" s="242">
        <f>ROUND(I172*H172,2)</f>
        <v>0</v>
      </c>
      <c r="K172" s="243"/>
      <c r="L172" s="39"/>
      <c r="M172" s="244" t="s">
        <v>1</v>
      </c>
      <c r="N172" s="245" t="s">
        <v>40</v>
      </c>
      <c r="O172" s="71"/>
      <c r="P172" s="199">
        <f>O172*H172</f>
        <v>0</v>
      </c>
      <c r="Q172" s="199">
        <v>0</v>
      </c>
      <c r="R172" s="199">
        <f>Q172*H172</f>
        <v>0</v>
      </c>
      <c r="S172" s="199">
        <v>0</v>
      </c>
      <c r="T172" s="200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1" t="s">
        <v>139</v>
      </c>
      <c r="AT172" s="201" t="s">
        <v>221</v>
      </c>
      <c r="AU172" s="201" t="s">
        <v>85</v>
      </c>
      <c r="AY172" s="17" t="s">
        <v>133</v>
      </c>
      <c r="BE172" s="202">
        <f>IF(N172="základní",J172,0)</f>
        <v>0</v>
      </c>
      <c r="BF172" s="202">
        <f>IF(N172="snížená",J172,0)</f>
        <v>0</v>
      </c>
      <c r="BG172" s="202">
        <f>IF(N172="zákl. přenesená",J172,0)</f>
        <v>0</v>
      </c>
      <c r="BH172" s="202">
        <f>IF(N172="sníž. přenesená",J172,0)</f>
        <v>0</v>
      </c>
      <c r="BI172" s="202">
        <f>IF(N172="nulová",J172,0)</f>
        <v>0</v>
      </c>
      <c r="BJ172" s="17" t="s">
        <v>83</v>
      </c>
      <c r="BK172" s="202">
        <f>ROUND(I172*H172,2)</f>
        <v>0</v>
      </c>
      <c r="BL172" s="17" t="s">
        <v>139</v>
      </c>
      <c r="BM172" s="201" t="s">
        <v>1875</v>
      </c>
    </row>
    <row r="173" spans="1:65" s="14" customFormat="1" ht="11.25">
      <c r="B173" s="214"/>
      <c r="C173" s="215"/>
      <c r="D173" s="205" t="s">
        <v>169</v>
      </c>
      <c r="E173" s="216" t="s">
        <v>1</v>
      </c>
      <c r="F173" s="217" t="s">
        <v>253</v>
      </c>
      <c r="G173" s="215"/>
      <c r="H173" s="218">
        <v>103</v>
      </c>
      <c r="I173" s="219"/>
      <c r="J173" s="215"/>
      <c r="K173" s="215"/>
      <c r="L173" s="220"/>
      <c r="M173" s="221"/>
      <c r="N173" s="222"/>
      <c r="O173" s="222"/>
      <c r="P173" s="222"/>
      <c r="Q173" s="222"/>
      <c r="R173" s="222"/>
      <c r="S173" s="222"/>
      <c r="T173" s="223"/>
      <c r="AT173" s="224" t="s">
        <v>169</v>
      </c>
      <c r="AU173" s="224" t="s">
        <v>85</v>
      </c>
      <c r="AV173" s="14" t="s">
        <v>85</v>
      </c>
      <c r="AW173" s="14" t="s">
        <v>32</v>
      </c>
      <c r="AX173" s="14" t="s">
        <v>83</v>
      </c>
      <c r="AY173" s="224" t="s">
        <v>133</v>
      </c>
    </row>
    <row r="174" spans="1:65" s="2" customFormat="1" ht="24.2" customHeight="1">
      <c r="A174" s="34"/>
      <c r="B174" s="35"/>
      <c r="C174" s="236" t="s">
        <v>227</v>
      </c>
      <c r="D174" s="236" t="s">
        <v>221</v>
      </c>
      <c r="E174" s="237" t="s">
        <v>1876</v>
      </c>
      <c r="F174" s="238" t="s">
        <v>1877</v>
      </c>
      <c r="G174" s="239" t="s">
        <v>236</v>
      </c>
      <c r="H174" s="240">
        <v>103</v>
      </c>
      <c r="I174" s="241"/>
      <c r="J174" s="242">
        <f>ROUND(I174*H174,2)</f>
        <v>0</v>
      </c>
      <c r="K174" s="243"/>
      <c r="L174" s="39"/>
      <c r="M174" s="244" t="s">
        <v>1</v>
      </c>
      <c r="N174" s="245" t="s">
        <v>40</v>
      </c>
      <c r="O174" s="71"/>
      <c r="P174" s="199">
        <f>O174*H174</f>
        <v>0</v>
      </c>
      <c r="Q174" s="199">
        <v>0</v>
      </c>
      <c r="R174" s="199">
        <f>Q174*H174</f>
        <v>0</v>
      </c>
      <c r="S174" s="199">
        <v>0</v>
      </c>
      <c r="T174" s="200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1" t="s">
        <v>139</v>
      </c>
      <c r="AT174" s="201" t="s">
        <v>221</v>
      </c>
      <c r="AU174" s="201" t="s">
        <v>85</v>
      </c>
      <c r="AY174" s="17" t="s">
        <v>133</v>
      </c>
      <c r="BE174" s="202">
        <f>IF(N174="základní",J174,0)</f>
        <v>0</v>
      </c>
      <c r="BF174" s="202">
        <f>IF(N174="snížená",J174,0)</f>
        <v>0</v>
      </c>
      <c r="BG174" s="202">
        <f>IF(N174="zákl. přenesená",J174,0)</f>
        <v>0</v>
      </c>
      <c r="BH174" s="202">
        <f>IF(N174="sníž. přenesená",J174,0)</f>
        <v>0</v>
      </c>
      <c r="BI174" s="202">
        <f>IF(N174="nulová",J174,0)</f>
        <v>0</v>
      </c>
      <c r="BJ174" s="17" t="s">
        <v>83</v>
      </c>
      <c r="BK174" s="202">
        <f>ROUND(I174*H174,2)</f>
        <v>0</v>
      </c>
      <c r="BL174" s="17" t="s">
        <v>139</v>
      </c>
      <c r="BM174" s="201" t="s">
        <v>1878</v>
      </c>
    </row>
    <row r="175" spans="1:65" s="12" customFormat="1" ht="22.9" customHeight="1">
      <c r="B175" s="172"/>
      <c r="C175" s="173"/>
      <c r="D175" s="174" t="s">
        <v>74</v>
      </c>
      <c r="E175" s="186" t="s">
        <v>1879</v>
      </c>
      <c r="F175" s="186" t="s">
        <v>1880</v>
      </c>
      <c r="G175" s="173"/>
      <c r="H175" s="173"/>
      <c r="I175" s="176"/>
      <c r="J175" s="187">
        <f>BK175</f>
        <v>0</v>
      </c>
      <c r="K175" s="173"/>
      <c r="L175" s="178"/>
      <c r="M175" s="179"/>
      <c r="N175" s="180"/>
      <c r="O175" s="180"/>
      <c r="P175" s="181">
        <f>SUM(P176:P225)</f>
        <v>0</v>
      </c>
      <c r="Q175" s="180"/>
      <c r="R175" s="181">
        <f>SUM(R176:R225)</f>
        <v>0.36374800000000007</v>
      </c>
      <c r="S175" s="180"/>
      <c r="T175" s="182">
        <f>SUM(T176:T225)</f>
        <v>0</v>
      </c>
      <c r="AR175" s="183" t="s">
        <v>83</v>
      </c>
      <c r="AT175" s="184" t="s">
        <v>74</v>
      </c>
      <c r="AU175" s="184" t="s">
        <v>83</v>
      </c>
      <c r="AY175" s="183" t="s">
        <v>133</v>
      </c>
      <c r="BK175" s="185">
        <f>SUM(BK176:BK225)</f>
        <v>0</v>
      </c>
    </row>
    <row r="176" spans="1:65" s="2" customFormat="1" ht="24.2" customHeight="1">
      <c r="A176" s="34"/>
      <c r="B176" s="35"/>
      <c r="C176" s="236" t="s">
        <v>231</v>
      </c>
      <c r="D176" s="236" t="s">
        <v>221</v>
      </c>
      <c r="E176" s="237" t="s">
        <v>1798</v>
      </c>
      <c r="F176" s="238" t="s">
        <v>1799</v>
      </c>
      <c r="G176" s="239" t="s">
        <v>236</v>
      </c>
      <c r="H176" s="240">
        <v>770</v>
      </c>
      <c r="I176" s="241"/>
      <c r="J176" s="242">
        <f>ROUND(I176*H176,2)</f>
        <v>0</v>
      </c>
      <c r="K176" s="243"/>
      <c r="L176" s="39"/>
      <c r="M176" s="244" t="s">
        <v>1</v>
      </c>
      <c r="N176" s="245" t="s">
        <v>40</v>
      </c>
      <c r="O176" s="71"/>
      <c r="P176" s="199">
        <f>O176*H176</f>
        <v>0</v>
      </c>
      <c r="Q176" s="199">
        <v>0</v>
      </c>
      <c r="R176" s="199">
        <f>Q176*H176</f>
        <v>0</v>
      </c>
      <c r="S176" s="199">
        <v>0</v>
      </c>
      <c r="T176" s="200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1" t="s">
        <v>139</v>
      </c>
      <c r="AT176" s="201" t="s">
        <v>221</v>
      </c>
      <c r="AU176" s="201" t="s">
        <v>85</v>
      </c>
      <c r="AY176" s="17" t="s">
        <v>133</v>
      </c>
      <c r="BE176" s="202">
        <f>IF(N176="základní",J176,0)</f>
        <v>0</v>
      </c>
      <c r="BF176" s="202">
        <f>IF(N176="snížená",J176,0)</f>
        <v>0</v>
      </c>
      <c r="BG176" s="202">
        <f>IF(N176="zákl. přenesená",J176,0)</f>
        <v>0</v>
      </c>
      <c r="BH176" s="202">
        <f>IF(N176="sníž. přenesená",J176,0)</f>
        <v>0</v>
      </c>
      <c r="BI176" s="202">
        <f>IF(N176="nulová",J176,0)</f>
        <v>0</v>
      </c>
      <c r="BJ176" s="17" t="s">
        <v>83</v>
      </c>
      <c r="BK176" s="202">
        <f>ROUND(I176*H176,2)</f>
        <v>0</v>
      </c>
      <c r="BL176" s="17" t="s">
        <v>139</v>
      </c>
      <c r="BM176" s="201" t="s">
        <v>1881</v>
      </c>
    </row>
    <row r="177" spans="1:65" s="14" customFormat="1" ht="11.25">
      <c r="B177" s="214"/>
      <c r="C177" s="215"/>
      <c r="D177" s="205" t="s">
        <v>169</v>
      </c>
      <c r="E177" s="216" t="s">
        <v>1</v>
      </c>
      <c r="F177" s="217" t="s">
        <v>235</v>
      </c>
      <c r="G177" s="215"/>
      <c r="H177" s="218">
        <v>770</v>
      </c>
      <c r="I177" s="219"/>
      <c r="J177" s="215"/>
      <c r="K177" s="215"/>
      <c r="L177" s="220"/>
      <c r="M177" s="221"/>
      <c r="N177" s="222"/>
      <c r="O177" s="222"/>
      <c r="P177" s="222"/>
      <c r="Q177" s="222"/>
      <c r="R177" s="222"/>
      <c r="S177" s="222"/>
      <c r="T177" s="223"/>
      <c r="AT177" s="224" t="s">
        <v>169</v>
      </c>
      <c r="AU177" s="224" t="s">
        <v>85</v>
      </c>
      <c r="AV177" s="14" t="s">
        <v>85</v>
      </c>
      <c r="AW177" s="14" t="s">
        <v>32</v>
      </c>
      <c r="AX177" s="14" t="s">
        <v>83</v>
      </c>
      <c r="AY177" s="224" t="s">
        <v>133</v>
      </c>
    </row>
    <row r="178" spans="1:65" s="2" customFormat="1" ht="24.2" customHeight="1">
      <c r="A178" s="34"/>
      <c r="B178" s="35"/>
      <c r="C178" s="236" t="s">
        <v>415</v>
      </c>
      <c r="D178" s="236" t="s">
        <v>221</v>
      </c>
      <c r="E178" s="237" t="s">
        <v>1802</v>
      </c>
      <c r="F178" s="238" t="s">
        <v>1803</v>
      </c>
      <c r="G178" s="239" t="s">
        <v>236</v>
      </c>
      <c r="H178" s="240">
        <v>618</v>
      </c>
      <c r="I178" s="241"/>
      <c r="J178" s="242">
        <f>ROUND(I178*H178,2)</f>
        <v>0</v>
      </c>
      <c r="K178" s="243"/>
      <c r="L178" s="39"/>
      <c r="M178" s="244" t="s">
        <v>1</v>
      </c>
      <c r="N178" s="245" t="s">
        <v>40</v>
      </c>
      <c r="O178" s="71"/>
      <c r="P178" s="199">
        <f>O178*H178</f>
        <v>0</v>
      </c>
      <c r="Q178" s="199">
        <v>0</v>
      </c>
      <c r="R178" s="199">
        <f>Q178*H178</f>
        <v>0</v>
      </c>
      <c r="S178" s="199">
        <v>0</v>
      </c>
      <c r="T178" s="200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1" t="s">
        <v>139</v>
      </c>
      <c r="AT178" s="201" t="s">
        <v>221</v>
      </c>
      <c r="AU178" s="201" t="s">
        <v>85</v>
      </c>
      <c r="AY178" s="17" t="s">
        <v>133</v>
      </c>
      <c r="BE178" s="202">
        <f>IF(N178="základní",J178,0)</f>
        <v>0</v>
      </c>
      <c r="BF178" s="202">
        <f>IF(N178="snížená",J178,0)</f>
        <v>0</v>
      </c>
      <c r="BG178" s="202">
        <f>IF(N178="zákl. přenesená",J178,0)</f>
        <v>0</v>
      </c>
      <c r="BH178" s="202">
        <f>IF(N178="sníž. přenesená",J178,0)</f>
        <v>0</v>
      </c>
      <c r="BI178" s="202">
        <f>IF(N178="nulová",J178,0)</f>
        <v>0</v>
      </c>
      <c r="BJ178" s="17" t="s">
        <v>83</v>
      </c>
      <c r="BK178" s="202">
        <f>ROUND(I178*H178,2)</f>
        <v>0</v>
      </c>
      <c r="BL178" s="17" t="s">
        <v>139</v>
      </c>
      <c r="BM178" s="201" t="s">
        <v>1882</v>
      </c>
    </row>
    <row r="179" spans="1:65" s="14" customFormat="1" ht="11.25">
      <c r="B179" s="214"/>
      <c r="C179" s="215"/>
      <c r="D179" s="205" t="s">
        <v>169</v>
      </c>
      <c r="E179" s="216" t="s">
        <v>1</v>
      </c>
      <c r="F179" s="217" t="s">
        <v>1805</v>
      </c>
      <c r="G179" s="215"/>
      <c r="H179" s="218">
        <v>618</v>
      </c>
      <c r="I179" s="219"/>
      <c r="J179" s="215"/>
      <c r="K179" s="215"/>
      <c r="L179" s="220"/>
      <c r="M179" s="221"/>
      <c r="N179" s="222"/>
      <c r="O179" s="222"/>
      <c r="P179" s="222"/>
      <c r="Q179" s="222"/>
      <c r="R179" s="222"/>
      <c r="S179" s="222"/>
      <c r="T179" s="223"/>
      <c r="AT179" s="224" t="s">
        <v>169</v>
      </c>
      <c r="AU179" s="224" t="s">
        <v>85</v>
      </c>
      <c r="AV179" s="14" t="s">
        <v>85</v>
      </c>
      <c r="AW179" s="14" t="s">
        <v>32</v>
      </c>
      <c r="AX179" s="14" t="s">
        <v>83</v>
      </c>
      <c r="AY179" s="224" t="s">
        <v>133</v>
      </c>
    </row>
    <row r="180" spans="1:65" s="2" customFormat="1" ht="21.75" customHeight="1">
      <c r="A180" s="34"/>
      <c r="B180" s="35"/>
      <c r="C180" s="236" t="s">
        <v>421</v>
      </c>
      <c r="D180" s="236" t="s">
        <v>221</v>
      </c>
      <c r="E180" s="237" t="s">
        <v>561</v>
      </c>
      <c r="F180" s="238" t="s">
        <v>562</v>
      </c>
      <c r="G180" s="239" t="s">
        <v>236</v>
      </c>
      <c r="H180" s="240">
        <v>77</v>
      </c>
      <c r="I180" s="241"/>
      <c r="J180" s="242">
        <f>ROUND(I180*H180,2)</f>
        <v>0</v>
      </c>
      <c r="K180" s="243"/>
      <c r="L180" s="39"/>
      <c r="M180" s="244" t="s">
        <v>1</v>
      </c>
      <c r="N180" s="245" t="s">
        <v>40</v>
      </c>
      <c r="O180" s="71"/>
      <c r="P180" s="199">
        <f>O180*H180</f>
        <v>0</v>
      </c>
      <c r="Q180" s="199">
        <v>0</v>
      </c>
      <c r="R180" s="199">
        <f>Q180*H180</f>
        <v>0</v>
      </c>
      <c r="S180" s="199">
        <v>0</v>
      </c>
      <c r="T180" s="200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1" t="s">
        <v>139</v>
      </c>
      <c r="AT180" s="201" t="s">
        <v>221</v>
      </c>
      <c r="AU180" s="201" t="s">
        <v>85</v>
      </c>
      <c r="AY180" s="17" t="s">
        <v>133</v>
      </c>
      <c r="BE180" s="202">
        <f>IF(N180="základní",J180,0)</f>
        <v>0</v>
      </c>
      <c r="BF180" s="202">
        <f>IF(N180="snížená",J180,0)</f>
        <v>0</v>
      </c>
      <c r="BG180" s="202">
        <f>IF(N180="zákl. přenesená",J180,0)</f>
        <v>0</v>
      </c>
      <c r="BH180" s="202">
        <f>IF(N180="sníž. přenesená",J180,0)</f>
        <v>0</v>
      </c>
      <c r="BI180" s="202">
        <f>IF(N180="nulová",J180,0)</f>
        <v>0</v>
      </c>
      <c r="BJ180" s="17" t="s">
        <v>83</v>
      </c>
      <c r="BK180" s="202">
        <f>ROUND(I180*H180,2)</f>
        <v>0</v>
      </c>
      <c r="BL180" s="17" t="s">
        <v>139</v>
      </c>
      <c r="BM180" s="201" t="s">
        <v>1883</v>
      </c>
    </row>
    <row r="181" spans="1:65" s="14" customFormat="1" ht="11.25">
      <c r="B181" s="214"/>
      <c r="C181" s="215"/>
      <c r="D181" s="205" t="s">
        <v>169</v>
      </c>
      <c r="E181" s="216" t="s">
        <v>1</v>
      </c>
      <c r="F181" s="217" t="s">
        <v>1807</v>
      </c>
      <c r="G181" s="215"/>
      <c r="H181" s="218">
        <v>77</v>
      </c>
      <c r="I181" s="219"/>
      <c r="J181" s="215"/>
      <c r="K181" s="215"/>
      <c r="L181" s="220"/>
      <c r="M181" s="221"/>
      <c r="N181" s="222"/>
      <c r="O181" s="222"/>
      <c r="P181" s="222"/>
      <c r="Q181" s="222"/>
      <c r="R181" s="222"/>
      <c r="S181" s="222"/>
      <c r="T181" s="223"/>
      <c r="AT181" s="224" t="s">
        <v>169</v>
      </c>
      <c r="AU181" s="224" t="s">
        <v>85</v>
      </c>
      <c r="AV181" s="14" t="s">
        <v>85</v>
      </c>
      <c r="AW181" s="14" t="s">
        <v>32</v>
      </c>
      <c r="AX181" s="14" t="s">
        <v>83</v>
      </c>
      <c r="AY181" s="224" t="s">
        <v>133</v>
      </c>
    </row>
    <row r="182" spans="1:65" s="2" customFormat="1" ht="33" customHeight="1">
      <c r="A182" s="34"/>
      <c r="B182" s="35"/>
      <c r="C182" s="236" t="s">
        <v>426</v>
      </c>
      <c r="D182" s="236" t="s">
        <v>221</v>
      </c>
      <c r="E182" s="237" t="s">
        <v>569</v>
      </c>
      <c r="F182" s="238" t="s">
        <v>570</v>
      </c>
      <c r="G182" s="239" t="s">
        <v>571</v>
      </c>
      <c r="H182" s="240">
        <v>0.04</v>
      </c>
      <c r="I182" s="241"/>
      <c r="J182" s="242">
        <f>ROUND(I182*H182,2)</f>
        <v>0</v>
      </c>
      <c r="K182" s="243"/>
      <c r="L182" s="39"/>
      <c r="M182" s="244" t="s">
        <v>1</v>
      </c>
      <c r="N182" s="245" t="s">
        <v>40</v>
      </c>
      <c r="O182" s="71"/>
      <c r="P182" s="199">
        <f>O182*H182</f>
        <v>0</v>
      </c>
      <c r="Q182" s="199">
        <v>0</v>
      </c>
      <c r="R182" s="199">
        <f>Q182*H182</f>
        <v>0</v>
      </c>
      <c r="S182" s="199">
        <v>0</v>
      </c>
      <c r="T182" s="200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1" t="s">
        <v>139</v>
      </c>
      <c r="AT182" s="201" t="s">
        <v>221</v>
      </c>
      <c r="AU182" s="201" t="s">
        <v>85</v>
      </c>
      <c r="AY182" s="17" t="s">
        <v>133</v>
      </c>
      <c r="BE182" s="202">
        <f>IF(N182="základní",J182,0)</f>
        <v>0</v>
      </c>
      <c r="BF182" s="202">
        <f>IF(N182="snížená",J182,0)</f>
        <v>0</v>
      </c>
      <c r="BG182" s="202">
        <f>IF(N182="zákl. přenesená",J182,0)</f>
        <v>0</v>
      </c>
      <c r="BH182" s="202">
        <f>IF(N182="sníž. přenesená",J182,0)</f>
        <v>0</v>
      </c>
      <c r="BI182" s="202">
        <f>IF(N182="nulová",J182,0)</f>
        <v>0</v>
      </c>
      <c r="BJ182" s="17" t="s">
        <v>83</v>
      </c>
      <c r="BK182" s="202">
        <f>ROUND(I182*H182,2)</f>
        <v>0</v>
      </c>
      <c r="BL182" s="17" t="s">
        <v>139</v>
      </c>
      <c r="BM182" s="201" t="s">
        <v>1884</v>
      </c>
    </row>
    <row r="183" spans="1:65" s="14" customFormat="1" ht="11.25">
      <c r="B183" s="214"/>
      <c r="C183" s="215"/>
      <c r="D183" s="205" t="s">
        <v>169</v>
      </c>
      <c r="E183" s="216" t="s">
        <v>1</v>
      </c>
      <c r="F183" s="217" t="s">
        <v>1809</v>
      </c>
      <c r="G183" s="215"/>
      <c r="H183" s="218">
        <v>1.4999999999999999E-2</v>
      </c>
      <c r="I183" s="219"/>
      <c r="J183" s="215"/>
      <c r="K183" s="215"/>
      <c r="L183" s="220"/>
      <c r="M183" s="221"/>
      <c r="N183" s="222"/>
      <c r="O183" s="222"/>
      <c r="P183" s="222"/>
      <c r="Q183" s="222"/>
      <c r="R183" s="222"/>
      <c r="S183" s="222"/>
      <c r="T183" s="223"/>
      <c r="AT183" s="224" t="s">
        <v>169</v>
      </c>
      <c r="AU183" s="224" t="s">
        <v>85</v>
      </c>
      <c r="AV183" s="14" t="s">
        <v>85</v>
      </c>
      <c r="AW183" s="14" t="s">
        <v>32</v>
      </c>
      <c r="AX183" s="14" t="s">
        <v>75</v>
      </c>
      <c r="AY183" s="224" t="s">
        <v>133</v>
      </c>
    </row>
    <row r="184" spans="1:65" s="14" customFormat="1" ht="11.25">
      <c r="B184" s="214"/>
      <c r="C184" s="215"/>
      <c r="D184" s="205" t="s">
        <v>169</v>
      </c>
      <c r="E184" s="216" t="s">
        <v>1</v>
      </c>
      <c r="F184" s="217" t="s">
        <v>1810</v>
      </c>
      <c r="G184" s="215"/>
      <c r="H184" s="218">
        <v>2.1000000000000001E-2</v>
      </c>
      <c r="I184" s="219"/>
      <c r="J184" s="215"/>
      <c r="K184" s="215"/>
      <c r="L184" s="220"/>
      <c r="M184" s="221"/>
      <c r="N184" s="222"/>
      <c r="O184" s="222"/>
      <c r="P184" s="222"/>
      <c r="Q184" s="222"/>
      <c r="R184" s="222"/>
      <c r="S184" s="222"/>
      <c r="T184" s="223"/>
      <c r="AT184" s="224" t="s">
        <v>169</v>
      </c>
      <c r="AU184" s="224" t="s">
        <v>85</v>
      </c>
      <c r="AV184" s="14" t="s">
        <v>85</v>
      </c>
      <c r="AW184" s="14" t="s">
        <v>32</v>
      </c>
      <c r="AX184" s="14" t="s">
        <v>75</v>
      </c>
      <c r="AY184" s="224" t="s">
        <v>133</v>
      </c>
    </row>
    <row r="185" spans="1:65" s="14" customFormat="1" ht="11.25">
      <c r="B185" s="214"/>
      <c r="C185" s="215"/>
      <c r="D185" s="205" t="s">
        <v>169</v>
      </c>
      <c r="E185" s="216" t="s">
        <v>1</v>
      </c>
      <c r="F185" s="217" t="s">
        <v>1811</v>
      </c>
      <c r="G185" s="215"/>
      <c r="H185" s="218">
        <v>4.0000000000000001E-3</v>
      </c>
      <c r="I185" s="219"/>
      <c r="J185" s="215"/>
      <c r="K185" s="215"/>
      <c r="L185" s="220"/>
      <c r="M185" s="221"/>
      <c r="N185" s="222"/>
      <c r="O185" s="222"/>
      <c r="P185" s="222"/>
      <c r="Q185" s="222"/>
      <c r="R185" s="222"/>
      <c r="S185" s="222"/>
      <c r="T185" s="223"/>
      <c r="AT185" s="224" t="s">
        <v>169</v>
      </c>
      <c r="AU185" s="224" t="s">
        <v>85</v>
      </c>
      <c r="AV185" s="14" t="s">
        <v>85</v>
      </c>
      <c r="AW185" s="14" t="s">
        <v>32</v>
      </c>
      <c r="AX185" s="14" t="s">
        <v>75</v>
      </c>
      <c r="AY185" s="224" t="s">
        <v>133</v>
      </c>
    </row>
    <row r="186" spans="1:65" s="15" customFormat="1" ht="11.25">
      <c r="B186" s="225"/>
      <c r="C186" s="226"/>
      <c r="D186" s="205" t="s">
        <v>169</v>
      </c>
      <c r="E186" s="227" t="s">
        <v>1</v>
      </c>
      <c r="F186" s="228" t="s">
        <v>173</v>
      </c>
      <c r="G186" s="226"/>
      <c r="H186" s="229">
        <v>4.0000000000000008E-2</v>
      </c>
      <c r="I186" s="230"/>
      <c r="J186" s="226"/>
      <c r="K186" s="226"/>
      <c r="L186" s="231"/>
      <c r="M186" s="232"/>
      <c r="N186" s="233"/>
      <c r="O186" s="233"/>
      <c r="P186" s="233"/>
      <c r="Q186" s="233"/>
      <c r="R186" s="233"/>
      <c r="S186" s="233"/>
      <c r="T186" s="234"/>
      <c r="AT186" s="235" t="s">
        <v>169</v>
      </c>
      <c r="AU186" s="235" t="s">
        <v>85</v>
      </c>
      <c r="AV186" s="15" t="s">
        <v>139</v>
      </c>
      <c r="AW186" s="15" t="s">
        <v>32</v>
      </c>
      <c r="AX186" s="15" t="s">
        <v>83</v>
      </c>
      <c r="AY186" s="235" t="s">
        <v>133</v>
      </c>
    </row>
    <row r="187" spans="1:65" s="2" customFormat="1" ht="16.5" customHeight="1">
      <c r="A187" s="34"/>
      <c r="B187" s="35"/>
      <c r="C187" s="188" t="s">
        <v>367</v>
      </c>
      <c r="D187" s="188" t="s">
        <v>135</v>
      </c>
      <c r="E187" s="189" t="s">
        <v>500</v>
      </c>
      <c r="F187" s="190" t="s">
        <v>1812</v>
      </c>
      <c r="G187" s="191" t="s">
        <v>487</v>
      </c>
      <c r="H187" s="192">
        <v>16.667999999999999</v>
      </c>
      <c r="I187" s="193"/>
      <c r="J187" s="194">
        <f>ROUND(I187*H187,2)</f>
        <v>0</v>
      </c>
      <c r="K187" s="195"/>
      <c r="L187" s="196"/>
      <c r="M187" s="197" t="s">
        <v>1</v>
      </c>
      <c r="N187" s="198" t="s">
        <v>40</v>
      </c>
      <c r="O187" s="71"/>
      <c r="P187" s="199">
        <f>O187*H187</f>
        <v>0</v>
      </c>
      <c r="Q187" s="199">
        <v>1E-3</v>
      </c>
      <c r="R187" s="199">
        <f>Q187*H187</f>
        <v>1.6667999999999999E-2</v>
      </c>
      <c r="S187" s="199">
        <v>0</v>
      </c>
      <c r="T187" s="200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1" t="s">
        <v>138</v>
      </c>
      <c r="AT187" s="201" t="s">
        <v>135</v>
      </c>
      <c r="AU187" s="201" t="s">
        <v>85</v>
      </c>
      <c r="AY187" s="17" t="s">
        <v>133</v>
      </c>
      <c r="BE187" s="202">
        <f>IF(N187="základní",J187,0)</f>
        <v>0</v>
      </c>
      <c r="BF187" s="202">
        <f>IF(N187="snížená",J187,0)</f>
        <v>0</v>
      </c>
      <c r="BG187" s="202">
        <f>IF(N187="zákl. přenesená",J187,0)</f>
        <v>0</v>
      </c>
      <c r="BH187" s="202">
        <f>IF(N187="sníž. přenesená",J187,0)</f>
        <v>0</v>
      </c>
      <c r="BI187" s="202">
        <f>IF(N187="nulová",J187,0)</f>
        <v>0</v>
      </c>
      <c r="BJ187" s="17" t="s">
        <v>83</v>
      </c>
      <c r="BK187" s="202">
        <f>ROUND(I187*H187,2)</f>
        <v>0</v>
      </c>
      <c r="BL187" s="17" t="s">
        <v>139</v>
      </c>
      <c r="BM187" s="201" t="s">
        <v>1885</v>
      </c>
    </row>
    <row r="188" spans="1:65" s="14" customFormat="1" ht="11.25">
      <c r="B188" s="214"/>
      <c r="C188" s="215"/>
      <c r="D188" s="205" t="s">
        <v>169</v>
      </c>
      <c r="E188" s="216" t="s">
        <v>1</v>
      </c>
      <c r="F188" s="217" t="s">
        <v>1814</v>
      </c>
      <c r="G188" s="215"/>
      <c r="H188" s="218">
        <v>9.24</v>
      </c>
      <c r="I188" s="219"/>
      <c r="J188" s="215"/>
      <c r="K188" s="215"/>
      <c r="L188" s="220"/>
      <c r="M188" s="221"/>
      <c r="N188" s="222"/>
      <c r="O188" s="222"/>
      <c r="P188" s="222"/>
      <c r="Q188" s="222"/>
      <c r="R188" s="222"/>
      <c r="S188" s="222"/>
      <c r="T188" s="223"/>
      <c r="AT188" s="224" t="s">
        <v>169</v>
      </c>
      <c r="AU188" s="224" t="s">
        <v>85</v>
      </c>
      <c r="AV188" s="14" t="s">
        <v>85</v>
      </c>
      <c r="AW188" s="14" t="s">
        <v>32</v>
      </c>
      <c r="AX188" s="14" t="s">
        <v>75</v>
      </c>
      <c r="AY188" s="224" t="s">
        <v>133</v>
      </c>
    </row>
    <row r="189" spans="1:65" s="14" customFormat="1" ht="11.25">
      <c r="B189" s="214"/>
      <c r="C189" s="215"/>
      <c r="D189" s="205" t="s">
        <v>169</v>
      </c>
      <c r="E189" s="216" t="s">
        <v>1</v>
      </c>
      <c r="F189" s="217" t="s">
        <v>1815</v>
      </c>
      <c r="G189" s="215"/>
      <c r="H189" s="218">
        <v>6.18</v>
      </c>
      <c r="I189" s="219"/>
      <c r="J189" s="215"/>
      <c r="K189" s="215"/>
      <c r="L189" s="220"/>
      <c r="M189" s="221"/>
      <c r="N189" s="222"/>
      <c r="O189" s="222"/>
      <c r="P189" s="222"/>
      <c r="Q189" s="222"/>
      <c r="R189" s="222"/>
      <c r="S189" s="222"/>
      <c r="T189" s="223"/>
      <c r="AT189" s="224" t="s">
        <v>169</v>
      </c>
      <c r="AU189" s="224" t="s">
        <v>85</v>
      </c>
      <c r="AV189" s="14" t="s">
        <v>85</v>
      </c>
      <c r="AW189" s="14" t="s">
        <v>32</v>
      </c>
      <c r="AX189" s="14" t="s">
        <v>75</v>
      </c>
      <c r="AY189" s="224" t="s">
        <v>133</v>
      </c>
    </row>
    <row r="190" spans="1:65" s="14" customFormat="1" ht="11.25">
      <c r="B190" s="214"/>
      <c r="C190" s="215"/>
      <c r="D190" s="205" t="s">
        <v>169</v>
      </c>
      <c r="E190" s="216" t="s">
        <v>1</v>
      </c>
      <c r="F190" s="217" t="s">
        <v>1816</v>
      </c>
      <c r="G190" s="215"/>
      <c r="H190" s="218">
        <v>1.248</v>
      </c>
      <c r="I190" s="219"/>
      <c r="J190" s="215"/>
      <c r="K190" s="215"/>
      <c r="L190" s="220"/>
      <c r="M190" s="221"/>
      <c r="N190" s="222"/>
      <c r="O190" s="222"/>
      <c r="P190" s="222"/>
      <c r="Q190" s="222"/>
      <c r="R190" s="222"/>
      <c r="S190" s="222"/>
      <c r="T190" s="223"/>
      <c r="AT190" s="224" t="s">
        <v>169</v>
      </c>
      <c r="AU190" s="224" t="s">
        <v>85</v>
      </c>
      <c r="AV190" s="14" t="s">
        <v>85</v>
      </c>
      <c r="AW190" s="14" t="s">
        <v>32</v>
      </c>
      <c r="AX190" s="14" t="s">
        <v>75</v>
      </c>
      <c r="AY190" s="224" t="s">
        <v>133</v>
      </c>
    </row>
    <row r="191" spans="1:65" s="15" customFormat="1" ht="11.25">
      <c r="B191" s="225"/>
      <c r="C191" s="226"/>
      <c r="D191" s="205" t="s">
        <v>169</v>
      </c>
      <c r="E191" s="227" t="s">
        <v>1</v>
      </c>
      <c r="F191" s="228" t="s">
        <v>173</v>
      </c>
      <c r="G191" s="226"/>
      <c r="H191" s="229">
        <v>16.667999999999999</v>
      </c>
      <c r="I191" s="230"/>
      <c r="J191" s="226"/>
      <c r="K191" s="226"/>
      <c r="L191" s="231"/>
      <c r="M191" s="232"/>
      <c r="N191" s="233"/>
      <c r="O191" s="233"/>
      <c r="P191" s="233"/>
      <c r="Q191" s="233"/>
      <c r="R191" s="233"/>
      <c r="S191" s="233"/>
      <c r="T191" s="234"/>
      <c r="AT191" s="235" t="s">
        <v>169</v>
      </c>
      <c r="AU191" s="235" t="s">
        <v>85</v>
      </c>
      <c r="AV191" s="15" t="s">
        <v>139</v>
      </c>
      <c r="AW191" s="15" t="s">
        <v>32</v>
      </c>
      <c r="AX191" s="15" t="s">
        <v>83</v>
      </c>
      <c r="AY191" s="235" t="s">
        <v>133</v>
      </c>
    </row>
    <row r="192" spans="1:65" s="2" customFormat="1" ht="24.2" customHeight="1">
      <c r="A192" s="34"/>
      <c r="B192" s="35"/>
      <c r="C192" s="236" t="s">
        <v>247</v>
      </c>
      <c r="D192" s="236" t="s">
        <v>221</v>
      </c>
      <c r="E192" s="237" t="s">
        <v>596</v>
      </c>
      <c r="F192" s="238" t="s">
        <v>597</v>
      </c>
      <c r="G192" s="239" t="s">
        <v>167</v>
      </c>
      <c r="H192" s="240">
        <v>16</v>
      </c>
      <c r="I192" s="241"/>
      <c r="J192" s="242">
        <f>ROUND(I192*H192,2)</f>
        <v>0</v>
      </c>
      <c r="K192" s="243"/>
      <c r="L192" s="39"/>
      <c r="M192" s="244" t="s">
        <v>1</v>
      </c>
      <c r="N192" s="245" t="s">
        <v>40</v>
      </c>
      <c r="O192" s="71"/>
      <c r="P192" s="199">
        <f>O192*H192</f>
        <v>0</v>
      </c>
      <c r="Q192" s="199">
        <v>6.0000000000000002E-5</v>
      </c>
      <c r="R192" s="199">
        <f>Q192*H192</f>
        <v>9.6000000000000002E-4</v>
      </c>
      <c r="S192" s="199">
        <v>0</v>
      </c>
      <c r="T192" s="200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1" t="s">
        <v>139</v>
      </c>
      <c r="AT192" s="201" t="s">
        <v>221</v>
      </c>
      <c r="AU192" s="201" t="s">
        <v>85</v>
      </c>
      <c r="AY192" s="17" t="s">
        <v>133</v>
      </c>
      <c r="BE192" s="202">
        <f>IF(N192="základní",J192,0)</f>
        <v>0</v>
      </c>
      <c r="BF192" s="202">
        <f>IF(N192="snížená",J192,0)</f>
        <v>0</v>
      </c>
      <c r="BG192" s="202">
        <f>IF(N192="zákl. přenesená",J192,0)</f>
        <v>0</v>
      </c>
      <c r="BH192" s="202">
        <f>IF(N192="sníž. přenesená",J192,0)</f>
        <v>0</v>
      </c>
      <c r="BI192" s="202">
        <f>IF(N192="nulová",J192,0)</f>
        <v>0</v>
      </c>
      <c r="BJ192" s="17" t="s">
        <v>83</v>
      </c>
      <c r="BK192" s="202">
        <f>ROUND(I192*H192,2)</f>
        <v>0</v>
      </c>
      <c r="BL192" s="17" t="s">
        <v>139</v>
      </c>
      <c r="BM192" s="201" t="s">
        <v>1886</v>
      </c>
    </row>
    <row r="193" spans="1:65" s="2" customFormat="1" ht="24.2" customHeight="1">
      <c r="A193" s="34"/>
      <c r="B193" s="35"/>
      <c r="C193" s="236" t="s">
        <v>438</v>
      </c>
      <c r="D193" s="236" t="s">
        <v>221</v>
      </c>
      <c r="E193" s="237" t="s">
        <v>1818</v>
      </c>
      <c r="F193" s="238" t="s">
        <v>1819</v>
      </c>
      <c r="G193" s="239" t="s">
        <v>167</v>
      </c>
      <c r="H193" s="240">
        <v>16</v>
      </c>
      <c r="I193" s="241"/>
      <c r="J193" s="242">
        <f>ROUND(I193*H193,2)</f>
        <v>0</v>
      </c>
      <c r="K193" s="243"/>
      <c r="L193" s="39"/>
      <c r="M193" s="244" t="s">
        <v>1</v>
      </c>
      <c r="N193" s="245" t="s">
        <v>40</v>
      </c>
      <c r="O193" s="71"/>
      <c r="P193" s="199">
        <f>O193*H193</f>
        <v>0</v>
      </c>
      <c r="Q193" s="199">
        <v>0</v>
      </c>
      <c r="R193" s="199">
        <f>Q193*H193</f>
        <v>0</v>
      </c>
      <c r="S193" s="199">
        <v>0</v>
      </c>
      <c r="T193" s="200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1" t="s">
        <v>139</v>
      </c>
      <c r="AT193" s="201" t="s">
        <v>221</v>
      </c>
      <c r="AU193" s="201" t="s">
        <v>85</v>
      </c>
      <c r="AY193" s="17" t="s">
        <v>133</v>
      </c>
      <c r="BE193" s="202">
        <f>IF(N193="základní",J193,0)</f>
        <v>0</v>
      </c>
      <c r="BF193" s="202">
        <f>IF(N193="snížená",J193,0)</f>
        <v>0</v>
      </c>
      <c r="BG193" s="202">
        <f>IF(N193="zákl. přenesená",J193,0)</f>
        <v>0</v>
      </c>
      <c r="BH193" s="202">
        <f>IF(N193="sníž. přenesená",J193,0)</f>
        <v>0</v>
      </c>
      <c r="BI193" s="202">
        <f>IF(N193="nulová",J193,0)</f>
        <v>0</v>
      </c>
      <c r="BJ193" s="17" t="s">
        <v>83</v>
      </c>
      <c r="BK193" s="202">
        <f>ROUND(I193*H193,2)</f>
        <v>0</v>
      </c>
      <c r="BL193" s="17" t="s">
        <v>139</v>
      </c>
      <c r="BM193" s="201" t="s">
        <v>1887</v>
      </c>
    </row>
    <row r="194" spans="1:65" s="2" customFormat="1" ht="24.2" customHeight="1">
      <c r="A194" s="34"/>
      <c r="B194" s="35"/>
      <c r="C194" s="236" t="s">
        <v>447</v>
      </c>
      <c r="D194" s="236" t="s">
        <v>221</v>
      </c>
      <c r="E194" s="237" t="s">
        <v>1821</v>
      </c>
      <c r="F194" s="238" t="s">
        <v>1822</v>
      </c>
      <c r="G194" s="239" t="s">
        <v>236</v>
      </c>
      <c r="H194" s="240">
        <v>77</v>
      </c>
      <c r="I194" s="241"/>
      <c r="J194" s="242">
        <f>ROUND(I194*H194,2)</f>
        <v>0</v>
      </c>
      <c r="K194" s="243"/>
      <c r="L194" s="39"/>
      <c r="M194" s="244" t="s">
        <v>1</v>
      </c>
      <c r="N194" s="245" t="s">
        <v>40</v>
      </c>
      <c r="O194" s="71"/>
      <c r="P194" s="199">
        <f>O194*H194</f>
        <v>0</v>
      </c>
      <c r="Q194" s="199">
        <v>0</v>
      </c>
      <c r="R194" s="199">
        <f>Q194*H194</f>
        <v>0</v>
      </c>
      <c r="S194" s="199">
        <v>0</v>
      </c>
      <c r="T194" s="200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1" t="s">
        <v>139</v>
      </c>
      <c r="AT194" s="201" t="s">
        <v>221</v>
      </c>
      <c r="AU194" s="201" t="s">
        <v>85</v>
      </c>
      <c r="AY194" s="17" t="s">
        <v>133</v>
      </c>
      <c r="BE194" s="202">
        <f>IF(N194="základní",J194,0)</f>
        <v>0</v>
      </c>
      <c r="BF194" s="202">
        <f>IF(N194="snížená",J194,0)</f>
        <v>0</v>
      </c>
      <c r="BG194" s="202">
        <f>IF(N194="zákl. přenesená",J194,0)</f>
        <v>0</v>
      </c>
      <c r="BH194" s="202">
        <f>IF(N194="sníž. přenesená",J194,0)</f>
        <v>0</v>
      </c>
      <c r="BI194" s="202">
        <f>IF(N194="nulová",J194,0)</f>
        <v>0</v>
      </c>
      <c r="BJ194" s="17" t="s">
        <v>83</v>
      </c>
      <c r="BK194" s="202">
        <f>ROUND(I194*H194,2)</f>
        <v>0</v>
      </c>
      <c r="BL194" s="17" t="s">
        <v>139</v>
      </c>
      <c r="BM194" s="201" t="s">
        <v>1888</v>
      </c>
    </row>
    <row r="195" spans="1:65" s="2" customFormat="1" ht="16.5" customHeight="1">
      <c r="A195" s="34"/>
      <c r="B195" s="35"/>
      <c r="C195" s="188" t="s">
        <v>452</v>
      </c>
      <c r="D195" s="188" t="s">
        <v>135</v>
      </c>
      <c r="E195" s="189" t="s">
        <v>1824</v>
      </c>
      <c r="F195" s="190" t="s">
        <v>1825</v>
      </c>
      <c r="G195" s="191" t="s">
        <v>1826</v>
      </c>
      <c r="H195" s="192">
        <v>6.2E-2</v>
      </c>
      <c r="I195" s="193"/>
      <c r="J195" s="194">
        <f>ROUND(I195*H195,2)</f>
        <v>0</v>
      </c>
      <c r="K195" s="195"/>
      <c r="L195" s="196"/>
      <c r="M195" s="197" t="s">
        <v>1</v>
      </c>
      <c r="N195" s="198" t="s">
        <v>40</v>
      </c>
      <c r="O195" s="71"/>
      <c r="P195" s="199">
        <f>O195*H195</f>
        <v>0</v>
      </c>
      <c r="Q195" s="199">
        <v>0</v>
      </c>
      <c r="R195" s="199">
        <f>Q195*H195</f>
        <v>0</v>
      </c>
      <c r="S195" s="199">
        <v>0</v>
      </c>
      <c r="T195" s="200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1" t="s">
        <v>138</v>
      </c>
      <c r="AT195" s="201" t="s">
        <v>135</v>
      </c>
      <c r="AU195" s="201" t="s">
        <v>85</v>
      </c>
      <c r="AY195" s="17" t="s">
        <v>133</v>
      </c>
      <c r="BE195" s="202">
        <f>IF(N195="základní",J195,0)</f>
        <v>0</v>
      </c>
      <c r="BF195" s="202">
        <f>IF(N195="snížená",J195,0)</f>
        <v>0</v>
      </c>
      <c r="BG195" s="202">
        <f>IF(N195="zákl. přenesená",J195,0)</f>
        <v>0</v>
      </c>
      <c r="BH195" s="202">
        <f>IF(N195="sníž. přenesená",J195,0)</f>
        <v>0</v>
      </c>
      <c r="BI195" s="202">
        <f>IF(N195="nulová",J195,0)</f>
        <v>0</v>
      </c>
      <c r="BJ195" s="17" t="s">
        <v>83</v>
      </c>
      <c r="BK195" s="202">
        <f>ROUND(I195*H195,2)</f>
        <v>0</v>
      </c>
      <c r="BL195" s="17" t="s">
        <v>139</v>
      </c>
      <c r="BM195" s="201" t="s">
        <v>1889</v>
      </c>
    </row>
    <row r="196" spans="1:65" s="14" customFormat="1" ht="11.25">
      <c r="B196" s="214"/>
      <c r="C196" s="215"/>
      <c r="D196" s="205" t="s">
        <v>169</v>
      </c>
      <c r="E196" s="216" t="s">
        <v>1</v>
      </c>
      <c r="F196" s="217" t="s">
        <v>1828</v>
      </c>
      <c r="G196" s="215"/>
      <c r="H196" s="218">
        <v>6.2E-2</v>
      </c>
      <c r="I196" s="219"/>
      <c r="J196" s="215"/>
      <c r="K196" s="215"/>
      <c r="L196" s="220"/>
      <c r="M196" s="221"/>
      <c r="N196" s="222"/>
      <c r="O196" s="222"/>
      <c r="P196" s="222"/>
      <c r="Q196" s="222"/>
      <c r="R196" s="222"/>
      <c r="S196" s="222"/>
      <c r="T196" s="223"/>
      <c r="AT196" s="224" t="s">
        <v>169</v>
      </c>
      <c r="AU196" s="224" t="s">
        <v>85</v>
      </c>
      <c r="AV196" s="14" t="s">
        <v>85</v>
      </c>
      <c r="AW196" s="14" t="s">
        <v>32</v>
      </c>
      <c r="AX196" s="14" t="s">
        <v>83</v>
      </c>
      <c r="AY196" s="224" t="s">
        <v>133</v>
      </c>
    </row>
    <row r="197" spans="1:65" s="2" customFormat="1" ht="16.5" customHeight="1">
      <c r="A197" s="34"/>
      <c r="B197" s="35"/>
      <c r="C197" s="236" t="s">
        <v>458</v>
      </c>
      <c r="D197" s="236" t="s">
        <v>221</v>
      </c>
      <c r="E197" s="237" t="s">
        <v>1829</v>
      </c>
      <c r="F197" s="238" t="s">
        <v>1830</v>
      </c>
      <c r="G197" s="239" t="s">
        <v>167</v>
      </c>
      <c r="H197" s="240">
        <v>3180</v>
      </c>
      <c r="I197" s="241"/>
      <c r="J197" s="242">
        <f>ROUND(I197*H197,2)</f>
        <v>0</v>
      </c>
      <c r="K197" s="243"/>
      <c r="L197" s="39"/>
      <c r="M197" s="244" t="s">
        <v>1</v>
      </c>
      <c r="N197" s="245" t="s">
        <v>40</v>
      </c>
      <c r="O197" s="71"/>
      <c r="P197" s="199">
        <f>O197*H197</f>
        <v>0</v>
      </c>
      <c r="Q197" s="199">
        <v>0</v>
      </c>
      <c r="R197" s="199">
        <f>Q197*H197</f>
        <v>0</v>
      </c>
      <c r="S197" s="199">
        <v>0</v>
      </c>
      <c r="T197" s="200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1" t="s">
        <v>139</v>
      </c>
      <c r="AT197" s="201" t="s">
        <v>221</v>
      </c>
      <c r="AU197" s="201" t="s">
        <v>85</v>
      </c>
      <c r="AY197" s="17" t="s">
        <v>133</v>
      </c>
      <c r="BE197" s="202">
        <f>IF(N197="základní",J197,0)</f>
        <v>0</v>
      </c>
      <c r="BF197" s="202">
        <f>IF(N197="snížená",J197,0)</f>
        <v>0</v>
      </c>
      <c r="BG197" s="202">
        <f>IF(N197="zákl. přenesená",J197,0)</f>
        <v>0</v>
      </c>
      <c r="BH197" s="202">
        <f>IF(N197="sníž. přenesená",J197,0)</f>
        <v>0</v>
      </c>
      <c r="BI197" s="202">
        <f>IF(N197="nulová",J197,0)</f>
        <v>0</v>
      </c>
      <c r="BJ197" s="17" t="s">
        <v>83</v>
      </c>
      <c r="BK197" s="202">
        <f>ROUND(I197*H197,2)</f>
        <v>0</v>
      </c>
      <c r="BL197" s="17" t="s">
        <v>139</v>
      </c>
      <c r="BM197" s="201" t="s">
        <v>1890</v>
      </c>
    </row>
    <row r="198" spans="1:65" s="14" customFormat="1" ht="11.25">
      <c r="B198" s="214"/>
      <c r="C198" s="215"/>
      <c r="D198" s="205" t="s">
        <v>169</v>
      </c>
      <c r="E198" s="216" t="s">
        <v>1</v>
      </c>
      <c r="F198" s="217" t="s">
        <v>1832</v>
      </c>
      <c r="G198" s="215"/>
      <c r="H198" s="218">
        <v>3180</v>
      </c>
      <c r="I198" s="219"/>
      <c r="J198" s="215"/>
      <c r="K198" s="215"/>
      <c r="L198" s="220"/>
      <c r="M198" s="221"/>
      <c r="N198" s="222"/>
      <c r="O198" s="222"/>
      <c r="P198" s="222"/>
      <c r="Q198" s="222"/>
      <c r="R198" s="222"/>
      <c r="S198" s="222"/>
      <c r="T198" s="223"/>
      <c r="AT198" s="224" t="s">
        <v>169</v>
      </c>
      <c r="AU198" s="224" t="s">
        <v>85</v>
      </c>
      <c r="AV198" s="14" t="s">
        <v>85</v>
      </c>
      <c r="AW198" s="14" t="s">
        <v>32</v>
      </c>
      <c r="AX198" s="14" t="s">
        <v>83</v>
      </c>
      <c r="AY198" s="224" t="s">
        <v>133</v>
      </c>
    </row>
    <row r="199" spans="1:65" s="2" customFormat="1" ht="33" customHeight="1">
      <c r="A199" s="34"/>
      <c r="B199" s="35"/>
      <c r="C199" s="236" t="s">
        <v>463</v>
      </c>
      <c r="D199" s="236" t="s">
        <v>221</v>
      </c>
      <c r="E199" s="237" t="s">
        <v>1833</v>
      </c>
      <c r="F199" s="238" t="s">
        <v>1834</v>
      </c>
      <c r="G199" s="239" t="s">
        <v>236</v>
      </c>
      <c r="H199" s="240">
        <v>103</v>
      </c>
      <c r="I199" s="241"/>
      <c r="J199" s="242">
        <f>ROUND(I199*H199,2)</f>
        <v>0</v>
      </c>
      <c r="K199" s="243"/>
      <c r="L199" s="39"/>
      <c r="M199" s="244" t="s">
        <v>1</v>
      </c>
      <c r="N199" s="245" t="s">
        <v>40</v>
      </c>
      <c r="O199" s="71"/>
      <c r="P199" s="199">
        <f>O199*H199</f>
        <v>0</v>
      </c>
      <c r="Q199" s="199">
        <v>0</v>
      </c>
      <c r="R199" s="199">
        <f>Q199*H199</f>
        <v>0</v>
      </c>
      <c r="S199" s="199">
        <v>0</v>
      </c>
      <c r="T199" s="200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1" t="s">
        <v>139</v>
      </c>
      <c r="AT199" s="201" t="s">
        <v>221</v>
      </c>
      <c r="AU199" s="201" t="s">
        <v>85</v>
      </c>
      <c r="AY199" s="17" t="s">
        <v>133</v>
      </c>
      <c r="BE199" s="202">
        <f>IF(N199="základní",J199,0)</f>
        <v>0</v>
      </c>
      <c r="BF199" s="202">
        <f>IF(N199="snížená",J199,0)</f>
        <v>0</v>
      </c>
      <c r="BG199" s="202">
        <f>IF(N199="zákl. přenesená",J199,0)</f>
        <v>0</v>
      </c>
      <c r="BH199" s="202">
        <f>IF(N199="sníž. přenesená",J199,0)</f>
        <v>0</v>
      </c>
      <c r="BI199" s="202">
        <f>IF(N199="nulová",J199,0)</f>
        <v>0</v>
      </c>
      <c r="BJ199" s="17" t="s">
        <v>83</v>
      </c>
      <c r="BK199" s="202">
        <f>ROUND(I199*H199,2)</f>
        <v>0</v>
      </c>
      <c r="BL199" s="17" t="s">
        <v>139</v>
      </c>
      <c r="BM199" s="201" t="s">
        <v>1891</v>
      </c>
    </row>
    <row r="200" spans="1:65" s="2" customFormat="1" ht="24.2" customHeight="1">
      <c r="A200" s="34"/>
      <c r="B200" s="35"/>
      <c r="C200" s="236" t="s">
        <v>469</v>
      </c>
      <c r="D200" s="236" t="s">
        <v>221</v>
      </c>
      <c r="E200" s="237" t="s">
        <v>1892</v>
      </c>
      <c r="F200" s="238" t="s">
        <v>1893</v>
      </c>
      <c r="G200" s="239" t="s">
        <v>167</v>
      </c>
      <c r="H200" s="240">
        <v>16</v>
      </c>
      <c r="I200" s="241"/>
      <c r="J200" s="242">
        <f>ROUND(I200*H200,2)</f>
        <v>0</v>
      </c>
      <c r="K200" s="243"/>
      <c r="L200" s="39"/>
      <c r="M200" s="244" t="s">
        <v>1</v>
      </c>
      <c r="N200" s="245" t="s">
        <v>40</v>
      </c>
      <c r="O200" s="71"/>
      <c r="P200" s="199">
        <f>O200*H200</f>
        <v>0</v>
      </c>
      <c r="Q200" s="199">
        <v>0</v>
      </c>
      <c r="R200" s="199">
        <f>Q200*H200</f>
        <v>0</v>
      </c>
      <c r="S200" s="199">
        <v>0</v>
      </c>
      <c r="T200" s="200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1" t="s">
        <v>139</v>
      </c>
      <c r="AT200" s="201" t="s">
        <v>221</v>
      </c>
      <c r="AU200" s="201" t="s">
        <v>85</v>
      </c>
      <c r="AY200" s="17" t="s">
        <v>133</v>
      </c>
      <c r="BE200" s="202">
        <f>IF(N200="základní",J200,0)</f>
        <v>0</v>
      </c>
      <c r="BF200" s="202">
        <f>IF(N200="snížená",J200,0)</f>
        <v>0</v>
      </c>
      <c r="BG200" s="202">
        <f>IF(N200="zákl. přenesená",J200,0)</f>
        <v>0</v>
      </c>
      <c r="BH200" s="202">
        <f>IF(N200="sníž. přenesená",J200,0)</f>
        <v>0</v>
      </c>
      <c r="BI200" s="202">
        <f>IF(N200="nulová",J200,0)</f>
        <v>0</v>
      </c>
      <c r="BJ200" s="17" t="s">
        <v>83</v>
      </c>
      <c r="BK200" s="202">
        <f>ROUND(I200*H200,2)</f>
        <v>0</v>
      </c>
      <c r="BL200" s="17" t="s">
        <v>139</v>
      </c>
      <c r="BM200" s="201" t="s">
        <v>1894</v>
      </c>
    </row>
    <row r="201" spans="1:65" s="2" customFormat="1" ht="16.5" customHeight="1">
      <c r="A201" s="34"/>
      <c r="B201" s="35"/>
      <c r="C201" s="236" t="s">
        <v>475</v>
      </c>
      <c r="D201" s="236" t="s">
        <v>221</v>
      </c>
      <c r="E201" s="237" t="s">
        <v>1836</v>
      </c>
      <c r="F201" s="238" t="s">
        <v>1837</v>
      </c>
      <c r="G201" s="239" t="s">
        <v>167</v>
      </c>
      <c r="H201" s="240">
        <v>16</v>
      </c>
      <c r="I201" s="241"/>
      <c r="J201" s="242">
        <f>ROUND(I201*H201,2)</f>
        <v>0</v>
      </c>
      <c r="K201" s="243"/>
      <c r="L201" s="39"/>
      <c r="M201" s="244" t="s">
        <v>1</v>
      </c>
      <c r="N201" s="245" t="s">
        <v>40</v>
      </c>
      <c r="O201" s="71"/>
      <c r="P201" s="199">
        <f>O201*H201</f>
        <v>0</v>
      </c>
      <c r="Q201" s="199">
        <v>2.0000000000000002E-5</v>
      </c>
      <c r="R201" s="199">
        <f>Q201*H201</f>
        <v>3.2000000000000003E-4</v>
      </c>
      <c r="S201" s="199">
        <v>0</v>
      </c>
      <c r="T201" s="200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1" t="s">
        <v>139</v>
      </c>
      <c r="AT201" s="201" t="s">
        <v>221</v>
      </c>
      <c r="AU201" s="201" t="s">
        <v>85</v>
      </c>
      <c r="AY201" s="17" t="s">
        <v>133</v>
      </c>
      <c r="BE201" s="202">
        <f>IF(N201="základní",J201,0)</f>
        <v>0</v>
      </c>
      <c r="BF201" s="202">
        <f>IF(N201="snížená",J201,0)</f>
        <v>0</v>
      </c>
      <c r="BG201" s="202">
        <f>IF(N201="zákl. přenesená",J201,0)</f>
        <v>0</v>
      </c>
      <c r="BH201" s="202">
        <f>IF(N201="sníž. přenesená",J201,0)</f>
        <v>0</v>
      </c>
      <c r="BI201" s="202">
        <f>IF(N201="nulová",J201,0)</f>
        <v>0</v>
      </c>
      <c r="BJ201" s="17" t="s">
        <v>83</v>
      </c>
      <c r="BK201" s="202">
        <f>ROUND(I201*H201,2)</f>
        <v>0</v>
      </c>
      <c r="BL201" s="17" t="s">
        <v>139</v>
      </c>
      <c r="BM201" s="201" t="s">
        <v>1895</v>
      </c>
    </row>
    <row r="202" spans="1:65" s="2" customFormat="1" ht="24.2" customHeight="1">
      <c r="A202" s="34"/>
      <c r="B202" s="35"/>
      <c r="C202" s="236" t="s">
        <v>480</v>
      </c>
      <c r="D202" s="236" t="s">
        <v>221</v>
      </c>
      <c r="E202" s="237" t="s">
        <v>1839</v>
      </c>
      <c r="F202" s="238" t="s">
        <v>1840</v>
      </c>
      <c r="G202" s="239" t="s">
        <v>236</v>
      </c>
      <c r="H202" s="240">
        <v>17.286999999999999</v>
      </c>
      <c r="I202" s="241"/>
      <c r="J202" s="242">
        <f>ROUND(I202*H202,2)</f>
        <v>0</v>
      </c>
      <c r="K202" s="243"/>
      <c r="L202" s="39"/>
      <c r="M202" s="244" t="s">
        <v>1</v>
      </c>
      <c r="N202" s="245" t="s">
        <v>40</v>
      </c>
      <c r="O202" s="71"/>
      <c r="P202" s="199">
        <f>O202*H202</f>
        <v>0</v>
      </c>
      <c r="Q202" s="199">
        <v>0</v>
      </c>
      <c r="R202" s="199">
        <f>Q202*H202</f>
        <v>0</v>
      </c>
      <c r="S202" s="199">
        <v>0</v>
      </c>
      <c r="T202" s="200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1" t="s">
        <v>139</v>
      </c>
      <c r="AT202" s="201" t="s">
        <v>221</v>
      </c>
      <c r="AU202" s="201" t="s">
        <v>85</v>
      </c>
      <c r="AY202" s="17" t="s">
        <v>133</v>
      </c>
      <c r="BE202" s="202">
        <f>IF(N202="základní",J202,0)</f>
        <v>0</v>
      </c>
      <c r="BF202" s="202">
        <f>IF(N202="snížená",J202,0)</f>
        <v>0</v>
      </c>
      <c r="BG202" s="202">
        <f>IF(N202="zákl. přenesená",J202,0)</f>
        <v>0</v>
      </c>
      <c r="BH202" s="202">
        <f>IF(N202="sníž. přenesená",J202,0)</f>
        <v>0</v>
      </c>
      <c r="BI202" s="202">
        <f>IF(N202="nulová",J202,0)</f>
        <v>0</v>
      </c>
      <c r="BJ202" s="17" t="s">
        <v>83</v>
      </c>
      <c r="BK202" s="202">
        <f>ROUND(I202*H202,2)</f>
        <v>0</v>
      </c>
      <c r="BL202" s="17" t="s">
        <v>139</v>
      </c>
      <c r="BM202" s="201" t="s">
        <v>1896</v>
      </c>
    </row>
    <row r="203" spans="1:65" s="14" customFormat="1" ht="11.25">
      <c r="B203" s="214"/>
      <c r="C203" s="215"/>
      <c r="D203" s="205" t="s">
        <v>169</v>
      </c>
      <c r="E203" s="216" t="s">
        <v>1</v>
      </c>
      <c r="F203" s="217" t="s">
        <v>1842</v>
      </c>
      <c r="G203" s="215"/>
      <c r="H203" s="218">
        <v>17.286999999999999</v>
      </c>
      <c r="I203" s="219"/>
      <c r="J203" s="215"/>
      <c r="K203" s="215"/>
      <c r="L203" s="220"/>
      <c r="M203" s="221"/>
      <c r="N203" s="222"/>
      <c r="O203" s="222"/>
      <c r="P203" s="222"/>
      <c r="Q203" s="222"/>
      <c r="R203" s="222"/>
      <c r="S203" s="222"/>
      <c r="T203" s="223"/>
      <c r="AT203" s="224" t="s">
        <v>169</v>
      </c>
      <c r="AU203" s="224" t="s">
        <v>85</v>
      </c>
      <c r="AV203" s="14" t="s">
        <v>85</v>
      </c>
      <c r="AW203" s="14" t="s">
        <v>32</v>
      </c>
      <c r="AX203" s="14" t="s">
        <v>83</v>
      </c>
      <c r="AY203" s="224" t="s">
        <v>133</v>
      </c>
    </row>
    <row r="204" spans="1:65" s="2" customFormat="1" ht="16.5" customHeight="1">
      <c r="A204" s="34"/>
      <c r="B204" s="35"/>
      <c r="C204" s="188" t="s">
        <v>484</v>
      </c>
      <c r="D204" s="188" t="s">
        <v>135</v>
      </c>
      <c r="E204" s="189" t="s">
        <v>622</v>
      </c>
      <c r="F204" s="190" t="s">
        <v>623</v>
      </c>
      <c r="G204" s="191" t="s">
        <v>249</v>
      </c>
      <c r="H204" s="192">
        <v>1.7290000000000001</v>
      </c>
      <c r="I204" s="193"/>
      <c r="J204" s="194">
        <f>ROUND(I204*H204,2)</f>
        <v>0</v>
      </c>
      <c r="K204" s="195"/>
      <c r="L204" s="196"/>
      <c r="M204" s="197" t="s">
        <v>1</v>
      </c>
      <c r="N204" s="198" t="s">
        <v>40</v>
      </c>
      <c r="O204" s="71"/>
      <c r="P204" s="199">
        <f>O204*H204</f>
        <v>0</v>
      </c>
      <c r="Q204" s="199">
        <v>0.2</v>
      </c>
      <c r="R204" s="199">
        <f>Q204*H204</f>
        <v>0.34580000000000005</v>
      </c>
      <c r="S204" s="199">
        <v>0</v>
      </c>
      <c r="T204" s="200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1" t="s">
        <v>138</v>
      </c>
      <c r="AT204" s="201" t="s">
        <v>135</v>
      </c>
      <c r="AU204" s="201" t="s">
        <v>85</v>
      </c>
      <c r="AY204" s="17" t="s">
        <v>133</v>
      </c>
      <c r="BE204" s="202">
        <f>IF(N204="základní",J204,0)</f>
        <v>0</v>
      </c>
      <c r="BF204" s="202">
        <f>IF(N204="snížená",J204,0)</f>
        <v>0</v>
      </c>
      <c r="BG204" s="202">
        <f>IF(N204="zákl. přenesená",J204,0)</f>
        <v>0</v>
      </c>
      <c r="BH204" s="202">
        <f>IF(N204="sníž. přenesená",J204,0)</f>
        <v>0</v>
      </c>
      <c r="BI204" s="202">
        <f>IF(N204="nulová",J204,0)</f>
        <v>0</v>
      </c>
      <c r="BJ204" s="17" t="s">
        <v>83</v>
      </c>
      <c r="BK204" s="202">
        <f>ROUND(I204*H204,2)</f>
        <v>0</v>
      </c>
      <c r="BL204" s="17" t="s">
        <v>139</v>
      </c>
      <c r="BM204" s="201" t="s">
        <v>1897</v>
      </c>
    </row>
    <row r="205" spans="1:65" s="14" customFormat="1" ht="11.25">
      <c r="B205" s="214"/>
      <c r="C205" s="215"/>
      <c r="D205" s="205" t="s">
        <v>169</v>
      </c>
      <c r="E205" s="216" t="s">
        <v>1</v>
      </c>
      <c r="F205" s="217" t="s">
        <v>1844</v>
      </c>
      <c r="G205" s="215"/>
      <c r="H205" s="218">
        <v>1.7290000000000001</v>
      </c>
      <c r="I205" s="219"/>
      <c r="J205" s="215"/>
      <c r="K205" s="215"/>
      <c r="L205" s="220"/>
      <c r="M205" s="221"/>
      <c r="N205" s="222"/>
      <c r="O205" s="222"/>
      <c r="P205" s="222"/>
      <c r="Q205" s="222"/>
      <c r="R205" s="222"/>
      <c r="S205" s="222"/>
      <c r="T205" s="223"/>
      <c r="AT205" s="224" t="s">
        <v>169</v>
      </c>
      <c r="AU205" s="224" t="s">
        <v>85</v>
      </c>
      <c r="AV205" s="14" t="s">
        <v>85</v>
      </c>
      <c r="AW205" s="14" t="s">
        <v>32</v>
      </c>
      <c r="AX205" s="14" t="s">
        <v>83</v>
      </c>
      <c r="AY205" s="224" t="s">
        <v>133</v>
      </c>
    </row>
    <row r="206" spans="1:65" s="2" customFormat="1" ht="16.5" customHeight="1">
      <c r="A206" s="34"/>
      <c r="B206" s="35"/>
      <c r="C206" s="236" t="s">
        <v>490</v>
      </c>
      <c r="D206" s="236" t="s">
        <v>221</v>
      </c>
      <c r="E206" s="237" t="s">
        <v>627</v>
      </c>
      <c r="F206" s="238" t="s">
        <v>628</v>
      </c>
      <c r="G206" s="239" t="s">
        <v>249</v>
      </c>
      <c r="H206" s="240">
        <v>25.448</v>
      </c>
      <c r="I206" s="241"/>
      <c r="J206" s="242">
        <f>ROUND(I206*H206,2)</f>
        <v>0</v>
      </c>
      <c r="K206" s="243"/>
      <c r="L206" s="39"/>
      <c r="M206" s="244" t="s">
        <v>1</v>
      </c>
      <c r="N206" s="245" t="s">
        <v>40</v>
      </c>
      <c r="O206" s="71"/>
      <c r="P206" s="199">
        <f>O206*H206</f>
        <v>0</v>
      </c>
      <c r="Q206" s="199">
        <v>0</v>
      </c>
      <c r="R206" s="199">
        <f>Q206*H206</f>
        <v>0</v>
      </c>
      <c r="S206" s="199">
        <v>0</v>
      </c>
      <c r="T206" s="200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1" t="s">
        <v>139</v>
      </c>
      <c r="AT206" s="201" t="s">
        <v>221</v>
      </c>
      <c r="AU206" s="201" t="s">
        <v>85</v>
      </c>
      <c r="AY206" s="17" t="s">
        <v>133</v>
      </c>
      <c r="BE206" s="202">
        <f>IF(N206="základní",J206,0)</f>
        <v>0</v>
      </c>
      <c r="BF206" s="202">
        <f>IF(N206="snížená",J206,0)</f>
        <v>0</v>
      </c>
      <c r="BG206" s="202">
        <f>IF(N206="zákl. přenesená",J206,0)</f>
        <v>0</v>
      </c>
      <c r="BH206" s="202">
        <f>IF(N206="sníž. přenesená",J206,0)</f>
        <v>0</v>
      </c>
      <c r="BI206" s="202">
        <f>IF(N206="nulová",J206,0)</f>
        <v>0</v>
      </c>
      <c r="BJ206" s="17" t="s">
        <v>83</v>
      </c>
      <c r="BK206" s="202">
        <f>ROUND(I206*H206,2)</f>
        <v>0</v>
      </c>
      <c r="BL206" s="17" t="s">
        <v>139</v>
      </c>
      <c r="BM206" s="201" t="s">
        <v>1898</v>
      </c>
    </row>
    <row r="207" spans="1:65" s="14" customFormat="1" ht="11.25">
      <c r="B207" s="214"/>
      <c r="C207" s="215"/>
      <c r="D207" s="205" t="s">
        <v>169</v>
      </c>
      <c r="E207" s="216" t="s">
        <v>1</v>
      </c>
      <c r="F207" s="217" t="s">
        <v>1846</v>
      </c>
      <c r="G207" s="215"/>
      <c r="H207" s="218">
        <v>11.55</v>
      </c>
      <c r="I207" s="219"/>
      <c r="J207" s="215"/>
      <c r="K207" s="215"/>
      <c r="L207" s="220"/>
      <c r="M207" s="221"/>
      <c r="N207" s="222"/>
      <c r="O207" s="222"/>
      <c r="P207" s="222"/>
      <c r="Q207" s="222"/>
      <c r="R207" s="222"/>
      <c r="S207" s="222"/>
      <c r="T207" s="223"/>
      <c r="AT207" s="224" t="s">
        <v>169</v>
      </c>
      <c r="AU207" s="224" t="s">
        <v>85</v>
      </c>
      <c r="AV207" s="14" t="s">
        <v>85</v>
      </c>
      <c r="AW207" s="14" t="s">
        <v>32</v>
      </c>
      <c r="AX207" s="14" t="s">
        <v>75</v>
      </c>
      <c r="AY207" s="224" t="s">
        <v>133</v>
      </c>
    </row>
    <row r="208" spans="1:65" s="14" customFormat="1" ht="11.25">
      <c r="B208" s="214"/>
      <c r="C208" s="215"/>
      <c r="D208" s="205" t="s">
        <v>169</v>
      </c>
      <c r="E208" s="216" t="s">
        <v>1</v>
      </c>
      <c r="F208" s="217" t="s">
        <v>1847</v>
      </c>
      <c r="G208" s="215"/>
      <c r="H208" s="218">
        <v>7.21</v>
      </c>
      <c r="I208" s="219"/>
      <c r="J208" s="215"/>
      <c r="K208" s="215"/>
      <c r="L208" s="220"/>
      <c r="M208" s="221"/>
      <c r="N208" s="222"/>
      <c r="O208" s="222"/>
      <c r="P208" s="222"/>
      <c r="Q208" s="222"/>
      <c r="R208" s="222"/>
      <c r="S208" s="222"/>
      <c r="T208" s="223"/>
      <c r="AT208" s="224" t="s">
        <v>169</v>
      </c>
      <c r="AU208" s="224" t="s">
        <v>85</v>
      </c>
      <c r="AV208" s="14" t="s">
        <v>85</v>
      </c>
      <c r="AW208" s="14" t="s">
        <v>32</v>
      </c>
      <c r="AX208" s="14" t="s">
        <v>75</v>
      </c>
      <c r="AY208" s="224" t="s">
        <v>133</v>
      </c>
    </row>
    <row r="209" spans="1:65" s="14" customFormat="1" ht="11.25">
      <c r="B209" s="214"/>
      <c r="C209" s="215"/>
      <c r="D209" s="205" t="s">
        <v>169</v>
      </c>
      <c r="E209" s="216" t="s">
        <v>1</v>
      </c>
      <c r="F209" s="217" t="s">
        <v>1848</v>
      </c>
      <c r="G209" s="215"/>
      <c r="H209" s="218">
        <v>3.3279999999999998</v>
      </c>
      <c r="I209" s="219"/>
      <c r="J209" s="215"/>
      <c r="K209" s="215"/>
      <c r="L209" s="220"/>
      <c r="M209" s="221"/>
      <c r="N209" s="222"/>
      <c r="O209" s="222"/>
      <c r="P209" s="222"/>
      <c r="Q209" s="222"/>
      <c r="R209" s="222"/>
      <c r="S209" s="222"/>
      <c r="T209" s="223"/>
      <c r="AT209" s="224" t="s">
        <v>169</v>
      </c>
      <c r="AU209" s="224" t="s">
        <v>85</v>
      </c>
      <c r="AV209" s="14" t="s">
        <v>85</v>
      </c>
      <c r="AW209" s="14" t="s">
        <v>32</v>
      </c>
      <c r="AX209" s="14" t="s">
        <v>75</v>
      </c>
      <c r="AY209" s="224" t="s">
        <v>133</v>
      </c>
    </row>
    <row r="210" spans="1:65" s="14" customFormat="1" ht="11.25">
      <c r="B210" s="214"/>
      <c r="C210" s="215"/>
      <c r="D210" s="205" t="s">
        <v>169</v>
      </c>
      <c r="E210" s="216" t="s">
        <v>1</v>
      </c>
      <c r="F210" s="217" t="s">
        <v>1849</v>
      </c>
      <c r="G210" s="215"/>
      <c r="H210" s="218">
        <v>3.36</v>
      </c>
      <c r="I210" s="219"/>
      <c r="J210" s="215"/>
      <c r="K210" s="215"/>
      <c r="L210" s="220"/>
      <c r="M210" s="221"/>
      <c r="N210" s="222"/>
      <c r="O210" s="222"/>
      <c r="P210" s="222"/>
      <c r="Q210" s="222"/>
      <c r="R210" s="222"/>
      <c r="S210" s="222"/>
      <c r="T210" s="223"/>
      <c r="AT210" s="224" t="s">
        <v>169</v>
      </c>
      <c r="AU210" s="224" t="s">
        <v>85</v>
      </c>
      <c r="AV210" s="14" t="s">
        <v>85</v>
      </c>
      <c r="AW210" s="14" t="s">
        <v>32</v>
      </c>
      <c r="AX210" s="14" t="s">
        <v>75</v>
      </c>
      <c r="AY210" s="224" t="s">
        <v>133</v>
      </c>
    </row>
    <row r="211" spans="1:65" s="15" customFormat="1" ht="11.25">
      <c r="B211" s="225"/>
      <c r="C211" s="226"/>
      <c r="D211" s="205" t="s">
        <v>169</v>
      </c>
      <c r="E211" s="227" t="s">
        <v>1</v>
      </c>
      <c r="F211" s="228" t="s">
        <v>173</v>
      </c>
      <c r="G211" s="226"/>
      <c r="H211" s="229">
        <v>25.448</v>
      </c>
      <c r="I211" s="230"/>
      <c r="J211" s="226"/>
      <c r="K211" s="226"/>
      <c r="L211" s="231"/>
      <c r="M211" s="232"/>
      <c r="N211" s="233"/>
      <c r="O211" s="233"/>
      <c r="P211" s="233"/>
      <c r="Q211" s="233"/>
      <c r="R211" s="233"/>
      <c r="S211" s="233"/>
      <c r="T211" s="234"/>
      <c r="AT211" s="235" t="s">
        <v>169</v>
      </c>
      <c r="AU211" s="235" t="s">
        <v>85</v>
      </c>
      <c r="AV211" s="15" t="s">
        <v>139</v>
      </c>
      <c r="AW211" s="15" t="s">
        <v>32</v>
      </c>
      <c r="AX211" s="15" t="s">
        <v>83</v>
      </c>
      <c r="AY211" s="235" t="s">
        <v>133</v>
      </c>
    </row>
    <row r="212" spans="1:65" s="2" customFormat="1" ht="21.75" customHeight="1">
      <c r="A212" s="34"/>
      <c r="B212" s="35"/>
      <c r="C212" s="236" t="s">
        <v>494</v>
      </c>
      <c r="D212" s="236" t="s">
        <v>221</v>
      </c>
      <c r="E212" s="237" t="s">
        <v>1850</v>
      </c>
      <c r="F212" s="238" t="s">
        <v>1851</v>
      </c>
      <c r="G212" s="239" t="s">
        <v>236</v>
      </c>
      <c r="H212" s="240">
        <v>28.274000000000001</v>
      </c>
      <c r="I212" s="241"/>
      <c r="J212" s="242">
        <f>ROUND(I212*H212,2)</f>
        <v>0</v>
      </c>
      <c r="K212" s="243"/>
      <c r="L212" s="39"/>
      <c r="M212" s="244" t="s">
        <v>1</v>
      </c>
      <c r="N212" s="245" t="s">
        <v>40</v>
      </c>
      <c r="O212" s="71"/>
      <c r="P212" s="199">
        <f>O212*H212</f>
        <v>0</v>
      </c>
      <c r="Q212" s="199">
        <v>0</v>
      </c>
      <c r="R212" s="199">
        <f>Q212*H212</f>
        <v>0</v>
      </c>
      <c r="S212" s="199">
        <v>0</v>
      </c>
      <c r="T212" s="200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1" t="s">
        <v>139</v>
      </c>
      <c r="AT212" s="201" t="s">
        <v>221</v>
      </c>
      <c r="AU212" s="201" t="s">
        <v>85</v>
      </c>
      <c r="AY212" s="17" t="s">
        <v>133</v>
      </c>
      <c r="BE212" s="202">
        <f>IF(N212="základní",J212,0)</f>
        <v>0</v>
      </c>
      <c r="BF212" s="202">
        <f>IF(N212="snížená",J212,0)</f>
        <v>0</v>
      </c>
      <c r="BG212" s="202">
        <f>IF(N212="zákl. přenesená",J212,0)</f>
        <v>0</v>
      </c>
      <c r="BH212" s="202">
        <f>IF(N212="sníž. přenesená",J212,0)</f>
        <v>0</v>
      </c>
      <c r="BI212" s="202">
        <f>IF(N212="nulová",J212,0)</f>
        <v>0</v>
      </c>
      <c r="BJ212" s="17" t="s">
        <v>83</v>
      </c>
      <c r="BK212" s="202">
        <f>ROUND(I212*H212,2)</f>
        <v>0</v>
      </c>
      <c r="BL212" s="17" t="s">
        <v>139</v>
      </c>
      <c r="BM212" s="201" t="s">
        <v>1899</v>
      </c>
    </row>
    <row r="213" spans="1:65" s="14" customFormat="1" ht="11.25">
      <c r="B213" s="214"/>
      <c r="C213" s="215"/>
      <c r="D213" s="205" t="s">
        <v>169</v>
      </c>
      <c r="E213" s="216" t="s">
        <v>1</v>
      </c>
      <c r="F213" s="217" t="s">
        <v>1853</v>
      </c>
      <c r="G213" s="215"/>
      <c r="H213" s="218">
        <v>28.274000000000001</v>
      </c>
      <c r="I213" s="219"/>
      <c r="J213" s="215"/>
      <c r="K213" s="215"/>
      <c r="L213" s="220"/>
      <c r="M213" s="221"/>
      <c r="N213" s="222"/>
      <c r="O213" s="222"/>
      <c r="P213" s="222"/>
      <c r="Q213" s="222"/>
      <c r="R213" s="222"/>
      <c r="S213" s="222"/>
      <c r="T213" s="223"/>
      <c r="AT213" s="224" t="s">
        <v>169</v>
      </c>
      <c r="AU213" s="224" t="s">
        <v>85</v>
      </c>
      <c r="AV213" s="14" t="s">
        <v>85</v>
      </c>
      <c r="AW213" s="14" t="s">
        <v>32</v>
      </c>
      <c r="AX213" s="14" t="s">
        <v>83</v>
      </c>
      <c r="AY213" s="224" t="s">
        <v>133</v>
      </c>
    </row>
    <row r="214" spans="1:65" s="2" customFormat="1" ht="24.2" customHeight="1">
      <c r="A214" s="34"/>
      <c r="B214" s="35"/>
      <c r="C214" s="236" t="s">
        <v>499</v>
      </c>
      <c r="D214" s="236" t="s">
        <v>221</v>
      </c>
      <c r="E214" s="237" t="s">
        <v>1854</v>
      </c>
      <c r="F214" s="238" t="s">
        <v>1855</v>
      </c>
      <c r="G214" s="239" t="s">
        <v>236</v>
      </c>
      <c r="H214" s="240">
        <v>166.4</v>
      </c>
      <c r="I214" s="241"/>
      <c r="J214" s="242">
        <f>ROUND(I214*H214,2)</f>
        <v>0</v>
      </c>
      <c r="K214" s="243"/>
      <c r="L214" s="39"/>
      <c r="M214" s="244" t="s">
        <v>1</v>
      </c>
      <c r="N214" s="245" t="s">
        <v>40</v>
      </c>
      <c r="O214" s="71"/>
      <c r="P214" s="199">
        <f>O214*H214</f>
        <v>0</v>
      </c>
      <c r="Q214" s="199">
        <v>0</v>
      </c>
      <c r="R214" s="199">
        <f>Q214*H214</f>
        <v>0</v>
      </c>
      <c r="S214" s="199">
        <v>0</v>
      </c>
      <c r="T214" s="200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1" t="s">
        <v>139</v>
      </c>
      <c r="AT214" s="201" t="s">
        <v>221</v>
      </c>
      <c r="AU214" s="201" t="s">
        <v>85</v>
      </c>
      <c r="AY214" s="17" t="s">
        <v>133</v>
      </c>
      <c r="BE214" s="202">
        <f>IF(N214="základní",J214,0)</f>
        <v>0</v>
      </c>
      <c r="BF214" s="202">
        <f>IF(N214="snížená",J214,0)</f>
        <v>0</v>
      </c>
      <c r="BG214" s="202">
        <f>IF(N214="zákl. přenesená",J214,0)</f>
        <v>0</v>
      </c>
      <c r="BH214" s="202">
        <f>IF(N214="sníž. přenesená",J214,0)</f>
        <v>0</v>
      </c>
      <c r="BI214" s="202">
        <f>IF(N214="nulová",J214,0)</f>
        <v>0</v>
      </c>
      <c r="BJ214" s="17" t="s">
        <v>83</v>
      </c>
      <c r="BK214" s="202">
        <f>ROUND(I214*H214,2)</f>
        <v>0</v>
      </c>
      <c r="BL214" s="17" t="s">
        <v>139</v>
      </c>
      <c r="BM214" s="201" t="s">
        <v>1900</v>
      </c>
    </row>
    <row r="215" spans="1:65" s="14" customFormat="1" ht="11.25">
      <c r="B215" s="214"/>
      <c r="C215" s="215"/>
      <c r="D215" s="205" t="s">
        <v>169</v>
      </c>
      <c r="E215" s="216" t="s">
        <v>1</v>
      </c>
      <c r="F215" s="217" t="s">
        <v>1857</v>
      </c>
      <c r="G215" s="215"/>
      <c r="H215" s="218">
        <v>166.4</v>
      </c>
      <c r="I215" s="219"/>
      <c r="J215" s="215"/>
      <c r="K215" s="215"/>
      <c r="L215" s="220"/>
      <c r="M215" s="221"/>
      <c r="N215" s="222"/>
      <c r="O215" s="222"/>
      <c r="P215" s="222"/>
      <c r="Q215" s="222"/>
      <c r="R215" s="222"/>
      <c r="S215" s="222"/>
      <c r="T215" s="223"/>
      <c r="AT215" s="224" t="s">
        <v>169</v>
      </c>
      <c r="AU215" s="224" t="s">
        <v>85</v>
      </c>
      <c r="AV215" s="14" t="s">
        <v>85</v>
      </c>
      <c r="AW215" s="14" t="s">
        <v>32</v>
      </c>
      <c r="AX215" s="14" t="s">
        <v>83</v>
      </c>
      <c r="AY215" s="224" t="s">
        <v>133</v>
      </c>
    </row>
    <row r="216" spans="1:65" s="2" customFormat="1" ht="21.75" customHeight="1">
      <c r="A216" s="34"/>
      <c r="B216" s="35"/>
      <c r="C216" s="236" t="s">
        <v>504</v>
      </c>
      <c r="D216" s="236" t="s">
        <v>221</v>
      </c>
      <c r="E216" s="237" t="s">
        <v>1858</v>
      </c>
      <c r="F216" s="238" t="s">
        <v>1859</v>
      </c>
      <c r="G216" s="239" t="s">
        <v>236</v>
      </c>
      <c r="H216" s="240">
        <v>618</v>
      </c>
      <c r="I216" s="241"/>
      <c r="J216" s="242">
        <f>ROUND(I216*H216,2)</f>
        <v>0</v>
      </c>
      <c r="K216" s="243"/>
      <c r="L216" s="39"/>
      <c r="M216" s="244" t="s">
        <v>1</v>
      </c>
      <c r="N216" s="245" t="s">
        <v>40</v>
      </c>
      <c r="O216" s="71"/>
      <c r="P216" s="199">
        <f>O216*H216</f>
        <v>0</v>
      </c>
      <c r="Q216" s="199">
        <v>0</v>
      </c>
      <c r="R216" s="199">
        <f>Q216*H216</f>
        <v>0</v>
      </c>
      <c r="S216" s="199">
        <v>0</v>
      </c>
      <c r="T216" s="200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1" t="s">
        <v>139</v>
      </c>
      <c r="AT216" s="201" t="s">
        <v>221</v>
      </c>
      <c r="AU216" s="201" t="s">
        <v>85</v>
      </c>
      <c r="AY216" s="17" t="s">
        <v>133</v>
      </c>
      <c r="BE216" s="202">
        <f>IF(N216="základní",J216,0)</f>
        <v>0</v>
      </c>
      <c r="BF216" s="202">
        <f>IF(N216="snížená",J216,0)</f>
        <v>0</v>
      </c>
      <c r="BG216" s="202">
        <f>IF(N216="zákl. přenesená",J216,0)</f>
        <v>0</v>
      </c>
      <c r="BH216" s="202">
        <f>IF(N216="sníž. přenesená",J216,0)</f>
        <v>0</v>
      </c>
      <c r="BI216" s="202">
        <f>IF(N216="nulová",J216,0)</f>
        <v>0</v>
      </c>
      <c r="BJ216" s="17" t="s">
        <v>83</v>
      </c>
      <c r="BK216" s="202">
        <f>ROUND(I216*H216,2)</f>
        <v>0</v>
      </c>
      <c r="BL216" s="17" t="s">
        <v>139</v>
      </c>
      <c r="BM216" s="201" t="s">
        <v>1901</v>
      </c>
    </row>
    <row r="217" spans="1:65" s="14" customFormat="1" ht="11.25">
      <c r="B217" s="214"/>
      <c r="C217" s="215"/>
      <c r="D217" s="205" t="s">
        <v>169</v>
      </c>
      <c r="E217" s="216" t="s">
        <v>1</v>
      </c>
      <c r="F217" s="217" t="s">
        <v>1805</v>
      </c>
      <c r="G217" s="215"/>
      <c r="H217" s="218">
        <v>618</v>
      </c>
      <c r="I217" s="219"/>
      <c r="J217" s="215"/>
      <c r="K217" s="215"/>
      <c r="L217" s="220"/>
      <c r="M217" s="221"/>
      <c r="N217" s="222"/>
      <c r="O217" s="222"/>
      <c r="P217" s="222"/>
      <c r="Q217" s="222"/>
      <c r="R217" s="222"/>
      <c r="S217" s="222"/>
      <c r="T217" s="223"/>
      <c r="AT217" s="224" t="s">
        <v>169</v>
      </c>
      <c r="AU217" s="224" t="s">
        <v>85</v>
      </c>
      <c r="AV217" s="14" t="s">
        <v>85</v>
      </c>
      <c r="AW217" s="14" t="s">
        <v>32</v>
      </c>
      <c r="AX217" s="14" t="s">
        <v>83</v>
      </c>
      <c r="AY217" s="224" t="s">
        <v>133</v>
      </c>
    </row>
    <row r="218" spans="1:65" s="2" customFormat="1" ht="33" customHeight="1">
      <c r="A218" s="34"/>
      <c r="B218" s="35"/>
      <c r="C218" s="236" t="s">
        <v>510</v>
      </c>
      <c r="D218" s="236" t="s">
        <v>221</v>
      </c>
      <c r="E218" s="237" t="s">
        <v>1861</v>
      </c>
      <c r="F218" s="238" t="s">
        <v>1862</v>
      </c>
      <c r="G218" s="239" t="s">
        <v>236</v>
      </c>
      <c r="H218" s="240">
        <v>154</v>
      </c>
      <c r="I218" s="241"/>
      <c r="J218" s="242">
        <f>ROUND(I218*H218,2)</f>
        <v>0</v>
      </c>
      <c r="K218" s="243"/>
      <c r="L218" s="39"/>
      <c r="M218" s="244" t="s">
        <v>1</v>
      </c>
      <c r="N218" s="245" t="s">
        <v>40</v>
      </c>
      <c r="O218" s="71"/>
      <c r="P218" s="199">
        <f>O218*H218</f>
        <v>0</v>
      </c>
      <c r="Q218" s="199">
        <v>0</v>
      </c>
      <c r="R218" s="199">
        <f>Q218*H218</f>
        <v>0</v>
      </c>
      <c r="S218" s="199">
        <v>0</v>
      </c>
      <c r="T218" s="200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1" t="s">
        <v>139</v>
      </c>
      <c r="AT218" s="201" t="s">
        <v>221</v>
      </c>
      <c r="AU218" s="201" t="s">
        <v>85</v>
      </c>
      <c r="AY218" s="17" t="s">
        <v>133</v>
      </c>
      <c r="BE218" s="202">
        <f>IF(N218="základní",J218,0)</f>
        <v>0</v>
      </c>
      <c r="BF218" s="202">
        <f>IF(N218="snížená",J218,0)</f>
        <v>0</v>
      </c>
      <c r="BG218" s="202">
        <f>IF(N218="zákl. přenesená",J218,0)</f>
        <v>0</v>
      </c>
      <c r="BH218" s="202">
        <f>IF(N218="sníž. přenesená",J218,0)</f>
        <v>0</v>
      </c>
      <c r="BI218" s="202">
        <f>IF(N218="nulová",J218,0)</f>
        <v>0</v>
      </c>
      <c r="BJ218" s="17" t="s">
        <v>83</v>
      </c>
      <c r="BK218" s="202">
        <f>ROUND(I218*H218,2)</f>
        <v>0</v>
      </c>
      <c r="BL218" s="17" t="s">
        <v>139</v>
      </c>
      <c r="BM218" s="201" t="s">
        <v>1902</v>
      </c>
    </row>
    <row r="219" spans="1:65" s="14" customFormat="1" ht="11.25">
      <c r="B219" s="214"/>
      <c r="C219" s="215"/>
      <c r="D219" s="205" t="s">
        <v>169</v>
      </c>
      <c r="E219" s="216" t="s">
        <v>1</v>
      </c>
      <c r="F219" s="217" t="s">
        <v>1864</v>
      </c>
      <c r="G219" s="215"/>
      <c r="H219" s="218">
        <v>154</v>
      </c>
      <c r="I219" s="219"/>
      <c r="J219" s="215"/>
      <c r="K219" s="215"/>
      <c r="L219" s="220"/>
      <c r="M219" s="221"/>
      <c r="N219" s="222"/>
      <c r="O219" s="222"/>
      <c r="P219" s="222"/>
      <c r="Q219" s="222"/>
      <c r="R219" s="222"/>
      <c r="S219" s="222"/>
      <c r="T219" s="223"/>
      <c r="AT219" s="224" t="s">
        <v>169</v>
      </c>
      <c r="AU219" s="224" t="s">
        <v>85</v>
      </c>
      <c r="AV219" s="14" t="s">
        <v>85</v>
      </c>
      <c r="AW219" s="14" t="s">
        <v>32</v>
      </c>
      <c r="AX219" s="14" t="s">
        <v>83</v>
      </c>
      <c r="AY219" s="224" t="s">
        <v>133</v>
      </c>
    </row>
    <row r="220" spans="1:65" s="2" customFormat="1" ht="21.75" customHeight="1">
      <c r="A220" s="34"/>
      <c r="B220" s="35"/>
      <c r="C220" s="236" t="s">
        <v>515</v>
      </c>
      <c r="D220" s="236" t="s">
        <v>221</v>
      </c>
      <c r="E220" s="237" t="s">
        <v>635</v>
      </c>
      <c r="F220" s="238" t="s">
        <v>636</v>
      </c>
      <c r="G220" s="239" t="s">
        <v>249</v>
      </c>
      <c r="H220" s="240">
        <v>25.448</v>
      </c>
      <c r="I220" s="241"/>
      <c r="J220" s="242">
        <f>ROUND(I220*H220,2)</f>
        <v>0</v>
      </c>
      <c r="K220" s="243"/>
      <c r="L220" s="39"/>
      <c r="M220" s="244" t="s">
        <v>1</v>
      </c>
      <c r="N220" s="245" t="s">
        <v>40</v>
      </c>
      <c r="O220" s="71"/>
      <c r="P220" s="199">
        <f>O220*H220</f>
        <v>0</v>
      </c>
      <c r="Q220" s="199">
        <v>0</v>
      </c>
      <c r="R220" s="199">
        <f>Q220*H220</f>
        <v>0</v>
      </c>
      <c r="S220" s="199">
        <v>0</v>
      </c>
      <c r="T220" s="200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1" t="s">
        <v>139</v>
      </c>
      <c r="AT220" s="201" t="s">
        <v>221</v>
      </c>
      <c r="AU220" s="201" t="s">
        <v>85</v>
      </c>
      <c r="AY220" s="17" t="s">
        <v>133</v>
      </c>
      <c r="BE220" s="202">
        <f>IF(N220="základní",J220,0)</f>
        <v>0</v>
      </c>
      <c r="BF220" s="202">
        <f>IF(N220="snížená",J220,0)</f>
        <v>0</v>
      </c>
      <c r="BG220" s="202">
        <f>IF(N220="zákl. přenesená",J220,0)</f>
        <v>0</v>
      </c>
      <c r="BH220" s="202">
        <f>IF(N220="sníž. přenesená",J220,0)</f>
        <v>0</v>
      </c>
      <c r="BI220" s="202">
        <f>IF(N220="nulová",J220,0)</f>
        <v>0</v>
      </c>
      <c r="BJ220" s="17" t="s">
        <v>83</v>
      </c>
      <c r="BK220" s="202">
        <f>ROUND(I220*H220,2)</f>
        <v>0</v>
      </c>
      <c r="BL220" s="17" t="s">
        <v>139</v>
      </c>
      <c r="BM220" s="201" t="s">
        <v>1903</v>
      </c>
    </row>
    <row r="221" spans="1:65" s="2" customFormat="1" ht="16.5" customHeight="1">
      <c r="A221" s="34"/>
      <c r="B221" s="35"/>
      <c r="C221" s="236" t="s">
        <v>520</v>
      </c>
      <c r="D221" s="236" t="s">
        <v>221</v>
      </c>
      <c r="E221" s="237" t="s">
        <v>1866</v>
      </c>
      <c r="F221" s="238" t="s">
        <v>1867</v>
      </c>
      <c r="G221" s="239" t="s">
        <v>167</v>
      </c>
      <c r="H221" s="240">
        <v>16</v>
      </c>
      <c r="I221" s="241"/>
      <c r="J221" s="242">
        <f>ROUND(I221*H221,2)</f>
        <v>0</v>
      </c>
      <c r="K221" s="243"/>
      <c r="L221" s="39"/>
      <c r="M221" s="244" t="s">
        <v>1</v>
      </c>
      <c r="N221" s="245" t="s">
        <v>40</v>
      </c>
      <c r="O221" s="71"/>
      <c r="P221" s="199">
        <f>O221*H221</f>
        <v>0</v>
      </c>
      <c r="Q221" s="199">
        <v>0</v>
      </c>
      <c r="R221" s="199">
        <f>Q221*H221</f>
        <v>0</v>
      </c>
      <c r="S221" s="199">
        <v>0</v>
      </c>
      <c r="T221" s="200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1" t="s">
        <v>139</v>
      </c>
      <c r="AT221" s="201" t="s">
        <v>221</v>
      </c>
      <c r="AU221" s="201" t="s">
        <v>85</v>
      </c>
      <c r="AY221" s="17" t="s">
        <v>133</v>
      </c>
      <c r="BE221" s="202">
        <f>IF(N221="základní",J221,0)</f>
        <v>0</v>
      </c>
      <c r="BF221" s="202">
        <f>IF(N221="snížená",J221,0)</f>
        <v>0</v>
      </c>
      <c r="BG221" s="202">
        <f>IF(N221="zákl. přenesená",J221,0)</f>
        <v>0</v>
      </c>
      <c r="BH221" s="202">
        <f>IF(N221="sníž. přenesená",J221,0)</f>
        <v>0</v>
      </c>
      <c r="BI221" s="202">
        <f>IF(N221="nulová",J221,0)</f>
        <v>0</v>
      </c>
      <c r="BJ221" s="17" t="s">
        <v>83</v>
      </c>
      <c r="BK221" s="202">
        <f>ROUND(I221*H221,2)</f>
        <v>0</v>
      </c>
      <c r="BL221" s="17" t="s">
        <v>139</v>
      </c>
      <c r="BM221" s="201" t="s">
        <v>1904</v>
      </c>
    </row>
    <row r="222" spans="1:65" s="2" customFormat="1" ht="16.5" customHeight="1">
      <c r="A222" s="34"/>
      <c r="B222" s="35"/>
      <c r="C222" s="236" t="s">
        <v>525</v>
      </c>
      <c r="D222" s="236" t="s">
        <v>221</v>
      </c>
      <c r="E222" s="237" t="s">
        <v>1869</v>
      </c>
      <c r="F222" s="238" t="s">
        <v>1870</v>
      </c>
      <c r="G222" s="239" t="s">
        <v>105</v>
      </c>
      <c r="H222" s="240">
        <v>110</v>
      </c>
      <c r="I222" s="241"/>
      <c r="J222" s="242">
        <f>ROUND(I222*H222,2)</f>
        <v>0</v>
      </c>
      <c r="K222" s="243"/>
      <c r="L222" s="39"/>
      <c r="M222" s="244" t="s">
        <v>1</v>
      </c>
      <c r="N222" s="245" t="s">
        <v>40</v>
      </c>
      <c r="O222" s="71"/>
      <c r="P222" s="199">
        <f>O222*H222</f>
        <v>0</v>
      </c>
      <c r="Q222" s="199">
        <v>0</v>
      </c>
      <c r="R222" s="199">
        <f>Q222*H222</f>
        <v>0</v>
      </c>
      <c r="S222" s="199">
        <v>0</v>
      </c>
      <c r="T222" s="200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1" t="s">
        <v>139</v>
      </c>
      <c r="AT222" s="201" t="s">
        <v>221</v>
      </c>
      <c r="AU222" s="201" t="s">
        <v>85</v>
      </c>
      <c r="AY222" s="17" t="s">
        <v>133</v>
      </c>
      <c r="BE222" s="202">
        <f>IF(N222="základní",J222,0)</f>
        <v>0</v>
      </c>
      <c r="BF222" s="202">
        <f>IF(N222="snížená",J222,0)</f>
        <v>0</v>
      </c>
      <c r="BG222" s="202">
        <f>IF(N222="zákl. přenesená",J222,0)</f>
        <v>0</v>
      </c>
      <c r="BH222" s="202">
        <f>IF(N222="sníž. přenesená",J222,0)</f>
        <v>0</v>
      </c>
      <c r="BI222" s="202">
        <f>IF(N222="nulová",J222,0)</f>
        <v>0</v>
      </c>
      <c r="BJ222" s="17" t="s">
        <v>83</v>
      </c>
      <c r="BK222" s="202">
        <f>ROUND(I222*H222,2)</f>
        <v>0</v>
      </c>
      <c r="BL222" s="17" t="s">
        <v>139</v>
      </c>
      <c r="BM222" s="201" t="s">
        <v>1905</v>
      </c>
    </row>
    <row r="223" spans="1:65" s="14" customFormat="1" ht="11.25">
      <c r="B223" s="214"/>
      <c r="C223" s="215"/>
      <c r="D223" s="205" t="s">
        <v>169</v>
      </c>
      <c r="E223" s="216" t="s">
        <v>1</v>
      </c>
      <c r="F223" s="217" t="s">
        <v>1872</v>
      </c>
      <c r="G223" s="215"/>
      <c r="H223" s="218">
        <v>110</v>
      </c>
      <c r="I223" s="219"/>
      <c r="J223" s="215"/>
      <c r="K223" s="215"/>
      <c r="L223" s="220"/>
      <c r="M223" s="221"/>
      <c r="N223" s="222"/>
      <c r="O223" s="222"/>
      <c r="P223" s="222"/>
      <c r="Q223" s="222"/>
      <c r="R223" s="222"/>
      <c r="S223" s="222"/>
      <c r="T223" s="223"/>
      <c r="AT223" s="224" t="s">
        <v>169</v>
      </c>
      <c r="AU223" s="224" t="s">
        <v>85</v>
      </c>
      <c r="AV223" s="14" t="s">
        <v>85</v>
      </c>
      <c r="AW223" s="14" t="s">
        <v>32</v>
      </c>
      <c r="AX223" s="14" t="s">
        <v>83</v>
      </c>
      <c r="AY223" s="224" t="s">
        <v>133</v>
      </c>
    </row>
    <row r="224" spans="1:65" s="2" customFormat="1" ht="24.2" customHeight="1">
      <c r="A224" s="34"/>
      <c r="B224" s="35"/>
      <c r="C224" s="236" t="s">
        <v>529</v>
      </c>
      <c r="D224" s="236" t="s">
        <v>221</v>
      </c>
      <c r="E224" s="237" t="s">
        <v>1873</v>
      </c>
      <c r="F224" s="238" t="s">
        <v>1874</v>
      </c>
      <c r="G224" s="239" t="s">
        <v>236</v>
      </c>
      <c r="H224" s="240">
        <v>103</v>
      </c>
      <c r="I224" s="241"/>
      <c r="J224" s="242">
        <f>ROUND(I224*H224,2)</f>
        <v>0</v>
      </c>
      <c r="K224" s="243"/>
      <c r="L224" s="39"/>
      <c r="M224" s="244" t="s">
        <v>1</v>
      </c>
      <c r="N224" s="245" t="s">
        <v>40</v>
      </c>
      <c r="O224" s="71"/>
      <c r="P224" s="199">
        <f>O224*H224</f>
        <v>0</v>
      </c>
      <c r="Q224" s="199">
        <v>0</v>
      </c>
      <c r="R224" s="199">
        <f>Q224*H224</f>
        <v>0</v>
      </c>
      <c r="S224" s="199">
        <v>0</v>
      </c>
      <c r="T224" s="200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1" t="s">
        <v>139</v>
      </c>
      <c r="AT224" s="201" t="s">
        <v>221</v>
      </c>
      <c r="AU224" s="201" t="s">
        <v>85</v>
      </c>
      <c r="AY224" s="17" t="s">
        <v>133</v>
      </c>
      <c r="BE224" s="202">
        <f>IF(N224="základní",J224,0)</f>
        <v>0</v>
      </c>
      <c r="BF224" s="202">
        <f>IF(N224="snížená",J224,0)</f>
        <v>0</v>
      </c>
      <c r="BG224" s="202">
        <f>IF(N224="zákl. přenesená",J224,0)</f>
        <v>0</v>
      </c>
      <c r="BH224" s="202">
        <f>IF(N224="sníž. přenesená",J224,0)</f>
        <v>0</v>
      </c>
      <c r="BI224" s="202">
        <f>IF(N224="nulová",J224,0)</f>
        <v>0</v>
      </c>
      <c r="BJ224" s="17" t="s">
        <v>83</v>
      </c>
      <c r="BK224" s="202">
        <f>ROUND(I224*H224,2)</f>
        <v>0</v>
      </c>
      <c r="BL224" s="17" t="s">
        <v>139</v>
      </c>
      <c r="BM224" s="201" t="s">
        <v>1906</v>
      </c>
    </row>
    <row r="225" spans="1:65" s="2" customFormat="1" ht="24.2" customHeight="1">
      <c r="A225" s="34"/>
      <c r="B225" s="35"/>
      <c r="C225" s="236" t="s">
        <v>534</v>
      </c>
      <c r="D225" s="236" t="s">
        <v>221</v>
      </c>
      <c r="E225" s="237" t="s">
        <v>1876</v>
      </c>
      <c r="F225" s="238" t="s">
        <v>1877</v>
      </c>
      <c r="G225" s="239" t="s">
        <v>236</v>
      </c>
      <c r="H225" s="240">
        <v>103</v>
      </c>
      <c r="I225" s="241"/>
      <c r="J225" s="242">
        <f>ROUND(I225*H225,2)</f>
        <v>0</v>
      </c>
      <c r="K225" s="243"/>
      <c r="L225" s="39"/>
      <c r="M225" s="244" t="s">
        <v>1</v>
      </c>
      <c r="N225" s="245" t="s">
        <v>40</v>
      </c>
      <c r="O225" s="71"/>
      <c r="P225" s="199">
        <f>O225*H225</f>
        <v>0</v>
      </c>
      <c r="Q225" s="199">
        <v>0</v>
      </c>
      <c r="R225" s="199">
        <f>Q225*H225</f>
        <v>0</v>
      </c>
      <c r="S225" s="199">
        <v>0</v>
      </c>
      <c r="T225" s="200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1" t="s">
        <v>139</v>
      </c>
      <c r="AT225" s="201" t="s">
        <v>221</v>
      </c>
      <c r="AU225" s="201" t="s">
        <v>85</v>
      </c>
      <c r="AY225" s="17" t="s">
        <v>133</v>
      </c>
      <c r="BE225" s="202">
        <f>IF(N225="základní",J225,0)</f>
        <v>0</v>
      </c>
      <c r="BF225" s="202">
        <f>IF(N225="snížená",J225,0)</f>
        <v>0</v>
      </c>
      <c r="BG225" s="202">
        <f>IF(N225="zákl. přenesená",J225,0)</f>
        <v>0</v>
      </c>
      <c r="BH225" s="202">
        <f>IF(N225="sníž. přenesená",J225,0)</f>
        <v>0</v>
      </c>
      <c r="BI225" s="202">
        <f>IF(N225="nulová",J225,0)</f>
        <v>0</v>
      </c>
      <c r="BJ225" s="17" t="s">
        <v>83</v>
      </c>
      <c r="BK225" s="202">
        <f>ROUND(I225*H225,2)</f>
        <v>0</v>
      </c>
      <c r="BL225" s="17" t="s">
        <v>139</v>
      </c>
      <c r="BM225" s="201" t="s">
        <v>1907</v>
      </c>
    </row>
    <row r="226" spans="1:65" s="12" customFormat="1" ht="22.9" customHeight="1">
      <c r="B226" s="172"/>
      <c r="C226" s="173"/>
      <c r="D226" s="174" t="s">
        <v>74</v>
      </c>
      <c r="E226" s="186" t="s">
        <v>1908</v>
      </c>
      <c r="F226" s="186" t="s">
        <v>1909</v>
      </c>
      <c r="G226" s="173"/>
      <c r="H226" s="173"/>
      <c r="I226" s="176"/>
      <c r="J226" s="187">
        <f>BK226</f>
        <v>0</v>
      </c>
      <c r="K226" s="173"/>
      <c r="L226" s="178"/>
      <c r="M226" s="179"/>
      <c r="N226" s="180"/>
      <c r="O226" s="180"/>
      <c r="P226" s="181">
        <f>SUM(P227:P276)</f>
        <v>0</v>
      </c>
      <c r="Q226" s="180"/>
      <c r="R226" s="181">
        <f>SUM(R227:R276)</f>
        <v>0.36374800000000007</v>
      </c>
      <c r="S226" s="180"/>
      <c r="T226" s="182">
        <f>SUM(T227:T276)</f>
        <v>0</v>
      </c>
      <c r="AR226" s="183" t="s">
        <v>83</v>
      </c>
      <c r="AT226" s="184" t="s">
        <v>74</v>
      </c>
      <c r="AU226" s="184" t="s">
        <v>83</v>
      </c>
      <c r="AY226" s="183" t="s">
        <v>133</v>
      </c>
      <c r="BK226" s="185">
        <f>SUM(BK227:BK276)</f>
        <v>0</v>
      </c>
    </row>
    <row r="227" spans="1:65" s="2" customFormat="1" ht="24.2" customHeight="1">
      <c r="A227" s="34"/>
      <c r="B227" s="35"/>
      <c r="C227" s="236" t="s">
        <v>538</v>
      </c>
      <c r="D227" s="236" t="s">
        <v>221</v>
      </c>
      <c r="E227" s="237" t="s">
        <v>1798</v>
      </c>
      <c r="F227" s="238" t="s">
        <v>1799</v>
      </c>
      <c r="G227" s="239" t="s">
        <v>236</v>
      </c>
      <c r="H227" s="240">
        <v>770</v>
      </c>
      <c r="I227" s="241"/>
      <c r="J227" s="242">
        <f>ROUND(I227*H227,2)</f>
        <v>0</v>
      </c>
      <c r="K227" s="243"/>
      <c r="L227" s="39"/>
      <c r="M227" s="244" t="s">
        <v>1</v>
      </c>
      <c r="N227" s="245" t="s">
        <v>40</v>
      </c>
      <c r="O227" s="71"/>
      <c r="P227" s="199">
        <f>O227*H227</f>
        <v>0</v>
      </c>
      <c r="Q227" s="199">
        <v>0</v>
      </c>
      <c r="R227" s="199">
        <f>Q227*H227</f>
        <v>0</v>
      </c>
      <c r="S227" s="199">
        <v>0</v>
      </c>
      <c r="T227" s="200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1" t="s">
        <v>139</v>
      </c>
      <c r="AT227" s="201" t="s">
        <v>221</v>
      </c>
      <c r="AU227" s="201" t="s">
        <v>85</v>
      </c>
      <c r="AY227" s="17" t="s">
        <v>133</v>
      </c>
      <c r="BE227" s="202">
        <f>IF(N227="základní",J227,0)</f>
        <v>0</v>
      </c>
      <c r="BF227" s="202">
        <f>IF(N227="snížená",J227,0)</f>
        <v>0</v>
      </c>
      <c r="BG227" s="202">
        <f>IF(N227="zákl. přenesená",J227,0)</f>
        <v>0</v>
      </c>
      <c r="BH227" s="202">
        <f>IF(N227="sníž. přenesená",J227,0)</f>
        <v>0</v>
      </c>
      <c r="BI227" s="202">
        <f>IF(N227="nulová",J227,0)</f>
        <v>0</v>
      </c>
      <c r="BJ227" s="17" t="s">
        <v>83</v>
      </c>
      <c r="BK227" s="202">
        <f>ROUND(I227*H227,2)</f>
        <v>0</v>
      </c>
      <c r="BL227" s="17" t="s">
        <v>139</v>
      </c>
      <c r="BM227" s="201" t="s">
        <v>1910</v>
      </c>
    </row>
    <row r="228" spans="1:65" s="14" customFormat="1" ht="11.25">
      <c r="B228" s="214"/>
      <c r="C228" s="215"/>
      <c r="D228" s="205" t="s">
        <v>169</v>
      </c>
      <c r="E228" s="216" t="s">
        <v>1</v>
      </c>
      <c r="F228" s="217" t="s">
        <v>235</v>
      </c>
      <c r="G228" s="215"/>
      <c r="H228" s="218">
        <v>770</v>
      </c>
      <c r="I228" s="219"/>
      <c r="J228" s="215"/>
      <c r="K228" s="215"/>
      <c r="L228" s="220"/>
      <c r="M228" s="221"/>
      <c r="N228" s="222"/>
      <c r="O228" s="222"/>
      <c r="P228" s="222"/>
      <c r="Q228" s="222"/>
      <c r="R228" s="222"/>
      <c r="S228" s="222"/>
      <c r="T228" s="223"/>
      <c r="AT228" s="224" t="s">
        <v>169</v>
      </c>
      <c r="AU228" s="224" t="s">
        <v>85</v>
      </c>
      <c r="AV228" s="14" t="s">
        <v>85</v>
      </c>
      <c r="AW228" s="14" t="s">
        <v>32</v>
      </c>
      <c r="AX228" s="14" t="s">
        <v>83</v>
      </c>
      <c r="AY228" s="224" t="s">
        <v>133</v>
      </c>
    </row>
    <row r="229" spans="1:65" s="2" customFormat="1" ht="24.2" customHeight="1">
      <c r="A229" s="34"/>
      <c r="B229" s="35"/>
      <c r="C229" s="236" t="s">
        <v>543</v>
      </c>
      <c r="D229" s="236" t="s">
        <v>221</v>
      </c>
      <c r="E229" s="237" t="s">
        <v>1802</v>
      </c>
      <c r="F229" s="238" t="s">
        <v>1803</v>
      </c>
      <c r="G229" s="239" t="s">
        <v>236</v>
      </c>
      <c r="H229" s="240">
        <v>618</v>
      </c>
      <c r="I229" s="241"/>
      <c r="J229" s="242">
        <f>ROUND(I229*H229,2)</f>
        <v>0</v>
      </c>
      <c r="K229" s="243"/>
      <c r="L229" s="39"/>
      <c r="M229" s="244" t="s">
        <v>1</v>
      </c>
      <c r="N229" s="245" t="s">
        <v>40</v>
      </c>
      <c r="O229" s="71"/>
      <c r="P229" s="199">
        <f>O229*H229</f>
        <v>0</v>
      </c>
      <c r="Q229" s="199">
        <v>0</v>
      </c>
      <c r="R229" s="199">
        <f>Q229*H229</f>
        <v>0</v>
      </c>
      <c r="S229" s="199">
        <v>0</v>
      </c>
      <c r="T229" s="200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1" t="s">
        <v>139</v>
      </c>
      <c r="AT229" s="201" t="s">
        <v>221</v>
      </c>
      <c r="AU229" s="201" t="s">
        <v>85</v>
      </c>
      <c r="AY229" s="17" t="s">
        <v>133</v>
      </c>
      <c r="BE229" s="202">
        <f>IF(N229="základní",J229,0)</f>
        <v>0</v>
      </c>
      <c r="BF229" s="202">
        <f>IF(N229="snížená",J229,0)</f>
        <v>0</v>
      </c>
      <c r="BG229" s="202">
        <f>IF(N229="zákl. přenesená",J229,0)</f>
        <v>0</v>
      </c>
      <c r="BH229" s="202">
        <f>IF(N229="sníž. přenesená",J229,0)</f>
        <v>0</v>
      </c>
      <c r="BI229" s="202">
        <f>IF(N229="nulová",J229,0)</f>
        <v>0</v>
      </c>
      <c r="BJ229" s="17" t="s">
        <v>83</v>
      </c>
      <c r="BK229" s="202">
        <f>ROUND(I229*H229,2)</f>
        <v>0</v>
      </c>
      <c r="BL229" s="17" t="s">
        <v>139</v>
      </c>
      <c r="BM229" s="201" t="s">
        <v>1911</v>
      </c>
    </row>
    <row r="230" spans="1:65" s="14" customFormat="1" ht="11.25">
      <c r="B230" s="214"/>
      <c r="C230" s="215"/>
      <c r="D230" s="205" t="s">
        <v>169</v>
      </c>
      <c r="E230" s="216" t="s">
        <v>1</v>
      </c>
      <c r="F230" s="217" t="s">
        <v>1805</v>
      </c>
      <c r="G230" s="215"/>
      <c r="H230" s="218">
        <v>618</v>
      </c>
      <c r="I230" s="219"/>
      <c r="J230" s="215"/>
      <c r="K230" s="215"/>
      <c r="L230" s="220"/>
      <c r="M230" s="221"/>
      <c r="N230" s="222"/>
      <c r="O230" s="222"/>
      <c r="P230" s="222"/>
      <c r="Q230" s="222"/>
      <c r="R230" s="222"/>
      <c r="S230" s="222"/>
      <c r="T230" s="223"/>
      <c r="AT230" s="224" t="s">
        <v>169</v>
      </c>
      <c r="AU230" s="224" t="s">
        <v>85</v>
      </c>
      <c r="AV230" s="14" t="s">
        <v>85</v>
      </c>
      <c r="AW230" s="14" t="s">
        <v>32</v>
      </c>
      <c r="AX230" s="14" t="s">
        <v>83</v>
      </c>
      <c r="AY230" s="224" t="s">
        <v>133</v>
      </c>
    </row>
    <row r="231" spans="1:65" s="2" customFormat="1" ht="21.75" customHeight="1">
      <c r="A231" s="34"/>
      <c r="B231" s="35"/>
      <c r="C231" s="236" t="s">
        <v>547</v>
      </c>
      <c r="D231" s="236" t="s">
        <v>221</v>
      </c>
      <c r="E231" s="237" t="s">
        <v>561</v>
      </c>
      <c r="F231" s="238" t="s">
        <v>562</v>
      </c>
      <c r="G231" s="239" t="s">
        <v>236</v>
      </c>
      <c r="H231" s="240">
        <v>77</v>
      </c>
      <c r="I231" s="241"/>
      <c r="J231" s="242">
        <f>ROUND(I231*H231,2)</f>
        <v>0</v>
      </c>
      <c r="K231" s="243"/>
      <c r="L231" s="39"/>
      <c r="M231" s="244" t="s">
        <v>1</v>
      </c>
      <c r="N231" s="245" t="s">
        <v>40</v>
      </c>
      <c r="O231" s="71"/>
      <c r="P231" s="199">
        <f>O231*H231</f>
        <v>0</v>
      </c>
      <c r="Q231" s="199">
        <v>0</v>
      </c>
      <c r="R231" s="199">
        <f>Q231*H231</f>
        <v>0</v>
      </c>
      <c r="S231" s="199">
        <v>0</v>
      </c>
      <c r="T231" s="200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1" t="s">
        <v>139</v>
      </c>
      <c r="AT231" s="201" t="s">
        <v>221</v>
      </c>
      <c r="AU231" s="201" t="s">
        <v>85</v>
      </c>
      <c r="AY231" s="17" t="s">
        <v>133</v>
      </c>
      <c r="BE231" s="202">
        <f>IF(N231="základní",J231,0)</f>
        <v>0</v>
      </c>
      <c r="BF231" s="202">
        <f>IF(N231="snížená",J231,0)</f>
        <v>0</v>
      </c>
      <c r="BG231" s="202">
        <f>IF(N231="zákl. přenesená",J231,0)</f>
        <v>0</v>
      </c>
      <c r="BH231" s="202">
        <f>IF(N231="sníž. přenesená",J231,0)</f>
        <v>0</v>
      </c>
      <c r="BI231" s="202">
        <f>IF(N231="nulová",J231,0)</f>
        <v>0</v>
      </c>
      <c r="BJ231" s="17" t="s">
        <v>83</v>
      </c>
      <c r="BK231" s="202">
        <f>ROUND(I231*H231,2)</f>
        <v>0</v>
      </c>
      <c r="BL231" s="17" t="s">
        <v>139</v>
      </c>
      <c r="BM231" s="201" t="s">
        <v>1912</v>
      </c>
    </row>
    <row r="232" spans="1:65" s="14" customFormat="1" ht="11.25">
      <c r="B232" s="214"/>
      <c r="C232" s="215"/>
      <c r="D232" s="205" t="s">
        <v>169</v>
      </c>
      <c r="E232" s="216" t="s">
        <v>1</v>
      </c>
      <c r="F232" s="217" t="s">
        <v>1807</v>
      </c>
      <c r="G232" s="215"/>
      <c r="H232" s="218">
        <v>77</v>
      </c>
      <c r="I232" s="219"/>
      <c r="J232" s="215"/>
      <c r="K232" s="215"/>
      <c r="L232" s="220"/>
      <c r="M232" s="221"/>
      <c r="N232" s="222"/>
      <c r="O232" s="222"/>
      <c r="P232" s="222"/>
      <c r="Q232" s="222"/>
      <c r="R232" s="222"/>
      <c r="S232" s="222"/>
      <c r="T232" s="223"/>
      <c r="AT232" s="224" t="s">
        <v>169</v>
      </c>
      <c r="AU232" s="224" t="s">
        <v>85</v>
      </c>
      <c r="AV232" s="14" t="s">
        <v>85</v>
      </c>
      <c r="AW232" s="14" t="s">
        <v>32</v>
      </c>
      <c r="AX232" s="14" t="s">
        <v>83</v>
      </c>
      <c r="AY232" s="224" t="s">
        <v>133</v>
      </c>
    </row>
    <row r="233" spans="1:65" s="2" customFormat="1" ht="33" customHeight="1">
      <c r="A233" s="34"/>
      <c r="B233" s="35"/>
      <c r="C233" s="236" t="s">
        <v>551</v>
      </c>
      <c r="D233" s="236" t="s">
        <v>221</v>
      </c>
      <c r="E233" s="237" t="s">
        <v>569</v>
      </c>
      <c r="F233" s="238" t="s">
        <v>570</v>
      </c>
      <c r="G233" s="239" t="s">
        <v>571</v>
      </c>
      <c r="H233" s="240">
        <v>0.04</v>
      </c>
      <c r="I233" s="241"/>
      <c r="J233" s="242">
        <f>ROUND(I233*H233,2)</f>
        <v>0</v>
      </c>
      <c r="K233" s="243"/>
      <c r="L233" s="39"/>
      <c r="M233" s="244" t="s">
        <v>1</v>
      </c>
      <c r="N233" s="245" t="s">
        <v>40</v>
      </c>
      <c r="O233" s="71"/>
      <c r="P233" s="199">
        <f>O233*H233</f>
        <v>0</v>
      </c>
      <c r="Q233" s="199">
        <v>0</v>
      </c>
      <c r="R233" s="199">
        <f>Q233*H233</f>
        <v>0</v>
      </c>
      <c r="S233" s="199">
        <v>0</v>
      </c>
      <c r="T233" s="200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1" t="s">
        <v>139</v>
      </c>
      <c r="AT233" s="201" t="s">
        <v>221</v>
      </c>
      <c r="AU233" s="201" t="s">
        <v>85</v>
      </c>
      <c r="AY233" s="17" t="s">
        <v>133</v>
      </c>
      <c r="BE233" s="202">
        <f>IF(N233="základní",J233,0)</f>
        <v>0</v>
      </c>
      <c r="BF233" s="202">
        <f>IF(N233="snížená",J233,0)</f>
        <v>0</v>
      </c>
      <c r="BG233" s="202">
        <f>IF(N233="zákl. přenesená",J233,0)</f>
        <v>0</v>
      </c>
      <c r="BH233" s="202">
        <f>IF(N233="sníž. přenesená",J233,0)</f>
        <v>0</v>
      </c>
      <c r="BI233" s="202">
        <f>IF(N233="nulová",J233,0)</f>
        <v>0</v>
      </c>
      <c r="BJ233" s="17" t="s">
        <v>83</v>
      </c>
      <c r="BK233" s="202">
        <f>ROUND(I233*H233,2)</f>
        <v>0</v>
      </c>
      <c r="BL233" s="17" t="s">
        <v>139</v>
      </c>
      <c r="BM233" s="201" t="s">
        <v>1913</v>
      </c>
    </row>
    <row r="234" spans="1:65" s="14" customFormat="1" ht="11.25">
      <c r="B234" s="214"/>
      <c r="C234" s="215"/>
      <c r="D234" s="205" t="s">
        <v>169</v>
      </c>
      <c r="E234" s="216" t="s">
        <v>1</v>
      </c>
      <c r="F234" s="217" t="s">
        <v>1809</v>
      </c>
      <c r="G234" s="215"/>
      <c r="H234" s="218">
        <v>1.4999999999999999E-2</v>
      </c>
      <c r="I234" s="219"/>
      <c r="J234" s="215"/>
      <c r="K234" s="215"/>
      <c r="L234" s="220"/>
      <c r="M234" s="221"/>
      <c r="N234" s="222"/>
      <c r="O234" s="222"/>
      <c r="P234" s="222"/>
      <c r="Q234" s="222"/>
      <c r="R234" s="222"/>
      <c r="S234" s="222"/>
      <c r="T234" s="223"/>
      <c r="AT234" s="224" t="s">
        <v>169</v>
      </c>
      <c r="AU234" s="224" t="s">
        <v>85</v>
      </c>
      <c r="AV234" s="14" t="s">
        <v>85</v>
      </c>
      <c r="AW234" s="14" t="s">
        <v>32</v>
      </c>
      <c r="AX234" s="14" t="s">
        <v>75</v>
      </c>
      <c r="AY234" s="224" t="s">
        <v>133</v>
      </c>
    </row>
    <row r="235" spans="1:65" s="14" customFormat="1" ht="11.25">
      <c r="B235" s="214"/>
      <c r="C235" s="215"/>
      <c r="D235" s="205" t="s">
        <v>169</v>
      </c>
      <c r="E235" s="216" t="s">
        <v>1</v>
      </c>
      <c r="F235" s="217" t="s">
        <v>1810</v>
      </c>
      <c r="G235" s="215"/>
      <c r="H235" s="218">
        <v>2.1000000000000001E-2</v>
      </c>
      <c r="I235" s="219"/>
      <c r="J235" s="215"/>
      <c r="K235" s="215"/>
      <c r="L235" s="220"/>
      <c r="M235" s="221"/>
      <c r="N235" s="222"/>
      <c r="O235" s="222"/>
      <c r="P235" s="222"/>
      <c r="Q235" s="222"/>
      <c r="R235" s="222"/>
      <c r="S235" s="222"/>
      <c r="T235" s="223"/>
      <c r="AT235" s="224" t="s">
        <v>169</v>
      </c>
      <c r="AU235" s="224" t="s">
        <v>85</v>
      </c>
      <c r="AV235" s="14" t="s">
        <v>85</v>
      </c>
      <c r="AW235" s="14" t="s">
        <v>32</v>
      </c>
      <c r="AX235" s="14" t="s">
        <v>75</v>
      </c>
      <c r="AY235" s="224" t="s">
        <v>133</v>
      </c>
    </row>
    <row r="236" spans="1:65" s="14" customFormat="1" ht="11.25">
      <c r="B236" s="214"/>
      <c r="C236" s="215"/>
      <c r="D236" s="205" t="s">
        <v>169</v>
      </c>
      <c r="E236" s="216" t="s">
        <v>1</v>
      </c>
      <c r="F236" s="217" t="s">
        <v>1811</v>
      </c>
      <c r="G236" s="215"/>
      <c r="H236" s="218">
        <v>4.0000000000000001E-3</v>
      </c>
      <c r="I236" s="219"/>
      <c r="J236" s="215"/>
      <c r="K236" s="215"/>
      <c r="L236" s="220"/>
      <c r="M236" s="221"/>
      <c r="N236" s="222"/>
      <c r="O236" s="222"/>
      <c r="P236" s="222"/>
      <c r="Q236" s="222"/>
      <c r="R236" s="222"/>
      <c r="S236" s="222"/>
      <c r="T236" s="223"/>
      <c r="AT236" s="224" t="s">
        <v>169</v>
      </c>
      <c r="AU236" s="224" t="s">
        <v>85</v>
      </c>
      <c r="AV236" s="14" t="s">
        <v>85</v>
      </c>
      <c r="AW236" s="14" t="s">
        <v>32</v>
      </c>
      <c r="AX236" s="14" t="s">
        <v>75</v>
      </c>
      <c r="AY236" s="224" t="s">
        <v>133</v>
      </c>
    </row>
    <row r="237" spans="1:65" s="15" customFormat="1" ht="11.25">
      <c r="B237" s="225"/>
      <c r="C237" s="226"/>
      <c r="D237" s="205" t="s">
        <v>169</v>
      </c>
      <c r="E237" s="227" t="s">
        <v>1</v>
      </c>
      <c r="F237" s="228" t="s">
        <v>173</v>
      </c>
      <c r="G237" s="226"/>
      <c r="H237" s="229">
        <v>4.0000000000000008E-2</v>
      </c>
      <c r="I237" s="230"/>
      <c r="J237" s="226"/>
      <c r="K237" s="226"/>
      <c r="L237" s="231"/>
      <c r="M237" s="232"/>
      <c r="N237" s="233"/>
      <c r="O237" s="233"/>
      <c r="P237" s="233"/>
      <c r="Q237" s="233"/>
      <c r="R237" s="233"/>
      <c r="S237" s="233"/>
      <c r="T237" s="234"/>
      <c r="AT237" s="235" t="s">
        <v>169</v>
      </c>
      <c r="AU237" s="235" t="s">
        <v>85</v>
      </c>
      <c r="AV237" s="15" t="s">
        <v>139</v>
      </c>
      <c r="AW237" s="15" t="s">
        <v>32</v>
      </c>
      <c r="AX237" s="15" t="s">
        <v>83</v>
      </c>
      <c r="AY237" s="235" t="s">
        <v>133</v>
      </c>
    </row>
    <row r="238" spans="1:65" s="2" customFormat="1" ht="16.5" customHeight="1">
      <c r="A238" s="34"/>
      <c r="B238" s="35"/>
      <c r="C238" s="188" t="s">
        <v>555</v>
      </c>
      <c r="D238" s="188" t="s">
        <v>135</v>
      </c>
      <c r="E238" s="189" t="s">
        <v>500</v>
      </c>
      <c r="F238" s="190" t="s">
        <v>1812</v>
      </c>
      <c r="G238" s="191" t="s">
        <v>487</v>
      </c>
      <c r="H238" s="192">
        <v>16.667999999999999</v>
      </c>
      <c r="I238" s="193"/>
      <c r="J238" s="194">
        <f>ROUND(I238*H238,2)</f>
        <v>0</v>
      </c>
      <c r="K238" s="195"/>
      <c r="L238" s="196"/>
      <c r="M238" s="197" t="s">
        <v>1</v>
      </c>
      <c r="N238" s="198" t="s">
        <v>40</v>
      </c>
      <c r="O238" s="71"/>
      <c r="P238" s="199">
        <f>O238*H238</f>
        <v>0</v>
      </c>
      <c r="Q238" s="199">
        <v>1E-3</v>
      </c>
      <c r="R238" s="199">
        <f>Q238*H238</f>
        <v>1.6667999999999999E-2</v>
      </c>
      <c r="S238" s="199">
        <v>0</v>
      </c>
      <c r="T238" s="200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1" t="s">
        <v>138</v>
      </c>
      <c r="AT238" s="201" t="s">
        <v>135</v>
      </c>
      <c r="AU238" s="201" t="s">
        <v>85</v>
      </c>
      <c r="AY238" s="17" t="s">
        <v>133</v>
      </c>
      <c r="BE238" s="202">
        <f>IF(N238="základní",J238,0)</f>
        <v>0</v>
      </c>
      <c r="BF238" s="202">
        <f>IF(N238="snížená",J238,0)</f>
        <v>0</v>
      </c>
      <c r="BG238" s="202">
        <f>IF(N238="zákl. přenesená",J238,0)</f>
        <v>0</v>
      </c>
      <c r="BH238" s="202">
        <f>IF(N238="sníž. přenesená",J238,0)</f>
        <v>0</v>
      </c>
      <c r="BI238" s="202">
        <f>IF(N238="nulová",J238,0)</f>
        <v>0</v>
      </c>
      <c r="BJ238" s="17" t="s">
        <v>83</v>
      </c>
      <c r="BK238" s="202">
        <f>ROUND(I238*H238,2)</f>
        <v>0</v>
      </c>
      <c r="BL238" s="17" t="s">
        <v>139</v>
      </c>
      <c r="BM238" s="201" t="s">
        <v>1914</v>
      </c>
    </row>
    <row r="239" spans="1:65" s="14" customFormat="1" ht="11.25">
      <c r="B239" s="214"/>
      <c r="C239" s="215"/>
      <c r="D239" s="205" t="s">
        <v>169</v>
      </c>
      <c r="E239" s="216" t="s">
        <v>1</v>
      </c>
      <c r="F239" s="217" t="s">
        <v>1814</v>
      </c>
      <c r="G239" s="215"/>
      <c r="H239" s="218">
        <v>9.24</v>
      </c>
      <c r="I239" s="219"/>
      <c r="J239" s="215"/>
      <c r="K239" s="215"/>
      <c r="L239" s="220"/>
      <c r="M239" s="221"/>
      <c r="N239" s="222"/>
      <c r="O239" s="222"/>
      <c r="P239" s="222"/>
      <c r="Q239" s="222"/>
      <c r="R239" s="222"/>
      <c r="S239" s="222"/>
      <c r="T239" s="223"/>
      <c r="AT239" s="224" t="s">
        <v>169</v>
      </c>
      <c r="AU239" s="224" t="s">
        <v>85</v>
      </c>
      <c r="AV239" s="14" t="s">
        <v>85</v>
      </c>
      <c r="AW239" s="14" t="s">
        <v>32</v>
      </c>
      <c r="AX239" s="14" t="s">
        <v>75</v>
      </c>
      <c r="AY239" s="224" t="s">
        <v>133</v>
      </c>
    </row>
    <row r="240" spans="1:65" s="14" customFormat="1" ht="11.25">
      <c r="B240" s="214"/>
      <c r="C240" s="215"/>
      <c r="D240" s="205" t="s">
        <v>169</v>
      </c>
      <c r="E240" s="216" t="s">
        <v>1</v>
      </c>
      <c r="F240" s="217" t="s">
        <v>1815</v>
      </c>
      <c r="G240" s="215"/>
      <c r="H240" s="218">
        <v>6.18</v>
      </c>
      <c r="I240" s="219"/>
      <c r="J240" s="215"/>
      <c r="K240" s="215"/>
      <c r="L240" s="220"/>
      <c r="M240" s="221"/>
      <c r="N240" s="222"/>
      <c r="O240" s="222"/>
      <c r="P240" s="222"/>
      <c r="Q240" s="222"/>
      <c r="R240" s="222"/>
      <c r="S240" s="222"/>
      <c r="T240" s="223"/>
      <c r="AT240" s="224" t="s">
        <v>169</v>
      </c>
      <c r="AU240" s="224" t="s">
        <v>85</v>
      </c>
      <c r="AV240" s="14" t="s">
        <v>85</v>
      </c>
      <c r="AW240" s="14" t="s">
        <v>32</v>
      </c>
      <c r="AX240" s="14" t="s">
        <v>75</v>
      </c>
      <c r="AY240" s="224" t="s">
        <v>133</v>
      </c>
    </row>
    <row r="241" spans="1:65" s="14" customFormat="1" ht="11.25">
      <c r="B241" s="214"/>
      <c r="C241" s="215"/>
      <c r="D241" s="205" t="s">
        <v>169</v>
      </c>
      <c r="E241" s="216" t="s">
        <v>1</v>
      </c>
      <c r="F241" s="217" t="s">
        <v>1816</v>
      </c>
      <c r="G241" s="215"/>
      <c r="H241" s="218">
        <v>1.248</v>
      </c>
      <c r="I241" s="219"/>
      <c r="J241" s="215"/>
      <c r="K241" s="215"/>
      <c r="L241" s="220"/>
      <c r="M241" s="221"/>
      <c r="N241" s="222"/>
      <c r="O241" s="222"/>
      <c r="P241" s="222"/>
      <c r="Q241" s="222"/>
      <c r="R241" s="222"/>
      <c r="S241" s="222"/>
      <c r="T241" s="223"/>
      <c r="AT241" s="224" t="s">
        <v>169</v>
      </c>
      <c r="AU241" s="224" t="s">
        <v>85</v>
      </c>
      <c r="AV241" s="14" t="s">
        <v>85</v>
      </c>
      <c r="AW241" s="14" t="s">
        <v>32</v>
      </c>
      <c r="AX241" s="14" t="s">
        <v>75</v>
      </c>
      <c r="AY241" s="224" t="s">
        <v>133</v>
      </c>
    </row>
    <row r="242" spans="1:65" s="15" customFormat="1" ht="11.25">
      <c r="B242" s="225"/>
      <c r="C242" s="226"/>
      <c r="D242" s="205" t="s">
        <v>169</v>
      </c>
      <c r="E242" s="227" t="s">
        <v>1</v>
      </c>
      <c r="F242" s="228" t="s">
        <v>173</v>
      </c>
      <c r="G242" s="226"/>
      <c r="H242" s="229">
        <v>16.667999999999999</v>
      </c>
      <c r="I242" s="230"/>
      <c r="J242" s="226"/>
      <c r="K242" s="226"/>
      <c r="L242" s="231"/>
      <c r="M242" s="232"/>
      <c r="N242" s="233"/>
      <c r="O242" s="233"/>
      <c r="P242" s="233"/>
      <c r="Q242" s="233"/>
      <c r="R242" s="233"/>
      <c r="S242" s="233"/>
      <c r="T242" s="234"/>
      <c r="AT242" s="235" t="s">
        <v>169</v>
      </c>
      <c r="AU242" s="235" t="s">
        <v>85</v>
      </c>
      <c r="AV242" s="15" t="s">
        <v>139</v>
      </c>
      <c r="AW242" s="15" t="s">
        <v>32</v>
      </c>
      <c r="AX242" s="15" t="s">
        <v>83</v>
      </c>
      <c r="AY242" s="235" t="s">
        <v>133</v>
      </c>
    </row>
    <row r="243" spans="1:65" s="2" customFormat="1" ht="24.2" customHeight="1">
      <c r="A243" s="34"/>
      <c r="B243" s="35"/>
      <c r="C243" s="236" t="s">
        <v>560</v>
      </c>
      <c r="D243" s="236" t="s">
        <v>221</v>
      </c>
      <c r="E243" s="237" t="s">
        <v>596</v>
      </c>
      <c r="F243" s="238" t="s">
        <v>597</v>
      </c>
      <c r="G243" s="239" t="s">
        <v>167</v>
      </c>
      <c r="H243" s="240">
        <v>16</v>
      </c>
      <c r="I243" s="241"/>
      <c r="J243" s="242">
        <f>ROUND(I243*H243,2)</f>
        <v>0</v>
      </c>
      <c r="K243" s="243"/>
      <c r="L243" s="39"/>
      <c r="M243" s="244" t="s">
        <v>1</v>
      </c>
      <c r="N243" s="245" t="s">
        <v>40</v>
      </c>
      <c r="O243" s="71"/>
      <c r="P243" s="199">
        <f>O243*H243</f>
        <v>0</v>
      </c>
      <c r="Q243" s="199">
        <v>6.0000000000000002E-5</v>
      </c>
      <c r="R243" s="199">
        <f>Q243*H243</f>
        <v>9.6000000000000002E-4</v>
      </c>
      <c r="S243" s="199">
        <v>0</v>
      </c>
      <c r="T243" s="200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1" t="s">
        <v>139</v>
      </c>
      <c r="AT243" s="201" t="s">
        <v>221</v>
      </c>
      <c r="AU243" s="201" t="s">
        <v>85</v>
      </c>
      <c r="AY243" s="17" t="s">
        <v>133</v>
      </c>
      <c r="BE243" s="202">
        <f>IF(N243="základní",J243,0)</f>
        <v>0</v>
      </c>
      <c r="BF243" s="202">
        <f>IF(N243="snížená",J243,0)</f>
        <v>0</v>
      </c>
      <c r="BG243" s="202">
        <f>IF(N243="zákl. přenesená",J243,0)</f>
        <v>0</v>
      </c>
      <c r="BH243" s="202">
        <f>IF(N243="sníž. přenesená",J243,0)</f>
        <v>0</v>
      </c>
      <c r="BI243" s="202">
        <f>IF(N243="nulová",J243,0)</f>
        <v>0</v>
      </c>
      <c r="BJ243" s="17" t="s">
        <v>83</v>
      </c>
      <c r="BK243" s="202">
        <f>ROUND(I243*H243,2)</f>
        <v>0</v>
      </c>
      <c r="BL243" s="17" t="s">
        <v>139</v>
      </c>
      <c r="BM243" s="201" t="s">
        <v>1915</v>
      </c>
    </row>
    <row r="244" spans="1:65" s="2" customFormat="1" ht="24.2" customHeight="1">
      <c r="A244" s="34"/>
      <c r="B244" s="35"/>
      <c r="C244" s="236" t="s">
        <v>564</v>
      </c>
      <c r="D244" s="236" t="s">
        <v>221</v>
      </c>
      <c r="E244" s="237" t="s">
        <v>1818</v>
      </c>
      <c r="F244" s="238" t="s">
        <v>1819</v>
      </c>
      <c r="G244" s="239" t="s">
        <v>167</v>
      </c>
      <c r="H244" s="240">
        <v>16</v>
      </c>
      <c r="I244" s="241"/>
      <c r="J244" s="242">
        <f>ROUND(I244*H244,2)</f>
        <v>0</v>
      </c>
      <c r="K244" s="243"/>
      <c r="L244" s="39"/>
      <c r="M244" s="244" t="s">
        <v>1</v>
      </c>
      <c r="N244" s="245" t="s">
        <v>40</v>
      </c>
      <c r="O244" s="71"/>
      <c r="P244" s="199">
        <f>O244*H244</f>
        <v>0</v>
      </c>
      <c r="Q244" s="199">
        <v>0</v>
      </c>
      <c r="R244" s="199">
        <f>Q244*H244</f>
        <v>0</v>
      </c>
      <c r="S244" s="199">
        <v>0</v>
      </c>
      <c r="T244" s="200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1" t="s">
        <v>139</v>
      </c>
      <c r="AT244" s="201" t="s">
        <v>221</v>
      </c>
      <c r="AU244" s="201" t="s">
        <v>85</v>
      </c>
      <c r="AY244" s="17" t="s">
        <v>133</v>
      </c>
      <c r="BE244" s="202">
        <f>IF(N244="základní",J244,0)</f>
        <v>0</v>
      </c>
      <c r="BF244" s="202">
        <f>IF(N244="snížená",J244,0)</f>
        <v>0</v>
      </c>
      <c r="BG244" s="202">
        <f>IF(N244="zákl. přenesená",J244,0)</f>
        <v>0</v>
      </c>
      <c r="BH244" s="202">
        <f>IF(N244="sníž. přenesená",J244,0)</f>
        <v>0</v>
      </c>
      <c r="BI244" s="202">
        <f>IF(N244="nulová",J244,0)</f>
        <v>0</v>
      </c>
      <c r="BJ244" s="17" t="s">
        <v>83</v>
      </c>
      <c r="BK244" s="202">
        <f>ROUND(I244*H244,2)</f>
        <v>0</v>
      </c>
      <c r="BL244" s="17" t="s">
        <v>139</v>
      </c>
      <c r="BM244" s="201" t="s">
        <v>1916</v>
      </c>
    </row>
    <row r="245" spans="1:65" s="2" customFormat="1" ht="24.2" customHeight="1">
      <c r="A245" s="34"/>
      <c r="B245" s="35"/>
      <c r="C245" s="236" t="s">
        <v>568</v>
      </c>
      <c r="D245" s="236" t="s">
        <v>221</v>
      </c>
      <c r="E245" s="237" t="s">
        <v>1821</v>
      </c>
      <c r="F245" s="238" t="s">
        <v>1822</v>
      </c>
      <c r="G245" s="239" t="s">
        <v>236</v>
      </c>
      <c r="H245" s="240">
        <v>77</v>
      </c>
      <c r="I245" s="241"/>
      <c r="J245" s="242">
        <f>ROUND(I245*H245,2)</f>
        <v>0</v>
      </c>
      <c r="K245" s="243"/>
      <c r="L245" s="39"/>
      <c r="M245" s="244" t="s">
        <v>1</v>
      </c>
      <c r="N245" s="245" t="s">
        <v>40</v>
      </c>
      <c r="O245" s="71"/>
      <c r="P245" s="199">
        <f>O245*H245</f>
        <v>0</v>
      </c>
      <c r="Q245" s="199">
        <v>0</v>
      </c>
      <c r="R245" s="199">
        <f>Q245*H245</f>
        <v>0</v>
      </c>
      <c r="S245" s="199">
        <v>0</v>
      </c>
      <c r="T245" s="200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1" t="s">
        <v>139</v>
      </c>
      <c r="AT245" s="201" t="s">
        <v>221</v>
      </c>
      <c r="AU245" s="201" t="s">
        <v>85</v>
      </c>
      <c r="AY245" s="17" t="s">
        <v>133</v>
      </c>
      <c r="BE245" s="202">
        <f>IF(N245="základní",J245,0)</f>
        <v>0</v>
      </c>
      <c r="BF245" s="202">
        <f>IF(N245="snížená",J245,0)</f>
        <v>0</v>
      </c>
      <c r="BG245" s="202">
        <f>IF(N245="zákl. přenesená",J245,0)</f>
        <v>0</v>
      </c>
      <c r="BH245" s="202">
        <f>IF(N245="sníž. přenesená",J245,0)</f>
        <v>0</v>
      </c>
      <c r="BI245" s="202">
        <f>IF(N245="nulová",J245,0)</f>
        <v>0</v>
      </c>
      <c r="BJ245" s="17" t="s">
        <v>83</v>
      </c>
      <c r="BK245" s="202">
        <f>ROUND(I245*H245,2)</f>
        <v>0</v>
      </c>
      <c r="BL245" s="17" t="s">
        <v>139</v>
      </c>
      <c r="BM245" s="201" t="s">
        <v>1917</v>
      </c>
    </row>
    <row r="246" spans="1:65" s="2" customFormat="1" ht="16.5" customHeight="1">
      <c r="A246" s="34"/>
      <c r="B246" s="35"/>
      <c r="C246" s="188" t="s">
        <v>574</v>
      </c>
      <c r="D246" s="188" t="s">
        <v>135</v>
      </c>
      <c r="E246" s="189" t="s">
        <v>1824</v>
      </c>
      <c r="F246" s="190" t="s">
        <v>1825</v>
      </c>
      <c r="G246" s="191" t="s">
        <v>1826</v>
      </c>
      <c r="H246" s="192">
        <v>6.2E-2</v>
      </c>
      <c r="I246" s="193"/>
      <c r="J246" s="194">
        <f>ROUND(I246*H246,2)</f>
        <v>0</v>
      </c>
      <c r="K246" s="195"/>
      <c r="L246" s="196"/>
      <c r="M246" s="197" t="s">
        <v>1</v>
      </c>
      <c r="N246" s="198" t="s">
        <v>40</v>
      </c>
      <c r="O246" s="71"/>
      <c r="P246" s="199">
        <f>O246*H246</f>
        <v>0</v>
      </c>
      <c r="Q246" s="199">
        <v>0</v>
      </c>
      <c r="R246" s="199">
        <f>Q246*H246</f>
        <v>0</v>
      </c>
      <c r="S246" s="199">
        <v>0</v>
      </c>
      <c r="T246" s="200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1" t="s">
        <v>138</v>
      </c>
      <c r="AT246" s="201" t="s">
        <v>135</v>
      </c>
      <c r="AU246" s="201" t="s">
        <v>85</v>
      </c>
      <c r="AY246" s="17" t="s">
        <v>133</v>
      </c>
      <c r="BE246" s="202">
        <f>IF(N246="základní",J246,0)</f>
        <v>0</v>
      </c>
      <c r="BF246" s="202">
        <f>IF(N246="snížená",J246,0)</f>
        <v>0</v>
      </c>
      <c r="BG246" s="202">
        <f>IF(N246="zákl. přenesená",J246,0)</f>
        <v>0</v>
      </c>
      <c r="BH246" s="202">
        <f>IF(N246="sníž. přenesená",J246,0)</f>
        <v>0</v>
      </c>
      <c r="BI246" s="202">
        <f>IF(N246="nulová",J246,0)</f>
        <v>0</v>
      </c>
      <c r="BJ246" s="17" t="s">
        <v>83</v>
      </c>
      <c r="BK246" s="202">
        <f>ROUND(I246*H246,2)</f>
        <v>0</v>
      </c>
      <c r="BL246" s="17" t="s">
        <v>139</v>
      </c>
      <c r="BM246" s="201" t="s">
        <v>1918</v>
      </c>
    </row>
    <row r="247" spans="1:65" s="14" customFormat="1" ht="11.25">
      <c r="B247" s="214"/>
      <c r="C247" s="215"/>
      <c r="D247" s="205" t="s">
        <v>169</v>
      </c>
      <c r="E247" s="216" t="s">
        <v>1</v>
      </c>
      <c r="F247" s="217" t="s">
        <v>1828</v>
      </c>
      <c r="G247" s="215"/>
      <c r="H247" s="218">
        <v>6.2E-2</v>
      </c>
      <c r="I247" s="219"/>
      <c r="J247" s="215"/>
      <c r="K247" s="215"/>
      <c r="L247" s="220"/>
      <c r="M247" s="221"/>
      <c r="N247" s="222"/>
      <c r="O247" s="222"/>
      <c r="P247" s="222"/>
      <c r="Q247" s="222"/>
      <c r="R247" s="222"/>
      <c r="S247" s="222"/>
      <c r="T247" s="223"/>
      <c r="AT247" s="224" t="s">
        <v>169</v>
      </c>
      <c r="AU247" s="224" t="s">
        <v>85</v>
      </c>
      <c r="AV247" s="14" t="s">
        <v>85</v>
      </c>
      <c r="AW247" s="14" t="s">
        <v>32</v>
      </c>
      <c r="AX247" s="14" t="s">
        <v>83</v>
      </c>
      <c r="AY247" s="224" t="s">
        <v>133</v>
      </c>
    </row>
    <row r="248" spans="1:65" s="2" customFormat="1" ht="16.5" customHeight="1">
      <c r="A248" s="34"/>
      <c r="B248" s="35"/>
      <c r="C248" s="236" t="s">
        <v>579</v>
      </c>
      <c r="D248" s="236" t="s">
        <v>221</v>
      </c>
      <c r="E248" s="237" t="s">
        <v>1829</v>
      </c>
      <c r="F248" s="238" t="s">
        <v>1830</v>
      </c>
      <c r="G248" s="239" t="s">
        <v>167</v>
      </c>
      <c r="H248" s="240">
        <v>3180</v>
      </c>
      <c r="I248" s="241"/>
      <c r="J248" s="242">
        <f>ROUND(I248*H248,2)</f>
        <v>0</v>
      </c>
      <c r="K248" s="243"/>
      <c r="L248" s="39"/>
      <c r="M248" s="244" t="s">
        <v>1</v>
      </c>
      <c r="N248" s="245" t="s">
        <v>40</v>
      </c>
      <c r="O248" s="71"/>
      <c r="P248" s="199">
        <f>O248*H248</f>
        <v>0</v>
      </c>
      <c r="Q248" s="199">
        <v>0</v>
      </c>
      <c r="R248" s="199">
        <f>Q248*H248</f>
        <v>0</v>
      </c>
      <c r="S248" s="199">
        <v>0</v>
      </c>
      <c r="T248" s="200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01" t="s">
        <v>139</v>
      </c>
      <c r="AT248" s="201" t="s">
        <v>221</v>
      </c>
      <c r="AU248" s="201" t="s">
        <v>85</v>
      </c>
      <c r="AY248" s="17" t="s">
        <v>133</v>
      </c>
      <c r="BE248" s="202">
        <f>IF(N248="základní",J248,0)</f>
        <v>0</v>
      </c>
      <c r="BF248" s="202">
        <f>IF(N248="snížená",J248,0)</f>
        <v>0</v>
      </c>
      <c r="BG248" s="202">
        <f>IF(N248="zákl. přenesená",J248,0)</f>
        <v>0</v>
      </c>
      <c r="BH248" s="202">
        <f>IF(N248="sníž. přenesená",J248,0)</f>
        <v>0</v>
      </c>
      <c r="BI248" s="202">
        <f>IF(N248="nulová",J248,0)</f>
        <v>0</v>
      </c>
      <c r="BJ248" s="17" t="s">
        <v>83</v>
      </c>
      <c r="BK248" s="202">
        <f>ROUND(I248*H248,2)</f>
        <v>0</v>
      </c>
      <c r="BL248" s="17" t="s">
        <v>139</v>
      </c>
      <c r="BM248" s="201" t="s">
        <v>1919</v>
      </c>
    </row>
    <row r="249" spans="1:65" s="14" customFormat="1" ht="11.25">
      <c r="B249" s="214"/>
      <c r="C249" s="215"/>
      <c r="D249" s="205" t="s">
        <v>169</v>
      </c>
      <c r="E249" s="216" t="s">
        <v>1</v>
      </c>
      <c r="F249" s="217" t="s">
        <v>1832</v>
      </c>
      <c r="G249" s="215"/>
      <c r="H249" s="218">
        <v>3180</v>
      </c>
      <c r="I249" s="219"/>
      <c r="J249" s="215"/>
      <c r="K249" s="215"/>
      <c r="L249" s="220"/>
      <c r="M249" s="221"/>
      <c r="N249" s="222"/>
      <c r="O249" s="222"/>
      <c r="P249" s="222"/>
      <c r="Q249" s="222"/>
      <c r="R249" s="222"/>
      <c r="S249" s="222"/>
      <c r="T249" s="223"/>
      <c r="AT249" s="224" t="s">
        <v>169</v>
      </c>
      <c r="AU249" s="224" t="s">
        <v>85</v>
      </c>
      <c r="AV249" s="14" t="s">
        <v>85</v>
      </c>
      <c r="AW249" s="14" t="s">
        <v>32</v>
      </c>
      <c r="AX249" s="14" t="s">
        <v>83</v>
      </c>
      <c r="AY249" s="224" t="s">
        <v>133</v>
      </c>
    </row>
    <row r="250" spans="1:65" s="2" customFormat="1" ht="33" customHeight="1">
      <c r="A250" s="34"/>
      <c r="B250" s="35"/>
      <c r="C250" s="236" t="s">
        <v>583</v>
      </c>
      <c r="D250" s="236" t="s">
        <v>221</v>
      </c>
      <c r="E250" s="237" t="s">
        <v>1833</v>
      </c>
      <c r="F250" s="238" t="s">
        <v>1834</v>
      </c>
      <c r="G250" s="239" t="s">
        <v>236</v>
      </c>
      <c r="H250" s="240">
        <v>103</v>
      </c>
      <c r="I250" s="241"/>
      <c r="J250" s="242">
        <f>ROUND(I250*H250,2)</f>
        <v>0</v>
      </c>
      <c r="K250" s="243"/>
      <c r="L250" s="39"/>
      <c r="M250" s="244" t="s">
        <v>1</v>
      </c>
      <c r="N250" s="245" t="s">
        <v>40</v>
      </c>
      <c r="O250" s="71"/>
      <c r="P250" s="199">
        <f>O250*H250</f>
        <v>0</v>
      </c>
      <c r="Q250" s="199">
        <v>0</v>
      </c>
      <c r="R250" s="199">
        <f>Q250*H250</f>
        <v>0</v>
      </c>
      <c r="S250" s="199">
        <v>0</v>
      </c>
      <c r="T250" s="200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1" t="s">
        <v>139</v>
      </c>
      <c r="AT250" s="201" t="s">
        <v>221</v>
      </c>
      <c r="AU250" s="201" t="s">
        <v>85</v>
      </c>
      <c r="AY250" s="17" t="s">
        <v>133</v>
      </c>
      <c r="BE250" s="202">
        <f>IF(N250="základní",J250,0)</f>
        <v>0</v>
      </c>
      <c r="BF250" s="202">
        <f>IF(N250="snížená",J250,0)</f>
        <v>0</v>
      </c>
      <c r="BG250" s="202">
        <f>IF(N250="zákl. přenesená",J250,0)</f>
        <v>0</v>
      </c>
      <c r="BH250" s="202">
        <f>IF(N250="sníž. přenesená",J250,0)</f>
        <v>0</v>
      </c>
      <c r="BI250" s="202">
        <f>IF(N250="nulová",J250,0)</f>
        <v>0</v>
      </c>
      <c r="BJ250" s="17" t="s">
        <v>83</v>
      </c>
      <c r="BK250" s="202">
        <f>ROUND(I250*H250,2)</f>
        <v>0</v>
      </c>
      <c r="BL250" s="17" t="s">
        <v>139</v>
      </c>
      <c r="BM250" s="201" t="s">
        <v>1920</v>
      </c>
    </row>
    <row r="251" spans="1:65" s="2" customFormat="1" ht="16.5" customHeight="1">
      <c r="A251" s="34"/>
      <c r="B251" s="35"/>
      <c r="C251" s="236" t="s">
        <v>587</v>
      </c>
      <c r="D251" s="236" t="s">
        <v>221</v>
      </c>
      <c r="E251" s="237" t="s">
        <v>1836</v>
      </c>
      <c r="F251" s="238" t="s">
        <v>1837</v>
      </c>
      <c r="G251" s="239" t="s">
        <v>167</v>
      </c>
      <c r="H251" s="240">
        <v>16</v>
      </c>
      <c r="I251" s="241"/>
      <c r="J251" s="242">
        <f>ROUND(I251*H251,2)</f>
        <v>0</v>
      </c>
      <c r="K251" s="243"/>
      <c r="L251" s="39"/>
      <c r="M251" s="244" t="s">
        <v>1</v>
      </c>
      <c r="N251" s="245" t="s">
        <v>40</v>
      </c>
      <c r="O251" s="71"/>
      <c r="P251" s="199">
        <f>O251*H251</f>
        <v>0</v>
      </c>
      <c r="Q251" s="199">
        <v>2.0000000000000002E-5</v>
      </c>
      <c r="R251" s="199">
        <f>Q251*H251</f>
        <v>3.2000000000000003E-4</v>
      </c>
      <c r="S251" s="199">
        <v>0</v>
      </c>
      <c r="T251" s="200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1" t="s">
        <v>139</v>
      </c>
      <c r="AT251" s="201" t="s">
        <v>221</v>
      </c>
      <c r="AU251" s="201" t="s">
        <v>85</v>
      </c>
      <c r="AY251" s="17" t="s">
        <v>133</v>
      </c>
      <c r="BE251" s="202">
        <f>IF(N251="základní",J251,0)</f>
        <v>0</v>
      </c>
      <c r="BF251" s="202">
        <f>IF(N251="snížená",J251,0)</f>
        <v>0</v>
      </c>
      <c r="BG251" s="202">
        <f>IF(N251="zákl. přenesená",J251,0)</f>
        <v>0</v>
      </c>
      <c r="BH251" s="202">
        <f>IF(N251="sníž. přenesená",J251,0)</f>
        <v>0</v>
      </c>
      <c r="BI251" s="202">
        <f>IF(N251="nulová",J251,0)</f>
        <v>0</v>
      </c>
      <c r="BJ251" s="17" t="s">
        <v>83</v>
      </c>
      <c r="BK251" s="202">
        <f>ROUND(I251*H251,2)</f>
        <v>0</v>
      </c>
      <c r="BL251" s="17" t="s">
        <v>139</v>
      </c>
      <c r="BM251" s="201" t="s">
        <v>1921</v>
      </c>
    </row>
    <row r="252" spans="1:65" s="2" customFormat="1" ht="24.2" customHeight="1">
      <c r="A252" s="34"/>
      <c r="B252" s="35"/>
      <c r="C252" s="236" t="s">
        <v>591</v>
      </c>
      <c r="D252" s="236" t="s">
        <v>221</v>
      </c>
      <c r="E252" s="237" t="s">
        <v>1839</v>
      </c>
      <c r="F252" s="238" t="s">
        <v>1840</v>
      </c>
      <c r="G252" s="239" t="s">
        <v>236</v>
      </c>
      <c r="H252" s="240">
        <v>17.286999999999999</v>
      </c>
      <c r="I252" s="241"/>
      <c r="J252" s="242">
        <f>ROUND(I252*H252,2)</f>
        <v>0</v>
      </c>
      <c r="K252" s="243"/>
      <c r="L252" s="39"/>
      <c r="M252" s="244" t="s">
        <v>1</v>
      </c>
      <c r="N252" s="245" t="s">
        <v>40</v>
      </c>
      <c r="O252" s="71"/>
      <c r="P252" s="199">
        <f>O252*H252</f>
        <v>0</v>
      </c>
      <c r="Q252" s="199">
        <v>0</v>
      </c>
      <c r="R252" s="199">
        <f>Q252*H252</f>
        <v>0</v>
      </c>
      <c r="S252" s="199">
        <v>0</v>
      </c>
      <c r="T252" s="200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1" t="s">
        <v>139</v>
      </c>
      <c r="AT252" s="201" t="s">
        <v>221</v>
      </c>
      <c r="AU252" s="201" t="s">
        <v>85</v>
      </c>
      <c r="AY252" s="17" t="s">
        <v>133</v>
      </c>
      <c r="BE252" s="202">
        <f>IF(N252="základní",J252,0)</f>
        <v>0</v>
      </c>
      <c r="BF252" s="202">
        <f>IF(N252="snížená",J252,0)</f>
        <v>0</v>
      </c>
      <c r="BG252" s="202">
        <f>IF(N252="zákl. přenesená",J252,0)</f>
        <v>0</v>
      </c>
      <c r="BH252" s="202">
        <f>IF(N252="sníž. přenesená",J252,0)</f>
        <v>0</v>
      </c>
      <c r="BI252" s="202">
        <f>IF(N252="nulová",J252,0)</f>
        <v>0</v>
      </c>
      <c r="BJ252" s="17" t="s">
        <v>83</v>
      </c>
      <c r="BK252" s="202">
        <f>ROUND(I252*H252,2)</f>
        <v>0</v>
      </c>
      <c r="BL252" s="17" t="s">
        <v>139</v>
      </c>
      <c r="BM252" s="201" t="s">
        <v>1922</v>
      </c>
    </row>
    <row r="253" spans="1:65" s="14" customFormat="1" ht="11.25">
      <c r="B253" s="214"/>
      <c r="C253" s="215"/>
      <c r="D253" s="205" t="s">
        <v>169</v>
      </c>
      <c r="E253" s="216" t="s">
        <v>1</v>
      </c>
      <c r="F253" s="217" t="s">
        <v>1842</v>
      </c>
      <c r="G253" s="215"/>
      <c r="H253" s="218">
        <v>17.286999999999999</v>
      </c>
      <c r="I253" s="219"/>
      <c r="J253" s="215"/>
      <c r="K253" s="215"/>
      <c r="L253" s="220"/>
      <c r="M253" s="221"/>
      <c r="N253" s="222"/>
      <c r="O253" s="222"/>
      <c r="P253" s="222"/>
      <c r="Q253" s="222"/>
      <c r="R253" s="222"/>
      <c r="S253" s="222"/>
      <c r="T253" s="223"/>
      <c r="AT253" s="224" t="s">
        <v>169</v>
      </c>
      <c r="AU253" s="224" t="s">
        <v>85</v>
      </c>
      <c r="AV253" s="14" t="s">
        <v>85</v>
      </c>
      <c r="AW253" s="14" t="s">
        <v>32</v>
      </c>
      <c r="AX253" s="14" t="s">
        <v>83</v>
      </c>
      <c r="AY253" s="224" t="s">
        <v>133</v>
      </c>
    </row>
    <row r="254" spans="1:65" s="2" customFormat="1" ht="16.5" customHeight="1">
      <c r="A254" s="34"/>
      <c r="B254" s="35"/>
      <c r="C254" s="188" t="s">
        <v>595</v>
      </c>
      <c r="D254" s="188" t="s">
        <v>135</v>
      </c>
      <c r="E254" s="189" t="s">
        <v>622</v>
      </c>
      <c r="F254" s="190" t="s">
        <v>623</v>
      </c>
      <c r="G254" s="191" t="s">
        <v>249</v>
      </c>
      <c r="H254" s="192">
        <v>1.7290000000000001</v>
      </c>
      <c r="I254" s="193"/>
      <c r="J254" s="194">
        <f>ROUND(I254*H254,2)</f>
        <v>0</v>
      </c>
      <c r="K254" s="195"/>
      <c r="L254" s="196"/>
      <c r="M254" s="197" t="s">
        <v>1</v>
      </c>
      <c r="N254" s="198" t="s">
        <v>40</v>
      </c>
      <c r="O254" s="71"/>
      <c r="P254" s="199">
        <f>O254*H254</f>
        <v>0</v>
      </c>
      <c r="Q254" s="199">
        <v>0.2</v>
      </c>
      <c r="R254" s="199">
        <f>Q254*H254</f>
        <v>0.34580000000000005</v>
      </c>
      <c r="S254" s="199">
        <v>0</v>
      </c>
      <c r="T254" s="200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1" t="s">
        <v>138</v>
      </c>
      <c r="AT254" s="201" t="s">
        <v>135</v>
      </c>
      <c r="AU254" s="201" t="s">
        <v>85</v>
      </c>
      <c r="AY254" s="17" t="s">
        <v>133</v>
      </c>
      <c r="BE254" s="202">
        <f>IF(N254="základní",J254,0)</f>
        <v>0</v>
      </c>
      <c r="BF254" s="202">
        <f>IF(N254="snížená",J254,0)</f>
        <v>0</v>
      </c>
      <c r="BG254" s="202">
        <f>IF(N254="zákl. přenesená",J254,0)</f>
        <v>0</v>
      </c>
      <c r="BH254" s="202">
        <f>IF(N254="sníž. přenesená",J254,0)</f>
        <v>0</v>
      </c>
      <c r="BI254" s="202">
        <f>IF(N254="nulová",J254,0)</f>
        <v>0</v>
      </c>
      <c r="BJ254" s="17" t="s">
        <v>83</v>
      </c>
      <c r="BK254" s="202">
        <f>ROUND(I254*H254,2)</f>
        <v>0</v>
      </c>
      <c r="BL254" s="17" t="s">
        <v>139</v>
      </c>
      <c r="BM254" s="201" t="s">
        <v>1923</v>
      </c>
    </row>
    <row r="255" spans="1:65" s="14" customFormat="1" ht="11.25">
      <c r="B255" s="214"/>
      <c r="C255" s="215"/>
      <c r="D255" s="205" t="s">
        <v>169</v>
      </c>
      <c r="E255" s="216" t="s">
        <v>1</v>
      </c>
      <c r="F255" s="217" t="s">
        <v>1844</v>
      </c>
      <c r="G255" s="215"/>
      <c r="H255" s="218">
        <v>1.7290000000000001</v>
      </c>
      <c r="I255" s="219"/>
      <c r="J255" s="215"/>
      <c r="K255" s="215"/>
      <c r="L255" s="220"/>
      <c r="M255" s="221"/>
      <c r="N255" s="222"/>
      <c r="O255" s="222"/>
      <c r="P255" s="222"/>
      <c r="Q255" s="222"/>
      <c r="R255" s="222"/>
      <c r="S255" s="222"/>
      <c r="T255" s="223"/>
      <c r="AT255" s="224" t="s">
        <v>169</v>
      </c>
      <c r="AU255" s="224" t="s">
        <v>85</v>
      </c>
      <c r="AV255" s="14" t="s">
        <v>85</v>
      </c>
      <c r="AW255" s="14" t="s">
        <v>32</v>
      </c>
      <c r="AX255" s="14" t="s">
        <v>83</v>
      </c>
      <c r="AY255" s="224" t="s">
        <v>133</v>
      </c>
    </row>
    <row r="256" spans="1:65" s="2" customFormat="1" ht="16.5" customHeight="1">
      <c r="A256" s="34"/>
      <c r="B256" s="35"/>
      <c r="C256" s="236" t="s">
        <v>599</v>
      </c>
      <c r="D256" s="236" t="s">
        <v>221</v>
      </c>
      <c r="E256" s="237" t="s">
        <v>627</v>
      </c>
      <c r="F256" s="238" t="s">
        <v>628</v>
      </c>
      <c r="G256" s="239" t="s">
        <v>249</v>
      </c>
      <c r="H256" s="240">
        <v>24.488</v>
      </c>
      <c r="I256" s="241"/>
      <c r="J256" s="242">
        <f>ROUND(I256*H256,2)</f>
        <v>0</v>
      </c>
      <c r="K256" s="243"/>
      <c r="L256" s="39"/>
      <c r="M256" s="244" t="s">
        <v>1</v>
      </c>
      <c r="N256" s="245" t="s">
        <v>40</v>
      </c>
      <c r="O256" s="71"/>
      <c r="P256" s="199">
        <f>O256*H256</f>
        <v>0</v>
      </c>
      <c r="Q256" s="199">
        <v>0</v>
      </c>
      <c r="R256" s="199">
        <f>Q256*H256</f>
        <v>0</v>
      </c>
      <c r="S256" s="199">
        <v>0</v>
      </c>
      <c r="T256" s="200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1" t="s">
        <v>139</v>
      </c>
      <c r="AT256" s="201" t="s">
        <v>221</v>
      </c>
      <c r="AU256" s="201" t="s">
        <v>85</v>
      </c>
      <c r="AY256" s="17" t="s">
        <v>133</v>
      </c>
      <c r="BE256" s="202">
        <f>IF(N256="základní",J256,0)</f>
        <v>0</v>
      </c>
      <c r="BF256" s="202">
        <f>IF(N256="snížená",J256,0)</f>
        <v>0</v>
      </c>
      <c r="BG256" s="202">
        <f>IF(N256="zákl. přenesená",J256,0)</f>
        <v>0</v>
      </c>
      <c r="BH256" s="202">
        <f>IF(N256="sníž. přenesená",J256,0)</f>
        <v>0</v>
      </c>
      <c r="BI256" s="202">
        <f>IF(N256="nulová",J256,0)</f>
        <v>0</v>
      </c>
      <c r="BJ256" s="17" t="s">
        <v>83</v>
      </c>
      <c r="BK256" s="202">
        <f>ROUND(I256*H256,2)</f>
        <v>0</v>
      </c>
      <c r="BL256" s="17" t="s">
        <v>139</v>
      </c>
      <c r="BM256" s="201" t="s">
        <v>1924</v>
      </c>
    </row>
    <row r="257" spans="1:65" s="14" customFormat="1" ht="11.25">
      <c r="B257" s="214"/>
      <c r="C257" s="215"/>
      <c r="D257" s="205" t="s">
        <v>169</v>
      </c>
      <c r="E257" s="216" t="s">
        <v>1</v>
      </c>
      <c r="F257" s="217" t="s">
        <v>1846</v>
      </c>
      <c r="G257" s="215"/>
      <c r="H257" s="218">
        <v>11.55</v>
      </c>
      <c r="I257" s="219"/>
      <c r="J257" s="215"/>
      <c r="K257" s="215"/>
      <c r="L257" s="220"/>
      <c r="M257" s="221"/>
      <c r="N257" s="222"/>
      <c r="O257" s="222"/>
      <c r="P257" s="222"/>
      <c r="Q257" s="222"/>
      <c r="R257" s="222"/>
      <c r="S257" s="222"/>
      <c r="T257" s="223"/>
      <c r="AT257" s="224" t="s">
        <v>169</v>
      </c>
      <c r="AU257" s="224" t="s">
        <v>85</v>
      </c>
      <c r="AV257" s="14" t="s">
        <v>85</v>
      </c>
      <c r="AW257" s="14" t="s">
        <v>32</v>
      </c>
      <c r="AX257" s="14" t="s">
        <v>75</v>
      </c>
      <c r="AY257" s="224" t="s">
        <v>133</v>
      </c>
    </row>
    <row r="258" spans="1:65" s="14" customFormat="1" ht="11.25">
      <c r="B258" s="214"/>
      <c r="C258" s="215"/>
      <c r="D258" s="205" t="s">
        <v>169</v>
      </c>
      <c r="E258" s="216" t="s">
        <v>1</v>
      </c>
      <c r="F258" s="217" t="s">
        <v>1847</v>
      </c>
      <c r="G258" s="215"/>
      <c r="H258" s="218">
        <v>7.21</v>
      </c>
      <c r="I258" s="219"/>
      <c r="J258" s="215"/>
      <c r="K258" s="215"/>
      <c r="L258" s="220"/>
      <c r="M258" s="221"/>
      <c r="N258" s="222"/>
      <c r="O258" s="222"/>
      <c r="P258" s="222"/>
      <c r="Q258" s="222"/>
      <c r="R258" s="222"/>
      <c r="S258" s="222"/>
      <c r="T258" s="223"/>
      <c r="AT258" s="224" t="s">
        <v>169</v>
      </c>
      <c r="AU258" s="224" t="s">
        <v>85</v>
      </c>
      <c r="AV258" s="14" t="s">
        <v>85</v>
      </c>
      <c r="AW258" s="14" t="s">
        <v>32</v>
      </c>
      <c r="AX258" s="14" t="s">
        <v>75</v>
      </c>
      <c r="AY258" s="224" t="s">
        <v>133</v>
      </c>
    </row>
    <row r="259" spans="1:65" s="14" customFormat="1" ht="11.25">
      <c r="B259" s="214"/>
      <c r="C259" s="215"/>
      <c r="D259" s="205" t="s">
        <v>169</v>
      </c>
      <c r="E259" s="216" t="s">
        <v>1</v>
      </c>
      <c r="F259" s="217" t="s">
        <v>1848</v>
      </c>
      <c r="G259" s="215"/>
      <c r="H259" s="218">
        <v>3.3279999999999998</v>
      </c>
      <c r="I259" s="219"/>
      <c r="J259" s="215"/>
      <c r="K259" s="215"/>
      <c r="L259" s="220"/>
      <c r="M259" s="221"/>
      <c r="N259" s="222"/>
      <c r="O259" s="222"/>
      <c r="P259" s="222"/>
      <c r="Q259" s="222"/>
      <c r="R259" s="222"/>
      <c r="S259" s="222"/>
      <c r="T259" s="223"/>
      <c r="AT259" s="224" t="s">
        <v>169</v>
      </c>
      <c r="AU259" s="224" t="s">
        <v>85</v>
      </c>
      <c r="AV259" s="14" t="s">
        <v>85</v>
      </c>
      <c r="AW259" s="14" t="s">
        <v>32</v>
      </c>
      <c r="AX259" s="14" t="s">
        <v>75</v>
      </c>
      <c r="AY259" s="224" t="s">
        <v>133</v>
      </c>
    </row>
    <row r="260" spans="1:65" s="14" customFormat="1" ht="11.25">
      <c r="B260" s="214"/>
      <c r="C260" s="215"/>
      <c r="D260" s="205" t="s">
        <v>169</v>
      </c>
      <c r="E260" s="216" t="s">
        <v>1</v>
      </c>
      <c r="F260" s="217" t="s">
        <v>1925</v>
      </c>
      <c r="G260" s="215"/>
      <c r="H260" s="218">
        <v>2.4</v>
      </c>
      <c r="I260" s="219"/>
      <c r="J260" s="215"/>
      <c r="K260" s="215"/>
      <c r="L260" s="220"/>
      <c r="M260" s="221"/>
      <c r="N260" s="222"/>
      <c r="O260" s="222"/>
      <c r="P260" s="222"/>
      <c r="Q260" s="222"/>
      <c r="R260" s="222"/>
      <c r="S260" s="222"/>
      <c r="T260" s="223"/>
      <c r="AT260" s="224" t="s">
        <v>169</v>
      </c>
      <c r="AU260" s="224" t="s">
        <v>85</v>
      </c>
      <c r="AV260" s="14" t="s">
        <v>85</v>
      </c>
      <c r="AW260" s="14" t="s">
        <v>32</v>
      </c>
      <c r="AX260" s="14" t="s">
        <v>75</v>
      </c>
      <c r="AY260" s="224" t="s">
        <v>133</v>
      </c>
    </row>
    <row r="261" spans="1:65" s="15" customFormat="1" ht="11.25">
      <c r="B261" s="225"/>
      <c r="C261" s="226"/>
      <c r="D261" s="205" t="s">
        <v>169</v>
      </c>
      <c r="E261" s="227" t="s">
        <v>1</v>
      </c>
      <c r="F261" s="228" t="s">
        <v>173</v>
      </c>
      <c r="G261" s="226"/>
      <c r="H261" s="229">
        <v>24.488</v>
      </c>
      <c r="I261" s="230"/>
      <c r="J261" s="226"/>
      <c r="K261" s="226"/>
      <c r="L261" s="231"/>
      <c r="M261" s="232"/>
      <c r="N261" s="233"/>
      <c r="O261" s="233"/>
      <c r="P261" s="233"/>
      <c r="Q261" s="233"/>
      <c r="R261" s="233"/>
      <c r="S261" s="233"/>
      <c r="T261" s="234"/>
      <c r="AT261" s="235" t="s">
        <v>169</v>
      </c>
      <c r="AU261" s="235" t="s">
        <v>85</v>
      </c>
      <c r="AV261" s="15" t="s">
        <v>139</v>
      </c>
      <c r="AW261" s="15" t="s">
        <v>32</v>
      </c>
      <c r="AX261" s="15" t="s">
        <v>83</v>
      </c>
      <c r="AY261" s="235" t="s">
        <v>133</v>
      </c>
    </row>
    <row r="262" spans="1:65" s="2" customFormat="1" ht="21.75" customHeight="1">
      <c r="A262" s="34"/>
      <c r="B262" s="35"/>
      <c r="C262" s="236" t="s">
        <v>603</v>
      </c>
      <c r="D262" s="236" t="s">
        <v>221</v>
      </c>
      <c r="E262" s="237" t="s">
        <v>1850</v>
      </c>
      <c r="F262" s="238" t="s">
        <v>1851</v>
      </c>
      <c r="G262" s="239" t="s">
        <v>236</v>
      </c>
      <c r="H262" s="240">
        <v>28.274000000000001</v>
      </c>
      <c r="I262" s="241"/>
      <c r="J262" s="242">
        <f>ROUND(I262*H262,2)</f>
        <v>0</v>
      </c>
      <c r="K262" s="243"/>
      <c r="L262" s="39"/>
      <c r="M262" s="244" t="s">
        <v>1</v>
      </c>
      <c r="N262" s="245" t="s">
        <v>40</v>
      </c>
      <c r="O262" s="71"/>
      <c r="P262" s="199">
        <f>O262*H262</f>
        <v>0</v>
      </c>
      <c r="Q262" s="199">
        <v>0</v>
      </c>
      <c r="R262" s="199">
        <f>Q262*H262</f>
        <v>0</v>
      </c>
      <c r="S262" s="199">
        <v>0</v>
      </c>
      <c r="T262" s="200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1" t="s">
        <v>139</v>
      </c>
      <c r="AT262" s="201" t="s">
        <v>221</v>
      </c>
      <c r="AU262" s="201" t="s">
        <v>85</v>
      </c>
      <c r="AY262" s="17" t="s">
        <v>133</v>
      </c>
      <c r="BE262" s="202">
        <f>IF(N262="základní",J262,0)</f>
        <v>0</v>
      </c>
      <c r="BF262" s="202">
        <f>IF(N262="snížená",J262,0)</f>
        <v>0</v>
      </c>
      <c r="BG262" s="202">
        <f>IF(N262="zákl. přenesená",J262,0)</f>
        <v>0</v>
      </c>
      <c r="BH262" s="202">
        <f>IF(N262="sníž. přenesená",J262,0)</f>
        <v>0</v>
      </c>
      <c r="BI262" s="202">
        <f>IF(N262="nulová",J262,0)</f>
        <v>0</v>
      </c>
      <c r="BJ262" s="17" t="s">
        <v>83</v>
      </c>
      <c r="BK262" s="202">
        <f>ROUND(I262*H262,2)</f>
        <v>0</v>
      </c>
      <c r="BL262" s="17" t="s">
        <v>139</v>
      </c>
      <c r="BM262" s="201" t="s">
        <v>1926</v>
      </c>
    </row>
    <row r="263" spans="1:65" s="14" customFormat="1" ht="11.25">
      <c r="B263" s="214"/>
      <c r="C263" s="215"/>
      <c r="D263" s="205" t="s">
        <v>169</v>
      </c>
      <c r="E263" s="216" t="s">
        <v>1</v>
      </c>
      <c r="F263" s="217" t="s">
        <v>1853</v>
      </c>
      <c r="G263" s="215"/>
      <c r="H263" s="218">
        <v>28.274000000000001</v>
      </c>
      <c r="I263" s="219"/>
      <c r="J263" s="215"/>
      <c r="K263" s="215"/>
      <c r="L263" s="220"/>
      <c r="M263" s="221"/>
      <c r="N263" s="222"/>
      <c r="O263" s="222"/>
      <c r="P263" s="222"/>
      <c r="Q263" s="222"/>
      <c r="R263" s="222"/>
      <c r="S263" s="222"/>
      <c r="T263" s="223"/>
      <c r="AT263" s="224" t="s">
        <v>169</v>
      </c>
      <c r="AU263" s="224" t="s">
        <v>85</v>
      </c>
      <c r="AV263" s="14" t="s">
        <v>85</v>
      </c>
      <c r="AW263" s="14" t="s">
        <v>32</v>
      </c>
      <c r="AX263" s="14" t="s">
        <v>83</v>
      </c>
      <c r="AY263" s="224" t="s">
        <v>133</v>
      </c>
    </row>
    <row r="264" spans="1:65" s="2" customFormat="1" ht="24.2" customHeight="1">
      <c r="A264" s="34"/>
      <c r="B264" s="35"/>
      <c r="C264" s="236" t="s">
        <v>607</v>
      </c>
      <c r="D264" s="236" t="s">
        <v>221</v>
      </c>
      <c r="E264" s="237" t="s">
        <v>1854</v>
      </c>
      <c r="F264" s="238" t="s">
        <v>1855</v>
      </c>
      <c r="G264" s="239" t="s">
        <v>236</v>
      </c>
      <c r="H264" s="240">
        <v>166.4</v>
      </c>
      <c r="I264" s="241"/>
      <c r="J264" s="242">
        <f>ROUND(I264*H264,2)</f>
        <v>0</v>
      </c>
      <c r="K264" s="243"/>
      <c r="L264" s="39"/>
      <c r="M264" s="244" t="s">
        <v>1</v>
      </c>
      <c r="N264" s="245" t="s">
        <v>40</v>
      </c>
      <c r="O264" s="71"/>
      <c r="P264" s="199">
        <f>O264*H264</f>
        <v>0</v>
      </c>
      <c r="Q264" s="199">
        <v>0</v>
      </c>
      <c r="R264" s="199">
        <f>Q264*H264</f>
        <v>0</v>
      </c>
      <c r="S264" s="199">
        <v>0</v>
      </c>
      <c r="T264" s="200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201" t="s">
        <v>139</v>
      </c>
      <c r="AT264" s="201" t="s">
        <v>221</v>
      </c>
      <c r="AU264" s="201" t="s">
        <v>85</v>
      </c>
      <c r="AY264" s="17" t="s">
        <v>133</v>
      </c>
      <c r="BE264" s="202">
        <f>IF(N264="základní",J264,0)</f>
        <v>0</v>
      </c>
      <c r="BF264" s="202">
        <f>IF(N264="snížená",J264,0)</f>
        <v>0</v>
      </c>
      <c r="BG264" s="202">
        <f>IF(N264="zákl. přenesená",J264,0)</f>
        <v>0</v>
      </c>
      <c r="BH264" s="202">
        <f>IF(N264="sníž. přenesená",J264,0)</f>
        <v>0</v>
      </c>
      <c r="BI264" s="202">
        <f>IF(N264="nulová",J264,0)</f>
        <v>0</v>
      </c>
      <c r="BJ264" s="17" t="s">
        <v>83</v>
      </c>
      <c r="BK264" s="202">
        <f>ROUND(I264*H264,2)</f>
        <v>0</v>
      </c>
      <c r="BL264" s="17" t="s">
        <v>139</v>
      </c>
      <c r="BM264" s="201" t="s">
        <v>1927</v>
      </c>
    </row>
    <row r="265" spans="1:65" s="14" customFormat="1" ht="11.25">
      <c r="B265" s="214"/>
      <c r="C265" s="215"/>
      <c r="D265" s="205" t="s">
        <v>169</v>
      </c>
      <c r="E265" s="216" t="s">
        <v>1</v>
      </c>
      <c r="F265" s="217" t="s">
        <v>1857</v>
      </c>
      <c r="G265" s="215"/>
      <c r="H265" s="218">
        <v>166.4</v>
      </c>
      <c r="I265" s="219"/>
      <c r="J265" s="215"/>
      <c r="K265" s="215"/>
      <c r="L265" s="220"/>
      <c r="M265" s="221"/>
      <c r="N265" s="222"/>
      <c r="O265" s="222"/>
      <c r="P265" s="222"/>
      <c r="Q265" s="222"/>
      <c r="R265" s="222"/>
      <c r="S265" s="222"/>
      <c r="T265" s="223"/>
      <c r="AT265" s="224" t="s">
        <v>169</v>
      </c>
      <c r="AU265" s="224" t="s">
        <v>85</v>
      </c>
      <c r="AV265" s="14" t="s">
        <v>85</v>
      </c>
      <c r="AW265" s="14" t="s">
        <v>32</v>
      </c>
      <c r="AX265" s="14" t="s">
        <v>83</v>
      </c>
      <c r="AY265" s="224" t="s">
        <v>133</v>
      </c>
    </row>
    <row r="266" spans="1:65" s="2" customFormat="1" ht="21.75" customHeight="1">
      <c r="A266" s="34"/>
      <c r="B266" s="35"/>
      <c r="C266" s="236" t="s">
        <v>611</v>
      </c>
      <c r="D266" s="236" t="s">
        <v>221</v>
      </c>
      <c r="E266" s="237" t="s">
        <v>1858</v>
      </c>
      <c r="F266" s="238" t="s">
        <v>1859</v>
      </c>
      <c r="G266" s="239" t="s">
        <v>236</v>
      </c>
      <c r="H266" s="240">
        <v>618</v>
      </c>
      <c r="I266" s="241"/>
      <c r="J266" s="242">
        <f>ROUND(I266*H266,2)</f>
        <v>0</v>
      </c>
      <c r="K266" s="243"/>
      <c r="L266" s="39"/>
      <c r="M266" s="244" t="s">
        <v>1</v>
      </c>
      <c r="N266" s="245" t="s">
        <v>40</v>
      </c>
      <c r="O266" s="71"/>
      <c r="P266" s="199">
        <f>O266*H266</f>
        <v>0</v>
      </c>
      <c r="Q266" s="199">
        <v>0</v>
      </c>
      <c r="R266" s="199">
        <f>Q266*H266</f>
        <v>0</v>
      </c>
      <c r="S266" s="199">
        <v>0</v>
      </c>
      <c r="T266" s="200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1" t="s">
        <v>139</v>
      </c>
      <c r="AT266" s="201" t="s">
        <v>221</v>
      </c>
      <c r="AU266" s="201" t="s">
        <v>85</v>
      </c>
      <c r="AY266" s="17" t="s">
        <v>133</v>
      </c>
      <c r="BE266" s="202">
        <f>IF(N266="základní",J266,0)</f>
        <v>0</v>
      </c>
      <c r="BF266" s="202">
        <f>IF(N266="snížená",J266,0)</f>
        <v>0</v>
      </c>
      <c r="BG266" s="202">
        <f>IF(N266="zákl. přenesená",J266,0)</f>
        <v>0</v>
      </c>
      <c r="BH266" s="202">
        <f>IF(N266="sníž. přenesená",J266,0)</f>
        <v>0</v>
      </c>
      <c r="BI266" s="202">
        <f>IF(N266="nulová",J266,0)</f>
        <v>0</v>
      </c>
      <c r="BJ266" s="17" t="s">
        <v>83</v>
      </c>
      <c r="BK266" s="202">
        <f>ROUND(I266*H266,2)</f>
        <v>0</v>
      </c>
      <c r="BL266" s="17" t="s">
        <v>139</v>
      </c>
      <c r="BM266" s="201" t="s">
        <v>1928</v>
      </c>
    </row>
    <row r="267" spans="1:65" s="14" customFormat="1" ht="11.25">
      <c r="B267" s="214"/>
      <c r="C267" s="215"/>
      <c r="D267" s="205" t="s">
        <v>169</v>
      </c>
      <c r="E267" s="216" t="s">
        <v>1</v>
      </c>
      <c r="F267" s="217" t="s">
        <v>1805</v>
      </c>
      <c r="G267" s="215"/>
      <c r="H267" s="218">
        <v>618</v>
      </c>
      <c r="I267" s="219"/>
      <c r="J267" s="215"/>
      <c r="K267" s="215"/>
      <c r="L267" s="220"/>
      <c r="M267" s="221"/>
      <c r="N267" s="222"/>
      <c r="O267" s="222"/>
      <c r="P267" s="222"/>
      <c r="Q267" s="222"/>
      <c r="R267" s="222"/>
      <c r="S267" s="222"/>
      <c r="T267" s="223"/>
      <c r="AT267" s="224" t="s">
        <v>169</v>
      </c>
      <c r="AU267" s="224" t="s">
        <v>85</v>
      </c>
      <c r="AV267" s="14" t="s">
        <v>85</v>
      </c>
      <c r="AW267" s="14" t="s">
        <v>32</v>
      </c>
      <c r="AX267" s="14" t="s">
        <v>83</v>
      </c>
      <c r="AY267" s="224" t="s">
        <v>133</v>
      </c>
    </row>
    <row r="268" spans="1:65" s="2" customFormat="1" ht="33" customHeight="1">
      <c r="A268" s="34"/>
      <c r="B268" s="35"/>
      <c r="C268" s="236" t="s">
        <v>616</v>
      </c>
      <c r="D268" s="236" t="s">
        <v>221</v>
      </c>
      <c r="E268" s="237" t="s">
        <v>1861</v>
      </c>
      <c r="F268" s="238" t="s">
        <v>1862</v>
      </c>
      <c r="G268" s="239" t="s">
        <v>236</v>
      </c>
      <c r="H268" s="240">
        <v>154</v>
      </c>
      <c r="I268" s="241"/>
      <c r="J268" s="242">
        <f>ROUND(I268*H268,2)</f>
        <v>0</v>
      </c>
      <c r="K268" s="243"/>
      <c r="L268" s="39"/>
      <c r="M268" s="244" t="s">
        <v>1</v>
      </c>
      <c r="N268" s="245" t="s">
        <v>40</v>
      </c>
      <c r="O268" s="71"/>
      <c r="P268" s="199">
        <f>O268*H268</f>
        <v>0</v>
      </c>
      <c r="Q268" s="199">
        <v>0</v>
      </c>
      <c r="R268" s="199">
        <f>Q268*H268</f>
        <v>0</v>
      </c>
      <c r="S268" s="199">
        <v>0</v>
      </c>
      <c r="T268" s="200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201" t="s">
        <v>139</v>
      </c>
      <c r="AT268" s="201" t="s">
        <v>221</v>
      </c>
      <c r="AU268" s="201" t="s">
        <v>85</v>
      </c>
      <c r="AY268" s="17" t="s">
        <v>133</v>
      </c>
      <c r="BE268" s="202">
        <f>IF(N268="základní",J268,0)</f>
        <v>0</v>
      </c>
      <c r="BF268" s="202">
        <f>IF(N268="snížená",J268,0)</f>
        <v>0</v>
      </c>
      <c r="BG268" s="202">
        <f>IF(N268="zákl. přenesená",J268,0)</f>
        <v>0</v>
      </c>
      <c r="BH268" s="202">
        <f>IF(N268="sníž. přenesená",J268,0)</f>
        <v>0</v>
      </c>
      <c r="BI268" s="202">
        <f>IF(N268="nulová",J268,0)</f>
        <v>0</v>
      </c>
      <c r="BJ268" s="17" t="s">
        <v>83</v>
      </c>
      <c r="BK268" s="202">
        <f>ROUND(I268*H268,2)</f>
        <v>0</v>
      </c>
      <c r="BL268" s="17" t="s">
        <v>139</v>
      </c>
      <c r="BM268" s="201" t="s">
        <v>1929</v>
      </c>
    </row>
    <row r="269" spans="1:65" s="14" customFormat="1" ht="11.25">
      <c r="B269" s="214"/>
      <c r="C269" s="215"/>
      <c r="D269" s="205" t="s">
        <v>169</v>
      </c>
      <c r="E269" s="216" t="s">
        <v>1</v>
      </c>
      <c r="F269" s="217" t="s">
        <v>1864</v>
      </c>
      <c r="G269" s="215"/>
      <c r="H269" s="218">
        <v>154</v>
      </c>
      <c r="I269" s="219"/>
      <c r="J269" s="215"/>
      <c r="K269" s="215"/>
      <c r="L269" s="220"/>
      <c r="M269" s="221"/>
      <c r="N269" s="222"/>
      <c r="O269" s="222"/>
      <c r="P269" s="222"/>
      <c r="Q269" s="222"/>
      <c r="R269" s="222"/>
      <c r="S269" s="222"/>
      <c r="T269" s="223"/>
      <c r="AT269" s="224" t="s">
        <v>169</v>
      </c>
      <c r="AU269" s="224" t="s">
        <v>85</v>
      </c>
      <c r="AV269" s="14" t="s">
        <v>85</v>
      </c>
      <c r="AW269" s="14" t="s">
        <v>32</v>
      </c>
      <c r="AX269" s="14" t="s">
        <v>83</v>
      </c>
      <c r="AY269" s="224" t="s">
        <v>133</v>
      </c>
    </row>
    <row r="270" spans="1:65" s="2" customFormat="1" ht="21.75" customHeight="1">
      <c r="A270" s="34"/>
      <c r="B270" s="35"/>
      <c r="C270" s="236" t="s">
        <v>621</v>
      </c>
      <c r="D270" s="236" t="s">
        <v>221</v>
      </c>
      <c r="E270" s="237" t="s">
        <v>635</v>
      </c>
      <c r="F270" s="238" t="s">
        <v>636</v>
      </c>
      <c r="G270" s="239" t="s">
        <v>249</v>
      </c>
      <c r="H270" s="240">
        <v>24.448</v>
      </c>
      <c r="I270" s="241"/>
      <c r="J270" s="242">
        <f>ROUND(I270*H270,2)</f>
        <v>0</v>
      </c>
      <c r="K270" s="243"/>
      <c r="L270" s="39"/>
      <c r="M270" s="244" t="s">
        <v>1</v>
      </c>
      <c r="N270" s="245" t="s">
        <v>40</v>
      </c>
      <c r="O270" s="71"/>
      <c r="P270" s="199">
        <f>O270*H270</f>
        <v>0</v>
      </c>
      <c r="Q270" s="199">
        <v>0</v>
      </c>
      <c r="R270" s="199">
        <f>Q270*H270</f>
        <v>0</v>
      </c>
      <c r="S270" s="199">
        <v>0</v>
      </c>
      <c r="T270" s="200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01" t="s">
        <v>139</v>
      </c>
      <c r="AT270" s="201" t="s">
        <v>221</v>
      </c>
      <c r="AU270" s="201" t="s">
        <v>85</v>
      </c>
      <c r="AY270" s="17" t="s">
        <v>133</v>
      </c>
      <c r="BE270" s="202">
        <f>IF(N270="základní",J270,0)</f>
        <v>0</v>
      </c>
      <c r="BF270" s="202">
        <f>IF(N270="snížená",J270,0)</f>
        <v>0</v>
      </c>
      <c r="BG270" s="202">
        <f>IF(N270="zákl. přenesená",J270,0)</f>
        <v>0</v>
      </c>
      <c r="BH270" s="202">
        <f>IF(N270="sníž. přenesená",J270,0)</f>
        <v>0</v>
      </c>
      <c r="BI270" s="202">
        <f>IF(N270="nulová",J270,0)</f>
        <v>0</v>
      </c>
      <c r="BJ270" s="17" t="s">
        <v>83</v>
      </c>
      <c r="BK270" s="202">
        <f>ROUND(I270*H270,2)</f>
        <v>0</v>
      </c>
      <c r="BL270" s="17" t="s">
        <v>139</v>
      </c>
      <c r="BM270" s="201" t="s">
        <v>1930</v>
      </c>
    </row>
    <row r="271" spans="1:65" s="2" customFormat="1" ht="16.5" customHeight="1">
      <c r="A271" s="34"/>
      <c r="B271" s="35"/>
      <c r="C271" s="236" t="s">
        <v>626</v>
      </c>
      <c r="D271" s="236" t="s">
        <v>221</v>
      </c>
      <c r="E271" s="237" t="s">
        <v>1866</v>
      </c>
      <c r="F271" s="238" t="s">
        <v>1867</v>
      </c>
      <c r="G271" s="239" t="s">
        <v>167</v>
      </c>
      <c r="H271" s="240">
        <v>16</v>
      </c>
      <c r="I271" s="241"/>
      <c r="J271" s="242">
        <f>ROUND(I271*H271,2)</f>
        <v>0</v>
      </c>
      <c r="K271" s="243"/>
      <c r="L271" s="39"/>
      <c r="M271" s="244" t="s">
        <v>1</v>
      </c>
      <c r="N271" s="245" t="s">
        <v>40</v>
      </c>
      <c r="O271" s="71"/>
      <c r="P271" s="199">
        <f>O271*H271</f>
        <v>0</v>
      </c>
      <c r="Q271" s="199">
        <v>0</v>
      </c>
      <c r="R271" s="199">
        <f>Q271*H271</f>
        <v>0</v>
      </c>
      <c r="S271" s="199">
        <v>0</v>
      </c>
      <c r="T271" s="200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201" t="s">
        <v>139</v>
      </c>
      <c r="AT271" s="201" t="s">
        <v>221</v>
      </c>
      <c r="AU271" s="201" t="s">
        <v>85</v>
      </c>
      <c r="AY271" s="17" t="s">
        <v>133</v>
      </c>
      <c r="BE271" s="202">
        <f>IF(N271="základní",J271,0)</f>
        <v>0</v>
      </c>
      <c r="BF271" s="202">
        <f>IF(N271="snížená",J271,0)</f>
        <v>0</v>
      </c>
      <c r="BG271" s="202">
        <f>IF(N271="zákl. přenesená",J271,0)</f>
        <v>0</v>
      </c>
      <c r="BH271" s="202">
        <f>IF(N271="sníž. přenesená",J271,0)</f>
        <v>0</v>
      </c>
      <c r="BI271" s="202">
        <f>IF(N271="nulová",J271,0)</f>
        <v>0</v>
      </c>
      <c r="BJ271" s="17" t="s">
        <v>83</v>
      </c>
      <c r="BK271" s="202">
        <f>ROUND(I271*H271,2)</f>
        <v>0</v>
      </c>
      <c r="BL271" s="17" t="s">
        <v>139</v>
      </c>
      <c r="BM271" s="201" t="s">
        <v>1931</v>
      </c>
    </row>
    <row r="272" spans="1:65" s="2" customFormat="1" ht="16.5" customHeight="1">
      <c r="A272" s="34"/>
      <c r="B272" s="35"/>
      <c r="C272" s="236" t="s">
        <v>634</v>
      </c>
      <c r="D272" s="236" t="s">
        <v>221</v>
      </c>
      <c r="E272" s="237" t="s">
        <v>1869</v>
      </c>
      <c r="F272" s="238" t="s">
        <v>1870</v>
      </c>
      <c r="G272" s="239" t="s">
        <v>105</v>
      </c>
      <c r="H272" s="240">
        <v>110</v>
      </c>
      <c r="I272" s="241"/>
      <c r="J272" s="242">
        <f>ROUND(I272*H272,2)</f>
        <v>0</v>
      </c>
      <c r="K272" s="243"/>
      <c r="L272" s="39"/>
      <c r="M272" s="244" t="s">
        <v>1</v>
      </c>
      <c r="N272" s="245" t="s">
        <v>40</v>
      </c>
      <c r="O272" s="71"/>
      <c r="P272" s="199">
        <f>O272*H272</f>
        <v>0</v>
      </c>
      <c r="Q272" s="199">
        <v>0</v>
      </c>
      <c r="R272" s="199">
        <f>Q272*H272</f>
        <v>0</v>
      </c>
      <c r="S272" s="199">
        <v>0</v>
      </c>
      <c r="T272" s="200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201" t="s">
        <v>139</v>
      </c>
      <c r="AT272" s="201" t="s">
        <v>221</v>
      </c>
      <c r="AU272" s="201" t="s">
        <v>85</v>
      </c>
      <c r="AY272" s="17" t="s">
        <v>133</v>
      </c>
      <c r="BE272" s="202">
        <f>IF(N272="základní",J272,0)</f>
        <v>0</v>
      </c>
      <c r="BF272" s="202">
        <f>IF(N272="snížená",J272,0)</f>
        <v>0</v>
      </c>
      <c r="BG272" s="202">
        <f>IF(N272="zákl. přenesená",J272,0)</f>
        <v>0</v>
      </c>
      <c r="BH272" s="202">
        <f>IF(N272="sníž. přenesená",J272,0)</f>
        <v>0</v>
      </c>
      <c r="BI272" s="202">
        <f>IF(N272="nulová",J272,0)</f>
        <v>0</v>
      </c>
      <c r="BJ272" s="17" t="s">
        <v>83</v>
      </c>
      <c r="BK272" s="202">
        <f>ROUND(I272*H272,2)</f>
        <v>0</v>
      </c>
      <c r="BL272" s="17" t="s">
        <v>139</v>
      </c>
      <c r="BM272" s="201" t="s">
        <v>1932</v>
      </c>
    </row>
    <row r="273" spans="1:65" s="14" customFormat="1" ht="11.25">
      <c r="B273" s="214"/>
      <c r="C273" s="215"/>
      <c r="D273" s="205" t="s">
        <v>169</v>
      </c>
      <c r="E273" s="216" t="s">
        <v>1</v>
      </c>
      <c r="F273" s="217" t="s">
        <v>1872</v>
      </c>
      <c r="G273" s="215"/>
      <c r="H273" s="218">
        <v>110</v>
      </c>
      <c r="I273" s="219"/>
      <c r="J273" s="215"/>
      <c r="K273" s="215"/>
      <c r="L273" s="220"/>
      <c r="M273" s="221"/>
      <c r="N273" s="222"/>
      <c r="O273" s="222"/>
      <c r="P273" s="222"/>
      <c r="Q273" s="222"/>
      <c r="R273" s="222"/>
      <c r="S273" s="222"/>
      <c r="T273" s="223"/>
      <c r="AT273" s="224" t="s">
        <v>169</v>
      </c>
      <c r="AU273" s="224" t="s">
        <v>85</v>
      </c>
      <c r="AV273" s="14" t="s">
        <v>85</v>
      </c>
      <c r="AW273" s="14" t="s">
        <v>32</v>
      </c>
      <c r="AX273" s="14" t="s">
        <v>83</v>
      </c>
      <c r="AY273" s="224" t="s">
        <v>133</v>
      </c>
    </row>
    <row r="274" spans="1:65" s="2" customFormat="1" ht="16.5" customHeight="1">
      <c r="A274" s="34"/>
      <c r="B274" s="35"/>
      <c r="C274" s="236" t="s">
        <v>638</v>
      </c>
      <c r="D274" s="236" t="s">
        <v>221</v>
      </c>
      <c r="E274" s="237" t="s">
        <v>1933</v>
      </c>
      <c r="F274" s="238" t="s">
        <v>1934</v>
      </c>
      <c r="G274" s="239" t="s">
        <v>167</v>
      </c>
      <c r="H274" s="240">
        <v>16</v>
      </c>
      <c r="I274" s="241"/>
      <c r="J274" s="242">
        <f>ROUND(I274*H274,2)</f>
        <v>0</v>
      </c>
      <c r="K274" s="243"/>
      <c r="L274" s="39"/>
      <c r="M274" s="244" t="s">
        <v>1</v>
      </c>
      <c r="N274" s="245" t="s">
        <v>40</v>
      </c>
      <c r="O274" s="71"/>
      <c r="P274" s="199">
        <f>O274*H274</f>
        <v>0</v>
      </c>
      <c r="Q274" s="199">
        <v>0</v>
      </c>
      <c r="R274" s="199">
        <f>Q274*H274</f>
        <v>0</v>
      </c>
      <c r="S274" s="199">
        <v>0</v>
      </c>
      <c r="T274" s="200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1" t="s">
        <v>139</v>
      </c>
      <c r="AT274" s="201" t="s">
        <v>221</v>
      </c>
      <c r="AU274" s="201" t="s">
        <v>85</v>
      </c>
      <c r="AY274" s="17" t="s">
        <v>133</v>
      </c>
      <c r="BE274" s="202">
        <f>IF(N274="základní",J274,0)</f>
        <v>0</v>
      </c>
      <c r="BF274" s="202">
        <f>IF(N274="snížená",J274,0)</f>
        <v>0</v>
      </c>
      <c r="BG274" s="202">
        <f>IF(N274="zákl. přenesená",J274,0)</f>
        <v>0</v>
      </c>
      <c r="BH274" s="202">
        <f>IF(N274="sníž. přenesená",J274,0)</f>
        <v>0</v>
      </c>
      <c r="BI274" s="202">
        <f>IF(N274="nulová",J274,0)</f>
        <v>0</v>
      </c>
      <c r="BJ274" s="17" t="s">
        <v>83</v>
      </c>
      <c r="BK274" s="202">
        <f>ROUND(I274*H274,2)</f>
        <v>0</v>
      </c>
      <c r="BL274" s="17" t="s">
        <v>139</v>
      </c>
      <c r="BM274" s="201" t="s">
        <v>1935</v>
      </c>
    </row>
    <row r="275" spans="1:65" s="2" customFormat="1" ht="24.2" customHeight="1">
      <c r="A275" s="34"/>
      <c r="B275" s="35"/>
      <c r="C275" s="236" t="s">
        <v>644</v>
      </c>
      <c r="D275" s="236" t="s">
        <v>221</v>
      </c>
      <c r="E275" s="237" t="s">
        <v>1873</v>
      </c>
      <c r="F275" s="238" t="s">
        <v>1874</v>
      </c>
      <c r="G275" s="239" t="s">
        <v>236</v>
      </c>
      <c r="H275" s="240">
        <v>103</v>
      </c>
      <c r="I275" s="241"/>
      <c r="J275" s="242">
        <f>ROUND(I275*H275,2)</f>
        <v>0</v>
      </c>
      <c r="K275" s="243"/>
      <c r="L275" s="39"/>
      <c r="M275" s="244" t="s">
        <v>1</v>
      </c>
      <c r="N275" s="245" t="s">
        <v>40</v>
      </c>
      <c r="O275" s="71"/>
      <c r="P275" s="199">
        <f>O275*H275</f>
        <v>0</v>
      </c>
      <c r="Q275" s="199">
        <v>0</v>
      </c>
      <c r="R275" s="199">
        <f>Q275*H275</f>
        <v>0</v>
      </c>
      <c r="S275" s="199">
        <v>0</v>
      </c>
      <c r="T275" s="200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1" t="s">
        <v>139</v>
      </c>
      <c r="AT275" s="201" t="s">
        <v>221</v>
      </c>
      <c r="AU275" s="201" t="s">
        <v>85</v>
      </c>
      <c r="AY275" s="17" t="s">
        <v>133</v>
      </c>
      <c r="BE275" s="202">
        <f>IF(N275="základní",J275,0)</f>
        <v>0</v>
      </c>
      <c r="BF275" s="202">
        <f>IF(N275="snížená",J275,0)</f>
        <v>0</v>
      </c>
      <c r="BG275" s="202">
        <f>IF(N275="zákl. přenesená",J275,0)</f>
        <v>0</v>
      </c>
      <c r="BH275" s="202">
        <f>IF(N275="sníž. přenesená",J275,0)</f>
        <v>0</v>
      </c>
      <c r="BI275" s="202">
        <f>IF(N275="nulová",J275,0)</f>
        <v>0</v>
      </c>
      <c r="BJ275" s="17" t="s">
        <v>83</v>
      </c>
      <c r="BK275" s="202">
        <f>ROUND(I275*H275,2)</f>
        <v>0</v>
      </c>
      <c r="BL275" s="17" t="s">
        <v>139</v>
      </c>
      <c r="BM275" s="201" t="s">
        <v>1936</v>
      </c>
    </row>
    <row r="276" spans="1:65" s="2" customFormat="1" ht="24.2" customHeight="1">
      <c r="A276" s="34"/>
      <c r="B276" s="35"/>
      <c r="C276" s="236" t="s">
        <v>647</v>
      </c>
      <c r="D276" s="236" t="s">
        <v>221</v>
      </c>
      <c r="E276" s="237" t="s">
        <v>1876</v>
      </c>
      <c r="F276" s="238" t="s">
        <v>1877</v>
      </c>
      <c r="G276" s="239" t="s">
        <v>236</v>
      </c>
      <c r="H276" s="240">
        <v>103</v>
      </c>
      <c r="I276" s="241"/>
      <c r="J276" s="242">
        <f>ROUND(I276*H276,2)</f>
        <v>0</v>
      </c>
      <c r="K276" s="243"/>
      <c r="L276" s="39"/>
      <c r="M276" s="244" t="s">
        <v>1</v>
      </c>
      <c r="N276" s="245" t="s">
        <v>40</v>
      </c>
      <c r="O276" s="71"/>
      <c r="P276" s="199">
        <f>O276*H276</f>
        <v>0</v>
      </c>
      <c r="Q276" s="199">
        <v>0</v>
      </c>
      <c r="R276" s="199">
        <f>Q276*H276</f>
        <v>0</v>
      </c>
      <c r="S276" s="199">
        <v>0</v>
      </c>
      <c r="T276" s="200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201" t="s">
        <v>139</v>
      </c>
      <c r="AT276" s="201" t="s">
        <v>221</v>
      </c>
      <c r="AU276" s="201" t="s">
        <v>85</v>
      </c>
      <c r="AY276" s="17" t="s">
        <v>133</v>
      </c>
      <c r="BE276" s="202">
        <f>IF(N276="základní",J276,0)</f>
        <v>0</v>
      </c>
      <c r="BF276" s="202">
        <f>IF(N276="snížená",J276,0)</f>
        <v>0</v>
      </c>
      <c r="BG276" s="202">
        <f>IF(N276="zákl. přenesená",J276,0)</f>
        <v>0</v>
      </c>
      <c r="BH276" s="202">
        <f>IF(N276="sníž. přenesená",J276,0)</f>
        <v>0</v>
      </c>
      <c r="BI276" s="202">
        <f>IF(N276="nulová",J276,0)</f>
        <v>0</v>
      </c>
      <c r="BJ276" s="17" t="s">
        <v>83</v>
      </c>
      <c r="BK276" s="202">
        <f>ROUND(I276*H276,2)</f>
        <v>0</v>
      </c>
      <c r="BL276" s="17" t="s">
        <v>139</v>
      </c>
      <c r="BM276" s="201" t="s">
        <v>1937</v>
      </c>
    </row>
    <row r="277" spans="1:65" s="12" customFormat="1" ht="22.9" customHeight="1">
      <c r="B277" s="172"/>
      <c r="C277" s="173"/>
      <c r="D277" s="174" t="s">
        <v>74</v>
      </c>
      <c r="E277" s="186" t="s">
        <v>1938</v>
      </c>
      <c r="F277" s="186" t="s">
        <v>1939</v>
      </c>
      <c r="G277" s="173"/>
      <c r="H277" s="173"/>
      <c r="I277" s="176"/>
      <c r="J277" s="187">
        <f>BK277</f>
        <v>0</v>
      </c>
      <c r="K277" s="173"/>
      <c r="L277" s="178"/>
      <c r="M277" s="179"/>
      <c r="N277" s="180"/>
      <c r="O277" s="180"/>
      <c r="P277" s="181">
        <f>SUM(P278:P327)</f>
        <v>0</v>
      </c>
      <c r="Q277" s="180"/>
      <c r="R277" s="181">
        <f>SUM(R278:R327)</f>
        <v>0.36374800000000007</v>
      </c>
      <c r="S277" s="180"/>
      <c r="T277" s="182">
        <f>SUM(T278:T327)</f>
        <v>0</v>
      </c>
      <c r="AR277" s="183" t="s">
        <v>83</v>
      </c>
      <c r="AT277" s="184" t="s">
        <v>74</v>
      </c>
      <c r="AU277" s="184" t="s">
        <v>83</v>
      </c>
      <c r="AY277" s="183" t="s">
        <v>133</v>
      </c>
      <c r="BK277" s="185">
        <f>SUM(BK278:BK327)</f>
        <v>0</v>
      </c>
    </row>
    <row r="278" spans="1:65" s="2" customFormat="1" ht="24.2" customHeight="1">
      <c r="A278" s="34"/>
      <c r="B278" s="35"/>
      <c r="C278" s="236" t="s">
        <v>651</v>
      </c>
      <c r="D278" s="236" t="s">
        <v>221</v>
      </c>
      <c r="E278" s="237" t="s">
        <v>1798</v>
      </c>
      <c r="F278" s="238" t="s">
        <v>1799</v>
      </c>
      <c r="G278" s="239" t="s">
        <v>236</v>
      </c>
      <c r="H278" s="240">
        <v>770</v>
      </c>
      <c r="I278" s="241"/>
      <c r="J278" s="242">
        <f>ROUND(I278*H278,2)</f>
        <v>0</v>
      </c>
      <c r="K278" s="243"/>
      <c r="L278" s="39"/>
      <c r="M278" s="244" t="s">
        <v>1</v>
      </c>
      <c r="N278" s="245" t="s">
        <v>40</v>
      </c>
      <c r="O278" s="71"/>
      <c r="P278" s="199">
        <f>O278*H278</f>
        <v>0</v>
      </c>
      <c r="Q278" s="199">
        <v>0</v>
      </c>
      <c r="R278" s="199">
        <f>Q278*H278</f>
        <v>0</v>
      </c>
      <c r="S278" s="199">
        <v>0</v>
      </c>
      <c r="T278" s="200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201" t="s">
        <v>139</v>
      </c>
      <c r="AT278" s="201" t="s">
        <v>221</v>
      </c>
      <c r="AU278" s="201" t="s">
        <v>85</v>
      </c>
      <c r="AY278" s="17" t="s">
        <v>133</v>
      </c>
      <c r="BE278" s="202">
        <f>IF(N278="základní",J278,0)</f>
        <v>0</v>
      </c>
      <c r="BF278" s="202">
        <f>IF(N278="snížená",J278,0)</f>
        <v>0</v>
      </c>
      <c r="BG278" s="202">
        <f>IF(N278="zákl. přenesená",J278,0)</f>
        <v>0</v>
      </c>
      <c r="BH278" s="202">
        <f>IF(N278="sníž. přenesená",J278,0)</f>
        <v>0</v>
      </c>
      <c r="BI278" s="202">
        <f>IF(N278="nulová",J278,0)</f>
        <v>0</v>
      </c>
      <c r="BJ278" s="17" t="s">
        <v>83</v>
      </c>
      <c r="BK278" s="202">
        <f>ROUND(I278*H278,2)</f>
        <v>0</v>
      </c>
      <c r="BL278" s="17" t="s">
        <v>139</v>
      </c>
      <c r="BM278" s="201" t="s">
        <v>1940</v>
      </c>
    </row>
    <row r="279" spans="1:65" s="14" customFormat="1" ht="11.25">
      <c r="B279" s="214"/>
      <c r="C279" s="215"/>
      <c r="D279" s="205" t="s">
        <v>169</v>
      </c>
      <c r="E279" s="216" t="s">
        <v>1</v>
      </c>
      <c r="F279" s="217" t="s">
        <v>235</v>
      </c>
      <c r="G279" s="215"/>
      <c r="H279" s="218">
        <v>770</v>
      </c>
      <c r="I279" s="219"/>
      <c r="J279" s="215"/>
      <c r="K279" s="215"/>
      <c r="L279" s="220"/>
      <c r="M279" s="221"/>
      <c r="N279" s="222"/>
      <c r="O279" s="222"/>
      <c r="P279" s="222"/>
      <c r="Q279" s="222"/>
      <c r="R279" s="222"/>
      <c r="S279" s="222"/>
      <c r="T279" s="223"/>
      <c r="AT279" s="224" t="s">
        <v>169</v>
      </c>
      <c r="AU279" s="224" t="s">
        <v>85</v>
      </c>
      <c r="AV279" s="14" t="s">
        <v>85</v>
      </c>
      <c r="AW279" s="14" t="s">
        <v>32</v>
      </c>
      <c r="AX279" s="14" t="s">
        <v>83</v>
      </c>
      <c r="AY279" s="224" t="s">
        <v>133</v>
      </c>
    </row>
    <row r="280" spans="1:65" s="2" customFormat="1" ht="24.2" customHeight="1">
      <c r="A280" s="34"/>
      <c r="B280" s="35"/>
      <c r="C280" s="236" t="s">
        <v>656</v>
      </c>
      <c r="D280" s="236" t="s">
        <v>221</v>
      </c>
      <c r="E280" s="237" t="s">
        <v>1802</v>
      </c>
      <c r="F280" s="238" t="s">
        <v>1803</v>
      </c>
      <c r="G280" s="239" t="s">
        <v>236</v>
      </c>
      <c r="H280" s="240">
        <v>618</v>
      </c>
      <c r="I280" s="241"/>
      <c r="J280" s="242">
        <f>ROUND(I280*H280,2)</f>
        <v>0</v>
      </c>
      <c r="K280" s="243"/>
      <c r="L280" s="39"/>
      <c r="M280" s="244" t="s">
        <v>1</v>
      </c>
      <c r="N280" s="245" t="s">
        <v>40</v>
      </c>
      <c r="O280" s="71"/>
      <c r="P280" s="199">
        <f>O280*H280</f>
        <v>0</v>
      </c>
      <c r="Q280" s="199">
        <v>0</v>
      </c>
      <c r="R280" s="199">
        <f>Q280*H280</f>
        <v>0</v>
      </c>
      <c r="S280" s="199">
        <v>0</v>
      </c>
      <c r="T280" s="200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201" t="s">
        <v>139</v>
      </c>
      <c r="AT280" s="201" t="s">
        <v>221</v>
      </c>
      <c r="AU280" s="201" t="s">
        <v>85</v>
      </c>
      <c r="AY280" s="17" t="s">
        <v>133</v>
      </c>
      <c r="BE280" s="202">
        <f>IF(N280="základní",J280,0)</f>
        <v>0</v>
      </c>
      <c r="BF280" s="202">
        <f>IF(N280="snížená",J280,0)</f>
        <v>0</v>
      </c>
      <c r="BG280" s="202">
        <f>IF(N280="zákl. přenesená",J280,0)</f>
        <v>0</v>
      </c>
      <c r="BH280" s="202">
        <f>IF(N280="sníž. přenesená",J280,0)</f>
        <v>0</v>
      </c>
      <c r="BI280" s="202">
        <f>IF(N280="nulová",J280,0)</f>
        <v>0</v>
      </c>
      <c r="BJ280" s="17" t="s">
        <v>83</v>
      </c>
      <c r="BK280" s="202">
        <f>ROUND(I280*H280,2)</f>
        <v>0</v>
      </c>
      <c r="BL280" s="17" t="s">
        <v>139</v>
      </c>
      <c r="BM280" s="201" t="s">
        <v>1941</v>
      </c>
    </row>
    <row r="281" spans="1:65" s="14" customFormat="1" ht="11.25">
      <c r="B281" s="214"/>
      <c r="C281" s="215"/>
      <c r="D281" s="205" t="s">
        <v>169</v>
      </c>
      <c r="E281" s="216" t="s">
        <v>1</v>
      </c>
      <c r="F281" s="217" t="s">
        <v>1805</v>
      </c>
      <c r="G281" s="215"/>
      <c r="H281" s="218">
        <v>618</v>
      </c>
      <c r="I281" s="219"/>
      <c r="J281" s="215"/>
      <c r="K281" s="215"/>
      <c r="L281" s="220"/>
      <c r="M281" s="221"/>
      <c r="N281" s="222"/>
      <c r="O281" s="222"/>
      <c r="P281" s="222"/>
      <c r="Q281" s="222"/>
      <c r="R281" s="222"/>
      <c r="S281" s="222"/>
      <c r="T281" s="223"/>
      <c r="AT281" s="224" t="s">
        <v>169</v>
      </c>
      <c r="AU281" s="224" t="s">
        <v>85</v>
      </c>
      <c r="AV281" s="14" t="s">
        <v>85</v>
      </c>
      <c r="AW281" s="14" t="s">
        <v>32</v>
      </c>
      <c r="AX281" s="14" t="s">
        <v>83</v>
      </c>
      <c r="AY281" s="224" t="s">
        <v>133</v>
      </c>
    </row>
    <row r="282" spans="1:65" s="2" customFormat="1" ht="21.75" customHeight="1">
      <c r="A282" s="34"/>
      <c r="B282" s="35"/>
      <c r="C282" s="236" t="s">
        <v>269</v>
      </c>
      <c r="D282" s="236" t="s">
        <v>221</v>
      </c>
      <c r="E282" s="237" t="s">
        <v>561</v>
      </c>
      <c r="F282" s="238" t="s">
        <v>562</v>
      </c>
      <c r="G282" s="239" t="s">
        <v>236</v>
      </c>
      <c r="H282" s="240">
        <v>77</v>
      </c>
      <c r="I282" s="241"/>
      <c r="J282" s="242">
        <f>ROUND(I282*H282,2)</f>
        <v>0</v>
      </c>
      <c r="K282" s="243"/>
      <c r="L282" s="39"/>
      <c r="M282" s="244" t="s">
        <v>1</v>
      </c>
      <c r="N282" s="245" t="s">
        <v>40</v>
      </c>
      <c r="O282" s="71"/>
      <c r="P282" s="199">
        <f>O282*H282</f>
        <v>0</v>
      </c>
      <c r="Q282" s="199">
        <v>0</v>
      </c>
      <c r="R282" s="199">
        <f>Q282*H282</f>
        <v>0</v>
      </c>
      <c r="S282" s="199">
        <v>0</v>
      </c>
      <c r="T282" s="200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201" t="s">
        <v>139</v>
      </c>
      <c r="AT282" s="201" t="s">
        <v>221</v>
      </c>
      <c r="AU282" s="201" t="s">
        <v>85</v>
      </c>
      <c r="AY282" s="17" t="s">
        <v>133</v>
      </c>
      <c r="BE282" s="202">
        <f>IF(N282="základní",J282,0)</f>
        <v>0</v>
      </c>
      <c r="BF282" s="202">
        <f>IF(N282="snížená",J282,0)</f>
        <v>0</v>
      </c>
      <c r="BG282" s="202">
        <f>IF(N282="zákl. přenesená",J282,0)</f>
        <v>0</v>
      </c>
      <c r="BH282" s="202">
        <f>IF(N282="sníž. přenesená",J282,0)</f>
        <v>0</v>
      </c>
      <c r="BI282" s="202">
        <f>IF(N282="nulová",J282,0)</f>
        <v>0</v>
      </c>
      <c r="BJ282" s="17" t="s">
        <v>83</v>
      </c>
      <c r="BK282" s="202">
        <f>ROUND(I282*H282,2)</f>
        <v>0</v>
      </c>
      <c r="BL282" s="17" t="s">
        <v>139</v>
      </c>
      <c r="BM282" s="201" t="s">
        <v>1942</v>
      </c>
    </row>
    <row r="283" spans="1:65" s="14" customFormat="1" ht="11.25">
      <c r="B283" s="214"/>
      <c r="C283" s="215"/>
      <c r="D283" s="205" t="s">
        <v>169</v>
      </c>
      <c r="E283" s="216" t="s">
        <v>1</v>
      </c>
      <c r="F283" s="217" t="s">
        <v>1807</v>
      </c>
      <c r="G283" s="215"/>
      <c r="H283" s="218">
        <v>77</v>
      </c>
      <c r="I283" s="219"/>
      <c r="J283" s="215"/>
      <c r="K283" s="215"/>
      <c r="L283" s="220"/>
      <c r="M283" s="221"/>
      <c r="N283" s="222"/>
      <c r="O283" s="222"/>
      <c r="P283" s="222"/>
      <c r="Q283" s="222"/>
      <c r="R283" s="222"/>
      <c r="S283" s="222"/>
      <c r="T283" s="223"/>
      <c r="AT283" s="224" t="s">
        <v>169</v>
      </c>
      <c r="AU283" s="224" t="s">
        <v>85</v>
      </c>
      <c r="AV283" s="14" t="s">
        <v>85</v>
      </c>
      <c r="AW283" s="14" t="s">
        <v>32</v>
      </c>
      <c r="AX283" s="14" t="s">
        <v>83</v>
      </c>
      <c r="AY283" s="224" t="s">
        <v>133</v>
      </c>
    </row>
    <row r="284" spans="1:65" s="2" customFormat="1" ht="33" customHeight="1">
      <c r="A284" s="34"/>
      <c r="B284" s="35"/>
      <c r="C284" s="236" t="s">
        <v>672</v>
      </c>
      <c r="D284" s="236" t="s">
        <v>221</v>
      </c>
      <c r="E284" s="237" t="s">
        <v>569</v>
      </c>
      <c r="F284" s="238" t="s">
        <v>570</v>
      </c>
      <c r="G284" s="239" t="s">
        <v>571</v>
      </c>
      <c r="H284" s="240">
        <v>0.04</v>
      </c>
      <c r="I284" s="241"/>
      <c r="J284" s="242">
        <f>ROUND(I284*H284,2)</f>
        <v>0</v>
      </c>
      <c r="K284" s="243"/>
      <c r="L284" s="39"/>
      <c r="M284" s="244" t="s">
        <v>1</v>
      </c>
      <c r="N284" s="245" t="s">
        <v>40</v>
      </c>
      <c r="O284" s="71"/>
      <c r="P284" s="199">
        <f>O284*H284</f>
        <v>0</v>
      </c>
      <c r="Q284" s="199">
        <v>0</v>
      </c>
      <c r="R284" s="199">
        <f>Q284*H284</f>
        <v>0</v>
      </c>
      <c r="S284" s="199">
        <v>0</v>
      </c>
      <c r="T284" s="200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201" t="s">
        <v>139</v>
      </c>
      <c r="AT284" s="201" t="s">
        <v>221</v>
      </c>
      <c r="AU284" s="201" t="s">
        <v>85</v>
      </c>
      <c r="AY284" s="17" t="s">
        <v>133</v>
      </c>
      <c r="BE284" s="202">
        <f>IF(N284="základní",J284,0)</f>
        <v>0</v>
      </c>
      <c r="BF284" s="202">
        <f>IF(N284="snížená",J284,0)</f>
        <v>0</v>
      </c>
      <c r="BG284" s="202">
        <f>IF(N284="zákl. přenesená",J284,0)</f>
        <v>0</v>
      </c>
      <c r="BH284" s="202">
        <f>IF(N284="sníž. přenesená",J284,0)</f>
        <v>0</v>
      </c>
      <c r="BI284" s="202">
        <f>IF(N284="nulová",J284,0)</f>
        <v>0</v>
      </c>
      <c r="BJ284" s="17" t="s">
        <v>83</v>
      </c>
      <c r="BK284" s="202">
        <f>ROUND(I284*H284,2)</f>
        <v>0</v>
      </c>
      <c r="BL284" s="17" t="s">
        <v>139</v>
      </c>
      <c r="BM284" s="201" t="s">
        <v>1943</v>
      </c>
    </row>
    <row r="285" spans="1:65" s="14" customFormat="1" ht="11.25">
      <c r="B285" s="214"/>
      <c r="C285" s="215"/>
      <c r="D285" s="205" t="s">
        <v>169</v>
      </c>
      <c r="E285" s="216" t="s">
        <v>1</v>
      </c>
      <c r="F285" s="217" t="s">
        <v>1809</v>
      </c>
      <c r="G285" s="215"/>
      <c r="H285" s="218">
        <v>1.4999999999999999E-2</v>
      </c>
      <c r="I285" s="219"/>
      <c r="J285" s="215"/>
      <c r="K285" s="215"/>
      <c r="L285" s="220"/>
      <c r="M285" s="221"/>
      <c r="N285" s="222"/>
      <c r="O285" s="222"/>
      <c r="P285" s="222"/>
      <c r="Q285" s="222"/>
      <c r="R285" s="222"/>
      <c r="S285" s="222"/>
      <c r="T285" s="223"/>
      <c r="AT285" s="224" t="s">
        <v>169</v>
      </c>
      <c r="AU285" s="224" t="s">
        <v>85</v>
      </c>
      <c r="AV285" s="14" t="s">
        <v>85</v>
      </c>
      <c r="AW285" s="14" t="s">
        <v>32</v>
      </c>
      <c r="AX285" s="14" t="s">
        <v>75</v>
      </c>
      <c r="AY285" s="224" t="s">
        <v>133</v>
      </c>
    </row>
    <row r="286" spans="1:65" s="14" customFormat="1" ht="11.25">
      <c r="B286" s="214"/>
      <c r="C286" s="215"/>
      <c r="D286" s="205" t="s">
        <v>169</v>
      </c>
      <c r="E286" s="216" t="s">
        <v>1</v>
      </c>
      <c r="F286" s="217" t="s">
        <v>1810</v>
      </c>
      <c r="G286" s="215"/>
      <c r="H286" s="218">
        <v>2.1000000000000001E-2</v>
      </c>
      <c r="I286" s="219"/>
      <c r="J286" s="215"/>
      <c r="K286" s="215"/>
      <c r="L286" s="220"/>
      <c r="M286" s="221"/>
      <c r="N286" s="222"/>
      <c r="O286" s="222"/>
      <c r="P286" s="222"/>
      <c r="Q286" s="222"/>
      <c r="R286" s="222"/>
      <c r="S286" s="222"/>
      <c r="T286" s="223"/>
      <c r="AT286" s="224" t="s">
        <v>169</v>
      </c>
      <c r="AU286" s="224" t="s">
        <v>85</v>
      </c>
      <c r="AV286" s="14" t="s">
        <v>85</v>
      </c>
      <c r="AW286" s="14" t="s">
        <v>32</v>
      </c>
      <c r="AX286" s="14" t="s">
        <v>75</v>
      </c>
      <c r="AY286" s="224" t="s">
        <v>133</v>
      </c>
    </row>
    <row r="287" spans="1:65" s="14" customFormat="1" ht="11.25">
      <c r="B287" s="214"/>
      <c r="C287" s="215"/>
      <c r="D287" s="205" t="s">
        <v>169</v>
      </c>
      <c r="E287" s="216" t="s">
        <v>1</v>
      </c>
      <c r="F287" s="217" t="s">
        <v>1811</v>
      </c>
      <c r="G287" s="215"/>
      <c r="H287" s="218">
        <v>4.0000000000000001E-3</v>
      </c>
      <c r="I287" s="219"/>
      <c r="J287" s="215"/>
      <c r="K287" s="215"/>
      <c r="L287" s="220"/>
      <c r="M287" s="221"/>
      <c r="N287" s="222"/>
      <c r="O287" s="222"/>
      <c r="P287" s="222"/>
      <c r="Q287" s="222"/>
      <c r="R287" s="222"/>
      <c r="S287" s="222"/>
      <c r="T287" s="223"/>
      <c r="AT287" s="224" t="s">
        <v>169</v>
      </c>
      <c r="AU287" s="224" t="s">
        <v>85</v>
      </c>
      <c r="AV287" s="14" t="s">
        <v>85</v>
      </c>
      <c r="AW287" s="14" t="s">
        <v>32</v>
      </c>
      <c r="AX287" s="14" t="s">
        <v>75</v>
      </c>
      <c r="AY287" s="224" t="s">
        <v>133</v>
      </c>
    </row>
    <row r="288" spans="1:65" s="15" customFormat="1" ht="11.25">
      <c r="B288" s="225"/>
      <c r="C288" s="226"/>
      <c r="D288" s="205" t="s">
        <v>169</v>
      </c>
      <c r="E288" s="227" t="s">
        <v>1</v>
      </c>
      <c r="F288" s="228" t="s">
        <v>173</v>
      </c>
      <c r="G288" s="226"/>
      <c r="H288" s="229">
        <v>4.0000000000000008E-2</v>
      </c>
      <c r="I288" s="230"/>
      <c r="J288" s="226"/>
      <c r="K288" s="226"/>
      <c r="L288" s="231"/>
      <c r="M288" s="232"/>
      <c r="N288" s="233"/>
      <c r="O288" s="233"/>
      <c r="P288" s="233"/>
      <c r="Q288" s="233"/>
      <c r="R288" s="233"/>
      <c r="S288" s="233"/>
      <c r="T288" s="234"/>
      <c r="AT288" s="235" t="s">
        <v>169</v>
      </c>
      <c r="AU288" s="235" t="s">
        <v>85</v>
      </c>
      <c r="AV288" s="15" t="s">
        <v>139</v>
      </c>
      <c r="AW288" s="15" t="s">
        <v>32</v>
      </c>
      <c r="AX288" s="15" t="s">
        <v>83</v>
      </c>
      <c r="AY288" s="235" t="s">
        <v>133</v>
      </c>
    </row>
    <row r="289" spans="1:65" s="2" customFormat="1" ht="16.5" customHeight="1">
      <c r="A289" s="34"/>
      <c r="B289" s="35"/>
      <c r="C289" s="188" t="s">
        <v>677</v>
      </c>
      <c r="D289" s="188" t="s">
        <v>135</v>
      </c>
      <c r="E289" s="189" t="s">
        <v>500</v>
      </c>
      <c r="F289" s="190" t="s">
        <v>1812</v>
      </c>
      <c r="G289" s="191" t="s">
        <v>487</v>
      </c>
      <c r="H289" s="192">
        <v>16.667999999999999</v>
      </c>
      <c r="I289" s="193"/>
      <c r="J289" s="194">
        <f>ROUND(I289*H289,2)</f>
        <v>0</v>
      </c>
      <c r="K289" s="195"/>
      <c r="L289" s="196"/>
      <c r="M289" s="197" t="s">
        <v>1</v>
      </c>
      <c r="N289" s="198" t="s">
        <v>40</v>
      </c>
      <c r="O289" s="71"/>
      <c r="P289" s="199">
        <f>O289*H289</f>
        <v>0</v>
      </c>
      <c r="Q289" s="199">
        <v>1E-3</v>
      </c>
      <c r="R289" s="199">
        <f>Q289*H289</f>
        <v>1.6667999999999999E-2</v>
      </c>
      <c r="S289" s="199">
        <v>0</v>
      </c>
      <c r="T289" s="200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201" t="s">
        <v>138</v>
      </c>
      <c r="AT289" s="201" t="s">
        <v>135</v>
      </c>
      <c r="AU289" s="201" t="s">
        <v>85</v>
      </c>
      <c r="AY289" s="17" t="s">
        <v>133</v>
      </c>
      <c r="BE289" s="202">
        <f>IF(N289="základní",J289,0)</f>
        <v>0</v>
      </c>
      <c r="BF289" s="202">
        <f>IF(N289="snížená",J289,0)</f>
        <v>0</v>
      </c>
      <c r="BG289" s="202">
        <f>IF(N289="zákl. přenesená",J289,0)</f>
        <v>0</v>
      </c>
      <c r="BH289" s="202">
        <f>IF(N289="sníž. přenesená",J289,0)</f>
        <v>0</v>
      </c>
      <c r="BI289" s="202">
        <f>IF(N289="nulová",J289,0)</f>
        <v>0</v>
      </c>
      <c r="BJ289" s="17" t="s">
        <v>83</v>
      </c>
      <c r="BK289" s="202">
        <f>ROUND(I289*H289,2)</f>
        <v>0</v>
      </c>
      <c r="BL289" s="17" t="s">
        <v>139</v>
      </c>
      <c r="BM289" s="201" t="s">
        <v>1944</v>
      </c>
    </row>
    <row r="290" spans="1:65" s="14" customFormat="1" ht="11.25">
      <c r="B290" s="214"/>
      <c r="C290" s="215"/>
      <c r="D290" s="205" t="s">
        <v>169</v>
      </c>
      <c r="E290" s="216" t="s">
        <v>1</v>
      </c>
      <c r="F290" s="217" t="s">
        <v>1814</v>
      </c>
      <c r="G290" s="215"/>
      <c r="H290" s="218">
        <v>9.24</v>
      </c>
      <c r="I290" s="219"/>
      <c r="J290" s="215"/>
      <c r="K290" s="215"/>
      <c r="L290" s="220"/>
      <c r="M290" s="221"/>
      <c r="N290" s="222"/>
      <c r="O290" s="222"/>
      <c r="P290" s="222"/>
      <c r="Q290" s="222"/>
      <c r="R290" s="222"/>
      <c r="S290" s="222"/>
      <c r="T290" s="223"/>
      <c r="AT290" s="224" t="s">
        <v>169</v>
      </c>
      <c r="AU290" s="224" t="s">
        <v>85</v>
      </c>
      <c r="AV290" s="14" t="s">
        <v>85</v>
      </c>
      <c r="AW290" s="14" t="s">
        <v>32</v>
      </c>
      <c r="AX290" s="14" t="s">
        <v>75</v>
      </c>
      <c r="AY290" s="224" t="s">
        <v>133</v>
      </c>
    </row>
    <row r="291" spans="1:65" s="14" customFormat="1" ht="11.25">
      <c r="B291" s="214"/>
      <c r="C291" s="215"/>
      <c r="D291" s="205" t="s">
        <v>169</v>
      </c>
      <c r="E291" s="216" t="s">
        <v>1</v>
      </c>
      <c r="F291" s="217" t="s">
        <v>1815</v>
      </c>
      <c r="G291" s="215"/>
      <c r="H291" s="218">
        <v>6.18</v>
      </c>
      <c r="I291" s="219"/>
      <c r="J291" s="215"/>
      <c r="K291" s="215"/>
      <c r="L291" s="220"/>
      <c r="M291" s="221"/>
      <c r="N291" s="222"/>
      <c r="O291" s="222"/>
      <c r="P291" s="222"/>
      <c r="Q291" s="222"/>
      <c r="R291" s="222"/>
      <c r="S291" s="222"/>
      <c r="T291" s="223"/>
      <c r="AT291" s="224" t="s">
        <v>169</v>
      </c>
      <c r="AU291" s="224" t="s">
        <v>85</v>
      </c>
      <c r="AV291" s="14" t="s">
        <v>85</v>
      </c>
      <c r="AW291" s="14" t="s">
        <v>32</v>
      </c>
      <c r="AX291" s="14" t="s">
        <v>75</v>
      </c>
      <c r="AY291" s="224" t="s">
        <v>133</v>
      </c>
    </row>
    <row r="292" spans="1:65" s="14" customFormat="1" ht="11.25">
      <c r="B292" s="214"/>
      <c r="C292" s="215"/>
      <c r="D292" s="205" t="s">
        <v>169</v>
      </c>
      <c r="E292" s="216" t="s">
        <v>1</v>
      </c>
      <c r="F292" s="217" t="s">
        <v>1816</v>
      </c>
      <c r="G292" s="215"/>
      <c r="H292" s="218">
        <v>1.248</v>
      </c>
      <c r="I292" s="219"/>
      <c r="J292" s="215"/>
      <c r="K292" s="215"/>
      <c r="L292" s="220"/>
      <c r="M292" s="221"/>
      <c r="N292" s="222"/>
      <c r="O292" s="222"/>
      <c r="P292" s="222"/>
      <c r="Q292" s="222"/>
      <c r="R292" s="222"/>
      <c r="S292" s="222"/>
      <c r="T292" s="223"/>
      <c r="AT292" s="224" t="s">
        <v>169</v>
      </c>
      <c r="AU292" s="224" t="s">
        <v>85</v>
      </c>
      <c r="AV292" s="14" t="s">
        <v>85</v>
      </c>
      <c r="AW292" s="14" t="s">
        <v>32</v>
      </c>
      <c r="AX292" s="14" t="s">
        <v>75</v>
      </c>
      <c r="AY292" s="224" t="s">
        <v>133</v>
      </c>
    </row>
    <row r="293" spans="1:65" s="15" customFormat="1" ht="11.25">
      <c r="B293" s="225"/>
      <c r="C293" s="226"/>
      <c r="D293" s="205" t="s">
        <v>169</v>
      </c>
      <c r="E293" s="227" t="s">
        <v>1</v>
      </c>
      <c r="F293" s="228" t="s">
        <v>173</v>
      </c>
      <c r="G293" s="226"/>
      <c r="H293" s="229">
        <v>16.667999999999999</v>
      </c>
      <c r="I293" s="230"/>
      <c r="J293" s="226"/>
      <c r="K293" s="226"/>
      <c r="L293" s="231"/>
      <c r="M293" s="232"/>
      <c r="N293" s="233"/>
      <c r="O293" s="233"/>
      <c r="P293" s="233"/>
      <c r="Q293" s="233"/>
      <c r="R293" s="233"/>
      <c r="S293" s="233"/>
      <c r="T293" s="234"/>
      <c r="AT293" s="235" t="s">
        <v>169</v>
      </c>
      <c r="AU293" s="235" t="s">
        <v>85</v>
      </c>
      <c r="AV293" s="15" t="s">
        <v>139</v>
      </c>
      <c r="AW293" s="15" t="s">
        <v>32</v>
      </c>
      <c r="AX293" s="15" t="s">
        <v>83</v>
      </c>
      <c r="AY293" s="235" t="s">
        <v>133</v>
      </c>
    </row>
    <row r="294" spans="1:65" s="2" customFormat="1" ht="24.2" customHeight="1">
      <c r="A294" s="34"/>
      <c r="B294" s="35"/>
      <c r="C294" s="236" t="s">
        <v>682</v>
      </c>
      <c r="D294" s="236" t="s">
        <v>221</v>
      </c>
      <c r="E294" s="237" t="s">
        <v>596</v>
      </c>
      <c r="F294" s="238" t="s">
        <v>597</v>
      </c>
      <c r="G294" s="239" t="s">
        <v>167</v>
      </c>
      <c r="H294" s="240">
        <v>16</v>
      </c>
      <c r="I294" s="241"/>
      <c r="J294" s="242">
        <f>ROUND(I294*H294,2)</f>
        <v>0</v>
      </c>
      <c r="K294" s="243"/>
      <c r="L294" s="39"/>
      <c r="M294" s="244" t="s">
        <v>1</v>
      </c>
      <c r="N294" s="245" t="s">
        <v>40</v>
      </c>
      <c r="O294" s="71"/>
      <c r="P294" s="199">
        <f>O294*H294</f>
        <v>0</v>
      </c>
      <c r="Q294" s="199">
        <v>6.0000000000000002E-5</v>
      </c>
      <c r="R294" s="199">
        <f>Q294*H294</f>
        <v>9.6000000000000002E-4</v>
      </c>
      <c r="S294" s="199">
        <v>0</v>
      </c>
      <c r="T294" s="200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201" t="s">
        <v>139</v>
      </c>
      <c r="AT294" s="201" t="s">
        <v>221</v>
      </c>
      <c r="AU294" s="201" t="s">
        <v>85</v>
      </c>
      <c r="AY294" s="17" t="s">
        <v>133</v>
      </c>
      <c r="BE294" s="202">
        <f>IF(N294="základní",J294,0)</f>
        <v>0</v>
      </c>
      <c r="BF294" s="202">
        <f>IF(N294="snížená",J294,0)</f>
        <v>0</v>
      </c>
      <c r="BG294" s="202">
        <f>IF(N294="zákl. přenesená",J294,0)</f>
        <v>0</v>
      </c>
      <c r="BH294" s="202">
        <f>IF(N294="sníž. přenesená",J294,0)</f>
        <v>0</v>
      </c>
      <c r="BI294" s="202">
        <f>IF(N294="nulová",J294,0)</f>
        <v>0</v>
      </c>
      <c r="BJ294" s="17" t="s">
        <v>83</v>
      </c>
      <c r="BK294" s="202">
        <f>ROUND(I294*H294,2)</f>
        <v>0</v>
      </c>
      <c r="BL294" s="17" t="s">
        <v>139</v>
      </c>
      <c r="BM294" s="201" t="s">
        <v>1945</v>
      </c>
    </row>
    <row r="295" spans="1:65" s="2" customFormat="1" ht="24.2" customHeight="1">
      <c r="A295" s="34"/>
      <c r="B295" s="35"/>
      <c r="C295" s="236" t="s">
        <v>688</v>
      </c>
      <c r="D295" s="236" t="s">
        <v>221</v>
      </c>
      <c r="E295" s="237" t="s">
        <v>1818</v>
      </c>
      <c r="F295" s="238" t="s">
        <v>1819</v>
      </c>
      <c r="G295" s="239" t="s">
        <v>167</v>
      </c>
      <c r="H295" s="240">
        <v>16</v>
      </c>
      <c r="I295" s="241"/>
      <c r="J295" s="242">
        <f>ROUND(I295*H295,2)</f>
        <v>0</v>
      </c>
      <c r="K295" s="243"/>
      <c r="L295" s="39"/>
      <c r="M295" s="244" t="s">
        <v>1</v>
      </c>
      <c r="N295" s="245" t="s">
        <v>40</v>
      </c>
      <c r="O295" s="71"/>
      <c r="P295" s="199">
        <f>O295*H295</f>
        <v>0</v>
      </c>
      <c r="Q295" s="199">
        <v>0</v>
      </c>
      <c r="R295" s="199">
        <f>Q295*H295</f>
        <v>0</v>
      </c>
      <c r="S295" s="199">
        <v>0</v>
      </c>
      <c r="T295" s="200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201" t="s">
        <v>139</v>
      </c>
      <c r="AT295" s="201" t="s">
        <v>221</v>
      </c>
      <c r="AU295" s="201" t="s">
        <v>85</v>
      </c>
      <c r="AY295" s="17" t="s">
        <v>133</v>
      </c>
      <c r="BE295" s="202">
        <f>IF(N295="základní",J295,0)</f>
        <v>0</v>
      </c>
      <c r="BF295" s="202">
        <f>IF(N295="snížená",J295,0)</f>
        <v>0</v>
      </c>
      <c r="BG295" s="202">
        <f>IF(N295="zákl. přenesená",J295,0)</f>
        <v>0</v>
      </c>
      <c r="BH295" s="202">
        <f>IF(N295="sníž. přenesená",J295,0)</f>
        <v>0</v>
      </c>
      <c r="BI295" s="202">
        <f>IF(N295="nulová",J295,0)</f>
        <v>0</v>
      </c>
      <c r="BJ295" s="17" t="s">
        <v>83</v>
      </c>
      <c r="BK295" s="202">
        <f>ROUND(I295*H295,2)</f>
        <v>0</v>
      </c>
      <c r="BL295" s="17" t="s">
        <v>139</v>
      </c>
      <c r="BM295" s="201" t="s">
        <v>1946</v>
      </c>
    </row>
    <row r="296" spans="1:65" s="2" customFormat="1" ht="24.2" customHeight="1">
      <c r="A296" s="34"/>
      <c r="B296" s="35"/>
      <c r="C296" s="236" t="s">
        <v>701</v>
      </c>
      <c r="D296" s="236" t="s">
        <v>221</v>
      </c>
      <c r="E296" s="237" t="s">
        <v>1821</v>
      </c>
      <c r="F296" s="238" t="s">
        <v>1822</v>
      </c>
      <c r="G296" s="239" t="s">
        <v>236</v>
      </c>
      <c r="H296" s="240">
        <v>77</v>
      </c>
      <c r="I296" s="241"/>
      <c r="J296" s="242">
        <f>ROUND(I296*H296,2)</f>
        <v>0</v>
      </c>
      <c r="K296" s="243"/>
      <c r="L296" s="39"/>
      <c r="M296" s="244" t="s">
        <v>1</v>
      </c>
      <c r="N296" s="245" t="s">
        <v>40</v>
      </c>
      <c r="O296" s="71"/>
      <c r="P296" s="199">
        <f>O296*H296</f>
        <v>0</v>
      </c>
      <c r="Q296" s="199">
        <v>0</v>
      </c>
      <c r="R296" s="199">
        <f>Q296*H296</f>
        <v>0</v>
      </c>
      <c r="S296" s="199">
        <v>0</v>
      </c>
      <c r="T296" s="200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01" t="s">
        <v>139</v>
      </c>
      <c r="AT296" s="201" t="s">
        <v>221</v>
      </c>
      <c r="AU296" s="201" t="s">
        <v>85</v>
      </c>
      <c r="AY296" s="17" t="s">
        <v>133</v>
      </c>
      <c r="BE296" s="202">
        <f>IF(N296="základní",J296,0)</f>
        <v>0</v>
      </c>
      <c r="BF296" s="202">
        <f>IF(N296="snížená",J296,0)</f>
        <v>0</v>
      </c>
      <c r="BG296" s="202">
        <f>IF(N296="zákl. přenesená",J296,0)</f>
        <v>0</v>
      </c>
      <c r="BH296" s="202">
        <f>IF(N296="sníž. přenesená",J296,0)</f>
        <v>0</v>
      </c>
      <c r="BI296" s="202">
        <f>IF(N296="nulová",J296,0)</f>
        <v>0</v>
      </c>
      <c r="BJ296" s="17" t="s">
        <v>83</v>
      </c>
      <c r="BK296" s="202">
        <f>ROUND(I296*H296,2)</f>
        <v>0</v>
      </c>
      <c r="BL296" s="17" t="s">
        <v>139</v>
      </c>
      <c r="BM296" s="201" t="s">
        <v>1947</v>
      </c>
    </row>
    <row r="297" spans="1:65" s="2" customFormat="1" ht="16.5" customHeight="1">
      <c r="A297" s="34"/>
      <c r="B297" s="35"/>
      <c r="C297" s="188" t="s">
        <v>706</v>
      </c>
      <c r="D297" s="188" t="s">
        <v>135</v>
      </c>
      <c r="E297" s="189" t="s">
        <v>1824</v>
      </c>
      <c r="F297" s="190" t="s">
        <v>1825</v>
      </c>
      <c r="G297" s="191" t="s">
        <v>1826</v>
      </c>
      <c r="H297" s="192">
        <v>6.2E-2</v>
      </c>
      <c r="I297" s="193"/>
      <c r="J297" s="194">
        <f>ROUND(I297*H297,2)</f>
        <v>0</v>
      </c>
      <c r="K297" s="195"/>
      <c r="L297" s="196"/>
      <c r="M297" s="197" t="s">
        <v>1</v>
      </c>
      <c r="N297" s="198" t="s">
        <v>40</v>
      </c>
      <c r="O297" s="71"/>
      <c r="P297" s="199">
        <f>O297*H297</f>
        <v>0</v>
      </c>
      <c r="Q297" s="199">
        <v>0</v>
      </c>
      <c r="R297" s="199">
        <f>Q297*H297</f>
        <v>0</v>
      </c>
      <c r="S297" s="199">
        <v>0</v>
      </c>
      <c r="T297" s="200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201" t="s">
        <v>138</v>
      </c>
      <c r="AT297" s="201" t="s">
        <v>135</v>
      </c>
      <c r="AU297" s="201" t="s">
        <v>85</v>
      </c>
      <c r="AY297" s="17" t="s">
        <v>133</v>
      </c>
      <c r="BE297" s="202">
        <f>IF(N297="základní",J297,0)</f>
        <v>0</v>
      </c>
      <c r="BF297" s="202">
        <f>IF(N297="snížená",J297,0)</f>
        <v>0</v>
      </c>
      <c r="BG297" s="202">
        <f>IF(N297="zákl. přenesená",J297,0)</f>
        <v>0</v>
      </c>
      <c r="BH297" s="202">
        <f>IF(N297="sníž. přenesená",J297,0)</f>
        <v>0</v>
      </c>
      <c r="BI297" s="202">
        <f>IF(N297="nulová",J297,0)</f>
        <v>0</v>
      </c>
      <c r="BJ297" s="17" t="s">
        <v>83</v>
      </c>
      <c r="BK297" s="202">
        <f>ROUND(I297*H297,2)</f>
        <v>0</v>
      </c>
      <c r="BL297" s="17" t="s">
        <v>139</v>
      </c>
      <c r="BM297" s="201" t="s">
        <v>1948</v>
      </c>
    </row>
    <row r="298" spans="1:65" s="14" customFormat="1" ht="11.25">
      <c r="B298" s="214"/>
      <c r="C298" s="215"/>
      <c r="D298" s="205" t="s">
        <v>169</v>
      </c>
      <c r="E298" s="216" t="s">
        <v>1</v>
      </c>
      <c r="F298" s="217" t="s">
        <v>1828</v>
      </c>
      <c r="G298" s="215"/>
      <c r="H298" s="218">
        <v>6.2E-2</v>
      </c>
      <c r="I298" s="219"/>
      <c r="J298" s="215"/>
      <c r="K298" s="215"/>
      <c r="L298" s="220"/>
      <c r="M298" s="221"/>
      <c r="N298" s="222"/>
      <c r="O298" s="222"/>
      <c r="P298" s="222"/>
      <c r="Q298" s="222"/>
      <c r="R298" s="222"/>
      <c r="S298" s="222"/>
      <c r="T298" s="223"/>
      <c r="AT298" s="224" t="s">
        <v>169</v>
      </c>
      <c r="AU298" s="224" t="s">
        <v>85</v>
      </c>
      <c r="AV298" s="14" t="s">
        <v>85</v>
      </c>
      <c r="AW298" s="14" t="s">
        <v>32</v>
      </c>
      <c r="AX298" s="14" t="s">
        <v>83</v>
      </c>
      <c r="AY298" s="224" t="s">
        <v>133</v>
      </c>
    </row>
    <row r="299" spans="1:65" s="2" customFormat="1" ht="16.5" customHeight="1">
      <c r="A299" s="34"/>
      <c r="B299" s="35"/>
      <c r="C299" s="236" t="s">
        <v>712</v>
      </c>
      <c r="D299" s="236" t="s">
        <v>221</v>
      </c>
      <c r="E299" s="237" t="s">
        <v>1829</v>
      </c>
      <c r="F299" s="238" t="s">
        <v>1830</v>
      </c>
      <c r="G299" s="239" t="s">
        <v>167</v>
      </c>
      <c r="H299" s="240">
        <v>3180</v>
      </c>
      <c r="I299" s="241"/>
      <c r="J299" s="242">
        <f>ROUND(I299*H299,2)</f>
        <v>0</v>
      </c>
      <c r="K299" s="243"/>
      <c r="L299" s="39"/>
      <c r="M299" s="244" t="s">
        <v>1</v>
      </c>
      <c r="N299" s="245" t="s">
        <v>40</v>
      </c>
      <c r="O299" s="71"/>
      <c r="P299" s="199">
        <f>O299*H299</f>
        <v>0</v>
      </c>
      <c r="Q299" s="199">
        <v>0</v>
      </c>
      <c r="R299" s="199">
        <f>Q299*H299</f>
        <v>0</v>
      </c>
      <c r="S299" s="199">
        <v>0</v>
      </c>
      <c r="T299" s="200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201" t="s">
        <v>139</v>
      </c>
      <c r="AT299" s="201" t="s">
        <v>221</v>
      </c>
      <c r="AU299" s="201" t="s">
        <v>85</v>
      </c>
      <c r="AY299" s="17" t="s">
        <v>133</v>
      </c>
      <c r="BE299" s="202">
        <f>IF(N299="základní",J299,0)</f>
        <v>0</v>
      </c>
      <c r="BF299" s="202">
        <f>IF(N299="snížená",J299,0)</f>
        <v>0</v>
      </c>
      <c r="BG299" s="202">
        <f>IF(N299="zákl. přenesená",J299,0)</f>
        <v>0</v>
      </c>
      <c r="BH299" s="202">
        <f>IF(N299="sníž. přenesená",J299,0)</f>
        <v>0</v>
      </c>
      <c r="BI299" s="202">
        <f>IF(N299="nulová",J299,0)</f>
        <v>0</v>
      </c>
      <c r="BJ299" s="17" t="s">
        <v>83</v>
      </c>
      <c r="BK299" s="202">
        <f>ROUND(I299*H299,2)</f>
        <v>0</v>
      </c>
      <c r="BL299" s="17" t="s">
        <v>139</v>
      </c>
      <c r="BM299" s="201" t="s">
        <v>1949</v>
      </c>
    </row>
    <row r="300" spans="1:65" s="14" customFormat="1" ht="11.25">
      <c r="B300" s="214"/>
      <c r="C300" s="215"/>
      <c r="D300" s="205" t="s">
        <v>169</v>
      </c>
      <c r="E300" s="216" t="s">
        <v>1</v>
      </c>
      <c r="F300" s="217" t="s">
        <v>1832</v>
      </c>
      <c r="G300" s="215"/>
      <c r="H300" s="218">
        <v>3180</v>
      </c>
      <c r="I300" s="219"/>
      <c r="J300" s="215"/>
      <c r="K300" s="215"/>
      <c r="L300" s="220"/>
      <c r="M300" s="221"/>
      <c r="N300" s="222"/>
      <c r="O300" s="222"/>
      <c r="P300" s="222"/>
      <c r="Q300" s="222"/>
      <c r="R300" s="222"/>
      <c r="S300" s="222"/>
      <c r="T300" s="223"/>
      <c r="AT300" s="224" t="s">
        <v>169</v>
      </c>
      <c r="AU300" s="224" t="s">
        <v>85</v>
      </c>
      <c r="AV300" s="14" t="s">
        <v>85</v>
      </c>
      <c r="AW300" s="14" t="s">
        <v>32</v>
      </c>
      <c r="AX300" s="14" t="s">
        <v>83</v>
      </c>
      <c r="AY300" s="224" t="s">
        <v>133</v>
      </c>
    </row>
    <row r="301" spans="1:65" s="2" customFormat="1" ht="33" customHeight="1">
      <c r="A301" s="34"/>
      <c r="B301" s="35"/>
      <c r="C301" s="236" t="s">
        <v>718</v>
      </c>
      <c r="D301" s="236" t="s">
        <v>221</v>
      </c>
      <c r="E301" s="237" t="s">
        <v>1833</v>
      </c>
      <c r="F301" s="238" t="s">
        <v>1834</v>
      </c>
      <c r="G301" s="239" t="s">
        <v>236</v>
      </c>
      <c r="H301" s="240">
        <v>103</v>
      </c>
      <c r="I301" s="241"/>
      <c r="J301" s="242">
        <f>ROUND(I301*H301,2)</f>
        <v>0</v>
      </c>
      <c r="K301" s="243"/>
      <c r="L301" s="39"/>
      <c r="M301" s="244" t="s">
        <v>1</v>
      </c>
      <c r="N301" s="245" t="s">
        <v>40</v>
      </c>
      <c r="O301" s="71"/>
      <c r="P301" s="199">
        <f>O301*H301</f>
        <v>0</v>
      </c>
      <c r="Q301" s="199">
        <v>0</v>
      </c>
      <c r="R301" s="199">
        <f>Q301*H301</f>
        <v>0</v>
      </c>
      <c r="S301" s="199">
        <v>0</v>
      </c>
      <c r="T301" s="200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201" t="s">
        <v>139</v>
      </c>
      <c r="AT301" s="201" t="s">
        <v>221</v>
      </c>
      <c r="AU301" s="201" t="s">
        <v>85</v>
      </c>
      <c r="AY301" s="17" t="s">
        <v>133</v>
      </c>
      <c r="BE301" s="202">
        <f>IF(N301="základní",J301,0)</f>
        <v>0</v>
      </c>
      <c r="BF301" s="202">
        <f>IF(N301="snížená",J301,0)</f>
        <v>0</v>
      </c>
      <c r="BG301" s="202">
        <f>IF(N301="zákl. přenesená",J301,0)</f>
        <v>0</v>
      </c>
      <c r="BH301" s="202">
        <f>IF(N301="sníž. přenesená",J301,0)</f>
        <v>0</v>
      </c>
      <c r="BI301" s="202">
        <f>IF(N301="nulová",J301,0)</f>
        <v>0</v>
      </c>
      <c r="BJ301" s="17" t="s">
        <v>83</v>
      </c>
      <c r="BK301" s="202">
        <f>ROUND(I301*H301,2)</f>
        <v>0</v>
      </c>
      <c r="BL301" s="17" t="s">
        <v>139</v>
      </c>
      <c r="BM301" s="201" t="s">
        <v>1950</v>
      </c>
    </row>
    <row r="302" spans="1:65" s="2" customFormat="1" ht="24.2" customHeight="1">
      <c r="A302" s="34"/>
      <c r="B302" s="35"/>
      <c r="C302" s="236" t="s">
        <v>722</v>
      </c>
      <c r="D302" s="236" t="s">
        <v>221</v>
      </c>
      <c r="E302" s="237" t="s">
        <v>1892</v>
      </c>
      <c r="F302" s="238" t="s">
        <v>1893</v>
      </c>
      <c r="G302" s="239" t="s">
        <v>167</v>
      </c>
      <c r="H302" s="240">
        <v>16</v>
      </c>
      <c r="I302" s="241"/>
      <c r="J302" s="242">
        <f>ROUND(I302*H302,2)</f>
        <v>0</v>
      </c>
      <c r="K302" s="243"/>
      <c r="L302" s="39"/>
      <c r="M302" s="244" t="s">
        <v>1</v>
      </c>
      <c r="N302" s="245" t="s">
        <v>40</v>
      </c>
      <c r="O302" s="71"/>
      <c r="P302" s="199">
        <f>O302*H302</f>
        <v>0</v>
      </c>
      <c r="Q302" s="199">
        <v>0</v>
      </c>
      <c r="R302" s="199">
        <f>Q302*H302</f>
        <v>0</v>
      </c>
      <c r="S302" s="199">
        <v>0</v>
      </c>
      <c r="T302" s="200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201" t="s">
        <v>139</v>
      </c>
      <c r="AT302" s="201" t="s">
        <v>221</v>
      </c>
      <c r="AU302" s="201" t="s">
        <v>85</v>
      </c>
      <c r="AY302" s="17" t="s">
        <v>133</v>
      </c>
      <c r="BE302" s="202">
        <f>IF(N302="základní",J302,0)</f>
        <v>0</v>
      </c>
      <c r="BF302" s="202">
        <f>IF(N302="snížená",J302,0)</f>
        <v>0</v>
      </c>
      <c r="BG302" s="202">
        <f>IF(N302="zákl. přenesená",J302,0)</f>
        <v>0</v>
      </c>
      <c r="BH302" s="202">
        <f>IF(N302="sníž. přenesená",J302,0)</f>
        <v>0</v>
      </c>
      <c r="BI302" s="202">
        <f>IF(N302="nulová",J302,0)</f>
        <v>0</v>
      </c>
      <c r="BJ302" s="17" t="s">
        <v>83</v>
      </c>
      <c r="BK302" s="202">
        <f>ROUND(I302*H302,2)</f>
        <v>0</v>
      </c>
      <c r="BL302" s="17" t="s">
        <v>139</v>
      </c>
      <c r="BM302" s="201" t="s">
        <v>1951</v>
      </c>
    </row>
    <row r="303" spans="1:65" s="2" customFormat="1" ht="16.5" customHeight="1">
      <c r="A303" s="34"/>
      <c r="B303" s="35"/>
      <c r="C303" s="236" t="s">
        <v>726</v>
      </c>
      <c r="D303" s="236" t="s">
        <v>221</v>
      </c>
      <c r="E303" s="237" t="s">
        <v>1836</v>
      </c>
      <c r="F303" s="238" t="s">
        <v>1837</v>
      </c>
      <c r="G303" s="239" t="s">
        <v>167</v>
      </c>
      <c r="H303" s="240">
        <v>16</v>
      </c>
      <c r="I303" s="241"/>
      <c r="J303" s="242">
        <f>ROUND(I303*H303,2)</f>
        <v>0</v>
      </c>
      <c r="K303" s="243"/>
      <c r="L303" s="39"/>
      <c r="M303" s="244" t="s">
        <v>1</v>
      </c>
      <c r="N303" s="245" t="s">
        <v>40</v>
      </c>
      <c r="O303" s="71"/>
      <c r="P303" s="199">
        <f>O303*H303</f>
        <v>0</v>
      </c>
      <c r="Q303" s="199">
        <v>2.0000000000000002E-5</v>
      </c>
      <c r="R303" s="199">
        <f>Q303*H303</f>
        <v>3.2000000000000003E-4</v>
      </c>
      <c r="S303" s="199">
        <v>0</v>
      </c>
      <c r="T303" s="200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201" t="s">
        <v>139</v>
      </c>
      <c r="AT303" s="201" t="s">
        <v>221</v>
      </c>
      <c r="AU303" s="201" t="s">
        <v>85</v>
      </c>
      <c r="AY303" s="17" t="s">
        <v>133</v>
      </c>
      <c r="BE303" s="202">
        <f>IF(N303="základní",J303,0)</f>
        <v>0</v>
      </c>
      <c r="BF303" s="202">
        <f>IF(N303="snížená",J303,0)</f>
        <v>0</v>
      </c>
      <c r="BG303" s="202">
        <f>IF(N303="zákl. přenesená",J303,0)</f>
        <v>0</v>
      </c>
      <c r="BH303" s="202">
        <f>IF(N303="sníž. přenesená",J303,0)</f>
        <v>0</v>
      </c>
      <c r="BI303" s="202">
        <f>IF(N303="nulová",J303,0)</f>
        <v>0</v>
      </c>
      <c r="BJ303" s="17" t="s">
        <v>83</v>
      </c>
      <c r="BK303" s="202">
        <f>ROUND(I303*H303,2)</f>
        <v>0</v>
      </c>
      <c r="BL303" s="17" t="s">
        <v>139</v>
      </c>
      <c r="BM303" s="201" t="s">
        <v>1952</v>
      </c>
    </row>
    <row r="304" spans="1:65" s="2" customFormat="1" ht="24.2" customHeight="1">
      <c r="A304" s="34"/>
      <c r="B304" s="35"/>
      <c r="C304" s="236" t="s">
        <v>730</v>
      </c>
      <c r="D304" s="236" t="s">
        <v>221</v>
      </c>
      <c r="E304" s="237" t="s">
        <v>1839</v>
      </c>
      <c r="F304" s="238" t="s">
        <v>1840</v>
      </c>
      <c r="G304" s="239" t="s">
        <v>236</v>
      </c>
      <c r="H304" s="240">
        <v>17.286999999999999</v>
      </c>
      <c r="I304" s="241"/>
      <c r="J304" s="242">
        <f>ROUND(I304*H304,2)</f>
        <v>0</v>
      </c>
      <c r="K304" s="243"/>
      <c r="L304" s="39"/>
      <c r="M304" s="244" t="s">
        <v>1</v>
      </c>
      <c r="N304" s="245" t="s">
        <v>40</v>
      </c>
      <c r="O304" s="71"/>
      <c r="P304" s="199">
        <f>O304*H304</f>
        <v>0</v>
      </c>
      <c r="Q304" s="199">
        <v>0</v>
      </c>
      <c r="R304" s="199">
        <f>Q304*H304</f>
        <v>0</v>
      </c>
      <c r="S304" s="199">
        <v>0</v>
      </c>
      <c r="T304" s="200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201" t="s">
        <v>139</v>
      </c>
      <c r="AT304" s="201" t="s">
        <v>221</v>
      </c>
      <c r="AU304" s="201" t="s">
        <v>85</v>
      </c>
      <c r="AY304" s="17" t="s">
        <v>133</v>
      </c>
      <c r="BE304" s="202">
        <f>IF(N304="základní",J304,0)</f>
        <v>0</v>
      </c>
      <c r="BF304" s="202">
        <f>IF(N304="snížená",J304,0)</f>
        <v>0</v>
      </c>
      <c r="BG304" s="202">
        <f>IF(N304="zákl. přenesená",J304,0)</f>
        <v>0</v>
      </c>
      <c r="BH304" s="202">
        <f>IF(N304="sníž. přenesená",J304,0)</f>
        <v>0</v>
      </c>
      <c r="BI304" s="202">
        <f>IF(N304="nulová",J304,0)</f>
        <v>0</v>
      </c>
      <c r="BJ304" s="17" t="s">
        <v>83</v>
      </c>
      <c r="BK304" s="202">
        <f>ROUND(I304*H304,2)</f>
        <v>0</v>
      </c>
      <c r="BL304" s="17" t="s">
        <v>139</v>
      </c>
      <c r="BM304" s="201" t="s">
        <v>1953</v>
      </c>
    </row>
    <row r="305" spans="1:65" s="14" customFormat="1" ht="11.25">
      <c r="B305" s="214"/>
      <c r="C305" s="215"/>
      <c r="D305" s="205" t="s">
        <v>169</v>
      </c>
      <c r="E305" s="216" t="s">
        <v>1</v>
      </c>
      <c r="F305" s="217" t="s">
        <v>1842</v>
      </c>
      <c r="G305" s="215"/>
      <c r="H305" s="218">
        <v>17.286999999999999</v>
      </c>
      <c r="I305" s="219"/>
      <c r="J305" s="215"/>
      <c r="K305" s="215"/>
      <c r="L305" s="220"/>
      <c r="M305" s="221"/>
      <c r="N305" s="222"/>
      <c r="O305" s="222"/>
      <c r="P305" s="222"/>
      <c r="Q305" s="222"/>
      <c r="R305" s="222"/>
      <c r="S305" s="222"/>
      <c r="T305" s="223"/>
      <c r="AT305" s="224" t="s">
        <v>169</v>
      </c>
      <c r="AU305" s="224" t="s">
        <v>85</v>
      </c>
      <c r="AV305" s="14" t="s">
        <v>85</v>
      </c>
      <c r="AW305" s="14" t="s">
        <v>32</v>
      </c>
      <c r="AX305" s="14" t="s">
        <v>83</v>
      </c>
      <c r="AY305" s="224" t="s">
        <v>133</v>
      </c>
    </row>
    <row r="306" spans="1:65" s="2" customFormat="1" ht="16.5" customHeight="1">
      <c r="A306" s="34"/>
      <c r="B306" s="35"/>
      <c r="C306" s="188" t="s">
        <v>734</v>
      </c>
      <c r="D306" s="188" t="s">
        <v>135</v>
      </c>
      <c r="E306" s="189" t="s">
        <v>622</v>
      </c>
      <c r="F306" s="190" t="s">
        <v>623</v>
      </c>
      <c r="G306" s="191" t="s">
        <v>249</v>
      </c>
      <c r="H306" s="192">
        <v>1.7290000000000001</v>
      </c>
      <c r="I306" s="193"/>
      <c r="J306" s="194">
        <f>ROUND(I306*H306,2)</f>
        <v>0</v>
      </c>
      <c r="K306" s="195"/>
      <c r="L306" s="196"/>
      <c r="M306" s="197" t="s">
        <v>1</v>
      </c>
      <c r="N306" s="198" t="s">
        <v>40</v>
      </c>
      <c r="O306" s="71"/>
      <c r="P306" s="199">
        <f>O306*H306</f>
        <v>0</v>
      </c>
      <c r="Q306" s="199">
        <v>0.2</v>
      </c>
      <c r="R306" s="199">
        <f>Q306*H306</f>
        <v>0.34580000000000005</v>
      </c>
      <c r="S306" s="199">
        <v>0</v>
      </c>
      <c r="T306" s="200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201" t="s">
        <v>138</v>
      </c>
      <c r="AT306" s="201" t="s">
        <v>135</v>
      </c>
      <c r="AU306" s="201" t="s">
        <v>85</v>
      </c>
      <c r="AY306" s="17" t="s">
        <v>133</v>
      </c>
      <c r="BE306" s="202">
        <f>IF(N306="základní",J306,0)</f>
        <v>0</v>
      </c>
      <c r="BF306" s="202">
        <f>IF(N306="snížená",J306,0)</f>
        <v>0</v>
      </c>
      <c r="BG306" s="202">
        <f>IF(N306="zákl. přenesená",J306,0)</f>
        <v>0</v>
      </c>
      <c r="BH306" s="202">
        <f>IF(N306="sníž. přenesená",J306,0)</f>
        <v>0</v>
      </c>
      <c r="BI306" s="202">
        <f>IF(N306="nulová",J306,0)</f>
        <v>0</v>
      </c>
      <c r="BJ306" s="17" t="s">
        <v>83</v>
      </c>
      <c r="BK306" s="202">
        <f>ROUND(I306*H306,2)</f>
        <v>0</v>
      </c>
      <c r="BL306" s="17" t="s">
        <v>139</v>
      </c>
      <c r="BM306" s="201" t="s">
        <v>1954</v>
      </c>
    </row>
    <row r="307" spans="1:65" s="14" customFormat="1" ht="11.25">
      <c r="B307" s="214"/>
      <c r="C307" s="215"/>
      <c r="D307" s="205" t="s">
        <v>169</v>
      </c>
      <c r="E307" s="216" t="s">
        <v>1</v>
      </c>
      <c r="F307" s="217" t="s">
        <v>1844</v>
      </c>
      <c r="G307" s="215"/>
      <c r="H307" s="218">
        <v>1.7290000000000001</v>
      </c>
      <c r="I307" s="219"/>
      <c r="J307" s="215"/>
      <c r="K307" s="215"/>
      <c r="L307" s="220"/>
      <c r="M307" s="221"/>
      <c r="N307" s="222"/>
      <c r="O307" s="222"/>
      <c r="P307" s="222"/>
      <c r="Q307" s="222"/>
      <c r="R307" s="222"/>
      <c r="S307" s="222"/>
      <c r="T307" s="223"/>
      <c r="AT307" s="224" t="s">
        <v>169</v>
      </c>
      <c r="AU307" s="224" t="s">
        <v>85</v>
      </c>
      <c r="AV307" s="14" t="s">
        <v>85</v>
      </c>
      <c r="AW307" s="14" t="s">
        <v>32</v>
      </c>
      <c r="AX307" s="14" t="s">
        <v>83</v>
      </c>
      <c r="AY307" s="224" t="s">
        <v>133</v>
      </c>
    </row>
    <row r="308" spans="1:65" s="2" customFormat="1" ht="16.5" customHeight="1">
      <c r="A308" s="34"/>
      <c r="B308" s="35"/>
      <c r="C308" s="236" t="s">
        <v>738</v>
      </c>
      <c r="D308" s="236" t="s">
        <v>221</v>
      </c>
      <c r="E308" s="237" t="s">
        <v>627</v>
      </c>
      <c r="F308" s="238" t="s">
        <v>628</v>
      </c>
      <c r="G308" s="239" t="s">
        <v>249</v>
      </c>
      <c r="H308" s="240">
        <v>24.488</v>
      </c>
      <c r="I308" s="241"/>
      <c r="J308" s="242">
        <f>ROUND(I308*H308,2)</f>
        <v>0</v>
      </c>
      <c r="K308" s="243"/>
      <c r="L308" s="39"/>
      <c r="M308" s="244" t="s">
        <v>1</v>
      </c>
      <c r="N308" s="245" t="s">
        <v>40</v>
      </c>
      <c r="O308" s="71"/>
      <c r="P308" s="199">
        <f>O308*H308</f>
        <v>0</v>
      </c>
      <c r="Q308" s="199">
        <v>0</v>
      </c>
      <c r="R308" s="199">
        <f>Q308*H308</f>
        <v>0</v>
      </c>
      <c r="S308" s="199">
        <v>0</v>
      </c>
      <c r="T308" s="200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201" t="s">
        <v>139</v>
      </c>
      <c r="AT308" s="201" t="s">
        <v>221</v>
      </c>
      <c r="AU308" s="201" t="s">
        <v>85</v>
      </c>
      <c r="AY308" s="17" t="s">
        <v>133</v>
      </c>
      <c r="BE308" s="202">
        <f>IF(N308="základní",J308,0)</f>
        <v>0</v>
      </c>
      <c r="BF308" s="202">
        <f>IF(N308="snížená",J308,0)</f>
        <v>0</v>
      </c>
      <c r="BG308" s="202">
        <f>IF(N308="zákl. přenesená",J308,0)</f>
        <v>0</v>
      </c>
      <c r="BH308" s="202">
        <f>IF(N308="sníž. přenesená",J308,0)</f>
        <v>0</v>
      </c>
      <c r="BI308" s="202">
        <f>IF(N308="nulová",J308,0)</f>
        <v>0</v>
      </c>
      <c r="BJ308" s="17" t="s">
        <v>83</v>
      </c>
      <c r="BK308" s="202">
        <f>ROUND(I308*H308,2)</f>
        <v>0</v>
      </c>
      <c r="BL308" s="17" t="s">
        <v>139</v>
      </c>
      <c r="BM308" s="201" t="s">
        <v>1955</v>
      </c>
    </row>
    <row r="309" spans="1:65" s="14" customFormat="1" ht="11.25">
      <c r="B309" s="214"/>
      <c r="C309" s="215"/>
      <c r="D309" s="205" t="s">
        <v>169</v>
      </c>
      <c r="E309" s="216" t="s">
        <v>1</v>
      </c>
      <c r="F309" s="217" t="s">
        <v>1846</v>
      </c>
      <c r="G309" s="215"/>
      <c r="H309" s="218">
        <v>11.55</v>
      </c>
      <c r="I309" s="219"/>
      <c r="J309" s="215"/>
      <c r="K309" s="215"/>
      <c r="L309" s="220"/>
      <c r="M309" s="221"/>
      <c r="N309" s="222"/>
      <c r="O309" s="222"/>
      <c r="P309" s="222"/>
      <c r="Q309" s="222"/>
      <c r="R309" s="222"/>
      <c r="S309" s="222"/>
      <c r="T309" s="223"/>
      <c r="AT309" s="224" t="s">
        <v>169</v>
      </c>
      <c r="AU309" s="224" t="s">
        <v>85</v>
      </c>
      <c r="AV309" s="14" t="s">
        <v>85</v>
      </c>
      <c r="AW309" s="14" t="s">
        <v>32</v>
      </c>
      <c r="AX309" s="14" t="s">
        <v>75</v>
      </c>
      <c r="AY309" s="224" t="s">
        <v>133</v>
      </c>
    </row>
    <row r="310" spans="1:65" s="14" customFormat="1" ht="11.25">
      <c r="B310" s="214"/>
      <c r="C310" s="215"/>
      <c r="D310" s="205" t="s">
        <v>169</v>
      </c>
      <c r="E310" s="216" t="s">
        <v>1</v>
      </c>
      <c r="F310" s="217" t="s">
        <v>1847</v>
      </c>
      <c r="G310" s="215"/>
      <c r="H310" s="218">
        <v>7.21</v>
      </c>
      <c r="I310" s="219"/>
      <c r="J310" s="215"/>
      <c r="K310" s="215"/>
      <c r="L310" s="220"/>
      <c r="M310" s="221"/>
      <c r="N310" s="222"/>
      <c r="O310" s="222"/>
      <c r="P310" s="222"/>
      <c r="Q310" s="222"/>
      <c r="R310" s="222"/>
      <c r="S310" s="222"/>
      <c r="T310" s="223"/>
      <c r="AT310" s="224" t="s">
        <v>169</v>
      </c>
      <c r="AU310" s="224" t="s">
        <v>85</v>
      </c>
      <c r="AV310" s="14" t="s">
        <v>85</v>
      </c>
      <c r="AW310" s="14" t="s">
        <v>32</v>
      </c>
      <c r="AX310" s="14" t="s">
        <v>75</v>
      </c>
      <c r="AY310" s="224" t="s">
        <v>133</v>
      </c>
    </row>
    <row r="311" spans="1:65" s="14" customFormat="1" ht="11.25">
      <c r="B311" s="214"/>
      <c r="C311" s="215"/>
      <c r="D311" s="205" t="s">
        <v>169</v>
      </c>
      <c r="E311" s="216" t="s">
        <v>1</v>
      </c>
      <c r="F311" s="217" t="s">
        <v>1848</v>
      </c>
      <c r="G311" s="215"/>
      <c r="H311" s="218">
        <v>3.3279999999999998</v>
      </c>
      <c r="I311" s="219"/>
      <c r="J311" s="215"/>
      <c r="K311" s="215"/>
      <c r="L311" s="220"/>
      <c r="M311" s="221"/>
      <c r="N311" s="222"/>
      <c r="O311" s="222"/>
      <c r="P311" s="222"/>
      <c r="Q311" s="222"/>
      <c r="R311" s="222"/>
      <c r="S311" s="222"/>
      <c r="T311" s="223"/>
      <c r="AT311" s="224" t="s">
        <v>169</v>
      </c>
      <c r="AU311" s="224" t="s">
        <v>85</v>
      </c>
      <c r="AV311" s="14" t="s">
        <v>85</v>
      </c>
      <c r="AW311" s="14" t="s">
        <v>32</v>
      </c>
      <c r="AX311" s="14" t="s">
        <v>75</v>
      </c>
      <c r="AY311" s="224" t="s">
        <v>133</v>
      </c>
    </row>
    <row r="312" spans="1:65" s="14" customFormat="1" ht="11.25">
      <c r="B312" s="214"/>
      <c r="C312" s="215"/>
      <c r="D312" s="205" t="s">
        <v>169</v>
      </c>
      <c r="E312" s="216" t="s">
        <v>1</v>
      </c>
      <c r="F312" s="217" t="s">
        <v>1925</v>
      </c>
      <c r="G312" s="215"/>
      <c r="H312" s="218">
        <v>2.4</v>
      </c>
      <c r="I312" s="219"/>
      <c r="J312" s="215"/>
      <c r="K312" s="215"/>
      <c r="L312" s="220"/>
      <c r="M312" s="221"/>
      <c r="N312" s="222"/>
      <c r="O312" s="222"/>
      <c r="P312" s="222"/>
      <c r="Q312" s="222"/>
      <c r="R312" s="222"/>
      <c r="S312" s="222"/>
      <c r="T312" s="223"/>
      <c r="AT312" s="224" t="s">
        <v>169</v>
      </c>
      <c r="AU312" s="224" t="s">
        <v>85</v>
      </c>
      <c r="AV312" s="14" t="s">
        <v>85</v>
      </c>
      <c r="AW312" s="14" t="s">
        <v>32</v>
      </c>
      <c r="AX312" s="14" t="s">
        <v>75</v>
      </c>
      <c r="AY312" s="224" t="s">
        <v>133</v>
      </c>
    </row>
    <row r="313" spans="1:65" s="15" customFormat="1" ht="11.25">
      <c r="B313" s="225"/>
      <c r="C313" s="226"/>
      <c r="D313" s="205" t="s">
        <v>169</v>
      </c>
      <c r="E313" s="227" t="s">
        <v>1</v>
      </c>
      <c r="F313" s="228" t="s">
        <v>173</v>
      </c>
      <c r="G313" s="226"/>
      <c r="H313" s="229">
        <v>24.488</v>
      </c>
      <c r="I313" s="230"/>
      <c r="J313" s="226"/>
      <c r="K313" s="226"/>
      <c r="L313" s="231"/>
      <c r="M313" s="232"/>
      <c r="N313" s="233"/>
      <c r="O313" s="233"/>
      <c r="P313" s="233"/>
      <c r="Q313" s="233"/>
      <c r="R313" s="233"/>
      <c r="S313" s="233"/>
      <c r="T313" s="234"/>
      <c r="AT313" s="235" t="s">
        <v>169</v>
      </c>
      <c r="AU313" s="235" t="s">
        <v>85</v>
      </c>
      <c r="AV313" s="15" t="s">
        <v>139</v>
      </c>
      <c r="AW313" s="15" t="s">
        <v>32</v>
      </c>
      <c r="AX313" s="15" t="s">
        <v>83</v>
      </c>
      <c r="AY313" s="235" t="s">
        <v>133</v>
      </c>
    </row>
    <row r="314" spans="1:65" s="2" customFormat="1" ht="21.75" customHeight="1">
      <c r="A314" s="34"/>
      <c r="B314" s="35"/>
      <c r="C314" s="236" t="s">
        <v>742</v>
      </c>
      <c r="D314" s="236" t="s">
        <v>221</v>
      </c>
      <c r="E314" s="237" t="s">
        <v>1850</v>
      </c>
      <c r="F314" s="238" t="s">
        <v>1851</v>
      </c>
      <c r="G314" s="239" t="s">
        <v>236</v>
      </c>
      <c r="H314" s="240">
        <v>28.274000000000001</v>
      </c>
      <c r="I314" s="241"/>
      <c r="J314" s="242">
        <f>ROUND(I314*H314,2)</f>
        <v>0</v>
      </c>
      <c r="K314" s="243"/>
      <c r="L314" s="39"/>
      <c r="M314" s="244" t="s">
        <v>1</v>
      </c>
      <c r="N314" s="245" t="s">
        <v>40</v>
      </c>
      <c r="O314" s="71"/>
      <c r="P314" s="199">
        <f>O314*H314</f>
        <v>0</v>
      </c>
      <c r="Q314" s="199">
        <v>0</v>
      </c>
      <c r="R314" s="199">
        <f>Q314*H314</f>
        <v>0</v>
      </c>
      <c r="S314" s="199">
        <v>0</v>
      </c>
      <c r="T314" s="200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201" t="s">
        <v>139</v>
      </c>
      <c r="AT314" s="201" t="s">
        <v>221</v>
      </c>
      <c r="AU314" s="201" t="s">
        <v>85</v>
      </c>
      <c r="AY314" s="17" t="s">
        <v>133</v>
      </c>
      <c r="BE314" s="202">
        <f>IF(N314="základní",J314,0)</f>
        <v>0</v>
      </c>
      <c r="BF314" s="202">
        <f>IF(N314="snížená",J314,0)</f>
        <v>0</v>
      </c>
      <c r="BG314" s="202">
        <f>IF(N314="zákl. přenesená",J314,0)</f>
        <v>0</v>
      </c>
      <c r="BH314" s="202">
        <f>IF(N314="sníž. přenesená",J314,0)</f>
        <v>0</v>
      </c>
      <c r="BI314" s="202">
        <f>IF(N314="nulová",J314,0)</f>
        <v>0</v>
      </c>
      <c r="BJ314" s="17" t="s">
        <v>83</v>
      </c>
      <c r="BK314" s="202">
        <f>ROUND(I314*H314,2)</f>
        <v>0</v>
      </c>
      <c r="BL314" s="17" t="s">
        <v>139</v>
      </c>
      <c r="BM314" s="201" t="s">
        <v>1956</v>
      </c>
    </row>
    <row r="315" spans="1:65" s="14" customFormat="1" ht="11.25">
      <c r="B315" s="214"/>
      <c r="C315" s="215"/>
      <c r="D315" s="205" t="s">
        <v>169</v>
      </c>
      <c r="E315" s="216" t="s">
        <v>1</v>
      </c>
      <c r="F315" s="217" t="s">
        <v>1853</v>
      </c>
      <c r="G315" s="215"/>
      <c r="H315" s="218">
        <v>28.274000000000001</v>
      </c>
      <c r="I315" s="219"/>
      <c r="J315" s="215"/>
      <c r="K315" s="215"/>
      <c r="L315" s="220"/>
      <c r="M315" s="221"/>
      <c r="N315" s="222"/>
      <c r="O315" s="222"/>
      <c r="P315" s="222"/>
      <c r="Q315" s="222"/>
      <c r="R315" s="222"/>
      <c r="S315" s="222"/>
      <c r="T315" s="223"/>
      <c r="AT315" s="224" t="s">
        <v>169</v>
      </c>
      <c r="AU315" s="224" t="s">
        <v>85</v>
      </c>
      <c r="AV315" s="14" t="s">
        <v>85</v>
      </c>
      <c r="AW315" s="14" t="s">
        <v>32</v>
      </c>
      <c r="AX315" s="14" t="s">
        <v>83</v>
      </c>
      <c r="AY315" s="224" t="s">
        <v>133</v>
      </c>
    </row>
    <row r="316" spans="1:65" s="2" customFormat="1" ht="24.2" customHeight="1">
      <c r="A316" s="34"/>
      <c r="B316" s="35"/>
      <c r="C316" s="236" t="s">
        <v>746</v>
      </c>
      <c r="D316" s="236" t="s">
        <v>221</v>
      </c>
      <c r="E316" s="237" t="s">
        <v>1854</v>
      </c>
      <c r="F316" s="238" t="s">
        <v>1855</v>
      </c>
      <c r="G316" s="239" t="s">
        <v>236</v>
      </c>
      <c r="H316" s="240">
        <v>166.4</v>
      </c>
      <c r="I316" s="241"/>
      <c r="J316" s="242">
        <f>ROUND(I316*H316,2)</f>
        <v>0</v>
      </c>
      <c r="K316" s="243"/>
      <c r="L316" s="39"/>
      <c r="M316" s="244" t="s">
        <v>1</v>
      </c>
      <c r="N316" s="245" t="s">
        <v>40</v>
      </c>
      <c r="O316" s="71"/>
      <c r="P316" s="199">
        <f>O316*H316</f>
        <v>0</v>
      </c>
      <c r="Q316" s="199">
        <v>0</v>
      </c>
      <c r="R316" s="199">
        <f>Q316*H316</f>
        <v>0</v>
      </c>
      <c r="S316" s="199">
        <v>0</v>
      </c>
      <c r="T316" s="200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201" t="s">
        <v>139</v>
      </c>
      <c r="AT316" s="201" t="s">
        <v>221</v>
      </c>
      <c r="AU316" s="201" t="s">
        <v>85</v>
      </c>
      <c r="AY316" s="17" t="s">
        <v>133</v>
      </c>
      <c r="BE316" s="202">
        <f>IF(N316="základní",J316,0)</f>
        <v>0</v>
      </c>
      <c r="BF316" s="202">
        <f>IF(N316="snížená",J316,0)</f>
        <v>0</v>
      </c>
      <c r="BG316" s="202">
        <f>IF(N316="zákl. přenesená",J316,0)</f>
        <v>0</v>
      </c>
      <c r="BH316" s="202">
        <f>IF(N316="sníž. přenesená",J316,0)</f>
        <v>0</v>
      </c>
      <c r="BI316" s="202">
        <f>IF(N316="nulová",J316,0)</f>
        <v>0</v>
      </c>
      <c r="BJ316" s="17" t="s">
        <v>83</v>
      </c>
      <c r="BK316" s="202">
        <f>ROUND(I316*H316,2)</f>
        <v>0</v>
      </c>
      <c r="BL316" s="17" t="s">
        <v>139</v>
      </c>
      <c r="BM316" s="201" t="s">
        <v>1957</v>
      </c>
    </row>
    <row r="317" spans="1:65" s="14" customFormat="1" ht="11.25">
      <c r="B317" s="214"/>
      <c r="C317" s="215"/>
      <c r="D317" s="205" t="s">
        <v>169</v>
      </c>
      <c r="E317" s="216" t="s">
        <v>1</v>
      </c>
      <c r="F317" s="217" t="s">
        <v>1857</v>
      </c>
      <c r="G317" s="215"/>
      <c r="H317" s="218">
        <v>166.4</v>
      </c>
      <c r="I317" s="219"/>
      <c r="J317" s="215"/>
      <c r="K317" s="215"/>
      <c r="L317" s="220"/>
      <c r="M317" s="221"/>
      <c r="N317" s="222"/>
      <c r="O317" s="222"/>
      <c r="P317" s="222"/>
      <c r="Q317" s="222"/>
      <c r="R317" s="222"/>
      <c r="S317" s="222"/>
      <c r="T317" s="223"/>
      <c r="AT317" s="224" t="s">
        <v>169</v>
      </c>
      <c r="AU317" s="224" t="s">
        <v>85</v>
      </c>
      <c r="AV317" s="14" t="s">
        <v>85</v>
      </c>
      <c r="AW317" s="14" t="s">
        <v>32</v>
      </c>
      <c r="AX317" s="14" t="s">
        <v>83</v>
      </c>
      <c r="AY317" s="224" t="s">
        <v>133</v>
      </c>
    </row>
    <row r="318" spans="1:65" s="2" customFormat="1" ht="21.75" customHeight="1">
      <c r="A318" s="34"/>
      <c r="B318" s="35"/>
      <c r="C318" s="236" t="s">
        <v>750</v>
      </c>
      <c r="D318" s="236" t="s">
        <v>221</v>
      </c>
      <c r="E318" s="237" t="s">
        <v>1858</v>
      </c>
      <c r="F318" s="238" t="s">
        <v>1859</v>
      </c>
      <c r="G318" s="239" t="s">
        <v>236</v>
      </c>
      <c r="H318" s="240">
        <v>618</v>
      </c>
      <c r="I318" s="241"/>
      <c r="J318" s="242">
        <f>ROUND(I318*H318,2)</f>
        <v>0</v>
      </c>
      <c r="K318" s="243"/>
      <c r="L318" s="39"/>
      <c r="M318" s="244" t="s">
        <v>1</v>
      </c>
      <c r="N318" s="245" t="s">
        <v>40</v>
      </c>
      <c r="O318" s="71"/>
      <c r="P318" s="199">
        <f>O318*H318</f>
        <v>0</v>
      </c>
      <c r="Q318" s="199">
        <v>0</v>
      </c>
      <c r="R318" s="199">
        <f>Q318*H318</f>
        <v>0</v>
      </c>
      <c r="S318" s="199">
        <v>0</v>
      </c>
      <c r="T318" s="200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201" t="s">
        <v>139</v>
      </c>
      <c r="AT318" s="201" t="s">
        <v>221</v>
      </c>
      <c r="AU318" s="201" t="s">
        <v>85</v>
      </c>
      <c r="AY318" s="17" t="s">
        <v>133</v>
      </c>
      <c r="BE318" s="202">
        <f>IF(N318="základní",J318,0)</f>
        <v>0</v>
      </c>
      <c r="BF318" s="202">
        <f>IF(N318="snížená",J318,0)</f>
        <v>0</v>
      </c>
      <c r="BG318" s="202">
        <f>IF(N318="zákl. přenesená",J318,0)</f>
        <v>0</v>
      </c>
      <c r="BH318" s="202">
        <f>IF(N318="sníž. přenesená",J318,0)</f>
        <v>0</v>
      </c>
      <c r="BI318" s="202">
        <f>IF(N318="nulová",J318,0)</f>
        <v>0</v>
      </c>
      <c r="BJ318" s="17" t="s">
        <v>83</v>
      </c>
      <c r="BK318" s="202">
        <f>ROUND(I318*H318,2)</f>
        <v>0</v>
      </c>
      <c r="BL318" s="17" t="s">
        <v>139</v>
      </c>
      <c r="BM318" s="201" t="s">
        <v>1958</v>
      </c>
    </row>
    <row r="319" spans="1:65" s="14" customFormat="1" ht="11.25">
      <c r="B319" s="214"/>
      <c r="C319" s="215"/>
      <c r="D319" s="205" t="s">
        <v>169</v>
      </c>
      <c r="E319" s="216" t="s">
        <v>1</v>
      </c>
      <c r="F319" s="217" t="s">
        <v>1805</v>
      </c>
      <c r="G319" s="215"/>
      <c r="H319" s="218">
        <v>618</v>
      </c>
      <c r="I319" s="219"/>
      <c r="J319" s="215"/>
      <c r="K319" s="215"/>
      <c r="L319" s="220"/>
      <c r="M319" s="221"/>
      <c r="N319" s="222"/>
      <c r="O319" s="222"/>
      <c r="P319" s="222"/>
      <c r="Q319" s="222"/>
      <c r="R319" s="222"/>
      <c r="S319" s="222"/>
      <c r="T319" s="223"/>
      <c r="AT319" s="224" t="s">
        <v>169</v>
      </c>
      <c r="AU319" s="224" t="s">
        <v>85</v>
      </c>
      <c r="AV319" s="14" t="s">
        <v>85</v>
      </c>
      <c r="AW319" s="14" t="s">
        <v>32</v>
      </c>
      <c r="AX319" s="14" t="s">
        <v>83</v>
      </c>
      <c r="AY319" s="224" t="s">
        <v>133</v>
      </c>
    </row>
    <row r="320" spans="1:65" s="2" customFormat="1" ht="33" customHeight="1">
      <c r="A320" s="34"/>
      <c r="B320" s="35"/>
      <c r="C320" s="236" t="s">
        <v>754</v>
      </c>
      <c r="D320" s="236" t="s">
        <v>221</v>
      </c>
      <c r="E320" s="237" t="s">
        <v>1861</v>
      </c>
      <c r="F320" s="238" t="s">
        <v>1862</v>
      </c>
      <c r="G320" s="239" t="s">
        <v>236</v>
      </c>
      <c r="H320" s="240">
        <v>154</v>
      </c>
      <c r="I320" s="241"/>
      <c r="J320" s="242">
        <f>ROUND(I320*H320,2)</f>
        <v>0</v>
      </c>
      <c r="K320" s="243"/>
      <c r="L320" s="39"/>
      <c r="M320" s="244" t="s">
        <v>1</v>
      </c>
      <c r="N320" s="245" t="s">
        <v>40</v>
      </c>
      <c r="O320" s="71"/>
      <c r="P320" s="199">
        <f>O320*H320</f>
        <v>0</v>
      </c>
      <c r="Q320" s="199">
        <v>0</v>
      </c>
      <c r="R320" s="199">
        <f>Q320*H320</f>
        <v>0</v>
      </c>
      <c r="S320" s="199">
        <v>0</v>
      </c>
      <c r="T320" s="200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201" t="s">
        <v>139</v>
      </c>
      <c r="AT320" s="201" t="s">
        <v>221</v>
      </c>
      <c r="AU320" s="201" t="s">
        <v>85</v>
      </c>
      <c r="AY320" s="17" t="s">
        <v>133</v>
      </c>
      <c r="BE320" s="202">
        <f>IF(N320="základní",J320,0)</f>
        <v>0</v>
      </c>
      <c r="BF320" s="202">
        <f>IF(N320="snížená",J320,0)</f>
        <v>0</v>
      </c>
      <c r="BG320" s="202">
        <f>IF(N320="zákl. přenesená",J320,0)</f>
        <v>0</v>
      </c>
      <c r="BH320" s="202">
        <f>IF(N320="sníž. přenesená",J320,0)</f>
        <v>0</v>
      </c>
      <c r="BI320" s="202">
        <f>IF(N320="nulová",J320,0)</f>
        <v>0</v>
      </c>
      <c r="BJ320" s="17" t="s">
        <v>83</v>
      </c>
      <c r="BK320" s="202">
        <f>ROUND(I320*H320,2)</f>
        <v>0</v>
      </c>
      <c r="BL320" s="17" t="s">
        <v>139</v>
      </c>
      <c r="BM320" s="201" t="s">
        <v>1959</v>
      </c>
    </row>
    <row r="321" spans="1:65" s="14" customFormat="1" ht="11.25">
      <c r="B321" s="214"/>
      <c r="C321" s="215"/>
      <c r="D321" s="205" t="s">
        <v>169</v>
      </c>
      <c r="E321" s="216" t="s">
        <v>1</v>
      </c>
      <c r="F321" s="217" t="s">
        <v>1864</v>
      </c>
      <c r="G321" s="215"/>
      <c r="H321" s="218">
        <v>154</v>
      </c>
      <c r="I321" s="219"/>
      <c r="J321" s="215"/>
      <c r="K321" s="215"/>
      <c r="L321" s="220"/>
      <c r="M321" s="221"/>
      <c r="N321" s="222"/>
      <c r="O321" s="222"/>
      <c r="P321" s="222"/>
      <c r="Q321" s="222"/>
      <c r="R321" s="222"/>
      <c r="S321" s="222"/>
      <c r="T321" s="223"/>
      <c r="AT321" s="224" t="s">
        <v>169</v>
      </c>
      <c r="AU321" s="224" t="s">
        <v>85</v>
      </c>
      <c r="AV321" s="14" t="s">
        <v>85</v>
      </c>
      <c r="AW321" s="14" t="s">
        <v>32</v>
      </c>
      <c r="AX321" s="14" t="s">
        <v>83</v>
      </c>
      <c r="AY321" s="224" t="s">
        <v>133</v>
      </c>
    </row>
    <row r="322" spans="1:65" s="2" customFormat="1" ht="21.75" customHeight="1">
      <c r="A322" s="34"/>
      <c r="B322" s="35"/>
      <c r="C322" s="236" t="s">
        <v>760</v>
      </c>
      <c r="D322" s="236" t="s">
        <v>221</v>
      </c>
      <c r="E322" s="237" t="s">
        <v>635</v>
      </c>
      <c r="F322" s="238" t="s">
        <v>636</v>
      </c>
      <c r="G322" s="239" t="s">
        <v>249</v>
      </c>
      <c r="H322" s="240">
        <v>24.448</v>
      </c>
      <c r="I322" s="241"/>
      <c r="J322" s="242">
        <f>ROUND(I322*H322,2)</f>
        <v>0</v>
      </c>
      <c r="K322" s="243"/>
      <c r="L322" s="39"/>
      <c r="M322" s="244" t="s">
        <v>1</v>
      </c>
      <c r="N322" s="245" t="s">
        <v>40</v>
      </c>
      <c r="O322" s="71"/>
      <c r="P322" s="199">
        <f>O322*H322</f>
        <v>0</v>
      </c>
      <c r="Q322" s="199">
        <v>0</v>
      </c>
      <c r="R322" s="199">
        <f>Q322*H322</f>
        <v>0</v>
      </c>
      <c r="S322" s="199">
        <v>0</v>
      </c>
      <c r="T322" s="200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201" t="s">
        <v>139</v>
      </c>
      <c r="AT322" s="201" t="s">
        <v>221</v>
      </c>
      <c r="AU322" s="201" t="s">
        <v>85</v>
      </c>
      <c r="AY322" s="17" t="s">
        <v>133</v>
      </c>
      <c r="BE322" s="202">
        <f>IF(N322="základní",J322,0)</f>
        <v>0</v>
      </c>
      <c r="BF322" s="202">
        <f>IF(N322="snížená",J322,0)</f>
        <v>0</v>
      </c>
      <c r="BG322" s="202">
        <f>IF(N322="zákl. přenesená",J322,0)</f>
        <v>0</v>
      </c>
      <c r="BH322" s="202">
        <f>IF(N322="sníž. přenesená",J322,0)</f>
        <v>0</v>
      </c>
      <c r="BI322" s="202">
        <f>IF(N322="nulová",J322,0)</f>
        <v>0</v>
      </c>
      <c r="BJ322" s="17" t="s">
        <v>83</v>
      </c>
      <c r="BK322" s="202">
        <f>ROUND(I322*H322,2)</f>
        <v>0</v>
      </c>
      <c r="BL322" s="17" t="s">
        <v>139</v>
      </c>
      <c r="BM322" s="201" t="s">
        <v>1960</v>
      </c>
    </row>
    <row r="323" spans="1:65" s="2" customFormat="1" ht="16.5" customHeight="1">
      <c r="A323" s="34"/>
      <c r="B323" s="35"/>
      <c r="C323" s="236" t="s">
        <v>765</v>
      </c>
      <c r="D323" s="236" t="s">
        <v>221</v>
      </c>
      <c r="E323" s="237" t="s">
        <v>1866</v>
      </c>
      <c r="F323" s="238" t="s">
        <v>1867</v>
      </c>
      <c r="G323" s="239" t="s">
        <v>167</v>
      </c>
      <c r="H323" s="240">
        <v>16</v>
      </c>
      <c r="I323" s="241"/>
      <c r="J323" s="242">
        <f>ROUND(I323*H323,2)</f>
        <v>0</v>
      </c>
      <c r="K323" s="243"/>
      <c r="L323" s="39"/>
      <c r="M323" s="244" t="s">
        <v>1</v>
      </c>
      <c r="N323" s="245" t="s">
        <v>40</v>
      </c>
      <c r="O323" s="71"/>
      <c r="P323" s="199">
        <f>O323*H323</f>
        <v>0</v>
      </c>
      <c r="Q323" s="199">
        <v>0</v>
      </c>
      <c r="R323" s="199">
        <f>Q323*H323</f>
        <v>0</v>
      </c>
      <c r="S323" s="199">
        <v>0</v>
      </c>
      <c r="T323" s="200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201" t="s">
        <v>139</v>
      </c>
      <c r="AT323" s="201" t="s">
        <v>221</v>
      </c>
      <c r="AU323" s="201" t="s">
        <v>85</v>
      </c>
      <c r="AY323" s="17" t="s">
        <v>133</v>
      </c>
      <c r="BE323" s="202">
        <f>IF(N323="základní",J323,0)</f>
        <v>0</v>
      </c>
      <c r="BF323" s="202">
        <f>IF(N323="snížená",J323,0)</f>
        <v>0</v>
      </c>
      <c r="BG323" s="202">
        <f>IF(N323="zákl. přenesená",J323,0)</f>
        <v>0</v>
      </c>
      <c r="BH323" s="202">
        <f>IF(N323="sníž. přenesená",J323,0)</f>
        <v>0</v>
      </c>
      <c r="BI323" s="202">
        <f>IF(N323="nulová",J323,0)</f>
        <v>0</v>
      </c>
      <c r="BJ323" s="17" t="s">
        <v>83</v>
      </c>
      <c r="BK323" s="202">
        <f>ROUND(I323*H323,2)</f>
        <v>0</v>
      </c>
      <c r="BL323" s="17" t="s">
        <v>139</v>
      </c>
      <c r="BM323" s="201" t="s">
        <v>1961</v>
      </c>
    </row>
    <row r="324" spans="1:65" s="2" customFormat="1" ht="16.5" customHeight="1">
      <c r="A324" s="34"/>
      <c r="B324" s="35"/>
      <c r="C324" s="236" t="s">
        <v>770</v>
      </c>
      <c r="D324" s="236" t="s">
        <v>221</v>
      </c>
      <c r="E324" s="237" t="s">
        <v>1869</v>
      </c>
      <c r="F324" s="238" t="s">
        <v>1870</v>
      </c>
      <c r="G324" s="239" t="s">
        <v>105</v>
      </c>
      <c r="H324" s="240">
        <v>110</v>
      </c>
      <c r="I324" s="241"/>
      <c r="J324" s="242">
        <f>ROUND(I324*H324,2)</f>
        <v>0</v>
      </c>
      <c r="K324" s="243"/>
      <c r="L324" s="39"/>
      <c r="M324" s="244" t="s">
        <v>1</v>
      </c>
      <c r="N324" s="245" t="s">
        <v>40</v>
      </c>
      <c r="O324" s="71"/>
      <c r="P324" s="199">
        <f>O324*H324</f>
        <v>0</v>
      </c>
      <c r="Q324" s="199">
        <v>0</v>
      </c>
      <c r="R324" s="199">
        <f>Q324*H324</f>
        <v>0</v>
      </c>
      <c r="S324" s="199">
        <v>0</v>
      </c>
      <c r="T324" s="200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201" t="s">
        <v>139</v>
      </c>
      <c r="AT324" s="201" t="s">
        <v>221</v>
      </c>
      <c r="AU324" s="201" t="s">
        <v>85</v>
      </c>
      <c r="AY324" s="17" t="s">
        <v>133</v>
      </c>
      <c r="BE324" s="202">
        <f>IF(N324="základní",J324,0)</f>
        <v>0</v>
      </c>
      <c r="BF324" s="202">
        <f>IF(N324="snížená",J324,0)</f>
        <v>0</v>
      </c>
      <c r="BG324" s="202">
        <f>IF(N324="zákl. přenesená",J324,0)</f>
        <v>0</v>
      </c>
      <c r="BH324" s="202">
        <f>IF(N324="sníž. přenesená",J324,0)</f>
        <v>0</v>
      </c>
      <c r="BI324" s="202">
        <f>IF(N324="nulová",J324,0)</f>
        <v>0</v>
      </c>
      <c r="BJ324" s="17" t="s">
        <v>83</v>
      </c>
      <c r="BK324" s="202">
        <f>ROUND(I324*H324,2)</f>
        <v>0</v>
      </c>
      <c r="BL324" s="17" t="s">
        <v>139</v>
      </c>
      <c r="BM324" s="201" t="s">
        <v>1962</v>
      </c>
    </row>
    <row r="325" spans="1:65" s="14" customFormat="1" ht="11.25">
      <c r="B325" s="214"/>
      <c r="C325" s="215"/>
      <c r="D325" s="205" t="s">
        <v>169</v>
      </c>
      <c r="E325" s="216" t="s">
        <v>1</v>
      </c>
      <c r="F325" s="217" t="s">
        <v>1872</v>
      </c>
      <c r="G325" s="215"/>
      <c r="H325" s="218">
        <v>110</v>
      </c>
      <c r="I325" s="219"/>
      <c r="J325" s="215"/>
      <c r="K325" s="215"/>
      <c r="L325" s="220"/>
      <c r="M325" s="221"/>
      <c r="N325" s="222"/>
      <c r="O325" s="222"/>
      <c r="P325" s="222"/>
      <c r="Q325" s="222"/>
      <c r="R325" s="222"/>
      <c r="S325" s="222"/>
      <c r="T325" s="223"/>
      <c r="AT325" s="224" t="s">
        <v>169</v>
      </c>
      <c r="AU325" s="224" t="s">
        <v>85</v>
      </c>
      <c r="AV325" s="14" t="s">
        <v>85</v>
      </c>
      <c r="AW325" s="14" t="s">
        <v>32</v>
      </c>
      <c r="AX325" s="14" t="s">
        <v>83</v>
      </c>
      <c r="AY325" s="224" t="s">
        <v>133</v>
      </c>
    </row>
    <row r="326" spans="1:65" s="2" customFormat="1" ht="24.2" customHeight="1">
      <c r="A326" s="34"/>
      <c r="B326" s="35"/>
      <c r="C326" s="236" t="s">
        <v>775</v>
      </c>
      <c r="D326" s="236" t="s">
        <v>221</v>
      </c>
      <c r="E326" s="237" t="s">
        <v>1873</v>
      </c>
      <c r="F326" s="238" t="s">
        <v>1874</v>
      </c>
      <c r="G326" s="239" t="s">
        <v>236</v>
      </c>
      <c r="H326" s="240">
        <v>103</v>
      </c>
      <c r="I326" s="241"/>
      <c r="J326" s="242">
        <f>ROUND(I326*H326,2)</f>
        <v>0</v>
      </c>
      <c r="K326" s="243"/>
      <c r="L326" s="39"/>
      <c r="M326" s="244" t="s">
        <v>1</v>
      </c>
      <c r="N326" s="245" t="s">
        <v>40</v>
      </c>
      <c r="O326" s="71"/>
      <c r="P326" s="199">
        <f>O326*H326</f>
        <v>0</v>
      </c>
      <c r="Q326" s="199">
        <v>0</v>
      </c>
      <c r="R326" s="199">
        <f>Q326*H326</f>
        <v>0</v>
      </c>
      <c r="S326" s="199">
        <v>0</v>
      </c>
      <c r="T326" s="200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201" t="s">
        <v>139</v>
      </c>
      <c r="AT326" s="201" t="s">
        <v>221</v>
      </c>
      <c r="AU326" s="201" t="s">
        <v>85</v>
      </c>
      <c r="AY326" s="17" t="s">
        <v>133</v>
      </c>
      <c r="BE326" s="202">
        <f>IF(N326="základní",J326,0)</f>
        <v>0</v>
      </c>
      <c r="BF326" s="202">
        <f>IF(N326="snížená",J326,0)</f>
        <v>0</v>
      </c>
      <c r="BG326" s="202">
        <f>IF(N326="zákl. přenesená",J326,0)</f>
        <v>0</v>
      </c>
      <c r="BH326" s="202">
        <f>IF(N326="sníž. přenesená",J326,0)</f>
        <v>0</v>
      </c>
      <c r="BI326" s="202">
        <f>IF(N326="nulová",J326,0)</f>
        <v>0</v>
      </c>
      <c r="BJ326" s="17" t="s">
        <v>83</v>
      </c>
      <c r="BK326" s="202">
        <f>ROUND(I326*H326,2)</f>
        <v>0</v>
      </c>
      <c r="BL326" s="17" t="s">
        <v>139</v>
      </c>
      <c r="BM326" s="201" t="s">
        <v>1963</v>
      </c>
    </row>
    <row r="327" spans="1:65" s="2" customFormat="1" ht="24.2" customHeight="1">
      <c r="A327" s="34"/>
      <c r="B327" s="35"/>
      <c r="C327" s="236" t="s">
        <v>779</v>
      </c>
      <c r="D327" s="236" t="s">
        <v>221</v>
      </c>
      <c r="E327" s="237" t="s">
        <v>1876</v>
      </c>
      <c r="F327" s="238" t="s">
        <v>1877</v>
      </c>
      <c r="G327" s="239" t="s">
        <v>236</v>
      </c>
      <c r="H327" s="240">
        <v>103</v>
      </c>
      <c r="I327" s="241"/>
      <c r="J327" s="242">
        <f>ROUND(I327*H327,2)</f>
        <v>0</v>
      </c>
      <c r="K327" s="243"/>
      <c r="L327" s="39"/>
      <c r="M327" s="244" t="s">
        <v>1</v>
      </c>
      <c r="N327" s="245" t="s">
        <v>40</v>
      </c>
      <c r="O327" s="71"/>
      <c r="P327" s="199">
        <f>O327*H327</f>
        <v>0</v>
      </c>
      <c r="Q327" s="199">
        <v>0</v>
      </c>
      <c r="R327" s="199">
        <f>Q327*H327</f>
        <v>0</v>
      </c>
      <c r="S327" s="199">
        <v>0</v>
      </c>
      <c r="T327" s="200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201" t="s">
        <v>139</v>
      </c>
      <c r="AT327" s="201" t="s">
        <v>221</v>
      </c>
      <c r="AU327" s="201" t="s">
        <v>85</v>
      </c>
      <c r="AY327" s="17" t="s">
        <v>133</v>
      </c>
      <c r="BE327" s="202">
        <f>IF(N327="základní",J327,0)</f>
        <v>0</v>
      </c>
      <c r="BF327" s="202">
        <f>IF(N327="snížená",J327,0)</f>
        <v>0</v>
      </c>
      <c r="BG327" s="202">
        <f>IF(N327="zákl. přenesená",J327,0)</f>
        <v>0</v>
      </c>
      <c r="BH327" s="202">
        <f>IF(N327="sníž. přenesená",J327,0)</f>
        <v>0</v>
      </c>
      <c r="BI327" s="202">
        <f>IF(N327="nulová",J327,0)</f>
        <v>0</v>
      </c>
      <c r="BJ327" s="17" t="s">
        <v>83</v>
      </c>
      <c r="BK327" s="202">
        <f>ROUND(I327*H327,2)</f>
        <v>0</v>
      </c>
      <c r="BL327" s="17" t="s">
        <v>139</v>
      </c>
      <c r="BM327" s="201" t="s">
        <v>1964</v>
      </c>
    </row>
    <row r="328" spans="1:65" s="12" customFormat="1" ht="22.9" customHeight="1">
      <c r="B328" s="172"/>
      <c r="C328" s="173"/>
      <c r="D328" s="174" t="s">
        <v>74</v>
      </c>
      <c r="E328" s="186" t="s">
        <v>1965</v>
      </c>
      <c r="F328" s="186" t="s">
        <v>1966</v>
      </c>
      <c r="G328" s="173"/>
      <c r="H328" s="173"/>
      <c r="I328" s="176"/>
      <c r="J328" s="187">
        <f>BK328</f>
        <v>0</v>
      </c>
      <c r="K328" s="173"/>
      <c r="L328" s="178"/>
      <c r="M328" s="179"/>
      <c r="N328" s="180"/>
      <c r="O328" s="180"/>
      <c r="P328" s="181">
        <f>SUM(P329:P380)</f>
        <v>0</v>
      </c>
      <c r="Q328" s="180"/>
      <c r="R328" s="181">
        <f>SUM(R329:R380)</f>
        <v>0.36374800000000007</v>
      </c>
      <c r="S328" s="180"/>
      <c r="T328" s="182">
        <f>SUM(T329:T380)</f>
        <v>0</v>
      </c>
      <c r="AR328" s="183" t="s">
        <v>83</v>
      </c>
      <c r="AT328" s="184" t="s">
        <v>74</v>
      </c>
      <c r="AU328" s="184" t="s">
        <v>83</v>
      </c>
      <c r="AY328" s="183" t="s">
        <v>133</v>
      </c>
      <c r="BK328" s="185">
        <f>SUM(BK329:BK380)</f>
        <v>0</v>
      </c>
    </row>
    <row r="329" spans="1:65" s="2" customFormat="1" ht="24.2" customHeight="1">
      <c r="A329" s="34"/>
      <c r="B329" s="35"/>
      <c r="C329" s="236" t="s">
        <v>785</v>
      </c>
      <c r="D329" s="236" t="s">
        <v>221</v>
      </c>
      <c r="E329" s="237" t="s">
        <v>1798</v>
      </c>
      <c r="F329" s="238" t="s">
        <v>1799</v>
      </c>
      <c r="G329" s="239" t="s">
        <v>236</v>
      </c>
      <c r="H329" s="240">
        <v>770</v>
      </c>
      <c r="I329" s="241"/>
      <c r="J329" s="242">
        <f>ROUND(I329*H329,2)</f>
        <v>0</v>
      </c>
      <c r="K329" s="243"/>
      <c r="L329" s="39"/>
      <c r="M329" s="244" t="s">
        <v>1</v>
      </c>
      <c r="N329" s="245" t="s">
        <v>40</v>
      </c>
      <c r="O329" s="71"/>
      <c r="P329" s="199">
        <f>O329*H329</f>
        <v>0</v>
      </c>
      <c r="Q329" s="199">
        <v>0</v>
      </c>
      <c r="R329" s="199">
        <f>Q329*H329</f>
        <v>0</v>
      </c>
      <c r="S329" s="199">
        <v>0</v>
      </c>
      <c r="T329" s="200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201" t="s">
        <v>139</v>
      </c>
      <c r="AT329" s="201" t="s">
        <v>221</v>
      </c>
      <c r="AU329" s="201" t="s">
        <v>85</v>
      </c>
      <c r="AY329" s="17" t="s">
        <v>133</v>
      </c>
      <c r="BE329" s="202">
        <f>IF(N329="základní",J329,0)</f>
        <v>0</v>
      </c>
      <c r="BF329" s="202">
        <f>IF(N329="snížená",J329,0)</f>
        <v>0</v>
      </c>
      <c r="BG329" s="202">
        <f>IF(N329="zákl. přenesená",J329,0)</f>
        <v>0</v>
      </c>
      <c r="BH329" s="202">
        <f>IF(N329="sníž. přenesená",J329,0)</f>
        <v>0</v>
      </c>
      <c r="BI329" s="202">
        <f>IF(N329="nulová",J329,0)</f>
        <v>0</v>
      </c>
      <c r="BJ329" s="17" t="s">
        <v>83</v>
      </c>
      <c r="BK329" s="202">
        <f>ROUND(I329*H329,2)</f>
        <v>0</v>
      </c>
      <c r="BL329" s="17" t="s">
        <v>139</v>
      </c>
      <c r="BM329" s="201" t="s">
        <v>1967</v>
      </c>
    </row>
    <row r="330" spans="1:65" s="14" customFormat="1" ht="11.25">
      <c r="B330" s="214"/>
      <c r="C330" s="215"/>
      <c r="D330" s="205" t="s">
        <v>169</v>
      </c>
      <c r="E330" s="216" t="s">
        <v>1</v>
      </c>
      <c r="F330" s="217" t="s">
        <v>235</v>
      </c>
      <c r="G330" s="215"/>
      <c r="H330" s="218">
        <v>770</v>
      </c>
      <c r="I330" s="219"/>
      <c r="J330" s="215"/>
      <c r="K330" s="215"/>
      <c r="L330" s="220"/>
      <c r="M330" s="221"/>
      <c r="N330" s="222"/>
      <c r="O330" s="222"/>
      <c r="P330" s="222"/>
      <c r="Q330" s="222"/>
      <c r="R330" s="222"/>
      <c r="S330" s="222"/>
      <c r="T330" s="223"/>
      <c r="AT330" s="224" t="s">
        <v>169</v>
      </c>
      <c r="AU330" s="224" t="s">
        <v>85</v>
      </c>
      <c r="AV330" s="14" t="s">
        <v>85</v>
      </c>
      <c r="AW330" s="14" t="s">
        <v>32</v>
      </c>
      <c r="AX330" s="14" t="s">
        <v>83</v>
      </c>
      <c r="AY330" s="224" t="s">
        <v>133</v>
      </c>
    </row>
    <row r="331" spans="1:65" s="2" customFormat="1" ht="24.2" customHeight="1">
      <c r="A331" s="34"/>
      <c r="B331" s="35"/>
      <c r="C331" s="236" t="s">
        <v>790</v>
      </c>
      <c r="D331" s="236" t="s">
        <v>221</v>
      </c>
      <c r="E331" s="237" t="s">
        <v>1802</v>
      </c>
      <c r="F331" s="238" t="s">
        <v>1803</v>
      </c>
      <c r="G331" s="239" t="s">
        <v>236</v>
      </c>
      <c r="H331" s="240">
        <v>618</v>
      </c>
      <c r="I331" s="241"/>
      <c r="J331" s="242">
        <f>ROUND(I331*H331,2)</f>
        <v>0</v>
      </c>
      <c r="K331" s="243"/>
      <c r="L331" s="39"/>
      <c r="M331" s="244" t="s">
        <v>1</v>
      </c>
      <c r="N331" s="245" t="s">
        <v>40</v>
      </c>
      <c r="O331" s="71"/>
      <c r="P331" s="199">
        <f>O331*H331</f>
        <v>0</v>
      </c>
      <c r="Q331" s="199">
        <v>0</v>
      </c>
      <c r="R331" s="199">
        <f>Q331*H331</f>
        <v>0</v>
      </c>
      <c r="S331" s="199">
        <v>0</v>
      </c>
      <c r="T331" s="200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201" t="s">
        <v>139</v>
      </c>
      <c r="AT331" s="201" t="s">
        <v>221</v>
      </c>
      <c r="AU331" s="201" t="s">
        <v>85</v>
      </c>
      <c r="AY331" s="17" t="s">
        <v>133</v>
      </c>
      <c r="BE331" s="202">
        <f>IF(N331="základní",J331,0)</f>
        <v>0</v>
      </c>
      <c r="BF331" s="202">
        <f>IF(N331="snížená",J331,0)</f>
        <v>0</v>
      </c>
      <c r="BG331" s="202">
        <f>IF(N331="zákl. přenesená",J331,0)</f>
        <v>0</v>
      </c>
      <c r="BH331" s="202">
        <f>IF(N331="sníž. přenesená",J331,0)</f>
        <v>0</v>
      </c>
      <c r="BI331" s="202">
        <f>IF(N331="nulová",J331,0)</f>
        <v>0</v>
      </c>
      <c r="BJ331" s="17" t="s">
        <v>83</v>
      </c>
      <c r="BK331" s="202">
        <f>ROUND(I331*H331,2)</f>
        <v>0</v>
      </c>
      <c r="BL331" s="17" t="s">
        <v>139</v>
      </c>
      <c r="BM331" s="201" t="s">
        <v>1968</v>
      </c>
    </row>
    <row r="332" spans="1:65" s="14" customFormat="1" ht="11.25">
      <c r="B332" s="214"/>
      <c r="C332" s="215"/>
      <c r="D332" s="205" t="s">
        <v>169</v>
      </c>
      <c r="E332" s="216" t="s">
        <v>1</v>
      </c>
      <c r="F332" s="217" t="s">
        <v>1805</v>
      </c>
      <c r="G332" s="215"/>
      <c r="H332" s="218">
        <v>618</v>
      </c>
      <c r="I332" s="219"/>
      <c r="J332" s="215"/>
      <c r="K332" s="215"/>
      <c r="L332" s="220"/>
      <c r="M332" s="221"/>
      <c r="N332" s="222"/>
      <c r="O332" s="222"/>
      <c r="P332" s="222"/>
      <c r="Q332" s="222"/>
      <c r="R332" s="222"/>
      <c r="S332" s="222"/>
      <c r="T332" s="223"/>
      <c r="AT332" s="224" t="s">
        <v>169</v>
      </c>
      <c r="AU332" s="224" t="s">
        <v>85</v>
      </c>
      <c r="AV332" s="14" t="s">
        <v>85</v>
      </c>
      <c r="AW332" s="14" t="s">
        <v>32</v>
      </c>
      <c r="AX332" s="14" t="s">
        <v>83</v>
      </c>
      <c r="AY332" s="224" t="s">
        <v>133</v>
      </c>
    </row>
    <row r="333" spans="1:65" s="2" customFormat="1" ht="21.75" customHeight="1">
      <c r="A333" s="34"/>
      <c r="B333" s="35"/>
      <c r="C333" s="236" t="s">
        <v>794</v>
      </c>
      <c r="D333" s="236" t="s">
        <v>221</v>
      </c>
      <c r="E333" s="237" t="s">
        <v>561</v>
      </c>
      <c r="F333" s="238" t="s">
        <v>562</v>
      </c>
      <c r="G333" s="239" t="s">
        <v>236</v>
      </c>
      <c r="H333" s="240">
        <v>77</v>
      </c>
      <c r="I333" s="241"/>
      <c r="J333" s="242">
        <f>ROUND(I333*H333,2)</f>
        <v>0</v>
      </c>
      <c r="K333" s="243"/>
      <c r="L333" s="39"/>
      <c r="M333" s="244" t="s">
        <v>1</v>
      </c>
      <c r="N333" s="245" t="s">
        <v>40</v>
      </c>
      <c r="O333" s="71"/>
      <c r="P333" s="199">
        <f>O333*H333</f>
        <v>0</v>
      </c>
      <c r="Q333" s="199">
        <v>0</v>
      </c>
      <c r="R333" s="199">
        <f>Q333*H333</f>
        <v>0</v>
      </c>
      <c r="S333" s="199">
        <v>0</v>
      </c>
      <c r="T333" s="200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201" t="s">
        <v>139</v>
      </c>
      <c r="AT333" s="201" t="s">
        <v>221</v>
      </c>
      <c r="AU333" s="201" t="s">
        <v>85</v>
      </c>
      <c r="AY333" s="17" t="s">
        <v>133</v>
      </c>
      <c r="BE333" s="202">
        <f>IF(N333="základní",J333,0)</f>
        <v>0</v>
      </c>
      <c r="BF333" s="202">
        <f>IF(N333="snížená",J333,0)</f>
        <v>0</v>
      </c>
      <c r="BG333" s="202">
        <f>IF(N333="zákl. přenesená",J333,0)</f>
        <v>0</v>
      </c>
      <c r="BH333" s="202">
        <f>IF(N333="sníž. přenesená",J333,0)</f>
        <v>0</v>
      </c>
      <c r="BI333" s="202">
        <f>IF(N333="nulová",J333,0)</f>
        <v>0</v>
      </c>
      <c r="BJ333" s="17" t="s">
        <v>83</v>
      </c>
      <c r="BK333" s="202">
        <f>ROUND(I333*H333,2)</f>
        <v>0</v>
      </c>
      <c r="BL333" s="17" t="s">
        <v>139</v>
      </c>
      <c r="BM333" s="201" t="s">
        <v>1969</v>
      </c>
    </row>
    <row r="334" spans="1:65" s="14" customFormat="1" ht="11.25">
      <c r="B334" s="214"/>
      <c r="C334" s="215"/>
      <c r="D334" s="205" t="s">
        <v>169</v>
      </c>
      <c r="E334" s="216" t="s">
        <v>1</v>
      </c>
      <c r="F334" s="217" t="s">
        <v>1807</v>
      </c>
      <c r="G334" s="215"/>
      <c r="H334" s="218">
        <v>77</v>
      </c>
      <c r="I334" s="219"/>
      <c r="J334" s="215"/>
      <c r="K334" s="215"/>
      <c r="L334" s="220"/>
      <c r="M334" s="221"/>
      <c r="N334" s="222"/>
      <c r="O334" s="222"/>
      <c r="P334" s="222"/>
      <c r="Q334" s="222"/>
      <c r="R334" s="222"/>
      <c r="S334" s="222"/>
      <c r="T334" s="223"/>
      <c r="AT334" s="224" t="s">
        <v>169</v>
      </c>
      <c r="AU334" s="224" t="s">
        <v>85</v>
      </c>
      <c r="AV334" s="14" t="s">
        <v>85</v>
      </c>
      <c r="AW334" s="14" t="s">
        <v>32</v>
      </c>
      <c r="AX334" s="14" t="s">
        <v>83</v>
      </c>
      <c r="AY334" s="224" t="s">
        <v>133</v>
      </c>
    </row>
    <row r="335" spans="1:65" s="2" customFormat="1" ht="33" customHeight="1">
      <c r="A335" s="34"/>
      <c r="B335" s="35"/>
      <c r="C335" s="236" t="s">
        <v>253</v>
      </c>
      <c r="D335" s="236" t="s">
        <v>221</v>
      </c>
      <c r="E335" s="237" t="s">
        <v>569</v>
      </c>
      <c r="F335" s="238" t="s">
        <v>570</v>
      </c>
      <c r="G335" s="239" t="s">
        <v>571</v>
      </c>
      <c r="H335" s="240">
        <v>0.04</v>
      </c>
      <c r="I335" s="241"/>
      <c r="J335" s="242">
        <f>ROUND(I335*H335,2)</f>
        <v>0</v>
      </c>
      <c r="K335" s="243"/>
      <c r="L335" s="39"/>
      <c r="M335" s="244" t="s">
        <v>1</v>
      </c>
      <c r="N335" s="245" t="s">
        <v>40</v>
      </c>
      <c r="O335" s="71"/>
      <c r="P335" s="199">
        <f>O335*H335</f>
        <v>0</v>
      </c>
      <c r="Q335" s="199">
        <v>0</v>
      </c>
      <c r="R335" s="199">
        <f>Q335*H335</f>
        <v>0</v>
      </c>
      <c r="S335" s="199">
        <v>0</v>
      </c>
      <c r="T335" s="200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201" t="s">
        <v>139</v>
      </c>
      <c r="AT335" s="201" t="s">
        <v>221</v>
      </c>
      <c r="AU335" s="201" t="s">
        <v>85</v>
      </c>
      <c r="AY335" s="17" t="s">
        <v>133</v>
      </c>
      <c r="BE335" s="202">
        <f>IF(N335="základní",J335,0)</f>
        <v>0</v>
      </c>
      <c r="BF335" s="202">
        <f>IF(N335="snížená",J335,0)</f>
        <v>0</v>
      </c>
      <c r="BG335" s="202">
        <f>IF(N335="zákl. přenesená",J335,0)</f>
        <v>0</v>
      </c>
      <c r="BH335" s="202">
        <f>IF(N335="sníž. přenesená",J335,0)</f>
        <v>0</v>
      </c>
      <c r="BI335" s="202">
        <f>IF(N335="nulová",J335,0)</f>
        <v>0</v>
      </c>
      <c r="BJ335" s="17" t="s">
        <v>83</v>
      </c>
      <c r="BK335" s="202">
        <f>ROUND(I335*H335,2)</f>
        <v>0</v>
      </c>
      <c r="BL335" s="17" t="s">
        <v>139</v>
      </c>
      <c r="BM335" s="201" t="s">
        <v>1970</v>
      </c>
    </row>
    <row r="336" spans="1:65" s="14" customFormat="1" ht="11.25">
      <c r="B336" s="214"/>
      <c r="C336" s="215"/>
      <c r="D336" s="205" t="s">
        <v>169</v>
      </c>
      <c r="E336" s="216" t="s">
        <v>1</v>
      </c>
      <c r="F336" s="217" t="s">
        <v>1809</v>
      </c>
      <c r="G336" s="215"/>
      <c r="H336" s="218">
        <v>1.4999999999999999E-2</v>
      </c>
      <c r="I336" s="219"/>
      <c r="J336" s="215"/>
      <c r="K336" s="215"/>
      <c r="L336" s="220"/>
      <c r="M336" s="221"/>
      <c r="N336" s="222"/>
      <c r="O336" s="222"/>
      <c r="P336" s="222"/>
      <c r="Q336" s="222"/>
      <c r="R336" s="222"/>
      <c r="S336" s="222"/>
      <c r="T336" s="223"/>
      <c r="AT336" s="224" t="s">
        <v>169</v>
      </c>
      <c r="AU336" s="224" t="s">
        <v>85</v>
      </c>
      <c r="AV336" s="14" t="s">
        <v>85</v>
      </c>
      <c r="AW336" s="14" t="s">
        <v>32</v>
      </c>
      <c r="AX336" s="14" t="s">
        <v>75</v>
      </c>
      <c r="AY336" s="224" t="s">
        <v>133</v>
      </c>
    </row>
    <row r="337" spans="1:65" s="14" customFormat="1" ht="11.25">
      <c r="B337" s="214"/>
      <c r="C337" s="215"/>
      <c r="D337" s="205" t="s">
        <v>169</v>
      </c>
      <c r="E337" s="216" t="s">
        <v>1</v>
      </c>
      <c r="F337" s="217" t="s">
        <v>1810</v>
      </c>
      <c r="G337" s="215"/>
      <c r="H337" s="218">
        <v>2.1000000000000001E-2</v>
      </c>
      <c r="I337" s="219"/>
      <c r="J337" s="215"/>
      <c r="K337" s="215"/>
      <c r="L337" s="220"/>
      <c r="M337" s="221"/>
      <c r="N337" s="222"/>
      <c r="O337" s="222"/>
      <c r="P337" s="222"/>
      <c r="Q337" s="222"/>
      <c r="R337" s="222"/>
      <c r="S337" s="222"/>
      <c r="T337" s="223"/>
      <c r="AT337" s="224" t="s">
        <v>169</v>
      </c>
      <c r="AU337" s="224" t="s">
        <v>85</v>
      </c>
      <c r="AV337" s="14" t="s">
        <v>85</v>
      </c>
      <c r="AW337" s="14" t="s">
        <v>32</v>
      </c>
      <c r="AX337" s="14" t="s">
        <v>75</v>
      </c>
      <c r="AY337" s="224" t="s">
        <v>133</v>
      </c>
    </row>
    <row r="338" spans="1:65" s="14" customFormat="1" ht="11.25">
      <c r="B338" s="214"/>
      <c r="C338" s="215"/>
      <c r="D338" s="205" t="s">
        <v>169</v>
      </c>
      <c r="E338" s="216" t="s">
        <v>1</v>
      </c>
      <c r="F338" s="217" t="s">
        <v>1811</v>
      </c>
      <c r="G338" s="215"/>
      <c r="H338" s="218">
        <v>4.0000000000000001E-3</v>
      </c>
      <c r="I338" s="219"/>
      <c r="J338" s="215"/>
      <c r="K338" s="215"/>
      <c r="L338" s="220"/>
      <c r="M338" s="221"/>
      <c r="N338" s="222"/>
      <c r="O338" s="222"/>
      <c r="P338" s="222"/>
      <c r="Q338" s="222"/>
      <c r="R338" s="222"/>
      <c r="S338" s="222"/>
      <c r="T338" s="223"/>
      <c r="AT338" s="224" t="s">
        <v>169</v>
      </c>
      <c r="AU338" s="224" t="s">
        <v>85</v>
      </c>
      <c r="AV338" s="14" t="s">
        <v>85</v>
      </c>
      <c r="AW338" s="14" t="s">
        <v>32</v>
      </c>
      <c r="AX338" s="14" t="s">
        <v>75</v>
      </c>
      <c r="AY338" s="224" t="s">
        <v>133</v>
      </c>
    </row>
    <row r="339" spans="1:65" s="15" customFormat="1" ht="11.25">
      <c r="B339" s="225"/>
      <c r="C339" s="226"/>
      <c r="D339" s="205" t="s">
        <v>169</v>
      </c>
      <c r="E339" s="227" t="s">
        <v>1</v>
      </c>
      <c r="F339" s="228" t="s">
        <v>173</v>
      </c>
      <c r="G339" s="226"/>
      <c r="H339" s="229">
        <v>4.0000000000000008E-2</v>
      </c>
      <c r="I339" s="230"/>
      <c r="J339" s="226"/>
      <c r="K339" s="226"/>
      <c r="L339" s="231"/>
      <c r="M339" s="232"/>
      <c r="N339" s="233"/>
      <c r="O339" s="233"/>
      <c r="P339" s="233"/>
      <c r="Q339" s="233"/>
      <c r="R339" s="233"/>
      <c r="S339" s="233"/>
      <c r="T339" s="234"/>
      <c r="AT339" s="235" t="s">
        <v>169</v>
      </c>
      <c r="AU339" s="235" t="s">
        <v>85</v>
      </c>
      <c r="AV339" s="15" t="s">
        <v>139</v>
      </c>
      <c r="AW339" s="15" t="s">
        <v>32</v>
      </c>
      <c r="AX339" s="15" t="s">
        <v>83</v>
      </c>
      <c r="AY339" s="235" t="s">
        <v>133</v>
      </c>
    </row>
    <row r="340" spans="1:65" s="2" customFormat="1" ht="16.5" customHeight="1">
      <c r="A340" s="34"/>
      <c r="B340" s="35"/>
      <c r="C340" s="188" t="s">
        <v>803</v>
      </c>
      <c r="D340" s="188" t="s">
        <v>135</v>
      </c>
      <c r="E340" s="189" t="s">
        <v>500</v>
      </c>
      <c r="F340" s="190" t="s">
        <v>1812</v>
      </c>
      <c r="G340" s="191" t="s">
        <v>487</v>
      </c>
      <c r="H340" s="192">
        <v>16.667999999999999</v>
      </c>
      <c r="I340" s="193"/>
      <c r="J340" s="194">
        <f>ROUND(I340*H340,2)</f>
        <v>0</v>
      </c>
      <c r="K340" s="195"/>
      <c r="L340" s="196"/>
      <c r="M340" s="197" t="s">
        <v>1</v>
      </c>
      <c r="N340" s="198" t="s">
        <v>40</v>
      </c>
      <c r="O340" s="71"/>
      <c r="P340" s="199">
        <f>O340*H340</f>
        <v>0</v>
      </c>
      <c r="Q340" s="199">
        <v>1E-3</v>
      </c>
      <c r="R340" s="199">
        <f>Q340*H340</f>
        <v>1.6667999999999999E-2</v>
      </c>
      <c r="S340" s="199">
        <v>0</v>
      </c>
      <c r="T340" s="200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201" t="s">
        <v>138</v>
      </c>
      <c r="AT340" s="201" t="s">
        <v>135</v>
      </c>
      <c r="AU340" s="201" t="s">
        <v>85</v>
      </c>
      <c r="AY340" s="17" t="s">
        <v>133</v>
      </c>
      <c r="BE340" s="202">
        <f>IF(N340="základní",J340,0)</f>
        <v>0</v>
      </c>
      <c r="BF340" s="202">
        <f>IF(N340="snížená",J340,0)</f>
        <v>0</v>
      </c>
      <c r="BG340" s="202">
        <f>IF(N340="zákl. přenesená",J340,0)</f>
        <v>0</v>
      </c>
      <c r="BH340" s="202">
        <f>IF(N340="sníž. přenesená",J340,0)</f>
        <v>0</v>
      </c>
      <c r="BI340" s="202">
        <f>IF(N340="nulová",J340,0)</f>
        <v>0</v>
      </c>
      <c r="BJ340" s="17" t="s">
        <v>83</v>
      </c>
      <c r="BK340" s="202">
        <f>ROUND(I340*H340,2)</f>
        <v>0</v>
      </c>
      <c r="BL340" s="17" t="s">
        <v>139</v>
      </c>
      <c r="BM340" s="201" t="s">
        <v>1971</v>
      </c>
    </row>
    <row r="341" spans="1:65" s="14" customFormat="1" ht="11.25">
      <c r="B341" s="214"/>
      <c r="C341" s="215"/>
      <c r="D341" s="205" t="s">
        <v>169</v>
      </c>
      <c r="E341" s="216" t="s">
        <v>1</v>
      </c>
      <c r="F341" s="217" t="s">
        <v>1814</v>
      </c>
      <c r="G341" s="215"/>
      <c r="H341" s="218">
        <v>9.24</v>
      </c>
      <c r="I341" s="219"/>
      <c r="J341" s="215"/>
      <c r="K341" s="215"/>
      <c r="L341" s="220"/>
      <c r="M341" s="221"/>
      <c r="N341" s="222"/>
      <c r="O341" s="222"/>
      <c r="P341" s="222"/>
      <c r="Q341" s="222"/>
      <c r="R341" s="222"/>
      <c r="S341" s="222"/>
      <c r="T341" s="223"/>
      <c r="AT341" s="224" t="s">
        <v>169</v>
      </c>
      <c r="AU341" s="224" t="s">
        <v>85</v>
      </c>
      <c r="AV341" s="14" t="s">
        <v>85</v>
      </c>
      <c r="AW341" s="14" t="s">
        <v>32</v>
      </c>
      <c r="AX341" s="14" t="s">
        <v>75</v>
      </c>
      <c r="AY341" s="224" t="s">
        <v>133</v>
      </c>
    </row>
    <row r="342" spans="1:65" s="14" customFormat="1" ht="11.25">
      <c r="B342" s="214"/>
      <c r="C342" s="215"/>
      <c r="D342" s="205" t="s">
        <v>169</v>
      </c>
      <c r="E342" s="216" t="s">
        <v>1</v>
      </c>
      <c r="F342" s="217" t="s">
        <v>1815</v>
      </c>
      <c r="G342" s="215"/>
      <c r="H342" s="218">
        <v>6.18</v>
      </c>
      <c r="I342" s="219"/>
      <c r="J342" s="215"/>
      <c r="K342" s="215"/>
      <c r="L342" s="220"/>
      <c r="M342" s="221"/>
      <c r="N342" s="222"/>
      <c r="O342" s="222"/>
      <c r="P342" s="222"/>
      <c r="Q342" s="222"/>
      <c r="R342" s="222"/>
      <c r="S342" s="222"/>
      <c r="T342" s="223"/>
      <c r="AT342" s="224" t="s">
        <v>169</v>
      </c>
      <c r="AU342" s="224" t="s">
        <v>85</v>
      </c>
      <c r="AV342" s="14" t="s">
        <v>85</v>
      </c>
      <c r="AW342" s="14" t="s">
        <v>32</v>
      </c>
      <c r="AX342" s="14" t="s">
        <v>75</v>
      </c>
      <c r="AY342" s="224" t="s">
        <v>133</v>
      </c>
    </row>
    <row r="343" spans="1:65" s="14" customFormat="1" ht="11.25">
      <c r="B343" s="214"/>
      <c r="C343" s="215"/>
      <c r="D343" s="205" t="s">
        <v>169</v>
      </c>
      <c r="E343" s="216" t="s">
        <v>1</v>
      </c>
      <c r="F343" s="217" t="s">
        <v>1816</v>
      </c>
      <c r="G343" s="215"/>
      <c r="H343" s="218">
        <v>1.248</v>
      </c>
      <c r="I343" s="219"/>
      <c r="J343" s="215"/>
      <c r="K343" s="215"/>
      <c r="L343" s="220"/>
      <c r="M343" s="221"/>
      <c r="N343" s="222"/>
      <c r="O343" s="222"/>
      <c r="P343" s="222"/>
      <c r="Q343" s="222"/>
      <c r="R343" s="222"/>
      <c r="S343" s="222"/>
      <c r="T343" s="223"/>
      <c r="AT343" s="224" t="s">
        <v>169</v>
      </c>
      <c r="AU343" s="224" t="s">
        <v>85</v>
      </c>
      <c r="AV343" s="14" t="s">
        <v>85</v>
      </c>
      <c r="AW343" s="14" t="s">
        <v>32</v>
      </c>
      <c r="AX343" s="14" t="s">
        <v>75</v>
      </c>
      <c r="AY343" s="224" t="s">
        <v>133</v>
      </c>
    </row>
    <row r="344" spans="1:65" s="15" customFormat="1" ht="11.25">
      <c r="B344" s="225"/>
      <c r="C344" s="226"/>
      <c r="D344" s="205" t="s">
        <v>169</v>
      </c>
      <c r="E344" s="227" t="s">
        <v>1</v>
      </c>
      <c r="F344" s="228" t="s">
        <v>173</v>
      </c>
      <c r="G344" s="226"/>
      <c r="H344" s="229">
        <v>16.667999999999999</v>
      </c>
      <c r="I344" s="230"/>
      <c r="J344" s="226"/>
      <c r="K344" s="226"/>
      <c r="L344" s="231"/>
      <c r="M344" s="232"/>
      <c r="N344" s="233"/>
      <c r="O344" s="233"/>
      <c r="P344" s="233"/>
      <c r="Q344" s="233"/>
      <c r="R344" s="233"/>
      <c r="S344" s="233"/>
      <c r="T344" s="234"/>
      <c r="AT344" s="235" t="s">
        <v>169</v>
      </c>
      <c r="AU344" s="235" t="s">
        <v>85</v>
      </c>
      <c r="AV344" s="15" t="s">
        <v>139</v>
      </c>
      <c r="AW344" s="15" t="s">
        <v>32</v>
      </c>
      <c r="AX344" s="15" t="s">
        <v>83</v>
      </c>
      <c r="AY344" s="235" t="s">
        <v>133</v>
      </c>
    </row>
    <row r="345" spans="1:65" s="2" customFormat="1" ht="24.2" customHeight="1">
      <c r="A345" s="34"/>
      <c r="B345" s="35"/>
      <c r="C345" s="236" t="s">
        <v>808</v>
      </c>
      <c r="D345" s="236" t="s">
        <v>221</v>
      </c>
      <c r="E345" s="237" t="s">
        <v>596</v>
      </c>
      <c r="F345" s="238" t="s">
        <v>597</v>
      </c>
      <c r="G345" s="239" t="s">
        <v>167</v>
      </c>
      <c r="H345" s="240">
        <v>16</v>
      </c>
      <c r="I345" s="241"/>
      <c r="J345" s="242">
        <f>ROUND(I345*H345,2)</f>
        <v>0</v>
      </c>
      <c r="K345" s="243"/>
      <c r="L345" s="39"/>
      <c r="M345" s="244" t="s">
        <v>1</v>
      </c>
      <c r="N345" s="245" t="s">
        <v>40</v>
      </c>
      <c r="O345" s="71"/>
      <c r="P345" s="199">
        <f>O345*H345</f>
        <v>0</v>
      </c>
      <c r="Q345" s="199">
        <v>6.0000000000000002E-5</v>
      </c>
      <c r="R345" s="199">
        <f>Q345*H345</f>
        <v>9.6000000000000002E-4</v>
      </c>
      <c r="S345" s="199">
        <v>0</v>
      </c>
      <c r="T345" s="200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201" t="s">
        <v>139</v>
      </c>
      <c r="AT345" s="201" t="s">
        <v>221</v>
      </c>
      <c r="AU345" s="201" t="s">
        <v>85</v>
      </c>
      <c r="AY345" s="17" t="s">
        <v>133</v>
      </c>
      <c r="BE345" s="202">
        <f>IF(N345="základní",J345,0)</f>
        <v>0</v>
      </c>
      <c r="BF345" s="202">
        <f>IF(N345="snížená",J345,0)</f>
        <v>0</v>
      </c>
      <c r="BG345" s="202">
        <f>IF(N345="zákl. přenesená",J345,0)</f>
        <v>0</v>
      </c>
      <c r="BH345" s="202">
        <f>IF(N345="sníž. přenesená",J345,0)</f>
        <v>0</v>
      </c>
      <c r="BI345" s="202">
        <f>IF(N345="nulová",J345,0)</f>
        <v>0</v>
      </c>
      <c r="BJ345" s="17" t="s">
        <v>83</v>
      </c>
      <c r="BK345" s="202">
        <f>ROUND(I345*H345,2)</f>
        <v>0</v>
      </c>
      <c r="BL345" s="17" t="s">
        <v>139</v>
      </c>
      <c r="BM345" s="201" t="s">
        <v>1972</v>
      </c>
    </row>
    <row r="346" spans="1:65" s="2" customFormat="1" ht="24.2" customHeight="1">
      <c r="A346" s="34"/>
      <c r="B346" s="35"/>
      <c r="C346" s="236" t="s">
        <v>813</v>
      </c>
      <c r="D346" s="236" t="s">
        <v>221</v>
      </c>
      <c r="E346" s="237" t="s">
        <v>1818</v>
      </c>
      <c r="F346" s="238" t="s">
        <v>1819</v>
      </c>
      <c r="G346" s="239" t="s">
        <v>167</v>
      </c>
      <c r="H346" s="240">
        <v>16</v>
      </c>
      <c r="I346" s="241"/>
      <c r="J346" s="242">
        <f>ROUND(I346*H346,2)</f>
        <v>0</v>
      </c>
      <c r="K346" s="243"/>
      <c r="L346" s="39"/>
      <c r="M346" s="244" t="s">
        <v>1</v>
      </c>
      <c r="N346" s="245" t="s">
        <v>40</v>
      </c>
      <c r="O346" s="71"/>
      <c r="P346" s="199">
        <f>O346*H346</f>
        <v>0</v>
      </c>
      <c r="Q346" s="199">
        <v>0</v>
      </c>
      <c r="R346" s="199">
        <f>Q346*H346</f>
        <v>0</v>
      </c>
      <c r="S346" s="199">
        <v>0</v>
      </c>
      <c r="T346" s="200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201" t="s">
        <v>139</v>
      </c>
      <c r="AT346" s="201" t="s">
        <v>221</v>
      </c>
      <c r="AU346" s="201" t="s">
        <v>85</v>
      </c>
      <c r="AY346" s="17" t="s">
        <v>133</v>
      </c>
      <c r="BE346" s="202">
        <f>IF(N346="základní",J346,0)</f>
        <v>0</v>
      </c>
      <c r="BF346" s="202">
        <f>IF(N346="snížená",J346,0)</f>
        <v>0</v>
      </c>
      <c r="BG346" s="202">
        <f>IF(N346="zákl. přenesená",J346,0)</f>
        <v>0</v>
      </c>
      <c r="BH346" s="202">
        <f>IF(N346="sníž. přenesená",J346,0)</f>
        <v>0</v>
      </c>
      <c r="BI346" s="202">
        <f>IF(N346="nulová",J346,0)</f>
        <v>0</v>
      </c>
      <c r="BJ346" s="17" t="s">
        <v>83</v>
      </c>
      <c r="BK346" s="202">
        <f>ROUND(I346*H346,2)</f>
        <v>0</v>
      </c>
      <c r="BL346" s="17" t="s">
        <v>139</v>
      </c>
      <c r="BM346" s="201" t="s">
        <v>1973</v>
      </c>
    </row>
    <row r="347" spans="1:65" s="2" customFormat="1" ht="24.2" customHeight="1">
      <c r="A347" s="34"/>
      <c r="B347" s="35"/>
      <c r="C347" s="236" t="s">
        <v>818</v>
      </c>
      <c r="D347" s="236" t="s">
        <v>221</v>
      </c>
      <c r="E347" s="237" t="s">
        <v>1821</v>
      </c>
      <c r="F347" s="238" t="s">
        <v>1822</v>
      </c>
      <c r="G347" s="239" t="s">
        <v>236</v>
      </c>
      <c r="H347" s="240">
        <v>77</v>
      </c>
      <c r="I347" s="241"/>
      <c r="J347" s="242">
        <f>ROUND(I347*H347,2)</f>
        <v>0</v>
      </c>
      <c r="K347" s="243"/>
      <c r="L347" s="39"/>
      <c r="M347" s="244" t="s">
        <v>1</v>
      </c>
      <c r="N347" s="245" t="s">
        <v>40</v>
      </c>
      <c r="O347" s="71"/>
      <c r="P347" s="199">
        <f>O347*H347</f>
        <v>0</v>
      </c>
      <c r="Q347" s="199">
        <v>0</v>
      </c>
      <c r="R347" s="199">
        <f>Q347*H347</f>
        <v>0</v>
      </c>
      <c r="S347" s="199">
        <v>0</v>
      </c>
      <c r="T347" s="200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201" t="s">
        <v>139</v>
      </c>
      <c r="AT347" s="201" t="s">
        <v>221</v>
      </c>
      <c r="AU347" s="201" t="s">
        <v>85</v>
      </c>
      <c r="AY347" s="17" t="s">
        <v>133</v>
      </c>
      <c r="BE347" s="202">
        <f>IF(N347="základní",J347,0)</f>
        <v>0</v>
      </c>
      <c r="BF347" s="202">
        <f>IF(N347="snížená",J347,0)</f>
        <v>0</v>
      </c>
      <c r="BG347" s="202">
        <f>IF(N347="zákl. přenesená",J347,0)</f>
        <v>0</v>
      </c>
      <c r="BH347" s="202">
        <f>IF(N347="sníž. přenesená",J347,0)</f>
        <v>0</v>
      </c>
      <c r="BI347" s="202">
        <f>IF(N347="nulová",J347,0)</f>
        <v>0</v>
      </c>
      <c r="BJ347" s="17" t="s">
        <v>83</v>
      </c>
      <c r="BK347" s="202">
        <f>ROUND(I347*H347,2)</f>
        <v>0</v>
      </c>
      <c r="BL347" s="17" t="s">
        <v>139</v>
      </c>
      <c r="BM347" s="201" t="s">
        <v>1974</v>
      </c>
    </row>
    <row r="348" spans="1:65" s="2" customFormat="1" ht="16.5" customHeight="1">
      <c r="A348" s="34"/>
      <c r="B348" s="35"/>
      <c r="C348" s="188" t="s">
        <v>293</v>
      </c>
      <c r="D348" s="188" t="s">
        <v>135</v>
      </c>
      <c r="E348" s="189" t="s">
        <v>1824</v>
      </c>
      <c r="F348" s="190" t="s">
        <v>1825</v>
      </c>
      <c r="G348" s="191" t="s">
        <v>1826</v>
      </c>
      <c r="H348" s="192">
        <v>6.2E-2</v>
      </c>
      <c r="I348" s="193"/>
      <c r="J348" s="194">
        <f>ROUND(I348*H348,2)</f>
        <v>0</v>
      </c>
      <c r="K348" s="195"/>
      <c r="L348" s="196"/>
      <c r="M348" s="197" t="s">
        <v>1</v>
      </c>
      <c r="N348" s="198" t="s">
        <v>40</v>
      </c>
      <c r="O348" s="71"/>
      <c r="P348" s="199">
        <f>O348*H348</f>
        <v>0</v>
      </c>
      <c r="Q348" s="199">
        <v>0</v>
      </c>
      <c r="R348" s="199">
        <f>Q348*H348</f>
        <v>0</v>
      </c>
      <c r="S348" s="199">
        <v>0</v>
      </c>
      <c r="T348" s="200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201" t="s">
        <v>138</v>
      </c>
      <c r="AT348" s="201" t="s">
        <v>135</v>
      </c>
      <c r="AU348" s="201" t="s">
        <v>85</v>
      </c>
      <c r="AY348" s="17" t="s">
        <v>133</v>
      </c>
      <c r="BE348" s="202">
        <f>IF(N348="základní",J348,0)</f>
        <v>0</v>
      </c>
      <c r="BF348" s="202">
        <f>IF(N348="snížená",J348,0)</f>
        <v>0</v>
      </c>
      <c r="BG348" s="202">
        <f>IF(N348="zákl. přenesená",J348,0)</f>
        <v>0</v>
      </c>
      <c r="BH348" s="202">
        <f>IF(N348="sníž. přenesená",J348,0)</f>
        <v>0</v>
      </c>
      <c r="BI348" s="202">
        <f>IF(N348="nulová",J348,0)</f>
        <v>0</v>
      </c>
      <c r="BJ348" s="17" t="s">
        <v>83</v>
      </c>
      <c r="BK348" s="202">
        <f>ROUND(I348*H348,2)</f>
        <v>0</v>
      </c>
      <c r="BL348" s="17" t="s">
        <v>139</v>
      </c>
      <c r="BM348" s="201" t="s">
        <v>1975</v>
      </c>
    </row>
    <row r="349" spans="1:65" s="14" customFormat="1" ht="11.25">
      <c r="B349" s="214"/>
      <c r="C349" s="215"/>
      <c r="D349" s="205" t="s">
        <v>169</v>
      </c>
      <c r="E349" s="216" t="s">
        <v>1</v>
      </c>
      <c r="F349" s="217" t="s">
        <v>1828</v>
      </c>
      <c r="G349" s="215"/>
      <c r="H349" s="218">
        <v>6.2E-2</v>
      </c>
      <c r="I349" s="219"/>
      <c r="J349" s="215"/>
      <c r="K349" s="215"/>
      <c r="L349" s="220"/>
      <c r="M349" s="221"/>
      <c r="N349" s="222"/>
      <c r="O349" s="222"/>
      <c r="P349" s="222"/>
      <c r="Q349" s="222"/>
      <c r="R349" s="222"/>
      <c r="S349" s="222"/>
      <c r="T349" s="223"/>
      <c r="AT349" s="224" t="s">
        <v>169</v>
      </c>
      <c r="AU349" s="224" t="s">
        <v>85</v>
      </c>
      <c r="AV349" s="14" t="s">
        <v>85</v>
      </c>
      <c r="AW349" s="14" t="s">
        <v>32</v>
      </c>
      <c r="AX349" s="14" t="s">
        <v>83</v>
      </c>
      <c r="AY349" s="224" t="s">
        <v>133</v>
      </c>
    </row>
    <row r="350" spans="1:65" s="2" customFormat="1" ht="16.5" customHeight="1">
      <c r="A350" s="34"/>
      <c r="B350" s="35"/>
      <c r="C350" s="236" t="s">
        <v>827</v>
      </c>
      <c r="D350" s="236" t="s">
        <v>221</v>
      </c>
      <c r="E350" s="237" t="s">
        <v>1829</v>
      </c>
      <c r="F350" s="238" t="s">
        <v>1830</v>
      </c>
      <c r="G350" s="239" t="s">
        <v>167</v>
      </c>
      <c r="H350" s="240">
        <v>3180</v>
      </c>
      <c r="I350" s="241"/>
      <c r="J350" s="242">
        <f>ROUND(I350*H350,2)</f>
        <v>0</v>
      </c>
      <c r="K350" s="243"/>
      <c r="L350" s="39"/>
      <c r="M350" s="244" t="s">
        <v>1</v>
      </c>
      <c r="N350" s="245" t="s">
        <v>40</v>
      </c>
      <c r="O350" s="71"/>
      <c r="P350" s="199">
        <f>O350*H350</f>
        <v>0</v>
      </c>
      <c r="Q350" s="199">
        <v>0</v>
      </c>
      <c r="R350" s="199">
        <f>Q350*H350</f>
        <v>0</v>
      </c>
      <c r="S350" s="199">
        <v>0</v>
      </c>
      <c r="T350" s="200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201" t="s">
        <v>139</v>
      </c>
      <c r="AT350" s="201" t="s">
        <v>221</v>
      </c>
      <c r="AU350" s="201" t="s">
        <v>85</v>
      </c>
      <c r="AY350" s="17" t="s">
        <v>133</v>
      </c>
      <c r="BE350" s="202">
        <f>IF(N350="základní",J350,0)</f>
        <v>0</v>
      </c>
      <c r="BF350" s="202">
        <f>IF(N350="snížená",J350,0)</f>
        <v>0</v>
      </c>
      <c r="BG350" s="202">
        <f>IF(N350="zákl. přenesená",J350,0)</f>
        <v>0</v>
      </c>
      <c r="BH350" s="202">
        <f>IF(N350="sníž. přenesená",J350,0)</f>
        <v>0</v>
      </c>
      <c r="BI350" s="202">
        <f>IF(N350="nulová",J350,0)</f>
        <v>0</v>
      </c>
      <c r="BJ350" s="17" t="s">
        <v>83</v>
      </c>
      <c r="BK350" s="202">
        <f>ROUND(I350*H350,2)</f>
        <v>0</v>
      </c>
      <c r="BL350" s="17" t="s">
        <v>139</v>
      </c>
      <c r="BM350" s="201" t="s">
        <v>1976</v>
      </c>
    </row>
    <row r="351" spans="1:65" s="14" customFormat="1" ht="11.25">
      <c r="B351" s="214"/>
      <c r="C351" s="215"/>
      <c r="D351" s="205" t="s">
        <v>169</v>
      </c>
      <c r="E351" s="216" t="s">
        <v>1</v>
      </c>
      <c r="F351" s="217" t="s">
        <v>1832</v>
      </c>
      <c r="G351" s="215"/>
      <c r="H351" s="218">
        <v>3180</v>
      </c>
      <c r="I351" s="219"/>
      <c r="J351" s="215"/>
      <c r="K351" s="215"/>
      <c r="L351" s="220"/>
      <c r="M351" s="221"/>
      <c r="N351" s="222"/>
      <c r="O351" s="222"/>
      <c r="P351" s="222"/>
      <c r="Q351" s="222"/>
      <c r="R351" s="222"/>
      <c r="S351" s="222"/>
      <c r="T351" s="223"/>
      <c r="AT351" s="224" t="s">
        <v>169</v>
      </c>
      <c r="AU351" s="224" t="s">
        <v>85</v>
      </c>
      <c r="AV351" s="14" t="s">
        <v>85</v>
      </c>
      <c r="AW351" s="14" t="s">
        <v>32</v>
      </c>
      <c r="AX351" s="14" t="s">
        <v>83</v>
      </c>
      <c r="AY351" s="224" t="s">
        <v>133</v>
      </c>
    </row>
    <row r="352" spans="1:65" s="2" customFormat="1" ht="33" customHeight="1">
      <c r="A352" s="34"/>
      <c r="B352" s="35"/>
      <c r="C352" s="236" t="s">
        <v>835</v>
      </c>
      <c r="D352" s="236" t="s">
        <v>221</v>
      </c>
      <c r="E352" s="237" t="s">
        <v>1833</v>
      </c>
      <c r="F352" s="238" t="s">
        <v>1834</v>
      </c>
      <c r="G352" s="239" t="s">
        <v>236</v>
      </c>
      <c r="H352" s="240">
        <v>103</v>
      </c>
      <c r="I352" s="241"/>
      <c r="J352" s="242">
        <f>ROUND(I352*H352,2)</f>
        <v>0</v>
      </c>
      <c r="K352" s="243"/>
      <c r="L352" s="39"/>
      <c r="M352" s="244" t="s">
        <v>1</v>
      </c>
      <c r="N352" s="245" t="s">
        <v>40</v>
      </c>
      <c r="O352" s="71"/>
      <c r="P352" s="199">
        <f>O352*H352</f>
        <v>0</v>
      </c>
      <c r="Q352" s="199">
        <v>0</v>
      </c>
      <c r="R352" s="199">
        <f>Q352*H352</f>
        <v>0</v>
      </c>
      <c r="S352" s="199">
        <v>0</v>
      </c>
      <c r="T352" s="200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201" t="s">
        <v>139</v>
      </c>
      <c r="AT352" s="201" t="s">
        <v>221</v>
      </c>
      <c r="AU352" s="201" t="s">
        <v>85</v>
      </c>
      <c r="AY352" s="17" t="s">
        <v>133</v>
      </c>
      <c r="BE352" s="202">
        <f>IF(N352="základní",J352,0)</f>
        <v>0</v>
      </c>
      <c r="BF352" s="202">
        <f>IF(N352="snížená",J352,0)</f>
        <v>0</v>
      </c>
      <c r="BG352" s="202">
        <f>IF(N352="zákl. přenesená",J352,0)</f>
        <v>0</v>
      </c>
      <c r="BH352" s="202">
        <f>IF(N352="sníž. přenesená",J352,0)</f>
        <v>0</v>
      </c>
      <c r="BI352" s="202">
        <f>IF(N352="nulová",J352,0)</f>
        <v>0</v>
      </c>
      <c r="BJ352" s="17" t="s">
        <v>83</v>
      </c>
      <c r="BK352" s="202">
        <f>ROUND(I352*H352,2)</f>
        <v>0</v>
      </c>
      <c r="BL352" s="17" t="s">
        <v>139</v>
      </c>
      <c r="BM352" s="201" t="s">
        <v>1977</v>
      </c>
    </row>
    <row r="353" spans="1:65" s="2" customFormat="1" ht="16.5" customHeight="1">
      <c r="A353" s="34"/>
      <c r="B353" s="35"/>
      <c r="C353" s="236" t="s">
        <v>840</v>
      </c>
      <c r="D353" s="236" t="s">
        <v>221</v>
      </c>
      <c r="E353" s="237" t="s">
        <v>1836</v>
      </c>
      <c r="F353" s="238" t="s">
        <v>1837</v>
      </c>
      <c r="G353" s="239" t="s">
        <v>167</v>
      </c>
      <c r="H353" s="240">
        <v>16</v>
      </c>
      <c r="I353" s="241"/>
      <c r="J353" s="242">
        <f>ROUND(I353*H353,2)</f>
        <v>0</v>
      </c>
      <c r="K353" s="243"/>
      <c r="L353" s="39"/>
      <c r="M353" s="244" t="s">
        <v>1</v>
      </c>
      <c r="N353" s="245" t="s">
        <v>40</v>
      </c>
      <c r="O353" s="71"/>
      <c r="P353" s="199">
        <f>O353*H353</f>
        <v>0</v>
      </c>
      <c r="Q353" s="199">
        <v>2.0000000000000002E-5</v>
      </c>
      <c r="R353" s="199">
        <f>Q353*H353</f>
        <v>3.2000000000000003E-4</v>
      </c>
      <c r="S353" s="199">
        <v>0</v>
      </c>
      <c r="T353" s="200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201" t="s">
        <v>139</v>
      </c>
      <c r="AT353" s="201" t="s">
        <v>221</v>
      </c>
      <c r="AU353" s="201" t="s">
        <v>85</v>
      </c>
      <c r="AY353" s="17" t="s">
        <v>133</v>
      </c>
      <c r="BE353" s="202">
        <f>IF(N353="základní",J353,0)</f>
        <v>0</v>
      </c>
      <c r="BF353" s="202">
        <f>IF(N353="snížená",J353,0)</f>
        <v>0</v>
      </c>
      <c r="BG353" s="202">
        <f>IF(N353="zákl. přenesená",J353,0)</f>
        <v>0</v>
      </c>
      <c r="BH353" s="202">
        <f>IF(N353="sníž. přenesená",J353,0)</f>
        <v>0</v>
      </c>
      <c r="BI353" s="202">
        <f>IF(N353="nulová",J353,0)</f>
        <v>0</v>
      </c>
      <c r="BJ353" s="17" t="s">
        <v>83</v>
      </c>
      <c r="BK353" s="202">
        <f>ROUND(I353*H353,2)</f>
        <v>0</v>
      </c>
      <c r="BL353" s="17" t="s">
        <v>139</v>
      </c>
      <c r="BM353" s="201" t="s">
        <v>1978</v>
      </c>
    </row>
    <row r="354" spans="1:65" s="2" customFormat="1" ht="24.2" customHeight="1">
      <c r="A354" s="34"/>
      <c r="B354" s="35"/>
      <c r="C354" s="236" t="s">
        <v>845</v>
      </c>
      <c r="D354" s="236" t="s">
        <v>221</v>
      </c>
      <c r="E354" s="237" t="s">
        <v>1839</v>
      </c>
      <c r="F354" s="238" t="s">
        <v>1840</v>
      </c>
      <c r="G354" s="239" t="s">
        <v>236</v>
      </c>
      <c r="H354" s="240">
        <v>17.286999999999999</v>
      </c>
      <c r="I354" s="241"/>
      <c r="J354" s="242">
        <f>ROUND(I354*H354,2)</f>
        <v>0</v>
      </c>
      <c r="K354" s="243"/>
      <c r="L354" s="39"/>
      <c r="M354" s="244" t="s">
        <v>1</v>
      </c>
      <c r="N354" s="245" t="s">
        <v>40</v>
      </c>
      <c r="O354" s="71"/>
      <c r="P354" s="199">
        <f>O354*H354</f>
        <v>0</v>
      </c>
      <c r="Q354" s="199">
        <v>0</v>
      </c>
      <c r="R354" s="199">
        <f>Q354*H354</f>
        <v>0</v>
      </c>
      <c r="S354" s="199">
        <v>0</v>
      </c>
      <c r="T354" s="200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201" t="s">
        <v>139</v>
      </c>
      <c r="AT354" s="201" t="s">
        <v>221</v>
      </c>
      <c r="AU354" s="201" t="s">
        <v>85</v>
      </c>
      <c r="AY354" s="17" t="s">
        <v>133</v>
      </c>
      <c r="BE354" s="202">
        <f>IF(N354="základní",J354,0)</f>
        <v>0</v>
      </c>
      <c r="BF354" s="202">
        <f>IF(N354="snížená",J354,0)</f>
        <v>0</v>
      </c>
      <c r="BG354" s="202">
        <f>IF(N354="zákl. přenesená",J354,0)</f>
        <v>0</v>
      </c>
      <c r="BH354" s="202">
        <f>IF(N354="sníž. přenesená",J354,0)</f>
        <v>0</v>
      </c>
      <c r="BI354" s="202">
        <f>IF(N354="nulová",J354,0)</f>
        <v>0</v>
      </c>
      <c r="BJ354" s="17" t="s">
        <v>83</v>
      </c>
      <c r="BK354" s="202">
        <f>ROUND(I354*H354,2)</f>
        <v>0</v>
      </c>
      <c r="BL354" s="17" t="s">
        <v>139</v>
      </c>
      <c r="BM354" s="201" t="s">
        <v>1979</v>
      </c>
    </row>
    <row r="355" spans="1:65" s="14" customFormat="1" ht="11.25">
      <c r="B355" s="214"/>
      <c r="C355" s="215"/>
      <c r="D355" s="205" t="s">
        <v>169</v>
      </c>
      <c r="E355" s="216" t="s">
        <v>1</v>
      </c>
      <c r="F355" s="217" t="s">
        <v>1842</v>
      </c>
      <c r="G355" s="215"/>
      <c r="H355" s="218">
        <v>17.286999999999999</v>
      </c>
      <c r="I355" s="219"/>
      <c r="J355" s="215"/>
      <c r="K355" s="215"/>
      <c r="L355" s="220"/>
      <c r="M355" s="221"/>
      <c r="N355" s="222"/>
      <c r="O355" s="222"/>
      <c r="P355" s="222"/>
      <c r="Q355" s="222"/>
      <c r="R355" s="222"/>
      <c r="S355" s="222"/>
      <c r="T355" s="223"/>
      <c r="AT355" s="224" t="s">
        <v>169</v>
      </c>
      <c r="AU355" s="224" t="s">
        <v>85</v>
      </c>
      <c r="AV355" s="14" t="s">
        <v>85</v>
      </c>
      <c r="AW355" s="14" t="s">
        <v>32</v>
      </c>
      <c r="AX355" s="14" t="s">
        <v>83</v>
      </c>
      <c r="AY355" s="224" t="s">
        <v>133</v>
      </c>
    </row>
    <row r="356" spans="1:65" s="2" customFormat="1" ht="16.5" customHeight="1">
      <c r="A356" s="34"/>
      <c r="B356" s="35"/>
      <c r="C356" s="188" t="s">
        <v>851</v>
      </c>
      <c r="D356" s="188" t="s">
        <v>135</v>
      </c>
      <c r="E356" s="189" t="s">
        <v>622</v>
      </c>
      <c r="F356" s="190" t="s">
        <v>623</v>
      </c>
      <c r="G356" s="191" t="s">
        <v>249</v>
      </c>
      <c r="H356" s="192">
        <v>1.7290000000000001</v>
      </c>
      <c r="I356" s="193"/>
      <c r="J356" s="194">
        <f>ROUND(I356*H356,2)</f>
        <v>0</v>
      </c>
      <c r="K356" s="195"/>
      <c r="L356" s="196"/>
      <c r="M356" s="197" t="s">
        <v>1</v>
      </c>
      <c r="N356" s="198" t="s">
        <v>40</v>
      </c>
      <c r="O356" s="71"/>
      <c r="P356" s="199">
        <f>O356*H356</f>
        <v>0</v>
      </c>
      <c r="Q356" s="199">
        <v>0.2</v>
      </c>
      <c r="R356" s="199">
        <f>Q356*H356</f>
        <v>0.34580000000000005</v>
      </c>
      <c r="S356" s="199">
        <v>0</v>
      </c>
      <c r="T356" s="200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201" t="s">
        <v>138</v>
      </c>
      <c r="AT356" s="201" t="s">
        <v>135</v>
      </c>
      <c r="AU356" s="201" t="s">
        <v>85</v>
      </c>
      <c r="AY356" s="17" t="s">
        <v>133</v>
      </c>
      <c r="BE356" s="202">
        <f>IF(N356="základní",J356,0)</f>
        <v>0</v>
      </c>
      <c r="BF356" s="202">
        <f>IF(N356="snížená",J356,0)</f>
        <v>0</v>
      </c>
      <c r="BG356" s="202">
        <f>IF(N356="zákl. přenesená",J356,0)</f>
        <v>0</v>
      </c>
      <c r="BH356" s="202">
        <f>IF(N356="sníž. přenesená",J356,0)</f>
        <v>0</v>
      </c>
      <c r="BI356" s="202">
        <f>IF(N356="nulová",J356,0)</f>
        <v>0</v>
      </c>
      <c r="BJ356" s="17" t="s">
        <v>83</v>
      </c>
      <c r="BK356" s="202">
        <f>ROUND(I356*H356,2)</f>
        <v>0</v>
      </c>
      <c r="BL356" s="17" t="s">
        <v>139</v>
      </c>
      <c r="BM356" s="201" t="s">
        <v>1980</v>
      </c>
    </row>
    <row r="357" spans="1:65" s="14" customFormat="1" ht="11.25">
      <c r="B357" s="214"/>
      <c r="C357" s="215"/>
      <c r="D357" s="205" t="s">
        <v>169</v>
      </c>
      <c r="E357" s="216" t="s">
        <v>1</v>
      </c>
      <c r="F357" s="217" t="s">
        <v>1844</v>
      </c>
      <c r="G357" s="215"/>
      <c r="H357" s="218">
        <v>1.7290000000000001</v>
      </c>
      <c r="I357" s="219"/>
      <c r="J357" s="215"/>
      <c r="K357" s="215"/>
      <c r="L357" s="220"/>
      <c r="M357" s="221"/>
      <c r="N357" s="222"/>
      <c r="O357" s="222"/>
      <c r="P357" s="222"/>
      <c r="Q357" s="222"/>
      <c r="R357" s="222"/>
      <c r="S357" s="222"/>
      <c r="T357" s="223"/>
      <c r="AT357" s="224" t="s">
        <v>169</v>
      </c>
      <c r="AU357" s="224" t="s">
        <v>85</v>
      </c>
      <c r="AV357" s="14" t="s">
        <v>85</v>
      </c>
      <c r="AW357" s="14" t="s">
        <v>32</v>
      </c>
      <c r="AX357" s="14" t="s">
        <v>83</v>
      </c>
      <c r="AY357" s="224" t="s">
        <v>133</v>
      </c>
    </row>
    <row r="358" spans="1:65" s="2" customFormat="1" ht="16.5" customHeight="1">
      <c r="A358" s="34"/>
      <c r="B358" s="35"/>
      <c r="C358" s="236" t="s">
        <v>858</v>
      </c>
      <c r="D358" s="236" t="s">
        <v>221</v>
      </c>
      <c r="E358" s="237" t="s">
        <v>627</v>
      </c>
      <c r="F358" s="238" t="s">
        <v>628</v>
      </c>
      <c r="G358" s="239" t="s">
        <v>249</v>
      </c>
      <c r="H358" s="240">
        <v>24.488</v>
      </c>
      <c r="I358" s="241"/>
      <c r="J358" s="242">
        <f>ROUND(I358*H358,2)</f>
        <v>0</v>
      </c>
      <c r="K358" s="243"/>
      <c r="L358" s="39"/>
      <c r="M358" s="244" t="s">
        <v>1</v>
      </c>
      <c r="N358" s="245" t="s">
        <v>40</v>
      </c>
      <c r="O358" s="71"/>
      <c r="P358" s="199">
        <f>O358*H358</f>
        <v>0</v>
      </c>
      <c r="Q358" s="199">
        <v>0</v>
      </c>
      <c r="R358" s="199">
        <f>Q358*H358</f>
        <v>0</v>
      </c>
      <c r="S358" s="199">
        <v>0</v>
      </c>
      <c r="T358" s="200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201" t="s">
        <v>139</v>
      </c>
      <c r="AT358" s="201" t="s">
        <v>221</v>
      </c>
      <c r="AU358" s="201" t="s">
        <v>85</v>
      </c>
      <c r="AY358" s="17" t="s">
        <v>133</v>
      </c>
      <c r="BE358" s="202">
        <f>IF(N358="základní",J358,0)</f>
        <v>0</v>
      </c>
      <c r="BF358" s="202">
        <f>IF(N358="snížená",J358,0)</f>
        <v>0</v>
      </c>
      <c r="BG358" s="202">
        <f>IF(N358="zákl. přenesená",J358,0)</f>
        <v>0</v>
      </c>
      <c r="BH358" s="202">
        <f>IF(N358="sníž. přenesená",J358,0)</f>
        <v>0</v>
      </c>
      <c r="BI358" s="202">
        <f>IF(N358="nulová",J358,0)</f>
        <v>0</v>
      </c>
      <c r="BJ358" s="17" t="s">
        <v>83</v>
      </c>
      <c r="BK358" s="202">
        <f>ROUND(I358*H358,2)</f>
        <v>0</v>
      </c>
      <c r="BL358" s="17" t="s">
        <v>139</v>
      </c>
      <c r="BM358" s="201" t="s">
        <v>1981</v>
      </c>
    </row>
    <row r="359" spans="1:65" s="14" customFormat="1" ht="11.25">
      <c r="B359" s="214"/>
      <c r="C359" s="215"/>
      <c r="D359" s="205" t="s">
        <v>169</v>
      </c>
      <c r="E359" s="216" t="s">
        <v>1</v>
      </c>
      <c r="F359" s="217" t="s">
        <v>1846</v>
      </c>
      <c r="G359" s="215"/>
      <c r="H359" s="218">
        <v>11.55</v>
      </c>
      <c r="I359" s="219"/>
      <c r="J359" s="215"/>
      <c r="K359" s="215"/>
      <c r="L359" s="220"/>
      <c r="M359" s="221"/>
      <c r="N359" s="222"/>
      <c r="O359" s="222"/>
      <c r="P359" s="222"/>
      <c r="Q359" s="222"/>
      <c r="R359" s="222"/>
      <c r="S359" s="222"/>
      <c r="T359" s="223"/>
      <c r="AT359" s="224" t="s">
        <v>169</v>
      </c>
      <c r="AU359" s="224" t="s">
        <v>85</v>
      </c>
      <c r="AV359" s="14" t="s">
        <v>85</v>
      </c>
      <c r="AW359" s="14" t="s">
        <v>32</v>
      </c>
      <c r="AX359" s="14" t="s">
        <v>75</v>
      </c>
      <c r="AY359" s="224" t="s">
        <v>133</v>
      </c>
    </row>
    <row r="360" spans="1:65" s="14" customFormat="1" ht="11.25">
      <c r="B360" s="214"/>
      <c r="C360" s="215"/>
      <c r="D360" s="205" t="s">
        <v>169</v>
      </c>
      <c r="E360" s="216" t="s">
        <v>1</v>
      </c>
      <c r="F360" s="217" t="s">
        <v>1847</v>
      </c>
      <c r="G360" s="215"/>
      <c r="H360" s="218">
        <v>7.21</v>
      </c>
      <c r="I360" s="219"/>
      <c r="J360" s="215"/>
      <c r="K360" s="215"/>
      <c r="L360" s="220"/>
      <c r="M360" s="221"/>
      <c r="N360" s="222"/>
      <c r="O360" s="222"/>
      <c r="P360" s="222"/>
      <c r="Q360" s="222"/>
      <c r="R360" s="222"/>
      <c r="S360" s="222"/>
      <c r="T360" s="223"/>
      <c r="AT360" s="224" t="s">
        <v>169</v>
      </c>
      <c r="AU360" s="224" t="s">
        <v>85</v>
      </c>
      <c r="AV360" s="14" t="s">
        <v>85</v>
      </c>
      <c r="AW360" s="14" t="s">
        <v>32</v>
      </c>
      <c r="AX360" s="14" t="s">
        <v>75</v>
      </c>
      <c r="AY360" s="224" t="s">
        <v>133</v>
      </c>
    </row>
    <row r="361" spans="1:65" s="14" customFormat="1" ht="11.25">
      <c r="B361" s="214"/>
      <c r="C361" s="215"/>
      <c r="D361" s="205" t="s">
        <v>169</v>
      </c>
      <c r="E361" s="216" t="s">
        <v>1</v>
      </c>
      <c r="F361" s="217" t="s">
        <v>1848</v>
      </c>
      <c r="G361" s="215"/>
      <c r="H361" s="218">
        <v>3.3279999999999998</v>
      </c>
      <c r="I361" s="219"/>
      <c r="J361" s="215"/>
      <c r="K361" s="215"/>
      <c r="L361" s="220"/>
      <c r="M361" s="221"/>
      <c r="N361" s="222"/>
      <c r="O361" s="222"/>
      <c r="P361" s="222"/>
      <c r="Q361" s="222"/>
      <c r="R361" s="222"/>
      <c r="S361" s="222"/>
      <c r="T361" s="223"/>
      <c r="AT361" s="224" t="s">
        <v>169</v>
      </c>
      <c r="AU361" s="224" t="s">
        <v>85</v>
      </c>
      <c r="AV361" s="14" t="s">
        <v>85</v>
      </c>
      <c r="AW361" s="14" t="s">
        <v>32</v>
      </c>
      <c r="AX361" s="14" t="s">
        <v>75</v>
      </c>
      <c r="AY361" s="224" t="s">
        <v>133</v>
      </c>
    </row>
    <row r="362" spans="1:65" s="14" customFormat="1" ht="11.25">
      <c r="B362" s="214"/>
      <c r="C362" s="215"/>
      <c r="D362" s="205" t="s">
        <v>169</v>
      </c>
      <c r="E362" s="216" t="s">
        <v>1</v>
      </c>
      <c r="F362" s="217" t="s">
        <v>1925</v>
      </c>
      <c r="G362" s="215"/>
      <c r="H362" s="218">
        <v>2.4</v>
      </c>
      <c r="I362" s="219"/>
      <c r="J362" s="215"/>
      <c r="K362" s="215"/>
      <c r="L362" s="220"/>
      <c r="M362" s="221"/>
      <c r="N362" s="222"/>
      <c r="O362" s="222"/>
      <c r="P362" s="222"/>
      <c r="Q362" s="222"/>
      <c r="R362" s="222"/>
      <c r="S362" s="222"/>
      <c r="T362" s="223"/>
      <c r="AT362" s="224" t="s">
        <v>169</v>
      </c>
      <c r="AU362" s="224" t="s">
        <v>85</v>
      </c>
      <c r="AV362" s="14" t="s">
        <v>85</v>
      </c>
      <c r="AW362" s="14" t="s">
        <v>32</v>
      </c>
      <c r="AX362" s="14" t="s">
        <v>75</v>
      </c>
      <c r="AY362" s="224" t="s">
        <v>133</v>
      </c>
    </row>
    <row r="363" spans="1:65" s="15" customFormat="1" ht="11.25">
      <c r="B363" s="225"/>
      <c r="C363" s="226"/>
      <c r="D363" s="205" t="s">
        <v>169</v>
      </c>
      <c r="E363" s="227" t="s">
        <v>1</v>
      </c>
      <c r="F363" s="228" t="s">
        <v>173</v>
      </c>
      <c r="G363" s="226"/>
      <c r="H363" s="229">
        <v>24.488</v>
      </c>
      <c r="I363" s="230"/>
      <c r="J363" s="226"/>
      <c r="K363" s="226"/>
      <c r="L363" s="231"/>
      <c r="M363" s="232"/>
      <c r="N363" s="233"/>
      <c r="O363" s="233"/>
      <c r="P363" s="233"/>
      <c r="Q363" s="233"/>
      <c r="R363" s="233"/>
      <c r="S363" s="233"/>
      <c r="T363" s="234"/>
      <c r="AT363" s="235" t="s">
        <v>169</v>
      </c>
      <c r="AU363" s="235" t="s">
        <v>85</v>
      </c>
      <c r="AV363" s="15" t="s">
        <v>139</v>
      </c>
      <c r="AW363" s="15" t="s">
        <v>32</v>
      </c>
      <c r="AX363" s="15" t="s">
        <v>83</v>
      </c>
      <c r="AY363" s="235" t="s">
        <v>133</v>
      </c>
    </row>
    <row r="364" spans="1:65" s="2" customFormat="1" ht="21.75" customHeight="1">
      <c r="A364" s="34"/>
      <c r="B364" s="35"/>
      <c r="C364" s="236" t="s">
        <v>862</v>
      </c>
      <c r="D364" s="236" t="s">
        <v>221</v>
      </c>
      <c r="E364" s="237" t="s">
        <v>1850</v>
      </c>
      <c r="F364" s="238" t="s">
        <v>1851</v>
      </c>
      <c r="G364" s="239" t="s">
        <v>236</v>
      </c>
      <c r="H364" s="240">
        <v>28.274000000000001</v>
      </c>
      <c r="I364" s="241"/>
      <c r="J364" s="242">
        <f>ROUND(I364*H364,2)</f>
        <v>0</v>
      </c>
      <c r="K364" s="243"/>
      <c r="L364" s="39"/>
      <c r="M364" s="244" t="s">
        <v>1</v>
      </c>
      <c r="N364" s="245" t="s">
        <v>40</v>
      </c>
      <c r="O364" s="71"/>
      <c r="P364" s="199">
        <f>O364*H364</f>
        <v>0</v>
      </c>
      <c r="Q364" s="199">
        <v>0</v>
      </c>
      <c r="R364" s="199">
        <f>Q364*H364</f>
        <v>0</v>
      </c>
      <c r="S364" s="199">
        <v>0</v>
      </c>
      <c r="T364" s="200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201" t="s">
        <v>139</v>
      </c>
      <c r="AT364" s="201" t="s">
        <v>221</v>
      </c>
      <c r="AU364" s="201" t="s">
        <v>85</v>
      </c>
      <c r="AY364" s="17" t="s">
        <v>133</v>
      </c>
      <c r="BE364" s="202">
        <f>IF(N364="základní",J364,0)</f>
        <v>0</v>
      </c>
      <c r="BF364" s="202">
        <f>IF(N364="snížená",J364,0)</f>
        <v>0</v>
      </c>
      <c r="BG364" s="202">
        <f>IF(N364="zákl. přenesená",J364,0)</f>
        <v>0</v>
      </c>
      <c r="BH364" s="202">
        <f>IF(N364="sníž. přenesená",J364,0)</f>
        <v>0</v>
      </c>
      <c r="BI364" s="202">
        <f>IF(N364="nulová",J364,0)</f>
        <v>0</v>
      </c>
      <c r="BJ364" s="17" t="s">
        <v>83</v>
      </c>
      <c r="BK364" s="202">
        <f>ROUND(I364*H364,2)</f>
        <v>0</v>
      </c>
      <c r="BL364" s="17" t="s">
        <v>139</v>
      </c>
      <c r="BM364" s="201" t="s">
        <v>1982</v>
      </c>
    </row>
    <row r="365" spans="1:65" s="14" customFormat="1" ht="11.25">
      <c r="B365" s="214"/>
      <c r="C365" s="215"/>
      <c r="D365" s="205" t="s">
        <v>169</v>
      </c>
      <c r="E365" s="216" t="s">
        <v>1</v>
      </c>
      <c r="F365" s="217" t="s">
        <v>1853</v>
      </c>
      <c r="G365" s="215"/>
      <c r="H365" s="218">
        <v>28.274000000000001</v>
      </c>
      <c r="I365" s="219"/>
      <c r="J365" s="215"/>
      <c r="K365" s="215"/>
      <c r="L365" s="220"/>
      <c r="M365" s="221"/>
      <c r="N365" s="222"/>
      <c r="O365" s="222"/>
      <c r="P365" s="222"/>
      <c r="Q365" s="222"/>
      <c r="R365" s="222"/>
      <c r="S365" s="222"/>
      <c r="T365" s="223"/>
      <c r="AT365" s="224" t="s">
        <v>169</v>
      </c>
      <c r="AU365" s="224" t="s">
        <v>85</v>
      </c>
      <c r="AV365" s="14" t="s">
        <v>85</v>
      </c>
      <c r="AW365" s="14" t="s">
        <v>32</v>
      </c>
      <c r="AX365" s="14" t="s">
        <v>83</v>
      </c>
      <c r="AY365" s="224" t="s">
        <v>133</v>
      </c>
    </row>
    <row r="366" spans="1:65" s="2" customFormat="1" ht="24.2" customHeight="1">
      <c r="A366" s="34"/>
      <c r="B366" s="35"/>
      <c r="C366" s="236" t="s">
        <v>867</v>
      </c>
      <c r="D366" s="236" t="s">
        <v>221</v>
      </c>
      <c r="E366" s="237" t="s">
        <v>1854</v>
      </c>
      <c r="F366" s="238" t="s">
        <v>1855</v>
      </c>
      <c r="G366" s="239" t="s">
        <v>236</v>
      </c>
      <c r="H366" s="240">
        <v>166.4</v>
      </c>
      <c r="I366" s="241"/>
      <c r="J366" s="242">
        <f>ROUND(I366*H366,2)</f>
        <v>0</v>
      </c>
      <c r="K366" s="243"/>
      <c r="L366" s="39"/>
      <c r="M366" s="244" t="s">
        <v>1</v>
      </c>
      <c r="N366" s="245" t="s">
        <v>40</v>
      </c>
      <c r="O366" s="71"/>
      <c r="P366" s="199">
        <f>O366*H366</f>
        <v>0</v>
      </c>
      <c r="Q366" s="199">
        <v>0</v>
      </c>
      <c r="R366" s="199">
        <f>Q366*H366</f>
        <v>0</v>
      </c>
      <c r="S366" s="199">
        <v>0</v>
      </c>
      <c r="T366" s="200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201" t="s">
        <v>139</v>
      </c>
      <c r="AT366" s="201" t="s">
        <v>221</v>
      </c>
      <c r="AU366" s="201" t="s">
        <v>85</v>
      </c>
      <c r="AY366" s="17" t="s">
        <v>133</v>
      </c>
      <c r="BE366" s="202">
        <f>IF(N366="základní",J366,0)</f>
        <v>0</v>
      </c>
      <c r="BF366" s="202">
        <f>IF(N366="snížená",J366,0)</f>
        <v>0</v>
      </c>
      <c r="BG366" s="202">
        <f>IF(N366="zákl. přenesená",J366,0)</f>
        <v>0</v>
      </c>
      <c r="BH366" s="202">
        <f>IF(N366="sníž. přenesená",J366,0)</f>
        <v>0</v>
      </c>
      <c r="BI366" s="202">
        <f>IF(N366="nulová",J366,0)</f>
        <v>0</v>
      </c>
      <c r="BJ366" s="17" t="s">
        <v>83</v>
      </c>
      <c r="BK366" s="202">
        <f>ROUND(I366*H366,2)</f>
        <v>0</v>
      </c>
      <c r="BL366" s="17" t="s">
        <v>139</v>
      </c>
      <c r="BM366" s="201" t="s">
        <v>1983</v>
      </c>
    </row>
    <row r="367" spans="1:65" s="14" customFormat="1" ht="11.25">
      <c r="B367" s="214"/>
      <c r="C367" s="215"/>
      <c r="D367" s="205" t="s">
        <v>169</v>
      </c>
      <c r="E367" s="216" t="s">
        <v>1</v>
      </c>
      <c r="F367" s="217" t="s">
        <v>1857</v>
      </c>
      <c r="G367" s="215"/>
      <c r="H367" s="218">
        <v>166.4</v>
      </c>
      <c r="I367" s="219"/>
      <c r="J367" s="215"/>
      <c r="K367" s="215"/>
      <c r="L367" s="220"/>
      <c r="M367" s="221"/>
      <c r="N367" s="222"/>
      <c r="O367" s="222"/>
      <c r="P367" s="222"/>
      <c r="Q367" s="222"/>
      <c r="R367" s="222"/>
      <c r="S367" s="222"/>
      <c r="T367" s="223"/>
      <c r="AT367" s="224" t="s">
        <v>169</v>
      </c>
      <c r="AU367" s="224" t="s">
        <v>85</v>
      </c>
      <c r="AV367" s="14" t="s">
        <v>85</v>
      </c>
      <c r="AW367" s="14" t="s">
        <v>32</v>
      </c>
      <c r="AX367" s="14" t="s">
        <v>83</v>
      </c>
      <c r="AY367" s="224" t="s">
        <v>133</v>
      </c>
    </row>
    <row r="368" spans="1:65" s="2" customFormat="1" ht="21.75" customHeight="1">
      <c r="A368" s="34"/>
      <c r="B368" s="35"/>
      <c r="C368" s="236" t="s">
        <v>872</v>
      </c>
      <c r="D368" s="236" t="s">
        <v>221</v>
      </c>
      <c r="E368" s="237" t="s">
        <v>1858</v>
      </c>
      <c r="F368" s="238" t="s">
        <v>1859</v>
      </c>
      <c r="G368" s="239" t="s">
        <v>236</v>
      </c>
      <c r="H368" s="240">
        <v>618</v>
      </c>
      <c r="I368" s="241"/>
      <c r="J368" s="242">
        <f>ROUND(I368*H368,2)</f>
        <v>0</v>
      </c>
      <c r="K368" s="243"/>
      <c r="L368" s="39"/>
      <c r="M368" s="244" t="s">
        <v>1</v>
      </c>
      <c r="N368" s="245" t="s">
        <v>40</v>
      </c>
      <c r="O368" s="71"/>
      <c r="P368" s="199">
        <f>O368*H368</f>
        <v>0</v>
      </c>
      <c r="Q368" s="199">
        <v>0</v>
      </c>
      <c r="R368" s="199">
        <f>Q368*H368</f>
        <v>0</v>
      </c>
      <c r="S368" s="199">
        <v>0</v>
      </c>
      <c r="T368" s="200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201" t="s">
        <v>139</v>
      </c>
      <c r="AT368" s="201" t="s">
        <v>221</v>
      </c>
      <c r="AU368" s="201" t="s">
        <v>85</v>
      </c>
      <c r="AY368" s="17" t="s">
        <v>133</v>
      </c>
      <c r="BE368" s="202">
        <f>IF(N368="základní",J368,0)</f>
        <v>0</v>
      </c>
      <c r="BF368" s="202">
        <f>IF(N368="snížená",J368,0)</f>
        <v>0</v>
      </c>
      <c r="BG368" s="202">
        <f>IF(N368="zákl. přenesená",J368,0)</f>
        <v>0</v>
      </c>
      <c r="BH368" s="202">
        <f>IF(N368="sníž. přenesená",J368,0)</f>
        <v>0</v>
      </c>
      <c r="BI368" s="202">
        <f>IF(N368="nulová",J368,0)</f>
        <v>0</v>
      </c>
      <c r="BJ368" s="17" t="s">
        <v>83</v>
      </c>
      <c r="BK368" s="202">
        <f>ROUND(I368*H368,2)</f>
        <v>0</v>
      </c>
      <c r="BL368" s="17" t="s">
        <v>139</v>
      </c>
      <c r="BM368" s="201" t="s">
        <v>1984</v>
      </c>
    </row>
    <row r="369" spans="1:65" s="14" customFormat="1" ht="11.25">
      <c r="B369" s="214"/>
      <c r="C369" s="215"/>
      <c r="D369" s="205" t="s">
        <v>169</v>
      </c>
      <c r="E369" s="216" t="s">
        <v>1</v>
      </c>
      <c r="F369" s="217" t="s">
        <v>1805</v>
      </c>
      <c r="G369" s="215"/>
      <c r="H369" s="218">
        <v>618</v>
      </c>
      <c r="I369" s="219"/>
      <c r="J369" s="215"/>
      <c r="K369" s="215"/>
      <c r="L369" s="220"/>
      <c r="M369" s="221"/>
      <c r="N369" s="222"/>
      <c r="O369" s="222"/>
      <c r="P369" s="222"/>
      <c r="Q369" s="222"/>
      <c r="R369" s="222"/>
      <c r="S369" s="222"/>
      <c r="T369" s="223"/>
      <c r="AT369" s="224" t="s">
        <v>169</v>
      </c>
      <c r="AU369" s="224" t="s">
        <v>85</v>
      </c>
      <c r="AV369" s="14" t="s">
        <v>85</v>
      </c>
      <c r="AW369" s="14" t="s">
        <v>32</v>
      </c>
      <c r="AX369" s="14" t="s">
        <v>83</v>
      </c>
      <c r="AY369" s="224" t="s">
        <v>133</v>
      </c>
    </row>
    <row r="370" spans="1:65" s="2" customFormat="1" ht="33" customHeight="1">
      <c r="A370" s="34"/>
      <c r="B370" s="35"/>
      <c r="C370" s="236" t="s">
        <v>877</v>
      </c>
      <c r="D370" s="236" t="s">
        <v>221</v>
      </c>
      <c r="E370" s="237" t="s">
        <v>1861</v>
      </c>
      <c r="F370" s="238" t="s">
        <v>1862</v>
      </c>
      <c r="G370" s="239" t="s">
        <v>236</v>
      </c>
      <c r="H370" s="240">
        <v>154</v>
      </c>
      <c r="I370" s="241"/>
      <c r="J370" s="242">
        <f>ROUND(I370*H370,2)</f>
        <v>0</v>
      </c>
      <c r="K370" s="243"/>
      <c r="L370" s="39"/>
      <c r="M370" s="244" t="s">
        <v>1</v>
      </c>
      <c r="N370" s="245" t="s">
        <v>40</v>
      </c>
      <c r="O370" s="71"/>
      <c r="P370" s="199">
        <f>O370*H370</f>
        <v>0</v>
      </c>
      <c r="Q370" s="199">
        <v>0</v>
      </c>
      <c r="R370" s="199">
        <f>Q370*H370</f>
        <v>0</v>
      </c>
      <c r="S370" s="199">
        <v>0</v>
      </c>
      <c r="T370" s="200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201" t="s">
        <v>139</v>
      </c>
      <c r="AT370" s="201" t="s">
        <v>221</v>
      </c>
      <c r="AU370" s="201" t="s">
        <v>85</v>
      </c>
      <c r="AY370" s="17" t="s">
        <v>133</v>
      </c>
      <c r="BE370" s="202">
        <f>IF(N370="základní",J370,0)</f>
        <v>0</v>
      </c>
      <c r="BF370" s="202">
        <f>IF(N370="snížená",J370,0)</f>
        <v>0</v>
      </c>
      <c r="BG370" s="202">
        <f>IF(N370="zákl. přenesená",J370,0)</f>
        <v>0</v>
      </c>
      <c r="BH370" s="202">
        <f>IF(N370="sníž. přenesená",J370,0)</f>
        <v>0</v>
      </c>
      <c r="BI370" s="202">
        <f>IF(N370="nulová",J370,0)</f>
        <v>0</v>
      </c>
      <c r="BJ370" s="17" t="s">
        <v>83</v>
      </c>
      <c r="BK370" s="202">
        <f>ROUND(I370*H370,2)</f>
        <v>0</v>
      </c>
      <c r="BL370" s="17" t="s">
        <v>139</v>
      </c>
      <c r="BM370" s="201" t="s">
        <v>1985</v>
      </c>
    </row>
    <row r="371" spans="1:65" s="14" customFormat="1" ht="11.25">
      <c r="B371" s="214"/>
      <c r="C371" s="215"/>
      <c r="D371" s="205" t="s">
        <v>169</v>
      </c>
      <c r="E371" s="216" t="s">
        <v>1</v>
      </c>
      <c r="F371" s="217" t="s">
        <v>1864</v>
      </c>
      <c r="G371" s="215"/>
      <c r="H371" s="218">
        <v>154</v>
      </c>
      <c r="I371" s="219"/>
      <c r="J371" s="215"/>
      <c r="K371" s="215"/>
      <c r="L371" s="220"/>
      <c r="M371" s="221"/>
      <c r="N371" s="222"/>
      <c r="O371" s="222"/>
      <c r="P371" s="222"/>
      <c r="Q371" s="222"/>
      <c r="R371" s="222"/>
      <c r="S371" s="222"/>
      <c r="T371" s="223"/>
      <c r="AT371" s="224" t="s">
        <v>169</v>
      </c>
      <c r="AU371" s="224" t="s">
        <v>85</v>
      </c>
      <c r="AV371" s="14" t="s">
        <v>85</v>
      </c>
      <c r="AW371" s="14" t="s">
        <v>32</v>
      </c>
      <c r="AX371" s="14" t="s">
        <v>83</v>
      </c>
      <c r="AY371" s="224" t="s">
        <v>133</v>
      </c>
    </row>
    <row r="372" spans="1:65" s="2" customFormat="1" ht="21.75" customHeight="1">
      <c r="A372" s="34"/>
      <c r="B372" s="35"/>
      <c r="C372" s="236" t="s">
        <v>882</v>
      </c>
      <c r="D372" s="236" t="s">
        <v>221</v>
      </c>
      <c r="E372" s="237" t="s">
        <v>635</v>
      </c>
      <c r="F372" s="238" t="s">
        <v>636</v>
      </c>
      <c r="G372" s="239" t="s">
        <v>249</v>
      </c>
      <c r="H372" s="240">
        <v>24.448</v>
      </c>
      <c r="I372" s="241"/>
      <c r="J372" s="242">
        <f>ROUND(I372*H372,2)</f>
        <v>0</v>
      </c>
      <c r="K372" s="243"/>
      <c r="L372" s="39"/>
      <c r="M372" s="244" t="s">
        <v>1</v>
      </c>
      <c r="N372" s="245" t="s">
        <v>40</v>
      </c>
      <c r="O372" s="71"/>
      <c r="P372" s="199">
        <f>O372*H372</f>
        <v>0</v>
      </c>
      <c r="Q372" s="199">
        <v>0</v>
      </c>
      <c r="R372" s="199">
        <f>Q372*H372</f>
        <v>0</v>
      </c>
      <c r="S372" s="199">
        <v>0</v>
      </c>
      <c r="T372" s="200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201" t="s">
        <v>139</v>
      </c>
      <c r="AT372" s="201" t="s">
        <v>221</v>
      </c>
      <c r="AU372" s="201" t="s">
        <v>85</v>
      </c>
      <c r="AY372" s="17" t="s">
        <v>133</v>
      </c>
      <c r="BE372" s="202">
        <f>IF(N372="základní",J372,0)</f>
        <v>0</v>
      </c>
      <c r="BF372" s="202">
        <f>IF(N372="snížená",J372,0)</f>
        <v>0</v>
      </c>
      <c r="BG372" s="202">
        <f>IF(N372="zákl. přenesená",J372,0)</f>
        <v>0</v>
      </c>
      <c r="BH372" s="202">
        <f>IF(N372="sníž. přenesená",J372,0)</f>
        <v>0</v>
      </c>
      <c r="BI372" s="202">
        <f>IF(N372="nulová",J372,0)</f>
        <v>0</v>
      </c>
      <c r="BJ372" s="17" t="s">
        <v>83</v>
      </c>
      <c r="BK372" s="202">
        <f>ROUND(I372*H372,2)</f>
        <v>0</v>
      </c>
      <c r="BL372" s="17" t="s">
        <v>139</v>
      </c>
      <c r="BM372" s="201" t="s">
        <v>1986</v>
      </c>
    </row>
    <row r="373" spans="1:65" s="2" customFormat="1" ht="16.5" customHeight="1">
      <c r="A373" s="34"/>
      <c r="B373" s="35"/>
      <c r="C373" s="236" t="s">
        <v>887</v>
      </c>
      <c r="D373" s="236" t="s">
        <v>221</v>
      </c>
      <c r="E373" s="237" t="s">
        <v>1866</v>
      </c>
      <c r="F373" s="238" t="s">
        <v>1867</v>
      </c>
      <c r="G373" s="239" t="s">
        <v>167</v>
      </c>
      <c r="H373" s="240">
        <v>16</v>
      </c>
      <c r="I373" s="241"/>
      <c r="J373" s="242">
        <f>ROUND(I373*H373,2)</f>
        <v>0</v>
      </c>
      <c r="K373" s="243"/>
      <c r="L373" s="39"/>
      <c r="M373" s="244" t="s">
        <v>1</v>
      </c>
      <c r="N373" s="245" t="s">
        <v>40</v>
      </c>
      <c r="O373" s="71"/>
      <c r="P373" s="199">
        <f>O373*H373</f>
        <v>0</v>
      </c>
      <c r="Q373" s="199">
        <v>0</v>
      </c>
      <c r="R373" s="199">
        <f>Q373*H373</f>
        <v>0</v>
      </c>
      <c r="S373" s="199">
        <v>0</v>
      </c>
      <c r="T373" s="200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201" t="s">
        <v>139</v>
      </c>
      <c r="AT373" s="201" t="s">
        <v>221</v>
      </c>
      <c r="AU373" s="201" t="s">
        <v>85</v>
      </c>
      <c r="AY373" s="17" t="s">
        <v>133</v>
      </c>
      <c r="BE373" s="202">
        <f>IF(N373="základní",J373,0)</f>
        <v>0</v>
      </c>
      <c r="BF373" s="202">
        <f>IF(N373="snížená",J373,0)</f>
        <v>0</v>
      </c>
      <c r="BG373" s="202">
        <f>IF(N373="zákl. přenesená",J373,0)</f>
        <v>0</v>
      </c>
      <c r="BH373" s="202">
        <f>IF(N373="sníž. přenesená",J373,0)</f>
        <v>0</v>
      </c>
      <c r="BI373" s="202">
        <f>IF(N373="nulová",J373,0)</f>
        <v>0</v>
      </c>
      <c r="BJ373" s="17" t="s">
        <v>83</v>
      </c>
      <c r="BK373" s="202">
        <f>ROUND(I373*H373,2)</f>
        <v>0</v>
      </c>
      <c r="BL373" s="17" t="s">
        <v>139</v>
      </c>
      <c r="BM373" s="201" t="s">
        <v>1987</v>
      </c>
    </row>
    <row r="374" spans="1:65" s="2" customFormat="1" ht="16.5" customHeight="1">
      <c r="A374" s="34"/>
      <c r="B374" s="35"/>
      <c r="C374" s="236" t="s">
        <v>893</v>
      </c>
      <c r="D374" s="236" t="s">
        <v>221</v>
      </c>
      <c r="E374" s="237" t="s">
        <v>1869</v>
      </c>
      <c r="F374" s="238" t="s">
        <v>1870</v>
      </c>
      <c r="G374" s="239" t="s">
        <v>105</v>
      </c>
      <c r="H374" s="240">
        <v>110</v>
      </c>
      <c r="I374" s="241"/>
      <c r="J374" s="242">
        <f>ROUND(I374*H374,2)</f>
        <v>0</v>
      </c>
      <c r="K374" s="243"/>
      <c r="L374" s="39"/>
      <c r="M374" s="244" t="s">
        <v>1</v>
      </c>
      <c r="N374" s="245" t="s">
        <v>40</v>
      </c>
      <c r="O374" s="71"/>
      <c r="P374" s="199">
        <f>O374*H374</f>
        <v>0</v>
      </c>
      <c r="Q374" s="199">
        <v>0</v>
      </c>
      <c r="R374" s="199">
        <f>Q374*H374</f>
        <v>0</v>
      </c>
      <c r="S374" s="199">
        <v>0</v>
      </c>
      <c r="T374" s="200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201" t="s">
        <v>139</v>
      </c>
      <c r="AT374" s="201" t="s">
        <v>221</v>
      </c>
      <c r="AU374" s="201" t="s">
        <v>85</v>
      </c>
      <c r="AY374" s="17" t="s">
        <v>133</v>
      </c>
      <c r="BE374" s="202">
        <f>IF(N374="základní",J374,0)</f>
        <v>0</v>
      </c>
      <c r="BF374" s="202">
        <f>IF(N374="snížená",J374,0)</f>
        <v>0</v>
      </c>
      <c r="BG374" s="202">
        <f>IF(N374="zákl. přenesená",J374,0)</f>
        <v>0</v>
      </c>
      <c r="BH374" s="202">
        <f>IF(N374="sníž. přenesená",J374,0)</f>
        <v>0</v>
      </c>
      <c r="BI374" s="202">
        <f>IF(N374="nulová",J374,0)</f>
        <v>0</v>
      </c>
      <c r="BJ374" s="17" t="s">
        <v>83</v>
      </c>
      <c r="BK374" s="202">
        <f>ROUND(I374*H374,2)</f>
        <v>0</v>
      </c>
      <c r="BL374" s="17" t="s">
        <v>139</v>
      </c>
      <c r="BM374" s="201" t="s">
        <v>1988</v>
      </c>
    </row>
    <row r="375" spans="1:65" s="14" customFormat="1" ht="11.25">
      <c r="B375" s="214"/>
      <c r="C375" s="215"/>
      <c r="D375" s="205" t="s">
        <v>169</v>
      </c>
      <c r="E375" s="216" t="s">
        <v>1</v>
      </c>
      <c r="F375" s="217" t="s">
        <v>1872</v>
      </c>
      <c r="G375" s="215"/>
      <c r="H375" s="218">
        <v>110</v>
      </c>
      <c r="I375" s="219"/>
      <c r="J375" s="215"/>
      <c r="K375" s="215"/>
      <c r="L375" s="220"/>
      <c r="M375" s="221"/>
      <c r="N375" s="222"/>
      <c r="O375" s="222"/>
      <c r="P375" s="222"/>
      <c r="Q375" s="222"/>
      <c r="R375" s="222"/>
      <c r="S375" s="222"/>
      <c r="T375" s="223"/>
      <c r="AT375" s="224" t="s">
        <v>169</v>
      </c>
      <c r="AU375" s="224" t="s">
        <v>85</v>
      </c>
      <c r="AV375" s="14" t="s">
        <v>85</v>
      </c>
      <c r="AW375" s="14" t="s">
        <v>32</v>
      </c>
      <c r="AX375" s="14" t="s">
        <v>83</v>
      </c>
      <c r="AY375" s="224" t="s">
        <v>133</v>
      </c>
    </row>
    <row r="376" spans="1:65" s="2" customFormat="1" ht="16.5" customHeight="1">
      <c r="A376" s="34"/>
      <c r="B376" s="35"/>
      <c r="C376" s="236" t="s">
        <v>898</v>
      </c>
      <c r="D376" s="236" t="s">
        <v>221</v>
      </c>
      <c r="E376" s="237" t="s">
        <v>1989</v>
      </c>
      <c r="F376" s="238" t="s">
        <v>1990</v>
      </c>
      <c r="G376" s="239" t="s">
        <v>167</v>
      </c>
      <c r="H376" s="240">
        <v>16</v>
      </c>
      <c r="I376" s="241"/>
      <c r="J376" s="242">
        <f>ROUND(I376*H376,2)</f>
        <v>0</v>
      </c>
      <c r="K376" s="243"/>
      <c r="L376" s="39"/>
      <c r="M376" s="244" t="s">
        <v>1</v>
      </c>
      <c r="N376" s="245" t="s">
        <v>40</v>
      </c>
      <c r="O376" s="71"/>
      <c r="P376" s="199">
        <f>O376*H376</f>
        <v>0</v>
      </c>
      <c r="Q376" s="199">
        <v>0</v>
      </c>
      <c r="R376" s="199">
        <f>Q376*H376</f>
        <v>0</v>
      </c>
      <c r="S376" s="199">
        <v>0</v>
      </c>
      <c r="T376" s="200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201" t="s">
        <v>139</v>
      </c>
      <c r="AT376" s="201" t="s">
        <v>221</v>
      </c>
      <c r="AU376" s="201" t="s">
        <v>85</v>
      </c>
      <c r="AY376" s="17" t="s">
        <v>133</v>
      </c>
      <c r="BE376" s="202">
        <f>IF(N376="základní",J376,0)</f>
        <v>0</v>
      </c>
      <c r="BF376" s="202">
        <f>IF(N376="snížená",J376,0)</f>
        <v>0</v>
      </c>
      <c r="BG376" s="202">
        <f>IF(N376="zákl. přenesená",J376,0)</f>
        <v>0</v>
      </c>
      <c r="BH376" s="202">
        <f>IF(N376="sníž. přenesená",J376,0)</f>
        <v>0</v>
      </c>
      <c r="BI376" s="202">
        <f>IF(N376="nulová",J376,0)</f>
        <v>0</v>
      </c>
      <c r="BJ376" s="17" t="s">
        <v>83</v>
      </c>
      <c r="BK376" s="202">
        <f>ROUND(I376*H376,2)</f>
        <v>0</v>
      </c>
      <c r="BL376" s="17" t="s">
        <v>139</v>
      </c>
      <c r="BM376" s="201" t="s">
        <v>1991</v>
      </c>
    </row>
    <row r="377" spans="1:65" s="2" customFormat="1" ht="33" customHeight="1">
      <c r="A377" s="34"/>
      <c r="B377" s="35"/>
      <c r="C377" s="236" t="s">
        <v>903</v>
      </c>
      <c r="D377" s="236" t="s">
        <v>221</v>
      </c>
      <c r="E377" s="237" t="s">
        <v>1992</v>
      </c>
      <c r="F377" s="238" t="s">
        <v>1993</v>
      </c>
      <c r="G377" s="239" t="s">
        <v>236</v>
      </c>
      <c r="H377" s="240">
        <v>77</v>
      </c>
      <c r="I377" s="241"/>
      <c r="J377" s="242">
        <f>ROUND(I377*H377,2)</f>
        <v>0</v>
      </c>
      <c r="K377" s="243"/>
      <c r="L377" s="39"/>
      <c r="M377" s="244" t="s">
        <v>1</v>
      </c>
      <c r="N377" s="245" t="s">
        <v>40</v>
      </c>
      <c r="O377" s="71"/>
      <c r="P377" s="199">
        <f>O377*H377</f>
        <v>0</v>
      </c>
      <c r="Q377" s="199">
        <v>0</v>
      </c>
      <c r="R377" s="199">
        <f>Q377*H377</f>
        <v>0</v>
      </c>
      <c r="S377" s="199">
        <v>0</v>
      </c>
      <c r="T377" s="200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201" t="s">
        <v>139</v>
      </c>
      <c r="AT377" s="201" t="s">
        <v>221</v>
      </c>
      <c r="AU377" s="201" t="s">
        <v>85</v>
      </c>
      <c r="AY377" s="17" t="s">
        <v>133</v>
      </c>
      <c r="BE377" s="202">
        <f>IF(N377="základní",J377,0)</f>
        <v>0</v>
      </c>
      <c r="BF377" s="202">
        <f>IF(N377="snížená",J377,0)</f>
        <v>0</v>
      </c>
      <c r="BG377" s="202">
        <f>IF(N377="zákl. přenesená",J377,0)</f>
        <v>0</v>
      </c>
      <c r="BH377" s="202">
        <f>IF(N377="sníž. přenesená",J377,0)</f>
        <v>0</v>
      </c>
      <c r="BI377" s="202">
        <f>IF(N377="nulová",J377,0)</f>
        <v>0</v>
      </c>
      <c r="BJ377" s="17" t="s">
        <v>83</v>
      </c>
      <c r="BK377" s="202">
        <f>ROUND(I377*H377,2)</f>
        <v>0</v>
      </c>
      <c r="BL377" s="17" t="s">
        <v>139</v>
      </c>
      <c r="BM377" s="201" t="s">
        <v>1994</v>
      </c>
    </row>
    <row r="378" spans="1:65" s="2" customFormat="1" ht="24.2" customHeight="1">
      <c r="A378" s="34"/>
      <c r="B378" s="35"/>
      <c r="C378" s="236" t="s">
        <v>908</v>
      </c>
      <c r="D378" s="236" t="s">
        <v>221</v>
      </c>
      <c r="E378" s="237" t="s">
        <v>1995</v>
      </c>
      <c r="F378" s="238" t="s">
        <v>1996</v>
      </c>
      <c r="G378" s="239" t="s">
        <v>236</v>
      </c>
      <c r="H378" s="240">
        <v>77</v>
      </c>
      <c r="I378" s="241"/>
      <c r="J378" s="242">
        <f>ROUND(I378*H378,2)</f>
        <v>0</v>
      </c>
      <c r="K378" s="243"/>
      <c r="L378" s="39"/>
      <c r="M378" s="244" t="s">
        <v>1</v>
      </c>
      <c r="N378" s="245" t="s">
        <v>40</v>
      </c>
      <c r="O378" s="71"/>
      <c r="P378" s="199">
        <f>O378*H378</f>
        <v>0</v>
      </c>
      <c r="Q378" s="199">
        <v>0</v>
      </c>
      <c r="R378" s="199">
        <f>Q378*H378</f>
        <v>0</v>
      </c>
      <c r="S378" s="199">
        <v>0</v>
      </c>
      <c r="T378" s="200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201" t="s">
        <v>139</v>
      </c>
      <c r="AT378" s="201" t="s">
        <v>221</v>
      </c>
      <c r="AU378" s="201" t="s">
        <v>85</v>
      </c>
      <c r="AY378" s="17" t="s">
        <v>133</v>
      </c>
      <c r="BE378" s="202">
        <f>IF(N378="základní",J378,0)</f>
        <v>0</v>
      </c>
      <c r="BF378" s="202">
        <f>IF(N378="snížená",J378,0)</f>
        <v>0</v>
      </c>
      <c r="BG378" s="202">
        <f>IF(N378="zákl. přenesená",J378,0)</f>
        <v>0</v>
      </c>
      <c r="BH378" s="202">
        <f>IF(N378="sníž. přenesená",J378,0)</f>
        <v>0</v>
      </c>
      <c r="BI378" s="202">
        <f>IF(N378="nulová",J378,0)</f>
        <v>0</v>
      </c>
      <c r="BJ378" s="17" t="s">
        <v>83</v>
      </c>
      <c r="BK378" s="202">
        <f>ROUND(I378*H378,2)</f>
        <v>0</v>
      </c>
      <c r="BL378" s="17" t="s">
        <v>139</v>
      </c>
      <c r="BM378" s="201" t="s">
        <v>1997</v>
      </c>
    </row>
    <row r="379" spans="1:65" s="2" customFormat="1" ht="24.2" customHeight="1">
      <c r="A379" s="34"/>
      <c r="B379" s="35"/>
      <c r="C379" s="236" t="s">
        <v>913</v>
      </c>
      <c r="D379" s="236" t="s">
        <v>221</v>
      </c>
      <c r="E379" s="237" t="s">
        <v>1873</v>
      </c>
      <c r="F379" s="238" t="s">
        <v>1874</v>
      </c>
      <c r="G379" s="239" t="s">
        <v>236</v>
      </c>
      <c r="H379" s="240">
        <v>103</v>
      </c>
      <c r="I379" s="241"/>
      <c r="J379" s="242">
        <f>ROUND(I379*H379,2)</f>
        <v>0</v>
      </c>
      <c r="K379" s="243"/>
      <c r="L379" s="39"/>
      <c r="M379" s="244" t="s">
        <v>1</v>
      </c>
      <c r="N379" s="245" t="s">
        <v>40</v>
      </c>
      <c r="O379" s="71"/>
      <c r="P379" s="199">
        <f>O379*H379</f>
        <v>0</v>
      </c>
      <c r="Q379" s="199">
        <v>0</v>
      </c>
      <c r="R379" s="199">
        <f>Q379*H379</f>
        <v>0</v>
      </c>
      <c r="S379" s="199">
        <v>0</v>
      </c>
      <c r="T379" s="200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201" t="s">
        <v>139</v>
      </c>
      <c r="AT379" s="201" t="s">
        <v>221</v>
      </c>
      <c r="AU379" s="201" t="s">
        <v>85</v>
      </c>
      <c r="AY379" s="17" t="s">
        <v>133</v>
      </c>
      <c r="BE379" s="202">
        <f>IF(N379="základní",J379,0)</f>
        <v>0</v>
      </c>
      <c r="BF379" s="202">
        <f>IF(N379="snížená",J379,0)</f>
        <v>0</v>
      </c>
      <c r="BG379" s="202">
        <f>IF(N379="zákl. přenesená",J379,0)</f>
        <v>0</v>
      </c>
      <c r="BH379" s="202">
        <f>IF(N379="sníž. přenesená",J379,0)</f>
        <v>0</v>
      </c>
      <c r="BI379" s="202">
        <f>IF(N379="nulová",J379,0)</f>
        <v>0</v>
      </c>
      <c r="BJ379" s="17" t="s">
        <v>83</v>
      </c>
      <c r="BK379" s="202">
        <f>ROUND(I379*H379,2)</f>
        <v>0</v>
      </c>
      <c r="BL379" s="17" t="s">
        <v>139</v>
      </c>
      <c r="BM379" s="201" t="s">
        <v>1998</v>
      </c>
    </row>
    <row r="380" spans="1:65" s="2" customFormat="1" ht="24.2" customHeight="1">
      <c r="A380" s="34"/>
      <c r="B380" s="35"/>
      <c r="C380" s="236" t="s">
        <v>917</v>
      </c>
      <c r="D380" s="236" t="s">
        <v>221</v>
      </c>
      <c r="E380" s="237" t="s">
        <v>1876</v>
      </c>
      <c r="F380" s="238" t="s">
        <v>1877</v>
      </c>
      <c r="G380" s="239" t="s">
        <v>236</v>
      </c>
      <c r="H380" s="240">
        <v>103</v>
      </c>
      <c r="I380" s="241"/>
      <c r="J380" s="242">
        <f>ROUND(I380*H380,2)</f>
        <v>0</v>
      </c>
      <c r="K380" s="243"/>
      <c r="L380" s="39"/>
      <c r="M380" s="246" t="s">
        <v>1</v>
      </c>
      <c r="N380" s="247" t="s">
        <v>40</v>
      </c>
      <c r="O380" s="248"/>
      <c r="P380" s="249">
        <f>O380*H380</f>
        <v>0</v>
      </c>
      <c r="Q380" s="249">
        <v>0</v>
      </c>
      <c r="R380" s="249">
        <f>Q380*H380</f>
        <v>0</v>
      </c>
      <c r="S380" s="249">
        <v>0</v>
      </c>
      <c r="T380" s="250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201" t="s">
        <v>139</v>
      </c>
      <c r="AT380" s="201" t="s">
        <v>221</v>
      </c>
      <c r="AU380" s="201" t="s">
        <v>85</v>
      </c>
      <c r="AY380" s="17" t="s">
        <v>133</v>
      </c>
      <c r="BE380" s="202">
        <f>IF(N380="základní",J380,0)</f>
        <v>0</v>
      </c>
      <c r="BF380" s="202">
        <f>IF(N380="snížená",J380,0)</f>
        <v>0</v>
      </c>
      <c r="BG380" s="202">
        <f>IF(N380="zákl. přenesená",J380,0)</f>
        <v>0</v>
      </c>
      <c r="BH380" s="202">
        <f>IF(N380="sníž. přenesená",J380,0)</f>
        <v>0</v>
      </c>
      <c r="BI380" s="202">
        <f>IF(N380="nulová",J380,0)</f>
        <v>0</v>
      </c>
      <c r="BJ380" s="17" t="s">
        <v>83</v>
      </c>
      <c r="BK380" s="202">
        <f>ROUND(I380*H380,2)</f>
        <v>0</v>
      </c>
      <c r="BL380" s="17" t="s">
        <v>139</v>
      </c>
      <c r="BM380" s="201" t="s">
        <v>1999</v>
      </c>
    </row>
    <row r="381" spans="1:65" s="2" customFormat="1" ht="6.95" customHeight="1">
      <c r="A381" s="34"/>
      <c r="B381" s="54"/>
      <c r="C381" s="55"/>
      <c r="D381" s="55"/>
      <c r="E381" s="55"/>
      <c r="F381" s="55"/>
      <c r="G381" s="55"/>
      <c r="H381" s="55"/>
      <c r="I381" s="55"/>
      <c r="J381" s="55"/>
      <c r="K381" s="55"/>
      <c r="L381" s="39"/>
      <c r="M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</row>
  </sheetData>
  <sheetProtection algorithmName="SHA-512" hashValue="FKIVgUw6RBka+EhJf/zB29FWDbgeZz4TnD7kxPtJCmh6AHx4p0jOVveOgE2AcUDoDX2dO/kPF3NQ3GLna85CyQ==" saltValue="gIS+ybJp0kqdKUD/0a3eSRn1bMMf2Y5L52svLwqhKlezcmF+huoPfatWcm8Emh5djfPBEm5PftY1wE8Ji/6qug==" spinCount="100000" sheet="1" objects="1" scenarios="1" formatColumns="0" formatRows="0" autoFilter="0"/>
  <autoFilter ref="C121:K380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6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09"/>
      <c r="C3" s="110"/>
      <c r="D3" s="110"/>
      <c r="E3" s="110"/>
      <c r="F3" s="110"/>
      <c r="G3" s="110"/>
      <c r="H3" s="20"/>
    </row>
    <row r="4" spans="1:8" s="1" customFormat="1" ht="24.95" customHeight="1">
      <c r="B4" s="20"/>
      <c r="C4" s="111" t="s">
        <v>2000</v>
      </c>
      <c r="H4" s="20"/>
    </row>
    <row r="5" spans="1:8" s="1" customFormat="1" ht="12" customHeight="1">
      <c r="B5" s="20"/>
      <c r="C5" s="255" t="s">
        <v>13</v>
      </c>
      <c r="D5" s="316" t="s">
        <v>14</v>
      </c>
      <c r="E5" s="309"/>
      <c r="F5" s="309"/>
      <c r="H5" s="20"/>
    </row>
    <row r="6" spans="1:8" s="1" customFormat="1" ht="36.950000000000003" customHeight="1">
      <c r="B6" s="20"/>
      <c r="C6" s="256" t="s">
        <v>16</v>
      </c>
      <c r="D6" s="320" t="s">
        <v>17</v>
      </c>
      <c r="E6" s="309"/>
      <c r="F6" s="309"/>
      <c r="H6" s="20"/>
    </row>
    <row r="7" spans="1:8" s="1" customFormat="1" ht="16.5" customHeight="1">
      <c r="B7" s="20"/>
      <c r="C7" s="113" t="s">
        <v>22</v>
      </c>
      <c r="D7" s="115" t="str">
        <f>'Rekapitulace stavby'!AN8</f>
        <v>7. 7. 2021</v>
      </c>
      <c r="H7" s="20"/>
    </row>
    <row r="8" spans="1:8" s="2" customFormat="1" ht="10.9" customHeight="1">
      <c r="A8" s="34"/>
      <c r="B8" s="39"/>
      <c r="C8" s="34"/>
      <c r="D8" s="34"/>
      <c r="E8" s="34"/>
      <c r="F8" s="34"/>
      <c r="G8" s="34"/>
      <c r="H8" s="39"/>
    </row>
    <row r="9" spans="1:8" s="11" customFormat="1" ht="29.25" customHeight="1">
      <c r="A9" s="160"/>
      <c r="B9" s="257"/>
      <c r="C9" s="258" t="s">
        <v>56</v>
      </c>
      <c r="D9" s="259" t="s">
        <v>57</v>
      </c>
      <c r="E9" s="259" t="s">
        <v>119</v>
      </c>
      <c r="F9" s="260" t="s">
        <v>2001</v>
      </c>
      <c r="G9" s="160"/>
      <c r="H9" s="257"/>
    </row>
    <row r="10" spans="1:8" s="2" customFormat="1" ht="26.45" customHeight="1">
      <c r="A10" s="34"/>
      <c r="B10" s="39"/>
      <c r="C10" s="261" t="s">
        <v>2002</v>
      </c>
      <c r="D10" s="261" t="s">
        <v>81</v>
      </c>
      <c r="E10" s="34"/>
      <c r="F10" s="34"/>
      <c r="G10" s="34"/>
      <c r="H10" s="39"/>
    </row>
    <row r="11" spans="1:8" s="2" customFormat="1" ht="16.899999999999999" customHeight="1">
      <c r="A11" s="34"/>
      <c r="B11" s="39"/>
      <c r="C11" s="262" t="s">
        <v>104</v>
      </c>
      <c r="D11" s="263" t="s">
        <v>104</v>
      </c>
      <c r="E11" s="264" t="s">
        <v>105</v>
      </c>
      <c r="F11" s="265">
        <v>177</v>
      </c>
      <c r="G11" s="34"/>
      <c r="H11" s="39"/>
    </row>
    <row r="12" spans="1:8" s="2" customFormat="1" ht="16.899999999999999" customHeight="1">
      <c r="A12" s="34"/>
      <c r="B12" s="39"/>
      <c r="C12" s="266" t="s">
        <v>1</v>
      </c>
      <c r="D12" s="266" t="s">
        <v>225</v>
      </c>
      <c r="E12" s="17" t="s">
        <v>1</v>
      </c>
      <c r="F12" s="267">
        <v>0</v>
      </c>
      <c r="G12" s="34"/>
      <c r="H12" s="39"/>
    </row>
    <row r="13" spans="1:8" s="2" customFormat="1" ht="16.899999999999999" customHeight="1">
      <c r="A13" s="34"/>
      <c r="B13" s="39"/>
      <c r="C13" s="266" t="s">
        <v>104</v>
      </c>
      <c r="D13" s="266" t="s">
        <v>226</v>
      </c>
      <c r="E13" s="17" t="s">
        <v>1</v>
      </c>
      <c r="F13" s="267">
        <v>177</v>
      </c>
      <c r="G13" s="34"/>
      <c r="H13" s="39"/>
    </row>
    <row r="14" spans="1:8" s="2" customFormat="1" ht="16.899999999999999" customHeight="1">
      <c r="A14" s="34"/>
      <c r="B14" s="39"/>
      <c r="C14" s="268" t="s">
        <v>2003</v>
      </c>
      <c r="D14" s="34"/>
      <c r="E14" s="34"/>
      <c r="F14" s="34"/>
      <c r="G14" s="34"/>
      <c r="H14" s="39"/>
    </row>
    <row r="15" spans="1:8" s="2" customFormat="1" ht="16.899999999999999" customHeight="1">
      <c r="A15" s="34"/>
      <c r="B15" s="39"/>
      <c r="C15" s="266" t="s">
        <v>222</v>
      </c>
      <c r="D15" s="266" t="s">
        <v>223</v>
      </c>
      <c r="E15" s="17" t="s">
        <v>105</v>
      </c>
      <c r="F15" s="267">
        <v>177</v>
      </c>
      <c r="G15" s="34"/>
      <c r="H15" s="39"/>
    </row>
    <row r="16" spans="1:8" s="2" customFormat="1" ht="16.899999999999999" customHeight="1">
      <c r="A16" s="34"/>
      <c r="B16" s="39"/>
      <c r="C16" s="266" t="s">
        <v>228</v>
      </c>
      <c r="D16" s="266" t="s">
        <v>229</v>
      </c>
      <c r="E16" s="17" t="s">
        <v>105</v>
      </c>
      <c r="F16" s="267">
        <v>177</v>
      </c>
      <c r="G16" s="34"/>
      <c r="H16" s="39"/>
    </row>
    <row r="17" spans="1:8" s="2" customFormat="1" ht="26.45" customHeight="1">
      <c r="A17" s="34"/>
      <c r="B17" s="39"/>
      <c r="C17" s="261" t="s">
        <v>2004</v>
      </c>
      <c r="D17" s="261" t="s">
        <v>87</v>
      </c>
      <c r="E17" s="34"/>
      <c r="F17" s="34"/>
      <c r="G17" s="34"/>
      <c r="H17" s="39"/>
    </row>
    <row r="18" spans="1:8" s="2" customFormat="1" ht="16.899999999999999" customHeight="1">
      <c r="A18" s="34"/>
      <c r="B18" s="39"/>
      <c r="C18" s="262" t="s">
        <v>281</v>
      </c>
      <c r="D18" s="263" t="s">
        <v>281</v>
      </c>
      <c r="E18" s="264" t="s">
        <v>105</v>
      </c>
      <c r="F18" s="265">
        <v>399.6</v>
      </c>
      <c r="G18" s="34"/>
      <c r="H18" s="39"/>
    </row>
    <row r="19" spans="1:8" s="2" customFormat="1" ht="16.899999999999999" customHeight="1">
      <c r="A19" s="34"/>
      <c r="B19" s="39"/>
      <c r="C19" s="266" t="s">
        <v>1</v>
      </c>
      <c r="D19" s="266" t="s">
        <v>315</v>
      </c>
      <c r="E19" s="17" t="s">
        <v>1</v>
      </c>
      <c r="F19" s="267">
        <v>0</v>
      </c>
      <c r="G19" s="34"/>
      <c r="H19" s="39"/>
    </row>
    <row r="20" spans="1:8" s="2" customFormat="1" ht="22.5">
      <c r="A20" s="34"/>
      <c r="B20" s="39"/>
      <c r="C20" s="266" t="s">
        <v>281</v>
      </c>
      <c r="D20" s="266" t="s">
        <v>1211</v>
      </c>
      <c r="E20" s="17" t="s">
        <v>1</v>
      </c>
      <c r="F20" s="267">
        <v>399.6</v>
      </c>
      <c r="G20" s="34"/>
      <c r="H20" s="39"/>
    </row>
    <row r="21" spans="1:8" s="2" customFormat="1" ht="16.899999999999999" customHeight="1">
      <c r="A21" s="34"/>
      <c r="B21" s="39"/>
      <c r="C21" s="268" t="s">
        <v>2003</v>
      </c>
      <c r="D21" s="34"/>
      <c r="E21" s="34"/>
      <c r="F21" s="34"/>
      <c r="G21" s="34"/>
      <c r="H21" s="39"/>
    </row>
    <row r="22" spans="1:8" s="2" customFormat="1" ht="22.5">
      <c r="A22" s="34"/>
      <c r="B22" s="39"/>
      <c r="C22" s="266" t="s">
        <v>1208</v>
      </c>
      <c r="D22" s="266" t="s">
        <v>1209</v>
      </c>
      <c r="E22" s="17" t="s">
        <v>105</v>
      </c>
      <c r="F22" s="267">
        <v>399.6</v>
      </c>
      <c r="G22" s="34"/>
      <c r="H22" s="39"/>
    </row>
    <row r="23" spans="1:8" s="2" customFormat="1" ht="22.5">
      <c r="A23" s="34"/>
      <c r="B23" s="39"/>
      <c r="C23" s="266" t="s">
        <v>377</v>
      </c>
      <c r="D23" s="266" t="s">
        <v>378</v>
      </c>
      <c r="E23" s="17" t="s">
        <v>249</v>
      </c>
      <c r="F23" s="267">
        <v>1647.059</v>
      </c>
      <c r="G23" s="34"/>
      <c r="H23" s="39"/>
    </row>
    <row r="24" spans="1:8" s="2" customFormat="1" ht="16.899999999999999" customHeight="1">
      <c r="A24" s="34"/>
      <c r="B24" s="39"/>
      <c r="C24" s="266" t="s">
        <v>1213</v>
      </c>
      <c r="D24" s="266" t="s">
        <v>1214</v>
      </c>
      <c r="E24" s="17" t="s">
        <v>105</v>
      </c>
      <c r="F24" s="267">
        <v>419.58</v>
      </c>
      <c r="G24" s="34"/>
      <c r="H24" s="39"/>
    </row>
    <row r="25" spans="1:8" s="2" customFormat="1" ht="16.899999999999999" customHeight="1">
      <c r="A25" s="34"/>
      <c r="B25" s="39"/>
      <c r="C25" s="262" t="s">
        <v>294</v>
      </c>
      <c r="D25" s="263" t="s">
        <v>294</v>
      </c>
      <c r="E25" s="264" t="s">
        <v>105</v>
      </c>
      <c r="F25" s="265">
        <v>13</v>
      </c>
      <c r="G25" s="34"/>
      <c r="H25" s="39"/>
    </row>
    <row r="26" spans="1:8" s="2" customFormat="1" ht="16.899999999999999" customHeight="1">
      <c r="A26" s="34"/>
      <c r="B26" s="39"/>
      <c r="C26" s="266" t="s">
        <v>294</v>
      </c>
      <c r="D26" s="266" t="s">
        <v>182</v>
      </c>
      <c r="E26" s="17" t="s">
        <v>1</v>
      </c>
      <c r="F26" s="267">
        <v>13</v>
      </c>
      <c r="G26" s="34"/>
      <c r="H26" s="39"/>
    </row>
    <row r="27" spans="1:8" s="2" customFormat="1" ht="16.899999999999999" customHeight="1">
      <c r="A27" s="34"/>
      <c r="B27" s="39"/>
      <c r="C27" s="268" t="s">
        <v>2003</v>
      </c>
      <c r="D27" s="34"/>
      <c r="E27" s="34"/>
      <c r="F27" s="34"/>
      <c r="G27" s="34"/>
      <c r="H27" s="39"/>
    </row>
    <row r="28" spans="1:8" s="2" customFormat="1" ht="16.899999999999999" customHeight="1">
      <c r="A28" s="34"/>
      <c r="B28" s="39"/>
      <c r="C28" s="266" t="s">
        <v>1182</v>
      </c>
      <c r="D28" s="266" t="s">
        <v>1183</v>
      </c>
      <c r="E28" s="17" t="s">
        <v>105</v>
      </c>
      <c r="F28" s="267">
        <v>122.5</v>
      </c>
      <c r="G28" s="34"/>
      <c r="H28" s="39"/>
    </row>
    <row r="29" spans="1:8" s="2" customFormat="1" ht="16.899999999999999" customHeight="1">
      <c r="A29" s="34"/>
      <c r="B29" s="39"/>
      <c r="C29" s="266" t="s">
        <v>1198</v>
      </c>
      <c r="D29" s="266" t="s">
        <v>1199</v>
      </c>
      <c r="E29" s="17" t="s">
        <v>105</v>
      </c>
      <c r="F29" s="267">
        <v>13.65</v>
      </c>
      <c r="G29" s="34"/>
      <c r="H29" s="39"/>
    </row>
    <row r="30" spans="1:8" s="2" customFormat="1" ht="16.899999999999999" customHeight="1">
      <c r="A30" s="34"/>
      <c r="B30" s="39"/>
      <c r="C30" s="262" t="s">
        <v>279</v>
      </c>
      <c r="D30" s="263" t="s">
        <v>279</v>
      </c>
      <c r="E30" s="264" t="s">
        <v>105</v>
      </c>
      <c r="F30" s="265">
        <v>77.5</v>
      </c>
      <c r="G30" s="34"/>
      <c r="H30" s="39"/>
    </row>
    <row r="31" spans="1:8" s="2" customFormat="1" ht="16.899999999999999" customHeight="1">
      <c r="A31" s="34"/>
      <c r="B31" s="39"/>
      <c r="C31" s="266" t="s">
        <v>1</v>
      </c>
      <c r="D31" s="266" t="s">
        <v>315</v>
      </c>
      <c r="E31" s="17" t="s">
        <v>1</v>
      </c>
      <c r="F31" s="267">
        <v>0</v>
      </c>
      <c r="G31" s="34"/>
      <c r="H31" s="39"/>
    </row>
    <row r="32" spans="1:8" s="2" customFormat="1" ht="16.899999999999999" customHeight="1">
      <c r="A32" s="34"/>
      <c r="B32" s="39"/>
      <c r="C32" s="266" t="s">
        <v>279</v>
      </c>
      <c r="D32" s="266" t="s">
        <v>1185</v>
      </c>
      <c r="E32" s="17" t="s">
        <v>1</v>
      </c>
      <c r="F32" s="267">
        <v>77.5</v>
      </c>
      <c r="G32" s="34"/>
      <c r="H32" s="39"/>
    </row>
    <row r="33" spans="1:8" s="2" customFormat="1" ht="16.899999999999999" customHeight="1">
      <c r="A33" s="34"/>
      <c r="B33" s="39"/>
      <c r="C33" s="268" t="s">
        <v>2003</v>
      </c>
      <c r="D33" s="34"/>
      <c r="E33" s="34"/>
      <c r="F33" s="34"/>
      <c r="G33" s="34"/>
      <c r="H33" s="39"/>
    </row>
    <row r="34" spans="1:8" s="2" customFormat="1" ht="16.899999999999999" customHeight="1">
      <c r="A34" s="34"/>
      <c r="B34" s="39"/>
      <c r="C34" s="266" t="s">
        <v>1182</v>
      </c>
      <c r="D34" s="266" t="s">
        <v>1183</v>
      </c>
      <c r="E34" s="17" t="s">
        <v>105</v>
      </c>
      <c r="F34" s="267">
        <v>122.5</v>
      </c>
      <c r="G34" s="34"/>
      <c r="H34" s="39"/>
    </row>
    <row r="35" spans="1:8" s="2" customFormat="1" ht="22.5">
      <c r="A35" s="34"/>
      <c r="B35" s="39"/>
      <c r="C35" s="266" t="s">
        <v>377</v>
      </c>
      <c r="D35" s="266" t="s">
        <v>378</v>
      </c>
      <c r="E35" s="17" t="s">
        <v>249</v>
      </c>
      <c r="F35" s="267">
        <v>1647.059</v>
      </c>
      <c r="G35" s="34"/>
      <c r="H35" s="39"/>
    </row>
    <row r="36" spans="1:8" s="2" customFormat="1" ht="16.899999999999999" customHeight="1">
      <c r="A36" s="34"/>
      <c r="B36" s="39"/>
      <c r="C36" s="266" t="s">
        <v>1188</v>
      </c>
      <c r="D36" s="266" t="s">
        <v>1189</v>
      </c>
      <c r="E36" s="17" t="s">
        <v>105</v>
      </c>
      <c r="F36" s="267">
        <v>81.375</v>
      </c>
      <c r="G36" s="34"/>
      <c r="H36" s="39"/>
    </row>
    <row r="37" spans="1:8" s="2" customFormat="1" ht="16.899999999999999" customHeight="1">
      <c r="A37" s="34"/>
      <c r="B37" s="39"/>
      <c r="C37" s="262" t="s">
        <v>246</v>
      </c>
      <c r="D37" s="263" t="s">
        <v>246</v>
      </c>
      <c r="E37" s="264" t="s">
        <v>105</v>
      </c>
      <c r="F37" s="265">
        <v>30</v>
      </c>
      <c r="G37" s="34"/>
      <c r="H37" s="39"/>
    </row>
    <row r="38" spans="1:8" s="2" customFormat="1" ht="16.899999999999999" customHeight="1">
      <c r="A38" s="34"/>
      <c r="B38" s="39"/>
      <c r="C38" s="266" t="s">
        <v>246</v>
      </c>
      <c r="D38" s="266" t="s">
        <v>1186</v>
      </c>
      <c r="E38" s="17" t="s">
        <v>1</v>
      </c>
      <c r="F38" s="267">
        <v>30</v>
      </c>
      <c r="G38" s="34"/>
      <c r="H38" s="39"/>
    </row>
    <row r="39" spans="1:8" s="2" customFormat="1" ht="16.899999999999999" customHeight="1">
      <c r="A39" s="34"/>
      <c r="B39" s="39"/>
      <c r="C39" s="268" t="s">
        <v>2003</v>
      </c>
      <c r="D39" s="34"/>
      <c r="E39" s="34"/>
      <c r="F39" s="34"/>
      <c r="G39" s="34"/>
      <c r="H39" s="39"/>
    </row>
    <row r="40" spans="1:8" s="2" customFormat="1" ht="16.899999999999999" customHeight="1">
      <c r="A40" s="34"/>
      <c r="B40" s="39"/>
      <c r="C40" s="266" t="s">
        <v>1182</v>
      </c>
      <c r="D40" s="266" t="s">
        <v>1183</v>
      </c>
      <c r="E40" s="17" t="s">
        <v>105</v>
      </c>
      <c r="F40" s="267">
        <v>122.5</v>
      </c>
      <c r="G40" s="34"/>
      <c r="H40" s="39"/>
    </row>
    <row r="41" spans="1:8" s="2" customFormat="1" ht="16.899999999999999" customHeight="1">
      <c r="A41" s="34"/>
      <c r="B41" s="39"/>
      <c r="C41" s="266" t="s">
        <v>1193</v>
      </c>
      <c r="D41" s="266" t="s">
        <v>1194</v>
      </c>
      <c r="E41" s="17" t="s">
        <v>105</v>
      </c>
      <c r="F41" s="267">
        <v>31.5</v>
      </c>
      <c r="G41" s="34"/>
      <c r="H41" s="39"/>
    </row>
    <row r="42" spans="1:8" s="2" customFormat="1" ht="16.899999999999999" customHeight="1">
      <c r="A42" s="34"/>
      <c r="B42" s="39"/>
      <c r="C42" s="262" t="s">
        <v>295</v>
      </c>
      <c r="D42" s="263" t="s">
        <v>295</v>
      </c>
      <c r="E42" s="264" t="s">
        <v>105</v>
      </c>
      <c r="F42" s="265">
        <v>2</v>
      </c>
      <c r="G42" s="34"/>
      <c r="H42" s="39"/>
    </row>
    <row r="43" spans="1:8" s="2" customFormat="1" ht="16.899999999999999" customHeight="1">
      <c r="A43" s="34"/>
      <c r="B43" s="39"/>
      <c r="C43" s="266" t="s">
        <v>295</v>
      </c>
      <c r="D43" s="266" t="s">
        <v>85</v>
      </c>
      <c r="E43" s="17" t="s">
        <v>1</v>
      </c>
      <c r="F43" s="267">
        <v>2</v>
      </c>
      <c r="G43" s="34"/>
      <c r="H43" s="39"/>
    </row>
    <row r="44" spans="1:8" s="2" customFormat="1" ht="16.899999999999999" customHeight="1">
      <c r="A44" s="34"/>
      <c r="B44" s="39"/>
      <c r="C44" s="268" t="s">
        <v>2003</v>
      </c>
      <c r="D44" s="34"/>
      <c r="E44" s="34"/>
      <c r="F44" s="34"/>
      <c r="G44" s="34"/>
      <c r="H44" s="39"/>
    </row>
    <row r="45" spans="1:8" s="2" customFormat="1" ht="16.899999999999999" customHeight="1">
      <c r="A45" s="34"/>
      <c r="B45" s="39"/>
      <c r="C45" s="266" t="s">
        <v>1182</v>
      </c>
      <c r="D45" s="266" t="s">
        <v>1183</v>
      </c>
      <c r="E45" s="17" t="s">
        <v>105</v>
      </c>
      <c r="F45" s="267">
        <v>122.5</v>
      </c>
      <c r="G45" s="34"/>
      <c r="H45" s="39"/>
    </row>
    <row r="46" spans="1:8" s="2" customFormat="1" ht="16.899999999999999" customHeight="1">
      <c r="A46" s="34"/>
      <c r="B46" s="39"/>
      <c r="C46" s="266" t="s">
        <v>1203</v>
      </c>
      <c r="D46" s="266" t="s">
        <v>1204</v>
      </c>
      <c r="E46" s="17" t="s">
        <v>105</v>
      </c>
      <c r="F46" s="267">
        <v>2.1</v>
      </c>
      <c r="G46" s="34"/>
      <c r="H46" s="39"/>
    </row>
    <row r="47" spans="1:8" s="2" customFormat="1" ht="16.899999999999999" customHeight="1">
      <c r="A47" s="34"/>
      <c r="B47" s="39"/>
      <c r="C47" s="262" t="s">
        <v>286</v>
      </c>
      <c r="D47" s="263" t="s">
        <v>286</v>
      </c>
      <c r="E47" s="264" t="s">
        <v>236</v>
      </c>
      <c r="F47" s="265">
        <v>14.1</v>
      </c>
      <c r="G47" s="34"/>
      <c r="H47" s="39"/>
    </row>
    <row r="48" spans="1:8" s="2" customFormat="1" ht="16.899999999999999" customHeight="1">
      <c r="A48" s="34"/>
      <c r="B48" s="39"/>
      <c r="C48" s="266" t="s">
        <v>286</v>
      </c>
      <c r="D48" s="266" t="s">
        <v>287</v>
      </c>
      <c r="E48" s="17" t="s">
        <v>1</v>
      </c>
      <c r="F48" s="267">
        <v>14.1</v>
      </c>
      <c r="G48" s="34"/>
      <c r="H48" s="39"/>
    </row>
    <row r="49" spans="1:8" s="2" customFormat="1" ht="16.899999999999999" customHeight="1">
      <c r="A49" s="34"/>
      <c r="B49" s="39"/>
      <c r="C49" s="268" t="s">
        <v>2003</v>
      </c>
      <c r="D49" s="34"/>
      <c r="E49" s="34"/>
      <c r="F49" s="34"/>
      <c r="G49" s="34"/>
      <c r="H49" s="39"/>
    </row>
    <row r="50" spans="1:8" s="2" customFormat="1" ht="16.899999999999999" customHeight="1">
      <c r="A50" s="34"/>
      <c r="B50" s="39"/>
      <c r="C50" s="266" t="s">
        <v>914</v>
      </c>
      <c r="D50" s="266" t="s">
        <v>915</v>
      </c>
      <c r="E50" s="17" t="s">
        <v>236</v>
      </c>
      <c r="F50" s="267">
        <v>60.6</v>
      </c>
      <c r="G50" s="34"/>
      <c r="H50" s="39"/>
    </row>
    <row r="51" spans="1:8" s="2" customFormat="1" ht="22.5">
      <c r="A51" s="34"/>
      <c r="B51" s="39"/>
      <c r="C51" s="266" t="s">
        <v>377</v>
      </c>
      <c r="D51" s="266" t="s">
        <v>378</v>
      </c>
      <c r="E51" s="17" t="s">
        <v>249</v>
      </c>
      <c r="F51" s="267">
        <v>1647.059</v>
      </c>
      <c r="G51" s="34"/>
      <c r="H51" s="39"/>
    </row>
    <row r="52" spans="1:8" s="2" customFormat="1" ht="16.899999999999999" customHeight="1">
      <c r="A52" s="34"/>
      <c r="B52" s="39"/>
      <c r="C52" s="266" t="s">
        <v>511</v>
      </c>
      <c r="D52" s="266" t="s">
        <v>512</v>
      </c>
      <c r="E52" s="17" t="s">
        <v>236</v>
      </c>
      <c r="F52" s="267">
        <v>2007.7</v>
      </c>
      <c r="G52" s="34"/>
      <c r="H52" s="39"/>
    </row>
    <row r="53" spans="1:8" s="2" customFormat="1" ht="16.899999999999999" customHeight="1">
      <c r="A53" s="34"/>
      <c r="B53" s="39"/>
      <c r="C53" s="266" t="s">
        <v>846</v>
      </c>
      <c r="D53" s="266" t="s">
        <v>847</v>
      </c>
      <c r="E53" s="17" t="s">
        <v>236</v>
      </c>
      <c r="F53" s="267">
        <v>1697</v>
      </c>
      <c r="G53" s="34"/>
      <c r="H53" s="39"/>
    </row>
    <row r="54" spans="1:8" s="2" customFormat="1" ht="16.899999999999999" customHeight="1">
      <c r="A54" s="34"/>
      <c r="B54" s="39"/>
      <c r="C54" s="266" t="s">
        <v>852</v>
      </c>
      <c r="D54" s="266" t="s">
        <v>853</v>
      </c>
      <c r="E54" s="17" t="s">
        <v>236</v>
      </c>
      <c r="F54" s="267">
        <v>2346.8000000000002</v>
      </c>
      <c r="G54" s="34"/>
      <c r="H54" s="39"/>
    </row>
    <row r="55" spans="1:8" s="2" customFormat="1" ht="16.899999999999999" customHeight="1">
      <c r="A55" s="34"/>
      <c r="B55" s="39"/>
      <c r="C55" s="266" t="s">
        <v>859</v>
      </c>
      <c r="D55" s="266" t="s">
        <v>860</v>
      </c>
      <c r="E55" s="17" t="s">
        <v>236</v>
      </c>
      <c r="F55" s="267">
        <v>1173.4000000000001</v>
      </c>
      <c r="G55" s="34"/>
      <c r="H55" s="39"/>
    </row>
    <row r="56" spans="1:8" s="2" customFormat="1" ht="16.899999999999999" customHeight="1">
      <c r="A56" s="34"/>
      <c r="B56" s="39"/>
      <c r="C56" s="266" t="s">
        <v>942</v>
      </c>
      <c r="D56" s="266" t="s">
        <v>943</v>
      </c>
      <c r="E56" s="17" t="s">
        <v>236</v>
      </c>
      <c r="F56" s="267">
        <v>14.805</v>
      </c>
      <c r="G56" s="34"/>
      <c r="H56" s="39"/>
    </row>
    <row r="57" spans="1:8" s="2" customFormat="1" ht="16.899999999999999" customHeight="1">
      <c r="A57" s="34"/>
      <c r="B57" s="39"/>
      <c r="C57" s="262" t="s">
        <v>248</v>
      </c>
      <c r="D57" s="263" t="s">
        <v>248</v>
      </c>
      <c r="E57" s="264" t="s">
        <v>249</v>
      </c>
      <c r="F57" s="265">
        <v>176</v>
      </c>
      <c r="G57" s="34"/>
      <c r="H57" s="39"/>
    </row>
    <row r="58" spans="1:8" s="2" customFormat="1" ht="16.899999999999999" customHeight="1">
      <c r="A58" s="34"/>
      <c r="B58" s="39"/>
      <c r="C58" s="266" t="s">
        <v>1</v>
      </c>
      <c r="D58" s="266" t="s">
        <v>442</v>
      </c>
      <c r="E58" s="17" t="s">
        <v>1</v>
      </c>
      <c r="F58" s="267">
        <v>0</v>
      </c>
      <c r="G58" s="34"/>
      <c r="H58" s="39"/>
    </row>
    <row r="59" spans="1:8" s="2" customFormat="1" ht="16.899999999999999" customHeight="1">
      <c r="A59" s="34"/>
      <c r="B59" s="39"/>
      <c r="C59" s="266" t="s">
        <v>1</v>
      </c>
      <c r="D59" s="266" t="s">
        <v>443</v>
      </c>
      <c r="E59" s="17" t="s">
        <v>1</v>
      </c>
      <c r="F59" s="267">
        <v>0</v>
      </c>
      <c r="G59" s="34"/>
      <c r="H59" s="39"/>
    </row>
    <row r="60" spans="1:8" s="2" customFormat="1" ht="16.899999999999999" customHeight="1">
      <c r="A60" s="34"/>
      <c r="B60" s="39"/>
      <c r="C60" s="266" t="s">
        <v>248</v>
      </c>
      <c r="D60" s="266" t="s">
        <v>444</v>
      </c>
      <c r="E60" s="17" t="s">
        <v>1</v>
      </c>
      <c r="F60" s="267">
        <v>176</v>
      </c>
      <c r="G60" s="34"/>
      <c r="H60" s="39"/>
    </row>
    <row r="61" spans="1:8" s="2" customFormat="1" ht="16.899999999999999" customHeight="1">
      <c r="A61" s="34"/>
      <c r="B61" s="39"/>
      <c r="C61" s="268" t="s">
        <v>2003</v>
      </c>
      <c r="D61" s="34"/>
      <c r="E61" s="34"/>
      <c r="F61" s="34"/>
      <c r="G61" s="34"/>
      <c r="H61" s="39"/>
    </row>
    <row r="62" spans="1:8" s="2" customFormat="1" ht="16.899999999999999" customHeight="1">
      <c r="A62" s="34"/>
      <c r="B62" s="39"/>
      <c r="C62" s="266" t="s">
        <v>439</v>
      </c>
      <c r="D62" s="266" t="s">
        <v>440</v>
      </c>
      <c r="E62" s="17" t="s">
        <v>249</v>
      </c>
      <c r="F62" s="267">
        <v>186.44</v>
      </c>
      <c r="G62" s="34"/>
      <c r="H62" s="39"/>
    </row>
    <row r="63" spans="1:8" s="2" customFormat="1" ht="16.899999999999999" customHeight="1">
      <c r="A63" s="34"/>
      <c r="B63" s="39"/>
      <c r="C63" s="266" t="s">
        <v>448</v>
      </c>
      <c r="D63" s="266" t="s">
        <v>449</v>
      </c>
      <c r="E63" s="17" t="s">
        <v>435</v>
      </c>
      <c r="F63" s="267">
        <v>316.8</v>
      </c>
      <c r="G63" s="34"/>
      <c r="H63" s="39"/>
    </row>
    <row r="64" spans="1:8" s="2" customFormat="1" ht="16.899999999999999" customHeight="1">
      <c r="A64" s="34"/>
      <c r="B64" s="39"/>
      <c r="C64" s="262" t="s">
        <v>240</v>
      </c>
      <c r="D64" s="263" t="s">
        <v>240</v>
      </c>
      <c r="E64" s="264" t="s">
        <v>236</v>
      </c>
      <c r="F64" s="265">
        <v>969</v>
      </c>
      <c r="G64" s="34"/>
      <c r="H64" s="39"/>
    </row>
    <row r="65" spans="1:8" s="2" customFormat="1" ht="16.899999999999999" customHeight="1">
      <c r="A65" s="34"/>
      <c r="B65" s="39"/>
      <c r="C65" s="266" t="s">
        <v>1</v>
      </c>
      <c r="D65" s="266" t="s">
        <v>225</v>
      </c>
      <c r="E65" s="17" t="s">
        <v>1</v>
      </c>
      <c r="F65" s="267">
        <v>0</v>
      </c>
      <c r="G65" s="34"/>
      <c r="H65" s="39"/>
    </row>
    <row r="66" spans="1:8" s="2" customFormat="1" ht="16.899999999999999" customHeight="1">
      <c r="A66" s="34"/>
      <c r="B66" s="39"/>
      <c r="C66" s="266" t="s">
        <v>240</v>
      </c>
      <c r="D66" s="266" t="s">
        <v>241</v>
      </c>
      <c r="E66" s="17" t="s">
        <v>1</v>
      </c>
      <c r="F66" s="267">
        <v>969</v>
      </c>
      <c r="G66" s="34"/>
      <c r="H66" s="39"/>
    </row>
    <row r="67" spans="1:8" s="2" customFormat="1" ht="16.899999999999999" customHeight="1">
      <c r="A67" s="34"/>
      <c r="B67" s="39"/>
      <c r="C67" s="268" t="s">
        <v>2003</v>
      </c>
      <c r="D67" s="34"/>
      <c r="E67" s="34"/>
      <c r="F67" s="34"/>
      <c r="G67" s="34"/>
      <c r="H67" s="39"/>
    </row>
    <row r="68" spans="1:8" s="2" customFormat="1" ht="16.899999999999999" customHeight="1">
      <c r="A68" s="34"/>
      <c r="B68" s="39"/>
      <c r="C68" s="266" t="s">
        <v>352</v>
      </c>
      <c r="D68" s="266" t="s">
        <v>353</v>
      </c>
      <c r="E68" s="17" t="s">
        <v>236</v>
      </c>
      <c r="F68" s="267">
        <v>969</v>
      </c>
      <c r="G68" s="34"/>
      <c r="H68" s="39"/>
    </row>
    <row r="69" spans="1:8" s="2" customFormat="1" ht="16.899999999999999" customHeight="1">
      <c r="A69" s="34"/>
      <c r="B69" s="39"/>
      <c r="C69" s="266" t="s">
        <v>342</v>
      </c>
      <c r="D69" s="266" t="s">
        <v>343</v>
      </c>
      <c r="E69" s="17" t="s">
        <v>249</v>
      </c>
      <c r="F69" s="267">
        <v>290.7</v>
      </c>
      <c r="G69" s="34"/>
      <c r="H69" s="39"/>
    </row>
    <row r="70" spans="1:8" s="2" customFormat="1" ht="16.899999999999999" customHeight="1">
      <c r="A70" s="34"/>
      <c r="B70" s="39"/>
      <c r="C70" s="262" t="s">
        <v>260</v>
      </c>
      <c r="D70" s="263" t="s">
        <v>260</v>
      </c>
      <c r="E70" s="264" t="s">
        <v>236</v>
      </c>
      <c r="F70" s="265">
        <v>2333.04</v>
      </c>
      <c r="G70" s="34"/>
      <c r="H70" s="39"/>
    </row>
    <row r="71" spans="1:8" s="2" customFormat="1" ht="16.899999999999999" customHeight="1">
      <c r="A71" s="34"/>
      <c r="B71" s="39"/>
      <c r="C71" s="266" t="s">
        <v>1</v>
      </c>
      <c r="D71" s="266" t="s">
        <v>170</v>
      </c>
      <c r="E71" s="17" t="s">
        <v>1</v>
      </c>
      <c r="F71" s="267">
        <v>0</v>
      </c>
      <c r="G71" s="34"/>
      <c r="H71" s="39"/>
    </row>
    <row r="72" spans="1:8" s="2" customFormat="1" ht="16.899999999999999" customHeight="1">
      <c r="A72" s="34"/>
      <c r="B72" s="39"/>
      <c r="C72" s="266" t="s">
        <v>260</v>
      </c>
      <c r="D72" s="266" t="s">
        <v>681</v>
      </c>
      <c r="E72" s="17" t="s">
        <v>1</v>
      </c>
      <c r="F72" s="267">
        <v>2333.04</v>
      </c>
      <c r="G72" s="34"/>
      <c r="H72" s="39"/>
    </row>
    <row r="73" spans="1:8" s="2" customFormat="1" ht="16.899999999999999" customHeight="1">
      <c r="A73" s="34"/>
      <c r="B73" s="39"/>
      <c r="C73" s="268" t="s">
        <v>2003</v>
      </c>
      <c r="D73" s="34"/>
      <c r="E73" s="34"/>
      <c r="F73" s="34"/>
      <c r="G73" s="34"/>
      <c r="H73" s="39"/>
    </row>
    <row r="74" spans="1:8" s="2" customFormat="1" ht="16.899999999999999" customHeight="1">
      <c r="A74" s="34"/>
      <c r="B74" s="39"/>
      <c r="C74" s="266" t="s">
        <v>678</v>
      </c>
      <c r="D74" s="266" t="s">
        <v>679</v>
      </c>
      <c r="E74" s="17" t="s">
        <v>236</v>
      </c>
      <c r="F74" s="267">
        <v>2333.04</v>
      </c>
      <c r="G74" s="34"/>
      <c r="H74" s="39"/>
    </row>
    <row r="75" spans="1:8" s="2" customFormat="1" ht="16.899999999999999" customHeight="1">
      <c r="A75" s="34"/>
      <c r="B75" s="39"/>
      <c r="C75" s="266" t="s">
        <v>683</v>
      </c>
      <c r="D75" s="266" t="s">
        <v>684</v>
      </c>
      <c r="E75" s="17" t="s">
        <v>236</v>
      </c>
      <c r="F75" s="267">
        <v>2617.6709999999998</v>
      </c>
      <c r="G75" s="34"/>
      <c r="H75" s="39"/>
    </row>
    <row r="76" spans="1:8" s="2" customFormat="1" ht="16.899999999999999" customHeight="1">
      <c r="A76" s="34"/>
      <c r="B76" s="39"/>
      <c r="C76" s="262" t="s">
        <v>254</v>
      </c>
      <c r="D76" s="263" t="s">
        <v>254</v>
      </c>
      <c r="E76" s="264" t="s">
        <v>236</v>
      </c>
      <c r="F76" s="265">
        <v>41.6</v>
      </c>
      <c r="G76" s="34"/>
      <c r="H76" s="39"/>
    </row>
    <row r="77" spans="1:8" s="2" customFormat="1" ht="16.899999999999999" customHeight="1">
      <c r="A77" s="34"/>
      <c r="B77" s="39"/>
      <c r="C77" s="266" t="s">
        <v>254</v>
      </c>
      <c r="D77" s="266" t="s">
        <v>255</v>
      </c>
      <c r="E77" s="17" t="s">
        <v>1</v>
      </c>
      <c r="F77" s="267">
        <v>41.6</v>
      </c>
      <c r="G77" s="34"/>
      <c r="H77" s="39"/>
    </row>
    <row r="78" spans="1:8" s="2" customFormat="1" ht="16.899999999999999" customHeight="1">
      <c r="A78" s="34"/>
      <c r="B78" s="39"/>
      <c r="C78" s="268" t="s">
        <v>2003</v>
      </c>
      <c r="D78" s="34"/>
      <c r="E78" s="34"/>
      <c r="F78" s="34"/>
      <c r="G78" s="34"/>
      <c r="H78" s="39"/>
    </row>
    <row r="79" spans="1:8" s="2" customFormat="1" ht="16.899999999999999" customHeight="1">
      <c r="A79" s="34"/>
      <c r="B79" s="39"/>
      <c r="C79" s="266" t="s">
        <v>548</v>
      </c>
      <c r="D79" s="266" t="s">
        <v>549</v>
      </c>
      <c r="E79" s="17" t="s">
        <v>236</v>
      </c>
      <c r="F79" s="267">
        <v>144.6</v>
      </c>
      <c r="G79" s="34"/>
      <c r="H79" s="39"/>
    </row>
    <row r="80" spans="1:8" s="2" customFormat="1" ht="16.899999999999999" customHeight="1">
      <c r="A80" s="34"/>
      <c r="B80" s="39"/>
      <c r="C80" s="266" t="s">
        <v>476</v>
      </c>
      <c r="D80" s="266" t="s">
        <v>477</v>
      </c>
      <c r="E80" s="17" t="s">
        <v>236</v>
      </c>
      <c r="F80" s="267">
        <v>221.6</v>
      </c>
      <c r="G80" s="34"/>
      <c r="H80" s="39"/>
    </row>
    <row r="81" spans="1:8" s="2" customFormat="1" ht="16.899999999999999" customHeight="1">
      <c r="A81" s="34"/>
      <c r="B81" s="39"/>
      <c r="C81" s="266" t="s">
        <v>556</v>
      </c>
      <c r="D81" s="266" t="s">
        <v>557</v>
      </c>
      <c r="E81" s="17" t="s">
        <v>236</v>
      </c>
      <c r="F81" s="267">
        <v>1924.6</v>
      </c>
      <c r="G81" s="34"/>
      <c r="H81" s="39"/>
    </row>
    <row r="82" spans="1:8" s="2" customFormat="1" ht="16.899999999999999" customHeight="1">
      <c r="A82" s="34"/>
      <c r="B82" s="39"/>
      <c r="C82" s="266" t="s">
        <v>561</v>
      </c>
      <c r="D82" s="266" t="s">
        <v>562</v>
      </c>
      <c r="E82" s="17" t="s">
        <v>236</v>
      </c>
      <c r="F82" s="267">
        <v>1924.6</v>
      </c>
      <c r="G82" s="34"/>
      <c r="H82" s="39"/>
    </row>
    <row r="83" spans="1:8" s="2" customFormat="1" ht="22.5">
      <c r="A83" s="34"/>
      <c r="B83" s="39"/>
      <c r="C83" s="266" t="s">
        <v>569</v>
      </c>
      <c r="D83" s="266" t="s">
        <v>570</v>
      </c>
      <c r="E83" s="17" t="s">
        <v>571</v>
      </c>
      <c r="F83" s="267">
        <v>2.1999999999999999E-2</v>
      </c>
      <c r="G83" s="34"/>
      <c r="H83" s="39"/>
    </row>
    <row r="84" spans="1:8" s="2" customFormat="1" ht="22.5">
      <c r="A84" s="34"/>
      <c r="B84" s="39"/>
      <c r="C84" s="266" t="s">
        <v>608</v>
      </c>
      <c r="D84" s="266" t="s">
        <v>609</v>
      </c>
      <c r="E84" s="17" t="s">
        <v>236</v>
      </c>
      <c r="F84" s="267">
        <v>221.6</v>
      </c>
      <c r="G84" s="34"/>
      <c r="H84" s="39"/>
    </row>
    <row r="85" spans="1:8" s="2" customFormat="1" ht="16.899999999999999" customHeight="1">
      <c r="A85" s="34"/>
      <c r="B85" s="39"/>
      <c r="C85" s="266" t="s">
        <v>617</v>
      </c>
      <c r="D85" s="266" t="s">
        <v>618</v>
      </c>
      <c r="E85" s="17" t="s">
        <v>236</v>
      </c>
      <c r="F85" s="267">
        <v>144.6</v>
      </c>
      <c r="G85" s="34"/>
      <c r="H85" s="39"/>
    </row>
    <row r="86" spans="1:8" s="2" customFormat="1" ht="16.899999999999999" customHeight="1">
      <c r="A86" s="34"/>
      <c r="B86" s="39"/>
      <c r="C86" s="266" t="s">
        <v>627</v>
      </c>
      <c r="D86" s="266" t="s">
        <v>628</v>
      </c>
      <c r="E86" s="17" t="s">
        <v>249</v>
      </c>
      <c r="F86" s="267">
        <v>19.696000000000002</v>
      </c>
      <c r="G86" s="34"/>
      <c r="H86" s="39"/>
    </row>
    <row r="87" spans="1:8" s="2" customFormat="1" ht="16.899999999999999" customHeight="1">
      <c r="A87" s="34"/>
      <c r="B87" s="39"/>
      <c r="C87" s="266" t="s">
        <v>521</v>
      </c>
      <c r="D87" s="266" t="s">
        <v>522</v>
      </c>
      <c r="E87" s="17" t="s">
        <v>249</v>
      </c>
      <c r="F87" s="267">
        <v>50.51</v>
      </c>
      <c r="G87" s="34"/>
      <c r="H87" s="39"/>
    </row>
    <row r="88" spans="1:8" s="2" customFormat="1" ht="16.899999999999999" customHeight="1">
      <c r="A88" s="34"/>
      <c r="B88" s="39"/>
      <c r="C88" s="266" t="s">
        <v>622</v>
      </c>
      <c r="D88" s="266" t="s">
        <v>623</v>
      </c>
      <c r="E88" s="17" t="s">
        <v>249</v>
      </c>
      <c r="F88" s="267">
        <v>21.69</v>
      </c>
      <c r="G88" s="34"/>
      <c r="H88" s="39"/>
    </row>
    <row r="89" spans="1:8" s="2" customFormat="1" ht="16.899999999999999" customHeight="1">
      <c r="A89" s="34"/>
      <c r="B89" s="39"/>
      <c r="C89" s="266" t="s">
        <v>500</v>
      </c>
      <c r="D89" s="266" t="s">
        <v>501</v>
      </c>
      <c r="E89" s="17" t="s">
        <v>487</v>
      </c>
      <c r="F89" s="267">
        <v>6.6479999999999997</v>
      </c>
      <c r="G89" s="34"/>
      <c r="H89" s="39"/>
    </row>
    <row r="90" spans="1:8" s="2" customFormat="1" ht="16.899999999999999" customHeight="1">
      <c r="A90" s="34"/>
      <c r="B90" s="39"/>
      <c r="C90" s="266" t="s">
        <v>505</v>
      </c>
      <c r="D90" s="266" t="s">
        <v>506</v>
      </c>
      <c r="E90" s="17" t="s">
        <v>507</v>
      </c>
      <c r="F90" s="267">
        <v>0.17699999999999999</v>
      </c>
      <c r="G90" s="34"/>
      <c r="H90" s="39"/>
    </row>
    <row r="91" spans="1:8" s="2" customFormat="1" ht="16.899999999999999" customHeight="1">
      <c r="A91" s="34"/>
      <c r="B91" s="39"/>
      <c r="C91" s="262" t="s">
        <v>288</v>
      </c>
      <c r="D91" s="263" t="s">
        <v>288</v>
      </c>
      <c r="E91" s="264" t="s">
        <v>236</v>
      </c>
      <c r="F91" s="265">
        <v>4.5</v>
      </c>
      <c r="G91" s="34"/>
      <c r="H91" s="39"/>
    </row>
    <row r="92" spans="1:8" s="2" customFormat="1" ht="16.899999999999999" customHeight="1">
      <c r="A92" s="34"/>
      <c r="B92" s="39"/>
      <c r="C92" s="266" t="s">
        <v>288</v>
      </c>
      <c r="D92" s="266" t="s">
        <v>289</v>
      </c>
      <c r="E92" s="17" t="s">
        <v>1</v>
      </c>
      <c r="F92" s="267">
        <v>4.5</v>
      </c>
      <c r="G92" s="34"/>
      <c r="H92" s="39"/>
    </row>
    <row r="93" spans="1:8" s="2" customFormat="1" ht="16.899999999999999" customHeight="1">
      <c r="A93" s="34"/>
      <c r="B93" s="39"/>
      <c r="C93" s="268" t="s">
        <v>2003</v>
      </c>
      <c r="D93" s="34"/>
      <c r="E93" s="34"/>
      <c r="F93" s="34"/>
      <c r="G93" s="34"/>
      <c r="H93" s="39"/>
    </row>
    <row r="94" spans="1:8" s="2" customFormat="1" ht="16.899999999999999" customHeight="1">
      <c r="A94" s="34"/>
      <c r="B94" s="39"/>
      <c r="C94" s="266" t="s">
        <v>899</v>
      </c>
      <c r="D94" s="266" t="s">
        <v>900</v>
      </c>
      <c r="E94" s="17" t="s">
        <v>236</v>
      </c>
      <c r="F94" s="267">
        <v>21.5</v>
      </c>
      <c r="G94" s="34"/>
      <c r="H94" s="39"/>
    </row>
    <row r="95" spans="1:8" s="2" customFormat="1" ht="22.5">
      <c r="A95" s="34"/>
      <c r="B95" s="39"/>
      <c r="C95" s="266" t="s">
        <v>377</v>
      </c>
      <c r="D95" s="266" t="s">
        <v>378</v>
      </c>
      <c r="E95" s="17" t="s">
        <v>249</v>
      </c>
      <c r="F95" s="267">
        <v>1647.059</v>
      </c>
      <c r="G95" s="34"/>
      <c r="H95" s="39"/>
    </row>
    <row r="96" spans="1:8" s="2" customFormat="1" ht="16.899999999999999" customHeight="1">
      <c r="A96" s="34"/>
      <c r="B96" s="39"/>
      <c r="C96" s="266" t="s">
        <v>511</v>
      </c>
      <c r="D96" s="266" t="s">
        <v>512</v>
      </c>
      <c r="E96" s="17" t="s">
        <v>236</v>
      </c>
      <c r="F96" s="267">
        <v>2007.7</v>
      </c>
      <c r="G96" s="34"/>
      <c r="H96" s="39"/>
    </row>
    <row r="97" spans="1:8" s="2" customFormat="1" ht="16.899999999999999" customHeight="1">
      <c r="A97" s="34"/>
      <c r="B97" s="39"/>
      <c r="C97" s="266" t="s">
        <v>846</v>
      </c>
      <c r="D97" s="266" t="s">
        <v>847</v>
      </c>
      <c r="E97" s="17" t="s">
        <v>236</v>
      </c>
      <c r="F97" s="267">
        <v>1697</v>
      </c>
      <c r="G97" s="34"/>
      <c r="H97" s="39"/>
    </row>
    <row r="98" spans="1:8" s="2" customFormat="1" ht="16.899999999999999" customHeight="1">
      <c r="A98" s="34"/>
      <c r="B98" s="39"/>
      <c r="C98" s="266" t="s">
        <v>863</v>
      </c>
      <c r="D98" s="266" t="s">
        <v>864</v>
      </c>
      <c r="E98" s="17" t="s">
        <v>236</v>
      </c>
      <c r="F98" s="267">
        <v>834.3</v>
      </c>
      <c r="G98" s="34"/>
      <c r="H98" s="39"/>
    </row>
    <row r="99" spans="1:8" s="2" customFormat="1" ht="16.899999999999999" customHeight="1">
      <c r="A99" s="34"/>
      <c r="B99" s="39"/>
      <c r="C99" s="266" t="s">
        <v>904</v>
      </c>
      <c r="D99" s="266" t="s">
        <v>905</v>
      </c>
      <c r="E99" s="17" t="s">
        <v>236</v>
      </c>
      <c r="F99" s="267">
        <v>4.7249999999999996</v>
      </c>
      <c r="G99" s="34"/>
      <c r="H99" s="39"/>
    </row>
    <row r="100" spans="1:8" s="2" customFormat="1" ht="16.899999999999999" customHeight="1">
      <c r="A100" s="34"/>
      <c r="B100" s="39"/>
      <c r="C100" s="262" t="s">
        <v>284</v>
      </c>
      <c r="D100" s="263" t="s">
        <v>284</v>
      </c>
      <c r="E100" s="264" t="s">
        <v>236</v>
      </c>
      <c r="F100" s="265">
        <v>35.9</v>
      </c>
      <c r="G100" s="34"/>
      <c r="H100" s="39"/>
    </row>
    <row r="101" spans="1:8" s="2" customFormat="1" ht="16.899999999999999" customHeight="1">
      <c r="A101" s="34"/>
      <c r="B101" s="39"/>
      <c r="C101" s="266" t="s">
        <v>1</v>
      </c>
      <c r="D101" s="266" t="s">
        <v>315</v>
      </c>
      <c r="E101" s="17" t="s">
        <v>1</v>
      </c>
      <c r="F101" s="267">
        <v>0</v>
      </c>
      <c r="G101" s="34"/>
      <c r="H101" s="39"/>
    </row>
    <row r="102" spans="1:8" s="2" customFormat="1" ht="16.899999999999999" customHeight="1">
      <c r="A102" s="34"/>
      <c r="B102" s="39"/>
      <c r="C102" s="266" t="s">
        <v>284</v>
      </c>
      <c r="D102" s="266" t="s">
        <v>285</v>
      </c>
      <c r="E102" s="17" t="s">
        <v>1</v>
      </c>
      <c r="F102" s="267">
        <v>35.9</v>
      </c>
      <c r="G102" s="34"/>
      <c r="H102" s="39"/>
    </row>
    <row r="103" spans="1:8" s="2" customFormat="1" ht="16.899999999999999" customHeight="1">
      <c r="A103" s="34"/>
      <c r="B103" s="39"/>
      <c r="C103" s="268" t="s">
        <v>2003</v>
      </c>
      <c r="D103" s="34"/>
      <c r="E103" s="34"/>
      <c r="F103" s="34"/>
      <c r="G103" s="34"/>
      <c r="H103" s="39"/>
    </row>
    <row r="104" spans="1:8" s="2" customFormat="1" ht="16.899999999999999" customHeight="1">
      <c r="A104" s="34"/>
      <c r="B104" s="39"/>
      <c r="C104" s="266" t="s">
        <v>914</v>
      </c>
      <c r="D104" s="266" t="s">
        <v>915</v>
      </c>
      <c r="E104" s="17" t="s">
        <v>236</v>
      </c>
      <c r="F104" s="267">
        <v>60.6</v>
      </c>
      <c r="G104" s="34"/>
      <c r="H104" s="39"/>
    </row>
    <row r="105" spans="1:8" s="2" customFormat="1" ht="22.5">
      <c r="A105" s="34"/>
      <c r="B105" s="39"/>
      <c r="C105" s="266" t="s">
        <v>377</v>
      </c>
      <c r="D105" s="266" t="s">
        <v>378</v>
      </c>
      <c r="E105" s="17" t="s">
        <v>249</v>
      </c>
      <c r="F105" s="267">
        <v>1647.059</v>
      </c>
      <c r="G105" s="34"/>
      <c r="H105" s="39"/>
    </row>
    <row r="106" spans="1:8" s="2" customFormat="1" ht="16.899999999999999" customHeight="1">
      <c r="A106" s="34"/>
      <c r="B106" s="39"/>
      <c r="C106" s="266" t="s">
        <v>511</v>
      </c>
      <c r="D106" s="266" t="s">
        <v>512</v>
      </c>
      <c r="E106" s="17" t="s">
        <v>236</v>
      </c>
      <c r="F106" s="267">
        <v>2007.7</v>
      </c>
      <c r="G106" s="34"/>
      <c r="H106" s="39"/>
    </row>
    <row r="107" spans="1:8" s="2" customFormat="1" ht="16.899999999999999" customHeight="1">
      <c r="A107" s="34"/>
      <c r="B107" s="39"/>
      <c r="C107" s="266" t="s">
        <v>846</v>
      </c>
      <c r="D107" s="266" t="s">
        <v>847</v>
      </c>
      <c r="E107" s="17" t="s">
        <v>236</v>
      </c>
      <c r="F107" s="267">
        <v>1697</v>
      </c>
      <c r="G107" s="34"/>
      <c r="H107" s="39"/>
    </row>
    <row r="108" spans="1:8" s="2" customFormat="1" ht="16.899999999999999" customHeight="1">
      <c r="A108" s="34"/>
      <c r="B108" s="39"/>
      <c r="C108" s="266" t="s">
        <v>852</v>
      </c>
      <c r="D108" s="266" t="s">
        <v>853</v>
      </c>
      <c r="E108" s="17" t="s">
        <v>236</v>
      </c>
      <c r="F108" s="267">
        <v>2346.8000000000002</v>
      </c>
      <c r="G108" s="34"/>
      <c r="H108" s="39"/>
    </row>
    <row r="109" spans="1:8" s="2" customFormat="1" ht="16.899999999999999" customHeight="1">
      <c r="A109" s="34"/>
      <c r="B109" s="39"/>
      <c r="C109" s="266" t="s">
        <v>859</v>
      </c>
      <c r="D109" s="266" t="s">
        <v>860</v>
      </c>
      <c r="E109" s="17" t="s">
        <v>236</v>
      </c>
      <c r="F109" s="267">
        <v>1173.4000000000001</v>
      </c>
      <c r="G109" s="34"/>
      <c r="H109" s="39"/>
    </row>
    <row r="110" spans="1:8" s="2" customFormat="1" ht="16.899999999999999" customHeight="1">
      <c r="A110" s="34"/>
      <c r="B110" s="39"/>
      <c r="C110" s="266" t="s">
        <v>909</v>
      </c>
      <c r="D110" s="266" t="s">
        <v>910</v>
      </c>
      <c r="E110" s="17" t="s">
        <v>236</v>
      </c>
      <c r="F110" s="267">
        <v>37.695</v>
      </c>
      <c r="G110" s="34"/>
      <c r="H110" s="39"/>
    </row>
    <row r="111" spans="1:8" s="2" customFormat="1" ht="16.899999999999999" customHeight="1">
      <c r="A111" s="34"/>
      <c r="B111" s="39"/>
      <c r="C111" s="262" t="s">
        <v>242</v>
      </c>
      <c r="D111" s="263" t="s">
        <v>242</v>
      </c>
      <c r="E111" s="264" t="s">
        <v>236</v>
      </c>
      <c r="F111" s="265">
        <v>787.3</v>
      </c>
      <c r="G111" s="34"/>
      <c r="H111" s="39"/>
    </row>
    <row r="112" spans="1:8" s="2" customFormat="1" ht="16.899999999999999" customHeight="1">
      <c r="A112" s="34"/>
      <c r="B112" s="39"/>
      <c r="C112" s="266" t="s">
        <v>1</v>
      </c>
      <c r="D112" s="266" t="s">
        <v>886</v>
      </c>
      <c r="E112" s="17" t="s">
        <v>1</v>
      </c>
      <c r="F112" s="267">
        <v>0</v>
      </c>
      <c r="G112" s="34"/>
      <c r="H112" s="39"/>
    </row>
    <row r="113" spans="1:8" s="2" customFormat="1" ht="16.899999999999999" customHeight="1">
      <c r="A113" s="34"/>
      <c r="B113" s="39"/>
      <c r="C113" s="266" t="s">
        <v>242</v>
      </c>
      <c r="D113" s="266" t="s">
        <v>243</v>
      </c>
      <c r="E113" s="17" t="s">
        <v>1</v>
      </c>
      <c r="F113" s="267">
        <v>787.3</v>
      </c>
      <c r="G113" s="34"/>
      <c r="H113" s="39"/>
    </row>
    <row r="114" spans="1:8" s="2" customFormat="1" ht="16.899999999999999" customHeight="1">
      <c r="A114" s="34"/>
      <c r="B114" s="39"/>
      <c r="C114" s="268" t="s">
        <v>2003</v>
      </c>
      <c r="D114" s="34"/>
      <c r="E114" s="34"/>
      <c r="F114" s="34"/>
      <c r="G114" s="34"/>
      <c r="H114" s="39"/>
    </row>
    <row r="115" spans="1:8" s="2" customFormat="1" ht="16.899999999999999" customHeight="1">
      <c r="A115" s="34"/>
      <c r="B115" s="39"/>
      <c r="C115" s="266" t="s">
        <v>883</v>
      </c>
      <c r="D115" s="266" t="s">
        <v>884</v>
      </c>
      <c r="E115" s="17" t="s">
        <v>236</v>
      </c>
      <c r="F115" s="267">
        <v>1589.4</v>
      </c>
      <c r="G115" s="34"/>
      <c r="H115" s="39"/>
    </row>
    <row r="116" spans="1:8" s="2" customFormat="1" ht="22.5">
      <c r="A116" s="34"/>
      <c r="B116" s="39"/>
      <c r="C116" s="266" t="s">
        <v>377</v>
      </c>
      <c r="D116" s="266" t="s">
        <v>378</v>
      </c>
      <c r="E116" s="17" t="s">
        <v>249</v>
      </c>
      <c r="F116" s="267">
        <v>1647.059</v>
      </c>
      <c r="G116" s="34"/>
      <c r="H116" s="39"/>
    </row>
    <row r="117" spans="1:8" s="2" customFormat="1" ht="16.899999999999999" customHeight="1">
      <c r="A117" s="34"/>
      <c r="B117" s="39"/>
      <c r="C117" s="266" t="s">
        <v>511</v>
      </c>
      <c r="D117" s="266" t="s">
        <v>512</v>
      </c>
      <c r="E117" s="17" t="s">
        <v>236</v>
      </c>
      <c r="F117" s="267">
        <v>2007.7</v>
      </c>
      <c r="G117" s="34"/>
      <c r="H117" s="39"/>
    </row>
    <row r="118" spans="1:8" s="2" customFormat="1" ht="16.899999999999999" customHeight="1">
      <c r="A118" s="34"/>
      <c r="B118" s="39"/>
      <c r="C118" s="266" t="s">
        <v>678</v>
      </c>
      <c r="D118" s="266" t="s">
        <v>679</v>
      </c>
      <c r="E118" s="17" t="s">
        <v>236</v>
      </c>
      <c r="F118" s="267">
        <v>2333.04</v>
      </c>
      <c r="G118" s="34"/>
      <c r="H118" s="39"/>
    </row>
    <row r="119" spans="1:8" s="2" customFormat="1" ht="16.899999999999999" customHeight="1">
      <c r="A119" s="34"/>
      <c r="B119" s="39"/>
      <c r="C119" s="266" t="s">
        <v>846</v>
      </c>
      <c r="D119" s="266" t="s">
        <v>847</v>
      </c>
      <c r="E119" s="17" t="s">
        <v>236</v>
      </c>
      <c r="F119" s="267">
        <v>1697</v>
      </c>
      <c r="G119" s="34"/>
      <c r="H119" s="39"/>
    </row>
    <row r="120" spans="1:8" s="2" customFormat="1" ht="16.899999999999999" customHeight="1">
      <c r="A120" s="34"/>
      <c r="B120" s="39"/>
      <c r="C120" s="266" t="s">
        <v>863</v>
      </c>
      <c r="D120" s="266" t="s">
        <v>864</v>
      </c>
      <c r="E120" s="17" t="s">
        <v>236</v>
      </c>
      <c r="F120" s="267">
        <v>834.3</v>
      </c>
      <c r="G120" s="34"/>
      <c r="H120" s="39"/>
    </row>
    <row r="121" spans="1:8" s="2" customFormat="1" ht="16.899999999999999" customHeight="1">
      <c r="A121" s="34"/>
      <c r="B121" s="39"/>
      <c r="C121" s="266" t="s">
        <v>888</v>
      </c>
      <c r="D121" s="266" t="s">
        <v>889</v>
      </c>
      <c r="E121" s="17" t="s">
        <v>236</v>
      </c>
      <c r="F121" s="267">
        <v>1062.915</v>
      </c>
      <c r="G121" s="34"/>
      <c r="H121" s="39"/>
    </row>
    <row r="122" spans="1:8" s="2" customFormat="1" ht="16.899999999999999" customHeight="1">
      <c r="A122" s="34"/>
      <c r="B122" s="39"/>
      <c r="C122" s="262" t="s">
        <v>244</v>
      </c>
      <c r="D122" s="263" t="s">
        <v>244</v>
      </c>
      <c r="E122" s="264" t="s">
        <v>236</v>
      </c>
      <c r="F122" s="265">
        <v>577.1</v>
      </c>
      <c r="G122" s="34"/>
      <c r="H122" s="39"/>
    </row>
    <row r="123" spans="1:8" s="2" customFormat="1" ht="16.899999999999999" customHeight="1">
      <c r="A123" s="34"/>
      <c r="B123" s="39"/>
      <c r="C123" s="266" t="s">
        <v>244</v>
      </c>
      <c r="D123" s="266" t="s">
        <v>245</v>
      </c>
      <c r="E123" s="17" t="s">
        <v>1</v>
      </c>
      <c r="F123" s="267">
        <v>577.1</v>
      </c>
      <c r="G123" s="34"/>
      <c r="H123" s="39"/>
    </row>
    <row r="124" spans="1:8" s="2" customFormat="1" ht="16.899999999999999" customHeight="1">
      <c r="A124" s="34"/>
      <c r="B124" s="39"/>
      <c r="C124" s="268" t="s">
        <v>2003</v>
      </c>
      <c r="D124" s="34"/>
      <c r="E124" s="34"/>
      <c r="F124" s="34"/>
      <c r="G124" s="34"/>
      <c r="H124" s="39"/>
    </row>
    <row r="125" spans="1:8" s="2" customFormat="1" ht="16.899999999999999" customHeight="1">
      <c r="A125" s="34"/>
      <c r="B125" s="39"/>
      <c r="C125" s="266" t="s">
        <v>883</v>
      </c>
      <c r="D125" s="266" t="s">
        <v>884</v>
      </c>
      <c r="E125" s="17" t="s">
        <v>236</v>
      </c>
      <c r="F125" s="267">
        <v>1589.4</v>
      </c>
      <c r="G125" s="34"/>
      <c r="H125" s="39"/>
    </row>
    <row r="126" spans="1:8" s="2" customFormat="1" ht="22.5">
      <c r="A126" s="34"/>
      <c r="B126" s="39"/>
      <c r="C126" s="266" t="s">
        <v>377</v>
      </c>
      <c r="D126" s="266" t="s">
        <v>378</v>
      </c>
      <c r="E126" s="17" t="s">
        <v>249</v>
      </c>
      <c r="F126" s="267">
        <v>1647.059</v>
      </c>
      <c r="G126" s="34"/>
      <c r="H126" s="39"/>
    </row>
    <row r="127" spans="1:8" s="2" customFormat="1" ht="16.899999999999999" customHeight="1">
      <c r="A127" s="34"/>
      <c r="B127" s="39"/>
      <c r="C127" s="266" t="s">
        <v>511</v>
      </c>
      <c r="D127" s="266" t="s">
        <v>512</v>
      </c>
      <c r="E127" s="17" t="s">
        <v>236</v>
      </c>
      <c r="F127" s="267">
        <v>2007.7</v>
      </c>
      <c r="G127" s="34"/>
      <c r="H127" s="39"/>
    </row>
    <row r="128" spans="1:8" s="2" customFormat="1" ht="16.899999999999999" customHeight="1">
      <c r="A128" s="34"/>
      <c r="B128" s="39"/>
      <c r="C128" s="266" t="s">
        <v>678</v>
      </c>
      <c r="D128" s="266" t="s">
        <v>679</v>
      </c>
      <c r="E128" s="17" t="s">
        <v>236</v>
      </c>
      <c r="F128" s="267">
        <v>2333.04</v>
      </c>
      <c r="G128" s="34"/>
      <c r="H128" s="39"/>
    </row>
    <row r="129" spans="1:8" s="2" customFormat="1" ht="16.899999999999999" customHeight="1">
      <c r="A129" s="34"/>
      <c r="B129" s="39"/>
      <c r="C129" s="266" t="s">
        <v>846</v>
      </c>
      <c r="D129" s="266" t="s">
        <v>847</v>
      </c>
      <c r="E129" s="17" t="s">
        <v>236</v>
      </c>
      <c r="F129" s="267">
        <v>1697</v>
      </c>
      <c r="G129" s="34"/>
      <c r="H129" s="39"/>
    </row>
    <row r="130" spans="1:8" s="2" customFormat="1" ht="16.899999999999999" customHeight="1">
      <c r="A130" s="34"/>
      <c r="B130" s="39"/>
      <c r="C130" s="266" t="s">
        <v>852</v>
      </c>
      <c r="D130" s="266" t="s">
        <v>853</v>
      </c>
      <c r="E130" s="17" t="s">
        <v>236</v>
      </c>
      <c r="F130" s="267">
        <v>2346.8000000000002</v>
      </c>
      <c r="G130" s="34"/>
      <c r="H130" s="39"/>
    </row>
    <row r="131" spans="1:8" s="2" customFormat="1" ht="16.899999999999999" customHeight="1">
      <c r="A131" s="34"/>
      <c r="B131" s="39"/>
      <c r="C131" s="266" t="s">
        <v>859</v>
      </c>
      <c r="D131" s="266" t="s">
        <v>860</v>
      </c>
      <c r="E131" s="17" t="s">
        <v>236</v>
      </c>
      <c r="F131" s="267">
        <v>1173.4000000000001</v>
      </c>
      <c r="G131" s="34"/>
      <c r="H131" s="39"/>
    </row>
    <row r="132" spans="1:8" s="2" customFormat="1" ht="16.899999999999999" customHeight="1">
      <c r="A132" s="34"/>
      <c r="B132" s="39"/>
      <c r="C132" s="266" t="s">
        <v>894</v>
      </c>
      <c r="D132" s="266" t="s">
        <v>895</v>
      </c>
      <c r="E132" s="17" t="s">
        <v>236</v>
      </c>
      <c r="F132" s="267">
        <v>605.95500000000004</v>
      </c>
      <c r="G132" s="34"/>
      <c r="H132" s="39"/>
    </row>
    <row r="133" spans="1:8" s="2" customFormat="1" ht="16.899999999999999" customHeight="1">
      <c r="A133" s="34"/>
      <c r="B133" s="39"/>
      <c r="C133" s="262" t="s">
        <v>258</v>
      </c>
      <c r="D133" s="263" t="s">
        <v>258</v>
      </c>
      <c r="E133" s="264" t="s">
        <v>236</v>
      </c>
      <c r="F133" s="265">
        <v>225</v>
      </c>
      <c r="G133" s="34"/>
      <c r="H133" s="39"/>
    </row>
    <row r="134" spans="1:8" s="2" customFormat="1" ht="16.899999999999999" customHeight="1">
      <c r="A134" s="34"/>
      <c r="B134" s="39"/>
      <c r="C134" s="266" t="s">
        <v>258</v>
      </c>
      <c r="D134" s="266" t="s">
        <v>259</v>
      </c>
      <c r="E134" s="17" t="s">
        <v>1</v>
      </c>
      <c r="F134" s="267">
        <v>225</v>
      </c>
      <c r="G134" s="34"/>
      <c r="H134" s="39"/>
    </row>
    <row r="135" spans="1:8" s="2" customFormat="1" ht="16.899999999999999" customHeight="1">
      <c r="A135" s="34"/>
      <c r="B135" s="39"/>
      <c r="C135" s="268" t="s">
        <v>2003</v>
      </c>
      <c r="D135" s="34"/>
      <c r="E135" s="34"/>
      <c r="F135" s="34"/>
      <c r="G135" s="34"/>
      <c r="H135" s="39"/>
    </row>
    <row r="136" spans="1:8" s="2" customFormat="1" ht="16.899999999999999" customHeight="1">
      <c r="A136" s="34"/>
      <c r="B136" s="39"/>
      <c r="C136" s="266" t="s">
        <v>883</v>
      </c>
      <c r="D136" s="266" t="s">
        <v>884</v>
      </c>
      <c r="E136" s="17" t="s">
        <v>236</v>
      </c>
      <c r="F136" s="267">
        <v>1589.4</v>
      </c>
      <c r="G136" s="34"/>
      <c r="H136" s="39"/>
    </row>
    <row r="137" spans="1:8" s="2" customFormat="1" ht="22.5">
      <c r="A137" s="34"/>
      <c r="B137" s="39"/>
      <c r="C137" s="266" t="s">
        <v>377</v>
      </c>
      <c r="D137" s="266" t="s">
        <v>378</v>
      </c>
      <c r="E137" s="17" t="s">
        <v>249</v>
      </c>
      <c r="F137" s="267">
        <v>1647.059</v>
      </c>
      <c r="G137" s="34"/>
      <c r="H137" s="39"/>
    </row>
    <row r="138" spans="1:8" s="2" customFormat="1" ht="16.899999999999999" customHeight="1">
      <c r="A138" s="34"/>
      <c r="B138" s="39"/>
      <c r="C138" s="266" t="s">
        <v>511</v>
      </c>
      <c r="D138" s="266" t="s">
        <v>512</v>
      </c>
      <c r="E138" s="17" t="s">
        <v>236</v>
      </c>
      <c r="F138" s="267">
        <v>2007.7</v>
      </c>
      <c r="G138" s="34"/>
      <c r="H138" s="39"/>
    </row>
    <row r="139" spans="1:8" s="2" customFormat="1" ht="16.899999999999999" customHeight="1">
      <c r="A139" s="34"/>
      <c r="B139" s="39"/>
      <c r="C139" s="266" t="s">
        <v>678</v>
      </c>
      <c r="D139" s="266" t="s">
        <v>679</v>
      </c>
      <c r="E139" s="17" t="s">
        <v>236</v>
      </c>
      <c r="F139" s="267">
        <v>2333.04</v>
      </c>
      <c r="G139" s="34"/>
      <c r="H139" s="39"/>
    </row>
    <row r="140" spans="1:8" s="2" customFormat="1" ht="16.899999999999999" customHeight="1">
      <c r="A140" s="34"/>
      <c r="B140" s="39"/>
      <c r="C140" s="266" t="s">
        <v>846</v>
      </c>
      <c r="D140" s="266" t="s">
        <v>847</v>
      </c>
      <c r="E140" s="17" t="s">
        <v>236</v>
      </c>
      <c r="F140" s="267">
        <v>1697</v>
      </c>
      <c r="G140" s="34"/>
      <c r="H140" s="39"/>
    </row>
    <row r="141" spans="1:8" s="2" customFormat="1" ht="16.899999999999999" customHeight="1">
      <c r="A141" s="34"/>
      <c r="B141" s="39"/>
      <c r="C141" s="266" t="s">
        <v>852</v>
      </c>
      <c r="D141" s="266" t="s">
        <v>853</v>
      </c>
      <c r="E141" s="17" t="s">
        <v>236</v>
      </c>
      <c r="F141" s="267">
        <v>2346.8000000000002</v>
      </c>
      <c r="G141" s="34"/>
      <c r="H141" s="39"/>
    </row>
    <row r="142" spans="1:8" s="2" customFormat="1" ht="16.899999999999999" customHeight="1">
      <c r="A142" s="34"/>
      <c r="B142" s="39"/>
      <c r="C142" s="266" t="s">
        <v>859</v>
      </c>
      <c r="D142" s="266" t="s">
        <v>860</v>
      </c>
      <c r="E142" s="17" t="s">
        <v>236</v>
      </c>
      <c r="F142" s="267">
        <v>1173.4000000000001</v>
      </c>
      <c r="G142" s="34"/>
      <c r="H142" s="39"/>
    </row>
    <row r="143" spans="1:8" s="2" customFormat="1" ht="16.899999999999999" customHeight="1">
      <c r="A143" s="34"/>
      <c r="B143" s="39"/>
      <c r="C143" s="266" t="s">
        <v>888</v>
      </c>
      <c r="D143" s="266" t="s">
        <v>889</v>
      </c>
      <c r="E143" s="17" t="s">
        <v>236</v>
      </c>
      <c r="F143" s="267">
        <v>1062.915</v>
      </c>
      <c r="G143" s="34"/>
      <c r="H143" s="39"/>
    </row>
    <row r="144" spans="1:8" s="2" customFormat="1" ht="16.899999999999999" customHeight="1">
      <c r="A144" s="34"/>
      <c r="B144" s="39"/>
      <c r="C144" s="262" t="s">
        <v>238</v>
      </c>
      <c r="D144" s="263" t="s">
        <v>238</v>
      </c>
      <c r="E144" s="264" t="s">
        <v>236</v>
      </c>
      <c r="F144" s="265">
        <v>229</v>
      </c>
      <c r="G144" s="34"/>
      <c r="H144" s="39"/>
    </row>
    <row r="145" spans="1:8" s="2" customFormat="1" ht="16.899999999999999" customHeight="1">
      <c r="A145" s="34"/>
      <c r="B145" s="39"/>
      <c r="C145" s="266" t="s">
        <v>1</v>
      </c>
      <c r="D145" s="266" t="s">
        <v>340</v>
      </c>
      <c r="E145" s="17" t="s">
        <v>1</v>
      </c>
      <c r="F145" s="267">
        <v>0</v>
      </c>
      <c r="G145" s="34"/>
      <c r="H145" s="39"/>
    </row>
    <row r="146" spans="1:8" s="2" customFormat="1" ht="16.899999999999999" customHeight="1">
      <c r="A146" s="34"/>
      <c r="B146" s="39"/>
      <c r="C146" s="266" t="s">
        <v>1</v>
      </c>
      <c r="D146" s="266" t="s">
        <v>341</v>
      </c>
      <c r="E146" s="17" t="s">
        <v>1</v>
      </c>
      <c r="F146" s="267">
        <v>0</v>
      </c>
      <c r="G146" s="34"/>
      <c r="H146" s="39"/>
    </row>
    <row r="147" spans="1:8" s="2" customFormat="1" ht="16.899999999999999" customHeight="1">
      <c r="A147" s="34"/>
      <c r="B147" s="39"/>
      <c r="C147" s="266" t="s">
        <v>238</v>
      </c>
      <c r="D147" s="266" t="s">
        <v>239</v>
      </c>
      <c r="E147" s="17" t="s">
        <v>1</v>
      </c>
      <c r="F147" s="267">
        <v>229</v>
      </c>
      <c r="G147" s="34"/>
      <c r="H147" s="39"/>
    </row>
    <row r="148" spans="1:8" s="2" customFormat="1" ht="16.899999999999999" customHeight="1">
      <c r="A148" s="34"/>
      <c r="B148" s="39"/>
      <c r="C148" s="268" t="s">
        <v>2003</v>
      </c>
      <c r="D148" s="34"/>
      <c r="E148" s="34"/>
      <c r="F148" s="34"/>
      <c r="G148" s="34"/>
      <c r="H148" s="39"/>
    </row>
    <row r="149" spans="1:8" s="2" customFormat="1" ht="16.899999999999999" customHeight="1">
      <c r="A149" s="34"/>
      <c r="B149" s="39"/>
      <c r="C149" s="266" t="s">
        <v>337</v>
      </c>
      <c r="D149" s="266" t="s">
        <v>338</v>
      </c>
      <c r="E149" s="17" t="s">
        <v>236</v>
      </c>
      <c r="F149" s="267">
        <v>229</v>
      </c>
      <c r="G149" s="34"/>
      <c r="H149" s="39"/>
    </row>
    <row r="150" spans="1:8" s="2" customFormat="1" ht="16.899999999999999" customHeight="1">
      <c r="A150" s="34"/>
      <c r="B150" s="39"/>
      <c r="C150" s="266" t="s">
        <v>334</v>
      </c>
      <c r="D150" s="266" t="s">
        <v>335</v>
      </c>
      <c r="E150" s="17" t="s">
        <v>236</v>
      </c>
      <c r="F150" s="267">
        <v>229</v>
      </c>
      <c r="G150" s="34"/>
      <c r="H150" s="39"/>
    </row>
    <row r="151" spans="1:8" s="2" customFormat="1" ht="16.899999999999999" customHeight="1">
      <c r="A151" s="34"/>
      <c r="B151" s="39"/>
      <c r="C151" s="262" t="s">
        <v>270</v>
      </c>
      <c r="D151" s="263" t="s">
        <v>270</v>
      </c>
      <c r="E151" s="264" t="s">
        <v>236</v>
      </c>
      <c r="F151" s="265">
        <v>1703</v>
      </c>
      <c r="G151" s="34"/>
      <c r="H151" s="39"/>
    </row>
    <row r="152" spans="1:8" s="2" customFormat="1" ht="16.899999999999999" customHeight="1">
      <c r="A152" s="34"/>
      <c r="B152" s="39"/>
      <c r="C152" s="266" t="s">
        <v>1</v>
      </c>
      <c r="D152" s="266" t="s">
        <v>315</v>
      </c>
      <c r="E152" s="17" t="s">
        <v>1</v>
      </c>
      <c r="F152" s="267">
        <v>0</v>
      </c>
      <c r="G152" s="34"/>
      <c r="H152" s="39"/>
    </row>
    <row r="153" spans="1:8" s="2" customFormat="1" ht="16.899999999999999" customHeight="1">
      <c r="A153" s="34"/>
      <c r="B153" s="39"/>
      <c r="C153" s="266" t="s">
        <v>270</v>
      </c>
      <c r="D153" s="266" t="s">
        <v>271</v>
      </c>
      <c r="E153" s="17" t="s">
        <v>1</v>
      </c>
      <c r="F153" s="267">
        <v>1703</v>
      </c>
      <c r="G153" s="34"/>
      <c r="H153" s="39"/>
    </row>
    <row r="154" spans="1:8" s="2" customFormat="1" ht="16.899999999999999" customHeight="1">
      <c r="A154" s="34"/>
      <c r="B154" s="39"/>
      <c r="C154" s="268" t="s">
        <v>2003</v>
      </c>
      <c r="D154" s="34"/>
      <c r="E154" s="34"/>
      <c r="F154" s="34"/>
      <c r="G154" s="34"/>
      <c r="H154" s="39"/>
    </row>
    <row r="155" spans="1:8" s="2" customFormat="1" ht="16.899999999999999" customHeight="1">
      <c r="A155" s="34"/>
      <c r="B155" s="39"/>
      <c r="C155" s="266" t="s">
        <v>481</v>
      </c>
      <c r="D155" s="266" t="s">
        <v>482</v>
      </c>
      <c r="E155" s="17" t="s">
        <v>236</v>
      </c>
      <c r="F155" s="267">
        <v>1703</v>
      </c>
      <c r="G155" s="34"/>
      <c r="H155" s="39"/>
    </row>
    <row r="156" spans="1:8" s="2" customFormat="1" ht="16.899999999999999" customHeight="1">
      <c r="A156" s="34"/>
      <c r="B156" s="39"/>
      <c r="C156" s="266" t="s">
        <v>556</v>
      </c>
      <c r="D156" s="266" t="s">
        <v>557</v>
      </c>
      <c r="E156" s="17" t="s">
        <v>236</v>
      </c>
      <c r="F156" s="267">
        <v>1924.6</v>
      </c>
      <c r="G156" s="34"/>
      <c r="H156" s="39"/>
    </row>
    <row r="157" spans="1:8" s="2" customFormat="1" ht="16.899999999999999" customHeight="1">
      <c r="A157" s="34"/>
      <c r="B157" s="39"/>
      <c r="C157" s="266" t="s">
        <v>561</v>
      </c>
      <c r="D157" s="266" t="s">
        <v>562</v>
      </c>
      <c r="E157" s="17" t="s">
        <v>236</v>
      </c>
      <c r="F157" s="267">
        <v>1924.6</v>
      </c>
      <c r="G157" s="34"/>
      <c r="H157" s="39"/>
    </row>
    <row r="158" spans="1:8" s="2" customFormat="1" ht="16.899999999999999" customHeight="1">
      <c r="A158" s="34"/>
      <c r="B158" s="39"/>
      <c r="C158" s="266" t="s">
        <v>485</v>
      </c>
      <c r="D158" s="266" t="s">
        <v>486</v>
      </c>
      <c r="E158" s="17" t="s">
        <v>487</v>
      </c>
      <c r="F158" s="267">
        <v>51.09</v>
      </c>
      <c r="G158" s="34"/>
      <c r="H158" s="39"/>
    </row>
    <row r="159" spans="1:8" s="2" customFormat="1" ht="16.899999999999999" customHeight="1">
      <c r="A159" s="34"/>
      <c r="B159" s="39"/>
      <c r="C159" s="262" t="s">
        <v>266</v>
      </c>
      <c r="D159" s="263" t="s">
        <v>266</v>
      </c>
      <c r="E159" s="264" t="s">
        <v>249</v>
      </c>
      <c r="F159" s="265">
        <v>6.7080000000000002</v>
      </c>
      <c r="G159" s="34"/>
      <c r="H159" s="39"/>
    </row>
    <row r="160" spans="1:8" s="2" customFormat="1" ht="16.899999999999999" customHeight="1">
      <c r="A160" s="34"/>
      <c r="B160" s="39"/>
      <c r="C160" s="266" t="s">
        <v>266</v>
      </c>
      <c r="D160" s="266" t="s">
        <v>832</v>
      </c>
      <c r="E160" s="17" t="s">
        <v>1</v>
      </c>
      <c r="F160" s="267">
        <v>6.7080000000000002</v>
      </c>
      <c r="G160" s="34"/>
      <c r="H160" s="39"/>
    </row>
    <row r="161" spans="1:8" s="2" customFormat="1" ht="16.899999999999999" customHeight="1">
      <c r="A161" s="34"/>
      <c r="B161" s="39"/>
      <c r="C161" s="262" t="s">
        <v>292</v>
      </c>
      <c r="D161" s="263" t="s">
        <v>292</v>
      </c>
      <c r="E161" s="264" t="s">
        <v>105</v>
      </c>
      <c r="F161" s="265">
        <v>108</v>
      </c>
      <c r="G161" s="34"/>
      <c r="H161" s="39"/>
    </row>
    <row r="162" spans="1:8" s="2" customFormat="1" ht="16.899999999999999" customHeight="1">
      <c r="A162" s="34"/>
      <c r="B162" s="39"/>
      <c r="C162" s="266" t="s">
        <v>1</v>
      </c>
      <c r="D162" s="266" t="s">
        <v>315</v>
      </c>
      <c r="E162" s="17" t="s">
        <v>1</v>
      </c>
      <c r="F162" s="267">
        <v>0</v>
      </c>
      <c r="G162" s="34"/>
      <c r="H162" s="39"/>
    </row>
    <row r="163" spans="1:8" s="2" customFormat="1" ht="16.899999999999999" customHeight="1">
      <c r="A163" s="34"/>
      <c r="B163" s="39"/>
      <c r="C163" s="266" t="s">
        <v>292</v>
      </c>
      <c r="D163" s="266" t="s">
        <v>1225</v>
      </c>
      <c r="E163" s="17" t="s">
        <v>1</v>
      </c>
      <c r="F163" s="267">
        <v>108</v>
      </c>
      <c r="G163" s="34"/>
      <c r="H163" s="39"/>
    </row>
    <row r="164" spans="1:8" s="2" customFormat="1" ht="16.899999999999999" customHeight="1">
      <c r="A164" s="34"/>
      <c r="B164" s="39"/>
      <c r="C164" s="268" t="s">
        <v>2003</v>
      </c>
      <c r="D164" s="34"/>
      <c r="E164" s="34"/>
      <c r="F164" s="34"/>
      <c r="G164" s="34"/>
      <c r="H164" s="39"/>
    </row>
    <row r="165" spans="1:8" s="2" customFormat="1" ht="16.899999999999999" customHeight="1">
      <c r="A165" s="34"/>
      <c r="B165" s="39"/>
      <c r="C165" s="266" t="s">
        <v>1222</v>
      </c>
      <c r="D165" s="266" t="s">
        <v>1223</v>
      </c>
      <c r="E165" s="17" t="s">
        <v>105</v>
      </c>
      <c r="F165" s="267">
        <v>108</v>
      </c>
      <c r="G165" s="34"/>
      <c r="H165" s="39"/>
    </row>
    <row r="166" spans="1:8" s="2" customFormat="1" ht="16.899999999999999" customHeight="1">
      <c r="A166" s="34"/>
      <c r="B166" s="39"/>
      <c r="C166" s="266" t="s">
        <v>1218</v>
      </c>
      <c r="D166" s="266" t="s">
        <v>1219</v>
      </c>
      <c r="E166" s="17" t="s">
        <v>105</v>
      </c>
      <c r="F166" s="267">
        <v>108</v>
      </c>
      <c r="G166" s="34"/>
      <c r="H166" s="39"/>
    </row>
    <row r="167" spans="1:8" s="2" customFormat="1" ht="16.899999999999999" customHeight="1">
      <c r="A167" s="34"/>
      <c r="B167" s="39"/>
      <c r="C167" s="262" t="s">
        <v>262</v>
      </c>
      <c r="D167" s="263" t="s">
        <v>262</v>
      </c>
      <c r="E167" s="264" t="s">
        <v>249</v>
      </c>
      <c r="F167" s="265">
        <v>1647.059</v>
      </c>
      <c r="G167" s="34"/>
      <c r="H167" s="39"/>
    </row>
    <row r="168" spans="1:8" s="2" customFormat="1" ht="16.899999999999999" customHeight="1">
      <c r="A168" s="34"/>
      <c r="B168" s="39"/>
      <c r="C168" s="266" t="s">
        <v>1</v>
      </c>
      <c r="D168" s="266" t="s">
        <v>380</v>
      </c>
      <c r="E168" s="17" t="s">
        <v>1</v>
      </c>
      <c r="F168" s="267">
        <v>0</v>
      </c>
      <c r="G168" s="34"/>
      <c r="H168" s="39"/>
    </row>
    <row r="169" spans="1:8" s="2" customFormat="1" ht="16.899999999999999" customHeight="1">
      <c r="A169" s="34"/>
      <c r="B169" s="39"/>
      <c r="C169" s="266" t="s">
        <v>1</v>
      </c>
      <c r="D169" s="266" t="s">
        <v>381</v>
      </c>
      <c r="E169" s="17" t="s">
        <v>1</v>
      </c>
      <c r="F169" s="267">
        <v>1457.72</v>
      </c>
      <c r="G169" s="34"/>
      <c r="H169" s="39"/>
    </row>
    <row r="170" spans="1:8" s="2" customFormat="1" ht="16.899999999999999" customHeight="1">
      <c r="A170" s="34"/>
      <c r="B170" s="39"/>
      <c r="C170" s="266" t="s">
        <v>1</v>
      </c>
      <c r="D170" s="266" t="s">
        <v>382</v>
      </c>
      <c r="E170" s="17" t="s">
        <v>1</v>
      </c>
      <c r="F170" s="267">
        <v>115.684</v>
      </c>
      <c r="G170" s="34"/>
      <c r="H170" s="39"/>
    </row>
    <row r="171" spans="1:8" s="2" customFormat="1" ht="16.899999999999999" customHeight="1">
      <c r="A171" s="34"/>
      <c r="B171" s="39"/>
      <c r="C171" s="266" t="s">
        <v>1</v>
      </c>
      <c r="D171" s="266" t="s">
        <v>383</v>
      </c>
      <c r="E171" s="17" t="s">
        <v>1</v>
      </c>
      <c r="F171" s="267">
        <v>36.401000000000003</v>
      </c>
      <c r="G171" s="34"/>
      <c r="H171" s="39"/>
    </row>
    <row r="172" spans="1:8" s="2" customFormat="1" ht="16.899999999999999" customHeight="1">
      <c r="A172" s="34"/>
      <c r="B172" s="39"/>
      <c r="C172" s="266" t="s">
        <v>1</v>
      </c>
      <c r="D172" s="266" t="s">
        <v>384</v>
      </c>
      <c r="E172" s="17" t="s">
        <v>1</v>
      </c>
      <c r="F172" s="267">
        <v>13.254</v>
      </c>
      <c r="G172" s="34"/>
      <c r="H172" s="39"/>
    </row>
    <row r="173" spans="1:8" s="2" customFormat="1" ht="16.899999999999999" customHeight="1">
      <c r="A173" s="34"/>
      <c r="B173" s="39"/>
      <c r="C173" s="266" t="s">
        <v>1</v>
      </c>
      <c r="D173" s="266" t="s">
        <v>385</v>
      </c>
      <c r="E173" s="17" t="s">
        <v>1</v>
      </c>
      <c r="F173" s="267">
        <v>24</v>
      </c>
      <c r="G173" s="34"/>
      <c r="H173" s="39"/>
    </row>
    <row r="174" spans="1:8" s="2" customFormat="1" ht="16.899999999999999" customHeight="1">
      <c r="A174" s="34"/>
      <c r="B174" s="39"/>
      <c r="C174" s="266" t="s">
        <v>262</v>
      </c>
      <c r="D174" s="266" t="s">
        <v>173</v>
      </c>
      <c r="E174" s="17" t="s">
        <v>1</v>
      </c>
      <c r="F174" s="267">
        <v>1647.059</v>
      </c>
      <c r="G174" s="34"/>
      <c r="H174" s="39"/>
    </row>
    <row r="175" spans="1:8" s="2" customFormat="1" ht="16.899999999999999" customHeight="1">
      <c r="A175" s="34"/>
      <c r="B175" s="39"/>
      <c r="C175" s="268" t="s">
        <v>2003</v>
      </c>
      <c r="D175" s="34"/>
      <c r="E175" s="34"/>
      <c r="F175" s="34"/>
      <c r="G175" s="34"/>
      <c r="H175" s="39"/>
    </row>
    <row r="176" spans="1:8" s="2" customFormat="1" ht="22.5">
      <c r="A176" s="34"/>
      <c r="B176" s="39"/>
      <c r="C176" s="266" t="s">
        <v>377</v>
      </c>
      <c r="D176" s="266" t="s">
        <v>378</v>
      </c>
      <c r="E176" s="17" t="s">
        <v>249</v>
      </c>
      <c r="F176" s="267">
        <v>1647.059</v>
      </c>
      <c r="G176" s="34"/>
      <c r="H176" s="39"/>
    </row>
    <row r="177" spans="1:8" s="2" customFormat="1" ht="16.899999999999999" customHeight="1">
      <c r="A177" s="34"/>
      <c r="B177" s="39"/>
      <c r="C177" s="266" t="s">
        <v>368</v>
      </c>
      <c r="D177" s="266" t="s">
        <v>369</v>
      </c>
      <c r="E177" s="17" t="s">
        <v>249</v>
      </c>
      <c r="F177" s="267">
        <v>164.70599999999999</v>
      </c>
      <c r="G177" s="34"/>
      <c r="H177" s="39"/>
    </row>
    <row r="178" spans="1:8" s="2" customFormat="1" ht="22.5">
      <c r="A178" s="34"/>
      <c r="B178" s="39"/>
      <c r="C178" s="266" t="s">
        <v>422</v>
      </c>
      <c r="D178" s="266" t="s">
        <v>423</v>
      </c>
      <c r="E178" s="17" t="s">
        <v>249</v>
      </c>
      <c r="F178" s="267">
        <v>1697.999</v>
      </c>
      <c r="G178" s="34"/>
      <c r="H178" s="39"/>
    </row>
    <row r="179" spans="1:8" s="2" customFormat="1" ht="16.899999999999999" customHeight="1">
      <c r="A179" s="34"/>
      <c r="B179" s="39"/>
      <c r="C179" s="262" t="s">
        <v>272</v>
      </c>
      <c r="D179" s="263" t="s">
        <v>272</v>
      </c>
      <c r="E179" s="264" t="s">
        <v>249</v>
      </c>
      <c r="F179" s="265">
        <v>1697.999</v>
      </c>
      <c r="G179" s="34"/>
      <c r="H179" s="39"/>
    </row>
    <row r="180" spans="1:8" s="2" customFormat="1" ht="16.899999999999999" customHeight="1">
      <c r="A180" s="34"/>
      <c r="B180" s="39"/>
      <c r="C180" s="266" t="s">
        <v>272</v>
      </c>
      <c r="D180" s="266" t="s">
        <v>425</v>
      </c>
      <c r="E180" s="17" t="s">
        <v>1</v>
      </c>
      <c r="F180" s="267">
        <v>1697.999</v>
      </c>
      <c r="G180" s="34"/>
      <c r="H180" s="39"/>
    </row>
    <row r="181" spans="1:8" s="2" customFormat="1" ht="16.899999999999999" customHeight="1">
      <c r="A181" s="34"/>
      <c r="B181" s="39"/>
      <c r="C181" s="268" t="s">
        <v>2003</v>
      </c>
      <c r="D181" s="34"/>
      <c r="E181" s="34"/>
      <c r="F181" s="34"/>
      <c r="G181" s="34"/>
      <c r="H181" s="39"/>
    </row>
    <row r="182" spans="1:8" s="2" customFormat="1" ht="22.5">
      <c r="A182" s="34"/>
      <c r="B182" s="39"/>
      <c r="C182" s="266" t="s">
        <v>422</v>
      </c>
      <c r="D182" s="266" t="s">
        <v>423</v>
      </c>
      <c r="E182" s="17" t="s">
        <v>249</v>
      </c>
      <c r="F182" s="267">
        <v>1697.999</v>
      </c>
      <c r="G182" s="34"/>
      <c r="H182" s="39"/>
    </row>
    <row r="183" spans="1:8" s="2" customFormat="1" ht="16.899999999999999" customHeight="1">
      <c r="A183" s="34"/>
      <c r="B183" s="39"/>
      <c r="C183" s="266" t="s">
        <v>427</v>
      </c>
      <c r="D183" s="266" t="s">
        <v>428</v>
      </c>
      <c r="E183" s="17" t="s">
        <v>249</v>
      </c>
      <c r="F183" s="267">
        <v>1697.999</v>
      </c>
      <c r="G183" s="34"/>
      <c r="H183" s="39"/>
    </row>
    <row r="184" spans="1:8" s="2" customFormat="1" ht="16.899999999999999" customHeight="1">
      <c r="A184" s="34"/>
      <c r="B184" s="39"/>
      <c r="C184" s="266" t="s">
        <v>430</v>
      </c>
      <c r="D184" s="266" t="s">
        <v>431</v>
      </c>
      <c r="E184" s="17" t="s">
        <v>249</v>
      </c>
      <c r="F184" s="267">
        <v>1697.999</v>
      </c>
      <c r="G184" s="34"/>
      <c r="H184" s="39"/>
    </row>
    <row r="185" spans="1:8" s="2" customFormat="1" ht="22.5">
      <c r="A185" s="34"/>
      <c r="B185" s="39"/>
      <c r="C185" s="266" t="s">
        <v>433</v>
      </c>
      <c r="D185" s="266" t="s">
        <v>434</v>
      </c>
      <c r="E185" s="17" t="s">
        <v>435</v>
      </c>
      <c r="F185" s="267">
        <v>2886.598</v>
      </c>
      <c r="G185" s="34"/>
      <c r="H185" s="39"/>
    </row>
    <row r="186" spans="1:8" s="2" customFormat="1" ht="16.899999999999999" customHeight="1">
      <c r="A186" s="34"/>
      <c r="B186" s="39"/>
      <c r="C186" s="262" t="s">
        <v>274</v>
      </c>
      <c r="D186" s="263" t="s">
        <v>274</v>
      </c>
      <c r="E186" s="264" t="s">
        <v>236</v>
      </c>
      <c r="F186" s="265">
        <v>2007.7</v>
      </c>
      <c r="G186" s="34"/>
      <c r="H186" s="39"/>
    </row>
    <row r="187" spans="1:8" s="2" customFormat="1" ht="22.5">
      <c r="A187" s="34"/>
      <c r="B187" s="39"/>
      <c r="C187" s="266" t="s">
        <v>274</v>
      </c>
      <c r="D187" s="266" t="s">
        <v>514</v>
      </c>
      <c r="E187" s="17" t="s">
        <v>1</v>
      </c>
      <c r="F187" s="267">
        <v>2007.7</v>
      </c>
      <c r="G187" s="34"/>
      <c r="H187" s="39"/>
    </row>
    <row r="188" spans="1:8" s="2" customFormat="1" ht="16.899999999999999" customHeight="1">
      <c r="A188" s="34"/>
      <c r="B188" s="39"/>
      <c r="C188" s="268" t="s">
        <v>2003</v>
      </c>
      <c r="D188" s="34"/>
      <c r="E188" s="34"/>
      <c r="F188" s="34"/>
      <c r="G188" s="34"/>
      <c r="H188" s="39"/>
    </row>
    <row r="189" spans="1:8" s="2" customFormat="1" ht="16.899999999999999" customHeight="1">
      <c r="A189" s="34"/>
      <c r="B189" s="39"/>
      <c r="C189" s="266" t="s">
        <v>511</v>
      </c>
      <c r="D189" s="266" t="s">
        <v>512</v>
      </c>
      <c r="E189" s="17" t="s">
        <v>236</v>
      </c>
      <c r="F189" s="267">
        <v>2007.7</v>
      </c>
      <c r="G189" s="34"/>
      <c r="H189" s="39"/>
    </row>
    <row r="190" spans="1:8" s="2" customFormat="1" ht="16.899999999999999" customHeight="1">
      <c r="A190" s="34"/>
      <c r="B190" s="39"/>
      <c r="C190" s="266" t="s">
        <v>1236</v>
      </c>
      <c r="D190" s="266" t="s">
        <v>1237</v>
      </c>
      <c r="E190" s="17" t="s">
        <v>236</v>
      </c>
      <c r="F190" s="267">
        <v>2007.7</v>
      </c>
      <c r="G190" s="34"/>
      <c r="H190" s="39"/>
    </row>
    <row r="191" spans="1:8" s="2" customFormat="1" ht="16.899999999999999" customHeight="1">
      <c r="A191" s="34"/>
      <c r="B191" s="39"/>
      <c r="C191" s="262" t="s">
        <v>256</v>
      </c>
      <c r="D191" s="263" t="s">
        <v>256</v>
      </c>
      <c r="E191" s="264" t="s">
        <v>105</v>
      </c>
      <c r="F191" s="265">
        <v>43.5</v>
      </c>
      <c r="G191" s="34"/>
      <c r="H191" s="39"/>
    </row>
    <row r="192" spans="1:8" s="2" customFormat="1" ht="16.899999999999999" customHeight="1">
      <c r="A192" s="34"/>
      <c r="B192" s="39"/>
      <c r="C192" s="266" t="s">
        <v>256</v>
      </c>
      <c r="D192" s="266" t="s">
        <v>257</v>
      </c>
      <c r="E192" s="17" t="s">
        <v>1</v>
      </c>
      <c r="F192" s="267">
        <v>43.5</v>
      </c>
      <c r="G192" s="34"/>
      <c r="H192" s="39"/>
    </row>
    <row r="193" spans="1:8" s="2" customFormat="1" ht="16.899999999999999" customHeight="1">
      <c r="A193" s="34"/>
      <c r="B193" s="39"/>
      <c r="C193" s="268" t="s">
        <v>2003</v>
      </c>
      <c r="D193" s="34"/>
      <c r="E193" s="34"/>
      <c r="F193" s="34"/>
      <c r="G193" s="34"/>
      <c r="H193" s="39"/>
    </row>
    <row r="194" spans="1:8" s="2" customFormat="1" ht="22.5">
      <c r="A194" s="34"/>
      <c r="B194" s="39"/>
      <c r="C194" s="266" t="s">
        <v>973</v>
      </c>
      <c r="D194" s="266" t="s">
        <v>974</v>
      </c>
      <c r="E194" s="17" t="s">
        <v>105</v>
      </c>
      <c r="F194" s="267">
        <v>43.5</v>
      </c>
      <c r="G194" s="34"/>
      <c r="H194" s="39"/>
    </row>
    <row r="195" spans="1:8" s="2" customFormat="1" ht="22.5">
      <c r="A195" s="34"/>
      <c r="B195" s="39"/>
      <c r="C195" s="266" t="s">
        <v>392</v>
      </c>
      <c r="D195" s="266" t="s">
        <v>393</v>
      </c>
      <c r="E195" s="17" t="s">
        <v>105</v>
      </c>
      <c r="F195" s="267">
        <v>267.10000000000002</v>
      </c>
      <c r="G195" s="34"/>
      <c r="H195" s="39"/>
    </row>
    <row r="196" spans="1:8" s="2" customFormat="1" ht="22.5">
      <c r="A196" s="34"/>
      <c r="B196" s="39"/>
      <c r="C196" s="266" t="s">
        <v>422</v>
      </c>
      <c r="D196" s="266" t="s">
        <v>423</v>
      </c>
      <c r="E196" s="17" t="s">
        <v>249</v>
      </c>
      <c r="F196" s="267">
        <v>1697.999</v>
      </c>
      <c r="G196" s="34"/>
      <c r="H196" s="39"/>
    </row>
    <row r="197" spans="1:8" s="2" customFormat="1" ht="16.899999999999999" customHeight="1">
      <c r="A197" s="34"/>
      <c r="B197" s="39"/>
      <c r="C197" s="266" t="s">
        <v>439</v>
      </c>
      <c r="D197" s="266" t="s">
        <v>440</v>
      </c>
      <c r="E197" s="17" t="s">
        <v>249</v>
      </c>
      <c r="F197" s="267">
        <v>186.44</v>
      </c>
      <c r="G197" s="34"/>
      <c r="H197" s="39"/>
    </row>
    <row r="198" spans="1:8" s="2" customFormat="1" ht="16.899999999999999" customHeight="1">
      <c r="A198" s="34"/>
      <c r="B198" s="39"/>
      <c r="C198" s="266" t="s">
        <v>453</v>
      </c>
      <c r="D198" s="266" t="s">
        <v>454</v>
      </c>
      <c r="E198" s="17" t="s">
        <v>249</v>
      </c>
      <c r="F198" s="267">
        <v>42.735999999999997</v>
      </c>
      <c r="G198" s="34"/>
      <c r="H198" s="39"/>
    </row>
    <row r="199" spans="1:8" s="2" customFormat="1" ht="16.899999999999999" customHeight="1">
      <c r="A199" s="34"/>
      <c r="B199" s="39"/>
      <c r="C199" s="266" t="s">
        <v>1083</v>
      </c>
      <c r="D199" s="266" t="s">
        <v>1084</v>
      </c>
      <c r="E199" s="17" t="s">
        <v>105</v>
      </c>
      <c r="F199" s="267">
        <v>43.5</v>
      </c>
      <c r="G199" s="34"/>
      <c r="H199" s="39"/>
    </row>
    <row r="200" spans="1:8" s="2" customFormat="1" ht="16.899999999999999" customHeight="1">
      <c r="A200" s="34"/>
      <c r="B200" s="39"/>
      <c r="C200" s="266" t="s">
        <v>1087</v>
      </c>
      <c r="D200" s="266" t="s">
        <v>1088</v>
      </c>
      <c r="E200" s="17" t="s">
        <v>105</v>
      </c>
      <c r="F200" s="267">
        <v>65.25</v>
      </c>
      <c r="G200" s="34"/>
      <c r="H200" s="39"/>
    </row>
    <row r="201" spans="1:8" s="2" customFormat="1" ht="16.899999999999999" customHeight="1">
      <c r="A201" s="34"/>
      <c r="B201" s="39"/>
      <c r="C201" s="266" t="s">
        <v>1092</v>
      </c>
      <c r="D201" s="266" t="s">
        <v>1093</v>
      </c>
      <c r="E201" s="17" t="s">
        <v>105</v>
      </c>
      <c r="F201" s="267">
        <v>43.5</v>
      </c>
      <c r="G201" s="34"/>
      <c r="H201" s="39"/>
    </row>
    <row r="202" spans="1:8" s="2" customFormat="1" ht="16.899999999999999" customHeight="1">
      <c r="A202" s="34"/>
      <c r="B202" s="39"/>
      <c r="C202" s="266" t="s">
        <v>470</v>
      </c>
      <c r="D202" s="266" t="s">
        <v>471</v>
      </c>
      <c r="E202" s="17" t="s">
        <v>435</v>
      </c>
      <c r="F202" s="267">
        <v>14.129</v>
      </c>
      <c r="G202" s="34"/>
      <c r="H202" s="39"/>
    </row>
    <row r="203" spans="1:8" s="2" customFormat="1" ht="16.899999999999999" customHeight="1">
      <c r="A203" s="34"/>
      <c r="B203" s="39"/>
      <c r="C203" s="266" t="s">
        <v>464</v>
      </c>
      <c r="D203" s="266" t="s">
        <v>465</v>
      </c>
      <c r="E203" s="17" t="s">
        <v>435</v>
      </c>
      <c r="F203" s="267">
        <v>10.067</v>
      </c>
      <c r="G203" s="34"/>
      <c r="H203" s="39"/>
    </row>
    <row r="204" spans="1:8" s="2" customFormat="1" ht="16.899999999999999" customHeight="1">
      <c r="A204" s="34"/>
      <c r="B204" s="39"/>
      <c r="C204" s="262" t="s">
        <v>278</v>
      </c>
      <c r="D204" s="263" t="s">
        <v>278</v>
      </c>
      <c r="E204" s="264" t="s">
        <v>236</v>
      </c>
      <c r="F204" s="265">
        <v>7</v>
      </c>
      <c r="G204" s="34"/>
      <c r="H204" s="39"/>
    </row>
    <row r="205" spans="1:8" s="2" customFormat="1" ht="16.899999999999999" customHeight="1">
      <c r="A205" s="34"/>
      <c r="B205" s="39"/>
      <c r="C205" s="266" t="s">
        <v>278</v>
      </c>
      <c r="D205" s="266" t="s">
        <v>154</v>
      </c>
      <c r="E205" s="17" t="s">
        <v>1</v>
      </c>
      <c r="F205" s="267">
        <v>7</v>
      </c>
      <c r="G205" s="34"/>
      <c r="H205" s="39"/>
    </row>
    <row r="206" spans="1:8" s="2" customFormat="1" ht="16.899999999999999" customHeight="1">
      <c r="A206" s="34"/>
      <c r="B206" s="39"/>
      <c r="C206" s="268" t="s">
        <v>2003</v>
      </c>
      <c r="D206" s="34"/>
      <c r="E206" s="34"/>
      <c r="F206" s="34"/>
      <c r="G206" s="34"/>
      <c r="H206" s="39"/>
    </row>
    <row r="207" spans="1:8" s="2" customFormat="1" ht="16.899999999999999" customHeight="1">
      <c r="A207" s="34"/>
      <c r="B207" s="39"/>
      <c r="C207" s="266" t="s">
        <v>933</v>
      </c>
      <c r="D207" s="266" t="s">
        <v>934</v>
      </c>
      <c r="E207" s="17" t="s">
        <v>236</v>
      </c>
      <c r="F207" s="267">
        <v>7</v>
      </c>
      <c r="G207" s="34"/>
      <c r="H207" s="39"/>
    </row>
    <row r="208" spans="1:8" s="2" customFormat="1" ht="16.899999999999999" customHeight="1">
      <c r="A208" s="34"/>
      <c r="B208" s="39"/>
      <c r="C208" s="266" t="s">
        <v>678</v>
      </c>
      <c r="D208" s="266" t="s">
        <v>679</v>
      </c>
      <c r="E208" s="17" t="s">
        <v>236</v>
      </c>
      <c r="F208" s="267">
        <v>2333.04</v>
      </c>
      <c r="G208" s="34"/>
      <c r="H208" s="39"/>
    </row>
    <row r="209" spans="1:8" s="2" customFormat="1" ht="16.899999999999999" customHeight="1">
      <c r="A209" s="34"/>
      <c r="B209" s="39"/>
      <c r="C209" s="266" t="s">
        <v>918</v>
      </c>
      <c r="D209" s="266" t="s">
        <v>919</v>
      </c>
      <c r="E209" s="17" t="s">
        <v>236</v>
      </c>
      <c r="F209" s="267">
        <v>7.35</v>
      </c>
      <c r="G209" s="34"/>
      <c r="H209" s="39"/>
    </row>
    <row r="210" spans="1:8" s="2" customFormat="1" ht="16.899999999999999" customHeight="1">
      <c r="A210" s="34"/>
      <c r="B210" s="39"/>
      <c r="C210" s="262" t="s">
        <v>296</v>
      </c>
      <c r="D210" s="263" t="s">
        <v>296</v>
      </c>
      <c r="E210" s="264" t="s">
        <v>236</v>
      </c>
      <c r="F210" s="265">
        <v>37.5</v>
      </c>
      <c r="G210" s="34"/>
      <c r="H210" s="39"/>
    </row>
    <row r="211" spans="1:8" s="2" customFormat="1" ht="16.899999999999999" customHeight="1">
      <c r="A211" s="34"/>
      <c r="B211" s="39"/>
      <c r="C211" s="266" t="s">
        <v>296</v>
      </c>
      <c r="D211" s="266" t="s">
        <v>850</v>
      </c>
      <c r="E211" s="17" t="s">
        <v>1</v>
      </c>
      <c r="F211" s="267">
        <v>37.5</v>
      </c>
      <c r="G211" s="34"/>
      <c r="H211" s="39"/>
    </row>
    <row r="212" spans="1:8" s="2" customFormat="1" ht="16.899999999999999" customHeight="1">
      <c r="A212" s="34"/>
      <c r="B212" s="39"/>
      <c r="C212" s="268" t="s">
        <v>2003</v>
      </c>
      <c r="D212" s="34"/>
      <c r="E212" s="34"/>
      <c r="F212" s="34"/>
      <c r="G212" s="34"/>
      <c r="H212" s="39"/>
    </row>
    <row r="213" spans="1:8" s="2" customFormat="1" ht="16.899999999999999" customHeight="1">
      <c r="A213" s="34"/>
      <c r="B213" s="39"/>
      <c r="C213" s="266" t="s">
        <v>846</v>
      </c>
      <c r="D213" s="266" t="s">
        <v>847</v>
      </c>
      <c r="E213" s="17" t="s">
        <v>236</v>
      </c>
      <c r="F213" s="267">
        <v>1697</v>
      </c>
      <c r="G213" s="34"/>
      <c r="H213" s="39"/>
    </row>
    <row r="214" spans="1:8" s="2" customFormat="1" ht="22.5">
      <c r="A214" s="34"/>
      <c r="B214" s="39"/>
      <c r="C214" s="266" t="s">
        <v>377</v>
      </c>
      <c r="D214" s="266" t="s">
        <v>378</v>
      </c>
      <c r="E214" s="17" t="s">
        <v>249</v>
      </c>
      <c r="F214" s="267">
        <v>1647.059</v>
      </c>
      <c r="G214" s="34"/>
      <c r="H214" s="39"/>
    </row>
    <row r="215" spans="1:8" s="2" customFormat="1" ht="16.899999999999999" customHeight="1">
      <c r="A215" s="34"/>
      <c r="B215" s="39"/>
      <c r="C215" s="266" t="s">
        <v>511</v>
      </c>
      <c r="D215" s="266" t="s">
        <v>512</v>
      </c>
      <c r="E215" s="17" t="s">
        <v>236</v>
      </c>
      <c r="F215" s="267">
        <v>2007.7</v>
      </c>
      <c r="G215" s="34"/>
      <c r="H215" s="39"/>
    </row>
    <row r="216" spans="1:8" s="2" customFormat="1" ht="16.899999999999999" customHeight="1">
      <c r="A216" s="34"/>
      <c r="B216" s="39"/>
      <c r="C216" s="266" t="s">
        <v>678</v>
      </c>
      <c r="D216" s="266" t="s">
        <v>679</v>
      </c>
      <c r="E216" s="17" t="s">
        <v>236</v>
      </c>
      <c r="F216" s="267">
        <v>2333.04</v>
      </c>
      <c r="G216" s="34"/>
      <c r="H216" s="39"/>
    </row>
    <row r="217" spans="1:8" s="2" customFormat="1" ht="16.899999999999999" customHeight="1">
      <c r="A217" s="34"/>
      <c r="B217" s="39"/>
      <c r="C217" s="266" t="s">
        <v>863</v>
      </c>
      <c r="D217" s="266" t="s">
        <v>864</v>
      </c>
      <c r="E217" s="17" t="s">
        <v>236</v>
      </c>
      <c r="F217" s="267">
        <v>834.3</v>
      </c>
      <c r="G217" s="34"/>
      <c r="H217" s="39"/>
    </row>
    <row r="218" spans="1:8" s="2" customFormat="1" ht="16.899999999999999" customHeight="1">
      <c r="A218" s="34"/>
      <c r="B218" s="39"/>
      <c r="C218" s="262" t="s">
        <v>283</v>
      </c>
      <c r="D218" s="263" t="s">
        <v>283</v>
      </c>
      <c r="E218" s="264" t="s">
        <v>236</v>
      </c>
      <c r="F218" s="265">
        <v>5</v>
      </c>
      <c r="G218" s="34"/>
      <c r="H218" s="39"/>
    </row>
    <row r="219" spans="1:8" s="2" customFormat="1" ht="16.899999999999999" customHeight="1">
      <c r="A219" s="34"/>
      <c r="B219" s="39"/>
      <c r="C219" s="266" t="s">
        <v>1</v>
      </c>
      <c r="D219" s="266" t="s">
        <v>315</v>
      </c>
      <c r="E219" s="17" t="s">
        <v>1</v>
      </c>
      <c r="F219" s="267">
        <v>0</v>
      </c>
      <c r="G219" s="34"/>
      <c r="H219" s="39"/>
    </row>
    <row r="220" spans="1:8" s="2" customFormat="1" ht="16.899999999999999" customHeight="1">
      <c r="A220" s="34"/>
      <c r="B220" s="39"/>
      <c r="C220" s="266" t="s">
        <v>283</v>
      </c>
      <c r="D220" s="266" t="s">
        <v>132</v>
      </c>
      <c r="E220" s="17" t="s">
        <v>1</v>
      </c>
      <c r="F220" s="267">
        <v>5</v>
      </c>
      <c r="G220" s="34"/>
      <c r="H220" s="39"/>
    </row>
    <row r="221" spans="1:8" s="2" customFormat="1" ht="16.899999999999999" customHeight="1">
      <c r="A221" s="34"/>
      <c r="B221" s="39"/>
      <c r="C221" s="268" t="s">
        <v>2003</v>
      </c>
      <c r="D221" s="34"/>
      <c r="E221" s="34"/>
      <c r="F221" s="34"/>
      <c r="G221" s="34"/>
      <c r="H221" s="39"/>
    </row>
    <row r="222" spans="1:8" s="2" customFormat="1" ht="16.899999999999999" customHeight="1">
      <c r="A222" s="34"/>
      <c r="B222" s="39"/>
      <c r="C222" s="266" t="s">
        <v>899</v>
      </c>
      <c r="D222" s="266" t="s">
        <v>900</v>
      </c>
      <c r="E222" s="17" t="s">
        <v>236</v>
      </c>
      <c r="F222" s="267">
        <v>21.5</v>
      </c>
      <c r="G222" s="34"/>
      <c r="H222" s="39"/>
    </row>
    <row r="223" spans="1:8" s="2" customFormat="1" ht="22.5">
      <c r="A223" s="34"/>
      <c r="B223" s="39"/>
      <c r="C223" s="266" t="s">
        <v>377</v>
      </c>
      <c r="D223" s="266" t="s">
        <v>378</v>
      </c>
      <c r="E223" s="17" t="s">
        <v>249</v>
      </c>
      <c r="F223" s="267">
        <v>1647.059</v>
      </c>
      <c r="G223" s="34"/>
      <c r="H223" s="39"/>
    </row>
    <row r="224" spans="1:8" s="2" customFormat="1" ht="16.899999999999999" customHeight="1">
      <c r="A224" s="34"/>
      <c r="B224" s="39"/>
      <c r="C224" s="266" t="s">
        <v>511</v>
      </c>
      <c r="D224" s="266" t="s">
        <v>512</v>
      </c>
      <c r="E224" s="17" t="s">
        <v>236</v>
      </c>
      <c r="F224" s="267">
        <v>2007.7</v>
      </c>
      <c r="G224" s="34"/>
      <c r="H224" s="39"/>
    </row>
    <row r="225" spans="1:8" s="2" customFormat="1" ht="16.899999999999999" customHeight="1">
      <c r="A225" s="34"/>
      <c r="B225" s="39"/>
      <c r="C225" s="266" t="s">
        <v>678</v>
      </c>
      <c r="D225" s="266" t="s">
        <v>679</v>
      </c>
      <c r="E225" s="17" t="s">
        <v>236</v>
      </c>
      <c r="F225" s="267">
        <v>2333.04</v>
      </c>
      <c r="G225" s="34"/>
      <c r="H225" s="39"/>
    </row>
    <row r="226" spans="1:8" s="2" customFormat="1" ht="16.899999999999999" customHeight="1">
      <c r="A226" s="34"/>
      <c r="B226" s="39"/>
      <c r="C226" s="266" t="s">
        <v>846</v>
      </c>
      <c r="D226" s="266" t="s">
        <v>847</v>
      </c>
      <c r="E226" s="17" t="s">
        <v>236</v>
      </c>
      <c r="F226" s="267">
        <v>1697</v>
      </c>
      <c r="G226" s="34"/>
      <c r="H226" s="39"/>
    </row>
    <row r="227" spans="1:8" s="2" customFormat="1" ht="16.899999999999999" customHeight="1">
      <c r="A227" s="34"/>
      <c r="B227" s="39"/>
      <c r="C227" s="266" t="s">
        <v>863</v>
      </c>
      <c r="D227" s="266" t="s">
        <v>864</v>
      </c>
      <c r="E227" s="17" t="s">
        <v>236</v>
      </c>
      <c r="F227" s="267">
        <v>834.3</v>
      </c>
      <c r="G227" s="34"/>
      <c r="H227" s="39"/>
    </row>
    <row r="228" spans="1:8" s="2" customFormat="1" ht="16.899999999999999" customHeight="1">
      <c r="A228" s="34"/>
      <c r="B228" s="39"/>
      <c r="C228" s="266" t="s">
        <v>923</v>
      </c>
      <c r="D228" s="266" t="s">
        <v>924</v>
      </c>
      <c r="E228" s="17" t="s">
        <v>236</v>
      </c>
      <c r="F228" s="267">
        <v>5.25</v>
      </c>
      <c r="G228" s="34"/>
      <c r="H228" s="39"/>
    </row>
    <row r="229" spans="1:8" s="2" customFormat="1" ht="16.899999999999999" customHeight="1">
      <c r="A229" s="34"/>
      <c r="B229" s="39"/>
      <c r="C229" s="262" t="s">
        <v>290</v>
      </c>
      <c r="D229" s="263" t="s">
        <v>290</v>
      </c>
      <c r="E229" s="264" t="s">
        <v>236</v>
      </c>
      <c r="F229" s="265">
        <v>10.6</v>
      </c>
      <c r="G229" s="34"/>
      <c r="H229" s="39"/>
    </row>
    <row r="230" spans="1:8" s="2" customFormat="1" ht="16.899999999999999" customHeight="1">
      <c r="A230" s="34"/>
      <c r="B230" s="39"/>
      <c r="C230" s="266" t="s">
        <v>290</v>
      </c>
      <c r="D230" s="266" t="s">
        <v>291</v>
      </c>
      <c r="E230" s="17" t="s">
        <v>1</v>
      </c>
      <c r="F230" s="267">
        <v>10.6</v>
      </c>
      <c r="G230" s="34"/>
      <c r="H230" s="39"/>
    </row>
    <row r="231" spans="1:8" s="2" customFormat="1" ht="16.899999999999999" customHeight="1">
      <c r="A231" s="34"/>
      <c r="B231" s="39"/>
      <c r="C231" s="268" t="s">
        <v>2003</v>
      </c>
      <c r="D231" s="34"/>
      <c r="E231" s="34"/>
      <c r="F231" s="34"/>
      <c r="G231" s="34"/>
      <c r="H231" s="39"/>
    </row>
    <row r="232" spans="1:8" s="2" customFormat="1" ht="16.899999999999999" customHeight="1">
      <c r="A232" s="34"/>
      <c r="B232" s="39"/>
      <c r="C232" s="266" t="s">
        <v>914</v>
      </c>
      <c r="D232" s="266" t="s">
        <v>915</v>
      </c>
      <c r="E232" s="17" t="s">
        <v>236</v>
      </c>
      <c r="F232" s="267">
        <v>60.6</v>
      </c>
      <c r="G232" s="34"/>
      <c r="H232" s="39"/>
    </row>
    <row r="233" spans="1:8" s="2" customFormat="1" ht="22.5">
      <c r="A233" s="34"/>
      <c r="B233" s="39"/>
      <c r="C233" s="266" t="s">
        <v>377</v>
      </c>
      <c r="D233" s="266" t="s">
        <v>378</v>
      </c>
      <c r="E233" s="17" t="s">
        <v>249</v>
      </c>
      <c r="F233" s="267">
        <v>1647.059</v>
      </c>
      <c r="G233" s="34"/>
      <c r="H233" s="39"/>
    </row>
    <row r="234" spans="1:8" s="2" customFormat="1" ht="16.899999999999999" customHeight="1">
      <c r="A234" s="34"/>
      <c r="B234" s="39"/>
      <c r="C234" s="266" t="s">
        <v>511</v>
      </c>
      <c r="D234" s="266" t="s">
        <v>512</v>
      </c>
      <c r="E234" s="17" t="s">
        <v>236</v>
      </c>
      <c r="F234" s="267">
        <v>2007.7</v>
      </c>
      <c r="G234" s="34"/>
      <c r="H234" s="39"/>
    </row>
    <row r="235" spans="1:8" s="2" customFormat="1" ht="16.899999999999999" customHeight="1">
      <c r="A235" s="34"/>
      <c r="B235" s="39"/>
      <c r="C235" s="266" t="s">
        <v>678</v>
      </c>
      <c r="D235" s="266" t="s">
        <v>679</v>
      </c>
      <c r="E235" s="17" t="s">
        <v>236</v>
      </c>
      <c r="F235" s="267">
        <v>2333.04</v>
      </c>
      <c r="G235" s="34"/>
      <c r="H235" s="39"/>
    </row>
    <row r="236" spans="1:8" s="2" customFormat="1" ht="16.899999999999999" customHeight="1">
      <c r="A236" s="34"/>
      <c r="B236" s="39"/>
      <c r="C236" s="266" t="s">
        <v>846</v>
      </c>
      <c r="D236" s="266" t="s">
        <v>847</v>
      </c>
      <c r="E236" s="17" t="s">
        <v>236</v>
      </c>
      <c r="F236" s="267">
        <v>1697</v>
      </c>
      <c r="G236" s="34"/>
      <c r="H236" s="39"/>
    </row>
    <row r="237" spans="1:8" s="2" customFormat="1" ht="16.899999999999999" customHeight="1">
      <c r="A237" s="34"/>
      <c r="B237" s="39"/>
      <c r="C237" s="266" t="s">
        <v>852</v>
      </c>
      <c r="D237" s="266" t="s">
        <v>853</v>
      </c>
      <c r="E237" s="17" t="s">
        <v>236</v>
      </c>
      <c r="F237" s="267">
        <v>2346.8000000000002</v>
      </c>
      <c r="G237" s="34"/>
      <c r="H237" s="39"/>
    </row>
    <row r="238" spans="1:8" s="2" customFormat="1" ht="16.899999999999999" customHeight="1">
      <c r="A238" s="34"/>
      <c r="B238" s="39"/>
      <c r="C238" s="266" t="s">
        <v>859</v>
      </c>
      <c r="D238" s="266" t="s">
        <v>860</v>
      </c>
      <c r="E238" s="17" t="s">
        <v>236</v>
      </c>
      <c r="F238" s="267">
        <v>1173.4000000000001</v>
      </c>
      <c r="G238" s="34"/>
      <c r="H238" s="39"/>
    </row>
    <row r="239" spans="1:8" s="2" customFormat="1" ht="16.899999999999999" customHeight="1">
      <c r="A239" s="34"/>
      <c r="B239" s="39"/>
      <c r="C239" s="266" t="s">
        <v>928</v>
      </c>
      <c r="D239" s="266" t="s">
        <v>929</v>
      </c>
      <c r="E239" s="17" t="s">
        <v>1</v>
      </c>
      <c r="F239" s="267">
        <v>11.13</v>
      </c>
      <c r="G239" s="34"/>
      <c r="H239" s="39"/>
    </row>
    <row r="240" spans="1:8" s="2" customFormat="1" ht="16.899999999999999" customHeight="1">
      <c r="A240" s="34"/>
      <c r="B240" s="39"/>
      <c r="C240" s="262" t="s">
        <v>264</v>
      </c>
      <c r="D240" s="263" t="s">
        <v>264</v>
      </c>
      <c r="E240" s="264" t="s">
        <v>105</v>
      </c>
      <c r="F240" s="265">
        <v>223.6</v>
      </c>
      <c r="G240" s="34"/>
      <c r="H240" s="39"/>
    </row>
    <row r="241" spans="1:8" s="2" customFormat="1" ht="16.899999999999999" customHeight="1">
      <c r="A241" s="34"/>
      <c r="B241" s="39"/>
      <c r="C241" s="266" t="s">
        <v>1</v>
      </c>
      <c r="D241" s="266" t="s">
        <v>660</v>
      </c>
      <c r="E241" s="17" t="s">
        <v>1</v>
      </c>
      <c r="F241" s="267">
        <v>0</v>
      </c>
      <c r="G241" s="34"/>
      <c r="H241" s="39"/>
    </row>
    <row r="242" spans="1:8" s="2" customFormat="1" ht="16.899999999999999" customHeight="1">
      <c r="A242" s="34"/>
      <c r="B242" s="39"/>
      <c r="C242" s="266" t="s">
        <v>264</v>
      </c>
      <c r="D242" s="266" t="s">
        <v>661</v>
      </c>
      <c r="E242" s="17" t="s">
        <v>1</v>
      </c>
      <c r="F242" s="267">
        <v>223.6</v>
      </c>
      <c r="G242" s="34"/>
      <c r="H242" s="39"/>
    </row>
    <row r="243" spans="1:8" s="2" customFormat="1" ht="16.899999999999999" customHeight="1">
      <c r="A243" s="34"/>
      <c r="B243" s="39"/>
      <c r="C243" s="268" t="s">
        <v>2003</v>
      </c>
      <c r="D243" s="34"/>
      <c r="E243" s="34"/>
      <c r="F243" s="34"/>
      <c r="G243" s="34"/>
      <c r="H243" s="39"/>
    </row>
    <row r="244" spans="1:8" s="2" customFormat="1" ht="16.899999999999999" customHeight="1">
      <c r="A244" s="34"/>
      <c r="B244" s="39"/>
      <c r="C244" s="266" t="s">
        <v>657</v>
      </c>
      <c r="D244" s="266" t="s">
        <v>658</v>
      </c>
      <c r="E244" s="17" t="s">
        <v>105</v>
      </c>
      <c r="F244" s="267">
        <v>223.6</v>
      </c>
      <c r="G244" s="34"/>
      <c r="H244" s="39"/>
    </row>
    <row r="245" spans="1:8" s="2" customFormat="1" ht="22.5">
      <c r="A245" s="34"/>
      <c r="B245" s="39"/>
      <c r="C245" s="266" t="s">
        <v>392</v>
      </c>
      <c r="D245" s="266" t="s">
        <v>393</v>
      </c>
      <c r="E245" s="17" t="s">
        <v>105</v>
      </c>
      <c r="F245" s="267">
        <v>267.10000000000002</v>
      </c>
      <c r="G245" s="34"/>
      <c r="H245" s="39"/>
    </row>
    <row r="246" spans="1:8" s="2" customFormat="1" ht="22.5">
      <c r="A246" s="34"/>
      <c r="B246" s="39"/>
      <c r="C246" s="266" t="s">
        <v>422</v>
      </c>
      <c r="D246" s="266" t="s">
        <v>423</v>
      </c>
      <c r="E246" s="17" t="s">
        <v>249</v>
      </c>
      <c r="F246" s="267">
        <v>1697.999</v>
      </c>
      <c r="G246" s="34"/>
      <c r="H246" s="39"/>
    </row>
    <row r="247" spans="1:8" s="2" customFormat="1" ht="16.899999999999999" customHeight="1">
      <c r="A247" s="34"/>
      <c r="B247" s="39"/>
      <c r="C247" s="266" t="s">
        <v>453</v>
      </c>
      <c r="D247" s="266" t="s">
        <v>454</v>
      </c>
      <c r="E247" s="17" t="s">
        <v>249</v>
      </c>
      <c r="F247" s="267">
        <v>42.735999999999997</v>
      </c>
      <c r="G247" s="34"/>
      <c r="H247" s="39"/>
    </row>
    <row r="248" spans="1:8" s="2" customFormat="1" ht="16.899999999999999" customHeight="1">
      <c r="A248" s="34"/>
      <c r="B248" s="39"/>
      <c r="C248" s="266" t="s">
        <v>828</v>
      </c>
      <c r="D248" s="266" t="s">
        <v>829</v>
      </c>
      <c r="E248" s="17" t="s">
        <v>249</v>
      </c>
      <c r="F248" s="267">
        <v>19.457999999999998</v>
      </c>
      <c r="G248" s="34"/>
      <c r="H248" s="39"/>
    </row>
    <row r="249" spans="1:8" s="2" customFormat="1" ht="16.899999999999999" customHeight="1">
      <c r="A249" s="34"/>
      <c r="B249" s="39"/>
      <c r="C249" s="266" t="s">
        <v>836</v>
      </c>
      <c r="D249" s="266" t="s">
        <v>837</v>
      </c>
      <c r="E249" s="17" t="s">
        <v>249</v>
      </c>
      <c r="F249" s="267">
        <v>6.7080000000000002</v>
      </c>
      <c r="G249" s="34"/>
      <c r="H249" s="39"/>
    </row>
    <row r="250" spans="1:8" s="2" customFormat="1" ht="16.899999999999999" customHeight="1">
      <c r="A250" s="34"/>
      <c r="B250" s="39"/>
      <c r="C250" s="266" t="s">
        <v>459</v>
      </c>
      <c r="D250" s="266" t="s">
        <v>460</v>
      </c>
      <c r="E250" s="17" t="s">
        <v>435</v>
      </c>
      <c r="F250" s="267">
        <v>71.552000000000007</v>
      </c>
      <c r="G250" s="34"/>
      <c r="H250" s="39"/>
    </row>
    <row r="251" spans="1:8" s="2" customFormat="1" ht="16.899999999999999" customHeight="1">
      <c r="A251" s="34"/>
      <c r="B251" s="39"/>
      <c r="C251" s="262" t="s">
        <v>235</v>
      </c>
      <c r="D251" s="263" t="s">
        <v>235</v>
      </c>
      <c r="E251" s="264" t="s">
        <v>236</v>
      </c>
      <c r="F251" s="265">
        <v>1394</v>
      </c>
      <c r="G251" s="34"/>
      <c r="H251" s="39"/>
    </row>
    <row r="252" spans="1:8" s="2" customFormat="1" ht="16.899999999999999" customHeight="1">
      <c r="A252" s="34"/>
      <c r="B252" s="39"/>
      <c r="C252" s="266" t="s">
        <v>1</v>
      </c>
      <c r="D252" s="266" t="s">
        <v>315</v>
      </c>
      <c r="E252" s="17" t="s">
        <v>1</v>
      </c>
      <c r="F252" s="267">
        <v>0</v>
      </c>
      <c r="G252" s="34"/>
      <c r="H252" s="39"/>
    </row>
    <row r="253" spans="1:8" s="2" customFormat="1" ht="16.899999999999999" customHeight="1">
      <c r="A253" s="34"/>
      <c r="B253" s="39"/>
      <c r="C253" s="266" t="s">
        <v>235</v>
      </c>
      <c r="D253" s="266" t="s">
        <v>316</v>
      </c>
      <c r="E253" s="17" t="s">
        <v>1</v>
      </c>
      <c r="F253" s="267">
        <v>1394</v>
      </c>
      <c r="G253" s="34"/>
      <c r="H253" s="39"/>
    </row>
    <row r="254" spans="1:8" s="2" customFormat="1" ht="16.899999999999999" customHeight="1">
      <c r="A254" s="34"/>
      <c r="B254" s="39"/>
      <c r="C254" s="268" t="s">
        <v>2003</v>
      </c>
      <c r="D254" s="34"/>
      <c r="E254" s="34"/>
      <c r="F254" s="34"/>
      <c r="G254" s="34"/>
      <c r="H254" s="39"/>
    </row>
    <row r="255" spans="1:8" s="2" customFormat="1" ht="16.899999999999999" customHeight="1">
      <c r="A255" s="34"/>
      <c r="B255" s="39"/>
      <c r="C255" s="266" t="s">
        <v>312</v>
      </c>
      <c r="D255" s="266" t="s">
        <v>313</v>
      </c>
      <c r="E255" s="17" t="s">
        <v>236</v>
      </c>
      <c r="F255" s="267">
        <v>1394</v>
      </c>
      <c r="G255" s="34"/>
      <c r="H255" s="39"/>
    </row>
    <row r="256" spans="1:8" s="2" customFormat="1" ht="16.899999999999999" customHeight="1">
      <c r="A256" s="34"/>
      <c r="B256" s="39"/>
      <c r="C256" s="266" t="s">
        <v>373</v>
      </c>
      <c r="D256" s="266" t="s">
        <v>374</v>
      </c>
      <c r="E256" s="17" t="s">
        <v>249</v>
      </c>
      <c r="F256" s="267">
        <v>278.8</v>
      </c>
      <c r="G256" s="34"/>
      <c r="H256" s="39"/>
    </row>
    <row r="257" spans="1:8" s="2" customFormat="1" ht="22.5">
      <c r="A257" s="34"/>
      <c r="B257" s="39"/>
      <c r="C257" s="266" t="s">
        <v>416</v>
      </c>
      <c r="D257" s="266" t="s">
        <v>417</v>
      </c>
      <c r="E257" s="17" t="s">
        <v>249</v>
      </c>
      <c r="F257" s="267">
        <v>557.6</v>
      </c>
      <c r="G257" s="34"/>
      <c r="H257" s="39"/>
    </row>
    <row r="258" spans="1:8" s="2" customFormat="1" ht="16.899999999999999" customHeight="1">
      <c r="A258" s="34"/>
      <c r="B258" s="39"/>
      <c r="C258" s="262" t="s">
        <v>268</v>
      </c>
      <c r="D258" s="263" t="s">
        <v>268</v>
      </c>
      <c r="E258" s="264" t="s">
        <v>236</v>
      </c>
      <c r="F258" s="265">
        <v>77</v>
      </c>
      <c r="G258" s="34"/>
      <c r="H258" s="39"/>
    </row>
    <row r="259" spans="1:8" s="2" customFormat="1" ht="16.899999999999999" customHeight="1">
      <c r="A259" s="34"/>
      <c r="B259" s="39"/>
      <c r="C259" s="266" t="s">
        <v>1</v>
      </c>
      <c r="D259" s="266" t="s">
        <v>315</v>
      </c>
      <c r="E259" s="17" t="s">
        <v>1</v>
      </c>
      <c r="F259" s="267">
        <v>0</v>
      </c>
      <c r="G259" s="34"/>
      <c r="H259" s="39"/>
    </row>
    <row r="260" spans="1:8" s="2" customFormat="1" ht="16.899999999999999" customHeight="1">
      <c r="A260" s="34"/>
      <c r="B260" s="39"/>
      <c r="C260" s="266" t="s">
        <v>268</v>
      </c>
      <c r="D260" s="266" t="s">
        <v>269</v>
      </c>
      <c r="E260" s="17" t="s">
        <v>1</v>
      </c>
      <c r="F260" s="267">
        <v>77</v>
      </c>
      <c r="G260" s="34"/>
      <c r="H260" s="39"/>
    </row>
    <row r="261" spans="1:8" s="2" customFormat="1" ht="16.899999999999999" customHeight="1">
      <c r="A261" s="34"/>
      <c r="B261" s="39"/>
      <c r="C261" s="268" t="s">
        <v>2003</v>
      </c>
      <c r="D261" s="34"/>
      <c r="E261" s="34"/>
      <c r="F261" s="34"/>
      <c r="G261" s="34"/>
      <c r="H261" s="39"/>
    </row>
    <row r="262" spans="1:8" s="2" customFormat="1" ht="16.899999999999999" customHeight="1">
      <c r="A262" s="34"/>
      <c r="B262" s="39"/>
      <c r="C262" s="266" t="s">
        <v>491</v>
      </c>
      <c r="D262" s="266" t="s">
        <v>492</v>
      </c>
      <c r="E262" s="17" t="s">
        <v>236</v>
      </c>
      <c r="F262" s="267">
        <v>77</v>
      </c>
      <c r="G262" s="34"/>
      <c r="H262" s="39"/>
    </row>
    <row r="263" spans="1:8" s="2" customFormat="1" ht="16.899999999999999" customHeight="1">
      <c r="A263" s="34"/>
      <c r="B263" s="39"/>
      <c r="C263" s="266" t="s">
        <v>476</v>
      </c>
      <c r="D263" s="266" t="s">
        <v>477</v>
      </c>
      <c r="E263" s="17" t="s">
        <v>236</v>
      </c>
      <c r="F263" s="267">
        <v>221.6</v>
      </c>
      <c r="G263" s="34"/>
      <c r="H263" s="39"/>
    </row>
    <row r="264" spans="1:8" s="2" customFormat="1" ht="16.899999999999999" customHeight="1">
      <c r="A264" s="34"/>
      <c r="B264" s="39"/>
      <c r="C264" s="266" t="s">
        <v>556</v>
      </c>
      <c r="D264" s="266" t="s">
        <v>557</v>
      </c>
      <c r="E264" s="17" t="s">
        <v>236</v>
      </c>
      <c r="F264" s="267">
        <v>1924.6</v>
      </c>
      <c r="G264" s="34"/>
      <c r="H264" s="39"/>
    </row>
    <row r="265" spans="1:8" s="2" customFormat="1" ht="16.899999999999999" customHeight="1">
      <c r="A265" s="34"/>
      <c r="B265" s="39"/>
      <c r="C265" s="266" t="s">
        <v>561</v>
      </c>
      <c r="D265" s="266" t="s">
        <v>562</v>
      </c>
      <c r="E265" s="17" t="s">
        <v>236</v>
      </c>
      <c r="F265" s="267">
        <v>1924.6</v>
      </c>
      <c r="G265" s="34"/>
      <c r="H265" s="39"/>
    </row>
    <row r="266" spans="1:8" s="2" customFormat="1" ht="16.899999999999999" customHeight="1">
      <c r="A266" s="34"/>
      <c r="B266" s="39"/>
      <c r="C266" s="266" t="s">
        <v>565</v>
      </c>
      <c r="D266" s="266" t="s">
        <v>566</v>
      </c>
      <c r="E266" s="17" t="s">
        <v>236</v>
      </c>
      <c r="F266" s="267">
        <v>77</v>
      </c>
      <c r="G266" s="34"/>
      <c r="H266" s="39"/>
    </row>
    <row r="267" spans="1:8" s="2" customFormat="1" ht="22.5">
      <c r="A267" s="34"/>
      <c r="B267" s="39"/>
      <c r="C267" s="266" t="s">
        <v>569</v>
      </c>
      <c r="D267" s="266" t="s">
        <v>570</v>
      </c>
      <c r="E267" s="17" t="s">
        <v>571</v>
      </c>
      <c r="F267" s="267">
        <v>2.1999999999999999E-2</v>
      </c>
      <c r="G267" s="34"/>
      <c r="H267" s="39"/>
    </row>
    <row r="268" spans="1:8" s="2" customFormat="1" ht="22.5">
      <c r="A268" s="34"/>
      <c r="B268" s="39"/>
      <c r="C268" s="266" t="s">
        <v>608</v>
      </c>
      <c r="D268" s="266" t="s">
        <v>609</v>
      </c>
      <c r="E268" s="17" t="s">
        <v>236</v>
      </c>
      <c r="F268" s="267">
        <v>221.6</v>
      </c>
      <c r="G268" s="34"/>
      <c r="H268" s="39"/>
    </row>
    <row r="269" spans="1:8" s="2" customFormat="1" ht="16.899999999999999" customHeight="1">
      <c r="A269" s="34"/>
      <c r="B269" s="39"/>
      <c r="C269" s="266" t="s">
        <v>627</v>
      </c>
      <c r="D269" s="266" t="s">
        <v>628</v>
      </c>
      <c r="E269" s="17" t="s">
        <v>249</v>
      </c>
      <c r="F269" s="267">
        <v>19.696000000000002</v>
      </c>
      <c r="G269" s="34"/>
      <c r="H269" s="39"/>
    </row>
    <row r="270" spans="1:8" s="2" customFormat="1" ht="16.899999999999999" customHeight="1">
      <c r="A270" s="34"/>
      <c r="B270" s="39"/>
      <c r="C270" s="266" t="s">
        <v>495</v>
      </c>
      <c r="D270" s="266" t="s">
        <v>496</v>
      </c>
      <c r="E270" s="17" t="s">
        <v>487</v>
      </c>
      <c r="F270" s="267">
        <v>2.31</v>
      </c>
      <c r="G270" s="34"/>
      <c r="H270" s="39"/>
    </row>
    <row r="271" spans="1:8" s="2" customFormat="1" ht="16.899999999999999" customHeight="1">
      <c r="A271" s="34"/>
      <c r="B271" s="39"/>
      <c r="C271" s="266" t="s">
        <v>500</v>
      </c>
      <c r="D271" s="266" t="s">
        <v>501</v>
      </c>
      <c r="E271" s="17" t="s">
        <v>487</v>
      </c>
      <c r="F271" s="267">
        <v>6.6479999999999997</v>
      </c>
      <c r="G271" s="34"/>
      <c r="H271" s="39"/>
    </row>
    <row r="272" spans="1:8" s="2" customFormat="1" ht="16.899999999999999" customHeight="1">
      <c r="A272" s="34"/>
      <c r="B272" s="39"/>
      <c r="C272" s="266" t="s">
        <v>505</v>
      </c>
      <c r="D272" s="266" t="s">
        <v>506</v>
      </c>
      <c r="E272" s="17" t="s">
        <v>507</v>
      </c>
      <c r="F272" s="267">
        <v>0.17699999999999999</v>
      </c>
      <c r="G272" s="34"/>
      <c r="H272" s="39"/>
    </row>
    <row r="273" spans="1:8" s="2" customFormat="1" ht="16.899999999999999" customHeight="1">
      <c r="A273" s="34"/>
      <c r="B273" s="39"/>
      <c r="C273" s="266" t="s">
        <v>612</v>
      </c>
      <c r="D273" s="266" t="s">
        <v>613</v>
      </c>
      <c r="E273" s="17" t="s">
        <v>249</v>
      </c>
      <c r="F273" s="267">
        <v>6.16</v>
      </c>
      <c r="G273" s="34"/>
      <c r="H273" s="39"/>
    </row>
    <row r="274" spans="1:8" s="2" customFormat="1" ht="16.899999999999999" customHeight="1">
      <c r="A274" s="34"/>
      <c r="B274" s="39"/>
      <c r="C274" s="262" t="s">
        <v>252</v>
      </c>
      <c r="D274" s="263" t="s">
        <v>252</v>
      </c>
      <c r="E274" s="264" t="s">
        <v>236</v>
      </c>
      <c r="F274" s="265">
        <v>103</v>
      </c>
      <c r="G274" s="34"/>
      <c r="H274" s="39"/>
    </row>
    <row r="275" spans="1:8" s="2" customFormat="1" ht="16.899999999999999" customHeight="1">
      <c r="A275" s="34"/>
      <c r="B275" s="39"/>
      <c r="C275" s="266" t="s">
        <v>252</v>
      </c>
      <c r="D275" s="266" t="s">
        <v>253</v>
      </c>
      <c r="E275" s="17" t="s">
        <v>1</v>
      </c>
      <c r="F275" s="267">
        <v>103</v>
      </c>
      <c r="G275" s="34"/>
      <c r="H275" s="39"/>
    </row>
    <row r="276" spans="1:8" s="2" customFormat="1" ht="16.899999999999999" customHeight="1">
      <c r="A276" s="34"/>
      <c r="B276" s="39"/>
      <c r="C276" s="268" t="s">
        <v>2003</v>
      </c>
      <c r="D276" s="34"/>
      <c r="E276" s="34"/>
      <c r="F276" s="34"/>
      <c r="G276" s="34"/>
      <c r="H276" s="39"/>
    </row>
    <row r="277" spans="1:8" s="2" customFormat="1" ht="16.899999999999999" customHeight="1">
      <c r="A277" s="34"/>
      <c r="B277" s="39"/>
      <c r="C277" s="266" t="s">
        <v>548</v>
      </c>
      <c r="D277" s="266" t="s">
        <v>549</v>
      </c>
      <c r="E277" s="17" t="s">
        <v>236</v>
      </c>
      <c r="F277" s="267">
        <v>144.6</v>
      </c>
      <c r="G277" s="34"/>
      <c r="H277" s="39"/>
    </row>
    <row r="278" spans="1:8" s="2" customFormat="1" ht="16.899999999999999" customHeight="1">
      <c r="A278" s="34"/>
      <c r="B278" s="39"/>
      <c r="C278" s="266" t="s">
        <v>476</v>
      </c>
      <c r="D278" s="266" t="s">
        <v>477</v>
      </c>
      <c r="E278" s="17" t="s">
        <v>236</v>
      </c>
      <c r="F278" s="267">
        <v>221.6</v>
      </c>
      <c r="G278" s="34"/>
      <c r="H278" s="39"/>
    </row>
    <row r="279" spans="1:8" s="2" customFormat="1" ht="16.899999999999999" customHeight="1">
      <c r="A279" s="34"/>
      <c r="B279" s="39"/>
      <c r="C279" s="266" t="s">
        <v>556</v>
      </c>
      <c r="D279" s="266" t="s">
        <v>557</v>
      </c>
      <c r="E279" s="17" t="s">
        <v>236</v>
      </c>
      <c r="F279" s="267">
        <v>1924.6</v>
      </c>
      <c r="G279" s="34"/>
      <c r="H279" s="39"/>
    </row>
    <row r="280" spans="1:8" s="2" customFormat="1" ht="16.899999999999999" customHeight="1">
      <c r="A280" s="34"/>
      <c r="B280" s="39"/>
      <c r="C280" s="266" t="s">
        <v>561</v>
      </c>
      <c r="D280" s="266" t="s">
        <v>562</v>
      </c>
      <c r="E280" s="17" t="s">
        <v>236</v>
      </c>
      <c r="F280" s="267">
        <v>1924.6</v>
      </c>
      <c r="G280" s="34"/>
      <c r="H280" s="39"/>
    </row>
    <row r="281" spans="1:8" s="2" customFormat="1" ht="22.5">
      <c r="A281" s="34"/>
      <c r="B281" s="39"/>
      <c r="C281" s="266" t="s">
        <v>569</v>
      </c>
      <c r="D281" s="266" t="s">
        <v>570</v>
      </c>
      <c r="E281" s="17" t="s">
        <v>571</v>
      </c>
      <c r="F281" s="267">
        <v>2.1999999999999999E-2</v>
      </c>
      <c r="G281" s="34"/>
      <c r="H281" s="39"/>
    </row>
    <row r="282" spans="1:8" s="2" customFormat="1" ht="22.5">
      <c r="A282" s="34"/>
      <c r="B282" s="39"/>
      <c r="C282" s="266" t="s">
        <v>608</v>
      </c>
      <c r="D282" s="266" t="s">
        <v>609</v>
      </c>
      <c r="E282" s="17" t="s">
        <v>236</v>
      </c>
      <c r="F282" s="267">
        <v>221.6</v>
      </c>
      <c r="G282" s="34"/>
      <c r="H282" s="39"/>
    </row>
    <row r="283" spans="1:8" s="2" customFormat="1" ht="16.899999999999999" customHeight="1">
      <c r="A283" s="34"/>
      <c r="B283" s="39"/>
      <c r="C283" s="266" t="s">
        <v>617</v>
      </c>
      <c r="D283" s="266" t="s">
        <v>618</v>
      </c>
      <c r="E283" s="17" t="s">
        <v>236</v>
      </c>
      <c r="F283" s="267">
        <v>144.6</v>
      </c>
      <c r="G283" s="34"/>
      <c r="H283" s="39"/>
    </row>
    <row r="284" spans="1:8" s="2" customFormat="1" ht="16.899999999999999" customHeight="1">
      <c r="A284" s="34"/>
      <c r="B284" s="39"/>
      <c r="C284" s="266" t="s">
        <v>627</v>
      </c>
      <c r="D284" s="266" t="s">
        <v>628</v>
      </c>
      <c r="E284" s="17" t="s">
        <v>249</v>
      </c>
      <c r="F284" s="267">
        <v>19.696000000000002</v>
      </c>
      <c r="G284" s="34"/>
      <c r="H284" s="39"/>
    </row>
    <row r="285" spans="1:8" s="2" customFormat="1" ht="16.899999999999999" customHeight="1">
      <c r="A285" s="34"/>
      <c r="B285" s="39"/>
      <c r="C285" s="266" t="s">
        <v>521</v>
      </c>
      <c r="D285" s="266" t="s">
        <v>522</v>
      </c>
      <c r="E285" s="17" t="s">
        <v>249</v>
      </c>
      <c r="F285" s="267">
        <v>50.51</v>
      </c>
      <c r="G285" s="34"/>
      <c r="H285" s="39"/>
    </row>
    <row r="286" spans="1:8" s="2" customFormat="1" ht="16.899999999999999" customHeight="1">
      <c r="A286" s="34"/>
      <c r="B286" s="39"/>
      <c r="C286" s="266" t="s">
        <v>622</v>
      </c>
      <c r="D286" s="266" t="s">
        <v>623</v>
      </c>
      <c r="E286" s="17" t="s">
        <v>249</v>
      </c>
      <c r="F286" s="267">
        <v>21.69</v>
      </c>
      <c r="G286" s="34"/>
      <c r="H286" s="39"/>
    </row>
    <row r="287" spans="1:8" s="2" customFormat="1" ht="16.899999999999999" customHeight="1">
      <c r="A287" s="34"/>
      <c r="B287" s="39"/>
      <c r="C287" s="266" t="s">
        <v>500</v>
      </c>
      <c r="D287" s="266" t="s">
        <v>501</v>
      </c>
      <c r="E287" s="17" t="s">
        <v>487</v>
      </c>
      <c r="F287" s="267">
        <v>6.6479999999999997</v>
      </c>
      <c r="G287" s="34"/>
      <c r="H287" s="39"/>
    </row>
    <row r="288" spans="1:8" s="2" customFormat="1" ht="16.899999999999999" customHeight="1">
      <c r="A288" s="34"/>
      <c r="B288" s="39"/>
      <c r="C288" s="266" t="s">
        <v>505</v>
      </c>
      <c r="D288" s="266" t="s">
        <v>506</v>
      </c>
      <c r="E288" s="17" t="s">
        <v>507</v>
      </c>
      <c r="F288" s="267">
        <v>0.17699999999999999</v>
      </c>
      <c r="G288" s="34"/>
      <c r="H288" s="39"/>
    </row>
    <row r="289" spans="1:8" s="2" customFormat="1" ht="16.899999999999999" customHeight="1">
      <c r="A289" s="34"/>
      <c r="B289" s="39"/>
      <c r="C289" s="262" t="s">
        <v>298</v>
      </c>
      <c r="D289" s="263" t="s">
        <v>298</v>
      </c>
      <c r="E289" s="264" t="s">
        <v>249</v>
      </c>
      <c r="F289" s="265">
        <v>19.696000000000002</v>
      </c>
      <c r="G289" s="34"/>
      <c r="H289" s="39"/>
    </row>
    <row r="290" spans="1:8" s="2" customFormat="1" ht="16.899999999999999" customHeight="1">
      <c r="A290" s="34"/>
      <c r="B290" s="39"/>
      <c r="C290" s="266" t="s">
        <v>1</v>
      </c>
      <c r="D290" s="266" t="s">
        <v>630</v>
      </c>
      <c r="E290" s="17" t="s">
        <v>1</v>
      </c>
      <c r="F290" s="267">
        <v>0</v>
      </c>
      <c r="G290" s="34"/>
      <c r="H290" s="39"/>
    </row>
    <row r="291" spans="1:8" s="2" customFormat="1" ht="16.899999999999999" customHeight="1">
      <c r="A291" s="34"/>
      <c r="B291" s="39"/>
      <c r="C291" s="266" t="s">
        <v>1</v>
      </c>
      <c r="D291" s="266" t="s">
        <v>631</v>
      </c>
      <c r="E291" s="17" t="s">
        <v>1</v>
      </c>
      <c r="F291" s="267">
        <v>4.62</v>
      </c>
      <c r="G291" s="34"/>
      <c r="H291" s="39"/>
    </row>
    <row r="292" spans="1:8" s="2" customFormat="1" ht="16.899999999999999" customHeight="1">
      <c r="A292" s="34"/>
      <c r="B292" s="39"/>
      <c r="C292" s="266" t="s">
        <v>1</v>
      </c>
      <c r="D292" s="266" t="s">
        <v>632</v>
      </c>
      <c r="E292" s="17" t="s">
        <v>1</v>
      </c>
      <c r="F292" s="267">
        <v>6.4</v>
      </c>
      <c r="G292" s="34"/>
      <c r="H292" s="39"/>
    </row>
    <row r="293" spans="1:8" s="2" customFormat="1" ht="16.899999999999999" customHeight="1">
      <c r="A293" s="34"/>
      <c r="B293" s="39"/>
      <c r="C293" s="266" t="s">
        <v>1</v>
      </c>
      <c r="D293" s="266" t="s">
        <v>633</v>
      </c>
      <c r="E293" s="17" t="s">
        <v>1</v>
      </c>
      <c r="F293" s="267">
        <v>8.6760000000000002</v>
      </c>
      <c r="G293" s="34"/>
      <c r="H293" s="39"/>
    </row>
    <row r="294" spans="1:8" s="2" customFormat="1" ht="16.899999999999999" customHeight="1">
      <c r="A294" s="34"/>
      <c r="B294" s="39"/>
      <c r="C294" s="266" t="s">
        <v>298</v>
      </c>
      <c r="D294" s="266" t="s">
        <v>173</v>
      </c>
      <c r="E294" s="17" t="s">
        <v>1</v>
      </c>
      <c r="F294" s="267">
        <v>19.696000000000002</v>
      </c>
      <c r="G294" s="34"/>
      <c r="H294" s="39"/>
    </row>
    <row r="295" spans="1:8" s="2" customFormat="1" ht="16.899999999999999" customHeight="1">
      <c r="A295" s="34"/>
      <c r="B295" s="39"/>
      <c r="C295" s="268" t="s">
        <v>2003</v>
      </c>
      <c r="D295" s="34"/>
      <c r="E295" s="34"/>
      <c r="F295" s="34"/>
      <c r="G295" s="34"/>
      <c r="H295" s="39"/>
    </row>
    <row r="296" spans="1:8" s="2" customFormat="1" ht="16.899999999999999" customHeight="1">
      <c r="A296" s="34"/>
      <c r="B296" s="39"/>
      <c r="C296" s="266" t="s">
        <v>627</v>
      </c>
      <c r="D296" s="266" t="s">
        <v>628</v>
      </c>
      <c r="E296" s="17" t="s">
        <v>249</v>
      </c>
      <c r="F296" s="267">
        <v>19.696000000000002</v>
      </c>
      <c r="G296" s="34"/>
      <c r="H296" s="39"/>
    </row>
    <row r="297" spans="1:8" s="2" customFormat="1" ht="16.899999999999999" customHeight="1">
      <c r="A297" s="34"/>
      <c r="B297" s="39"/>
      <c r="C297" s="266" t="s">
        <v>635</v>
      </c>
      <c r="D297" s="266" t="s">
        <v>636</v>
      </c>
      <c r="E297" s="17" t="s">
        <v>249</v>
      </c>
      <c r="F297" s="267">
        <v>19.696000000000002</v>
      </c>
      <c r="G297" s="34"/>
      <c r="H297" s="39"/>
    </row>
    <row r="298" spans="1:8" s="2" customFormat="1" ht="16.899999999999999" customHeight="1">
      <c r="A298" s="34"/>
      <c r="B298" s="39"/>
      <c r="C298" s="262" t="s">
        <v>276</v>
      </c>
      <c r="D298" s="263" t="s">
        <v>276</v>
      </c>
      <c r="E298" s="264" t="s">
        <v>236</v>
      </c>
      <c r="F298" s="265">
        <v>310.7</v>
      </c>
      <c r="G298" s="34"/>
      <c r="H298" s="39"/>
    </row>
    <row r="299" spans="1:8" s="2" customFormat="1" ht="16.899999999999999" customHeight="1">
      <c r="A299" s="34"/>
      <c r="B299" s="39"/>
      <c r="C299" s="266" t="s">
        <v>1</v>
      </c>
      <c r="D299" s="266" t="s">
        <v>315</v>
      </c>
      <c r="E299" s="17" t="s">
        <v>1</v>
      </c>
      <c r="F299" s="267">
        <v>0</v>
      </c>
      <c r="G299" s="34"/>
      <c r="H299" s="39"/>
    </row>
    <row r="300" spans="1:8" s="2" customFormat="1" ht="16.899999999999999" customHeight="1">
      <c r="A300" s="34"/>
      <c r="B300" s="39"/>
      <c r="C300" s="266" t="s">
        <v>276</v>
      </c>
      <c r="D300" s="266" t="s">
        <v>277</v>
      </c>
      <c r="E300" s="17" t="s">
        <v>1</v>
      </c>
      <c r="F300" s="267">
        <v>310.7</v>
      </c>
      <c r="G300" s="34"/>
      <c r="H300" s="39"/>
    </row>
    <row r="301" spans="1:8" s="2" customFormat="1" ht="16.899999999999999" customHeight="1">
      <c r="A301" s="34"/>
      <c r="B301" s="39"/>
      <c r="C301" s="268" t="s">
        <v>2003</v>
      </c>
      <c r="D301" s="34"/>
      <c r="E301" s="34"/>
      <c r="F301" s="34"/>
      <c r="G301" s="34"/>
      <c r="H301" s="39"/>
    </row>
    <row r="302" spans="1:8" s="2" customFormat="1" ht="16.899999999999999" customHeight="1">
      <c r="A302" s="34"/>
      <c r="B302" s="39"/>
      <c r="C302" s="266" t="s">
        <v>947</v>
      </c>
      <c r="D302" s="266" t="s">
        <v>948</v>
      </c>
      <c r="E302" s="17" t="s">
        <v>236</v>
      </c>
      <c r="F302" s="267">
        <v>310.7</v>
      </c>
      <c r="G302" s="34"/>
      <c r="H302" s="39"/>
    </row>
    <row r="303" spans="1:8" s="2" customFormat="1" ht="22.5">
      <c r="A303" s="34"/>
      <c r="B303" s="39"/>
      <c r="C303" s="266" t="s">
        <v>377</v>
      </c>
      <c r="D303" s="266" t="s">
        <v>378</v>
      </c>
      <c r="E303" s="17" t="s">
        <v>249</v>
      </c>
      <c r="F303" s="267">
        <v>1647.059</v>
      </c>
      <c r="G303" s="34"/>
      <c r="H303" s="39"/>
    </row>
    <row r="304" spans="1:8" s="2" customFormat="1" ht="16.899999999999999" customHeight="1">
      <c r="A304" s="34"/>
      <c r="B304" s="39"/>
      <c r="C304" s="266" t="s">
        <v>511</v>
      </c>
      <c r="D304" s="266" t="s">
        <v>512</v>
      </c>
      <c r="E304" s="17" t="s">
        <v>236</v>
      </c>
      <c r="F304" s="267">
        <v>2007.7</v>
      </c>
      <c r="G304" s="34"/>
      <c r="H304" s="39"/>
    </row>
    <row r="305" spans="1:8" s="2" customFormat="1" ht="16.899999999999999" customHeight="1">
      <c r="A305" s="34"/>
      <c r="B305" s="39"/>
      <c r="C305" s="266" t="s">
        <v>678</v>
      </c>
      <c r="D305" s="266" t="s">
        <v>679</v>
      </c>
      <c r="E305" s="17" t="s">
        <v>236</v>
      </c>
      <c r="F305" s="267">
        <v>2333.04</v>
      </c>
      <c r="G305" s="34"/>
      <c r="H305" s="39"/>
    </row>
    <row r="306" spans="1:8" s="2" customFormat="1" ht="16.899999999999999" customHeight="1">
      <c r="A306" s="34"/>
      <c r="B306" s="39"/>
      <c r="C306" s="266" t="s">
        <v>852</v>
      </c>
      <c r="D306" s="266" t="s">
        <v>853</v>
      </c>
      <c r="E306" s="17" t="s">
        <v>236</v>
      </c>
      <c r="F306" s="267">
        <v>2346.8000000000002</v>
      </c>
      <c r="G306" s="34"/>
      <c r="H306" s="39"/>
    </row>
    <row r="307" spans="1:8" s="2" customFormat="1" ht="16.899999999999999" customHeight="1">
      <c r="A307" s="34"/>
      <c r="B307" s="39"/>
      <c r="C307" s="266" t="s">
        <v>859</v>
      </c>
      <c r="D307" s="266" t="s">
        <v>860</v>
      </c>
      <c r="E307" s="17" t="s">
        <v>236</v>
      </c>
      <c r="F307" s="267">
        <v>1173.4000000000001</v>
      </c>
      <c r="G307" s="34"/>
      <c r="H307" s="39"/>
    </row>
    <row r="308" spans="1:8" s="2" customFormat="1" ht="16.899999999999999" customHeight="1">
      <c r="A308" s="34"/>
      <c r="B308" s="39"/>
      <c r="C308" s="266" t="s">
        <v>673</v>
      </c>
      <c r="D308" s="266" t="s">
        <v>674</v>
      </c>
      <c r="E308" s="17" t="s">
        <v>236</v>
      </c>
      <c r="F308" s="267">
        <v>341.77</v>
      </c>
      <c r="G308" s="34"/>
      <c r="H308" s="39"/>
    </row>
    <row r="309" spans="1:8" s="2" customFormat="1" ht="16.899999999999999" customHeight="1">
      <c r="A309" s="34"/>
      <c r="B309" s="39"/>
      <c r="C309" s="266" t="s">
        <v>951</v>
      </c>
      <c r="D309" s="266" t="s">
        <v>952</v>
      </c>
      <c r="E309" s="17" t="s">
        <v>236</v>
      </c>
      <c r="F309" s="267">
        <v>326.23500000000001</v>
      </c>
      <c r="G309" s="34"/>
      <c r="H309" s="39"/>
    </row>
    <row r="310" spans="1:8" s="2" customFormat="1" ht="26.45" customHeight="1">
      <c r="A310" s="34"/>
      <c r="B310" s="39"/>
      <c r="C310" s="261" t="s">
        <v>2005</v>
      </c>
      <c r="D310" s="261" t="s">
        <v>90</v>
      </c>
      <c r="E310" s="34"/>
      <c r="F310" s="34"/>
      <c r="G310" s="34"/>
      <c r="H310" s="39"/>
    </row>
    <row r="311" spans="1:8" s="2" customFormat="1" ht="16.899999999999999" customHeight="1">
      <c r="A311" s="34"/>
      <c r="B311" s="39"/>
      <c r="C311" s="262" t="s">
        <v>1309</v>
      </c>
      <c r="D311" s="263" t="s">
        <v>1309</v>
      </c>
      <c r="E311" s="264" t="s">
        <v>105</v>
      </c>
      <c r="F311" s="265">
        <v>67.5</v>
      </c>
      <c r="G311" s="34"/>
      <c r="H311" s="39"/>
    </row>
    <row r="312" spans="1:8" s="2" customFormat="1" ht="16.899999999999999" customHeight="1">
      <c r="A312" s="34"/>
      <c r="B312" s="39"/>
      <c r="C312" s="266" t="s">
        <v>1</v>
      </c>
      <c r="D312" s="266" t="s">
        <v>1357</v>
      </c>
      <c r="E312" s="17" t="s">
        <v>1</v>
      </c>
      <c r="F312" s="267">
        <v>0</v>
      </c>
      <c r="G312" s="34"/>
      <c r="H312" s="39"/>
    </row>
    <row r="313" spans="1:8" s="2" customFormat="1" ht="16.899999999999999" customHeight="1">
      <c r="A313" s="34"/>
      <c r="B313" s="39"/>
      <c r="C313" s="266" t="s">
        <v>1309</v>
      </c>
      <c r="D313" s="266" t="s">
        <v>1381</v>
      </c>
      <c r="E313" s="17" t="s">
        <v>1</v>
      </c>
      <c r="F313" s="267">
        <v>67.5</v>
      </c>
      <c r="G313" s="34"/>
      <c r="H313" s="39"/>
    </row>
    <row r="314" spans="1:8" s="2" customFormat="1" ht="16.899999999999999" customHeight="1">
      <c r="A314" s="34"/>
      <c r="B314" s="39"/>
      <c r="C314" s="268" t="s">
        <v>2003</v>
      </c>
      <c r="D314" s="34"/>
      <c r="E314" s="34"/>
      <c r="F314" s="34"/>
      <c r="G314" s="34"/>
      <c r="H314" s="39"/>
    </row>
    <row r="315" spans="1:8" s="2" customFormat="1" ht="16.899999999999999" customHeight="1">
      <c r="A315" s="34"/>
      <c r="B315" s="39"/>
      <c r="C315" s="266" t="s">
        <v>1378</v>
      </c>
      <c r="D315" s="266" t="s">
        <v>1379</v>
      </c>
      <c r="E315" s="17" t="s">
        <v>105</v>
      </c>
      <c r="F315" s="267">
        <v>67.5</v>
      </c>
      <c r="G315" s="34"/>
      <c r="H315" s="39"/>
    </row>
    <row r="316" spans="1:8" s="2" customFormat="1" ht="16.899999999999999" customHeight="1">
      <c r="A316" s="34"/>
      <c r="B316" s="39"/>
      <c r="C316" s="266" t="s">
        <v>1382</v>
      </c>
      <c r="D316" s="266" t="s">
        <v>1383</v>
      </c>
      <c r="E316" s="17" t="s">
        <v>236</v>
      </c>
      <c r="F316" s="267">
        <v>382.18900000000002</v>
      </c>
      <c r="G316" s="34"/>
      <c r="H316" s="39"/>
    </row>
    <row r="317" spans="1:8" s="2" customFormat="1" ht="16.899999999999999" customHeight="1">
      <c r="A317" s="34"/>
      <c r="B317" s="39"/>
      <c r="C317" s="262" t="s">
        <v>1311</v>
      </c>
      <c r="D317" s="263" t="s">
        <v>1311</v>
      </c>
      <c r="E317" s="264" t="s">
        <v>435</v>
      </c>
      <c r="F317" s="265">
        <v>64.5</v>
      </c>
      <c r="G317" s="34"/>
      <c r="H317" s="39"/>
    </row>
    <row r="318" spans="1:8" s="2" customFormat="1" ht="16.899999999999999" customHeight="1">
      <c r="A318" s="34"/>
      <c r="B318" s="39"/>
      <c r="C318" s="266" t="s">
        <v>1</v>
      </c>
      <c r="D318" s="266" t="s">
        <v>1357</v>
      </c>
      <c r="E318" s="17" t="s">
        <v>1</v>
      </c>
      <c r="F318" s="267">
        <v>0</v>
      </c>
      <c r="G318" s="34"/>
      <c r="H318" s="39"/>
    </row>
    <row r="319" spans="1:8" s="2" customFormat="1" ht="16.899999999999999" customHeight="1">
      <c r="A319" s="34"/>
      <c r="B319" s="39"/>
      <c r="C319" s="266" t="s">
        <v>1311</v>
      </c>
      <c r="D319" s="266" t="s">
        <v>1358</v>
      </c>
      <c r="E319" s="17" t="s">
        <v>1</v>
      </c>
      <c r="F319" s="267">
        <v>64.5</v>
      </c>
      <c r="G319" s="34"/>
      <c r="H319" s="39"/>
    </row>
    <row r="320" spans="1:8" s="2" customFormat="1" ht="16.899999999999999" customHeight="1">
      <c r="A320" s="34"/>
      <c r="B320" s="39"/>
      <c r="C320" s="268" t="s">
        <v>2003</v>
      </c>
      <c r="D320" s="34"/>
      <c r="E320" s="34"/>
      <c r="F320" s="34"/>
      <c r="G320" s="34"/>
      <c r="H320" s="39"/>
    </row>
    <row r="321" spans="1:8" s="2" customFormat="1" ht="16.899999999999999" customHeight="1">
      <c r="A321" s="34"/>
      <c r="B321" s="39"/>
      <c r="C321" s="266" t="s">
        <v>1354</v>
      </c>
      <c r="D321" s="266" t="s">
        <v>1355</v>
      </c>
      <c r="E321" s="17" t="s">
        <v>435</v>
      </c>
      <c r="F321" s="267">
        <v>64.5</v>
      </c>
      <c r="G321" s="34"/>
      <c r="H321" s="39"/>
    </row>
    <row r="322" spans="1:8" s="2" customFormat="1" ht="16.899999999999999" customHeight="1">
      <c r="A322" s="34"/>
      <c r="B322" s="39"/>
      <c r="C322" s="266" t="s">
        <v>1370</v>
      </c>
      <c r="D322" s="266" t="s">
        <v>1371</v>
      </c>
      <c r="E322" s="17" t="s">
        <v>435</v>
      </c>
      <c r="F322" s="267">
        <v>739.20899999999995</v>
      </c>
      <c r="G322" s="34"/>
      <c r="H322" s="39"/>
    </row>
    <row r="323" spans="1:8" s="2" customFormat="1" ht="16.899999999999999" customHeight="1">
      <c r="A323" s="34"/>
      <c r="B323" s="39"/>
      <c r="C323" s="262" t="s">
        <v>1313</v>
      </c>
      <c r="D323" s="263" t="s">
        <v>1313</v>
      </c>
      <c r="E323" s="264" t="s">
        <v>435</v>
      </c>
      <c r="F323" s="265">
        <v>61.274999999999999</v>
      </c>
      <c r="G323" s="34"/>
      <c r="H323" s="39"/>
    </row>
    <row r="324" spans="1:8" s="2" customFormat="1" ht="16.899999999999999" customHeight="1">
      <c r="A324" s="34"/>
      <c r="B324" s="39"/>
      <c r="C324" s="266" t="s">
        <v>1</v>
      </c>
      <c r="D324" s="266" t="s">
        <v>1357</v>
      </c>
      <c r="E324" s="17" t="s">
        <v>1</v>
      </c>
      <c r="F324" s="267">
        <v>0</v>
      </c>
      <c r="G324" s="34"/>
      <c r="H324" s="39"/>
    </row>
    <row r="325" spans="1:8" s="2" customFormat="1" ht="16.899999999999999" customHeight="1">
      <c r="A325" s="34"/>
      <c r="B325" s="39"/>
      <c r="C325" s="266" t="s">
        <v>1313</v>
      </c>
      <c r="D325" s="266" t="s">
        <v>1360</v>
      </c>
      <c r="E325" s="17" t="s">
        <v>1</v>
      </c>
      <c r="F325" s="267">
        <v>61.274999999999999</v>
      </c>
      <c r="G325" s="34"/>
      <c r="H325" s="39"/>
    </row>
    <row r="326" spans="1:8" s="2" customFormat="1" ht="16.899999999999999" customHeight="1">
      <c r="A326" s="34"/>
      <c r="B326" s="39"/>
      <c r="C326" s="268" t="s">
        <v>2003</v>
      </c>
      <c r="D326" s="34"/>
      <c r="E326" s="34"/>
      <c r="F326" s="34"/>
      <c r="G326" s="34"/>
      <c r="H326" s="39"/>
    </row>
    <row r="327" spans="1:8" s="2" customFormat="1" ht="16.899999999999999" customHeight="1">
      <c r="A327" s="34"/>
      <c r="B327" s="39"/>
      <c r="C327" s="266" t="s">
        <v>459</v>
      </c>
      <c r="D327" s="266" t="s">
        <v>460</v>
      </c>
      <c r="E327" s="17" t="s">
        <v>435</v>
      </c>
      <c r="F327" s="267">
        <v>61.274999999999999</v>
      </c>
      <c r="G327" s="34"/>
      <c r="H327" s="39"/>
    </row>
    <row r="328" spans="1:8" s="2" customFormat="1" ht="16.899999999999999" customHeight="1">
      <c r="A328" s="34"/>
      <c r="B328" s="39"/>
      <c r="C328" s="266" t="s">
        <v>1370</v>
      </c>
      <c r="D328" s="266" t="s">
        <v>1371</v>
      </c>
      <c r="E328" s="17" t="s">
        <v>435</v>
      </c>
      <c r="F328" s="267">
        <v>739.20899999999995</v>
      </c>
      <c r="G328" s="34"/>
      <c r="H328" s="39"/>
    </row>
    <row r="329" spans="1:8" s="2" customFormat="1" ht="16.899999999999999" customHeight="1">
      <c r="A329" s="34"/>
      <c r="B329" s="39"/>
      <c r="C329" s="262" t="s">
        <v>1315</v>
      </c>
      <c r="D329" s="263" t="s">
        <v>1315</v>
      </c>
      <c r="E329" s="264" t="s">
        <v>435</v>
      </c>
      <c r="F329" s="265">
        <v>122.55</v>
      </c>
      <c r="G329" s="34"/>
      <c r="H329" s="39"/>
    </row>
    <row r="330" spans="1:8" s="2" customFormat="1" ht="16.899999999999999" customHeight="1">
      <c r="A330" s="34"/>
      <c r="B330" s="39"/>
      <c r="C330" s="266" t="s">
        <v>1</v>
      </c>
      <c r="D330" s="266" t="s">
        <v>1357</v>
      </c>
      <c r="E330" s="17" t="s">
        <v>1</v>
      </c>
      <c r="F330" s="267">
        <v>0</v>
      </c>
      <c r="G330" s="34"/>
      <c r="H330" s="39"/>
    </row>
    <row r="331" spans="1:8" s="2" customFormat="1" ht="16.899999999999999" customHeight="1">
      <c r="A331" s="34"/>
      <c r="B331" s="39"/>
      <c r="C331" s="266" t="s">
        <v>1315</v>
      </c>
      <c r="D331" s="266" t="s">
        <v>1364</v>
      </c>
      <c r="E331" s="17" t="s">
        <v>1</v>
      </c>
      <c r="F331" s="267">
        <v>122.55</v>
      </c>
      <c r="G331" s="34"/>
      <c r="H331" s="39"/>
    </row>
    <row r="332" spans="1:8" s="2" customFormat="1" ht="16.899999999999999" customHeight="1">
      <c r="A332" s="34"/>
      <c r="B332" s="39"/>
      <c r="C332" s="268" t="s">
        <v>2003</v>
      </c>
      <c r="D332" s="34"/>
      <c r="E332" s="34"/>
      <c r="F332" s="34"/>
      <c r="G332" s="34"/>
      <c r="H332" s="39"/>
    </row>
    <row r="333" spans="1:8" s="2" customFormat="1" ht="16.899999999999999" customHeight="1">
      <c r="A333" s="34"/>
      <c r="B333" s="39"/>
      <c r="C333" s="266" t="s">
        <v>1361</v>
      </c>
      <c r="D333" s="266" t="s">
        <v>1362</v>
      </c>
      <c r="E333" s="17" t="s">
        <v>435</v>
      </c>
      <c r="F333" s="267">
        <v>122.55</v>
      </c>
      <c r="G333" s="34"/>
      <c r="H333" s="39"/>
    </row>
    <row r="334" spans="1:8" s="2" customFormat="1" ht="16.899999999999999" customHeight="1">
      <c r="A334" s="34"/>
      <c r="B334" s="39"/>
      <c r="C334" s="266" t="s">
        <v>1370</v>
      </c>
      <c r="D334" s="266" t="s">
        <v>1371</v>
      </c>
      <c r="E334" s="17" t="s">
        <v>435</v>
      </c>
      <c r="F334" s="267">
        <v>739.20899999999995</v>
      </c>
      <c r="G334" s="34"/>
      <c r="H334" s="39"/>
    </row>
    <row r="335" spans="1:8" s="2" customFormat="1" ht="16.899999999999999" customHeight="1">
      <c r="A335" s="34"/>
      <c r="B335" s="39"/>
      <c r="C335" s="262" t="s">
        <v>260</v>
      </c>
      <c r="D335" s="263" t="s">
        <v>260</v>
      </c>
      <c r="E335" s="264" t="s">
        <v>236</v>
      </c>
      <c r="F335" s="265">
        <v>382.18900000000002</v>
      </c>
      <c r="G335" s="34"/>
      <c r="H335" s="39"/>
    </row>
    <row r="336" spans="1:8" s="2" customFormat="1" ht="16.899999999999999" customHeight="1">
      <c r="A336" s="34"/>
      <c r="B336" s="39"/>
      <c r="C336" s="266" t="s">
        <v>1</v>
      </c>
      <c r="D336" s="266" t="s">
        <v>1357</v>
      </c>
      <c r="E336" s="17" t="s">
        <v>1</v>
      </c>
      <c r="F336" s="267">
        <v>0</v>
      </c>
      <c r="G336" s="34"/>
      <c r="H336" s="39"/>
    </row>
    <row r="337" spans="1:8" s="2" customFormat="1" ht="16.899999999999999" customHeight="1">
      <c r="A337" s="34"/>
      <c r="B337" s="39"/>
      <c r="C337" s="266" t="s">
        <v>1</v>
      </c>
      <c r="D337" s="266" t="s">
        <v>1385</v>
      </c>
      <c r="E337" s="17" t="s">
        <v>1</v>
      </c>
      <c r="F337" s="267">
        <v>47.689</v>
      </c>
      <c r="G337" s="34"/>
      <c r="H337" s="39"/>
    </row>
    <row r="338" spans="1:8" s="2" customFormat="1" ht="16.899999999999999" customHeight="1">
      <c r="A338" s="34"/>
      <c r="B338" s="39"/>
      <c r="C338" s="266" t="s">
        <v>1</v>
      </c>
      <c r="D338" s="266" t="s">
        <v>1386</v>
      </c>
      <c r="E338" s="17" t="s">
        <v>1</v>
      </c>
      <c r="F338" s="267">
        <v>250.5</v>
      </c>
      <c r="G338" s="34"/>
      <c r="H338" s="39"/>
    </row>
    <row r="339" spans="1:8" s="2" customFormat="1" ht="16.899999999999999" customHeight="1">
      <c r="A339" s="34"/>
      <c r="B339" s="39"/>
      <c r="C339" s="266" t="s">
        <v>1</v>
      </c>
      <c r="D339" s="266" t="s">
        <v>1387</v>
      </c>
      <c r="E339" s="17" t="s">
        <v>1</v>
      </c>
      <c r="F339" s="267">
        <v>84</v>
      </c>
      <c r="G339" s="34"/>
      <c r="H339" s="39"/>
    </row>
    <row r="340" spans="1:8" s="2" customFormat="1" ht="16.899999999999999" customHeight="1">
      <c r="A340" s="34"/>
      <c r="B340" s="39"/>
      <c r="C340" s="266" t="s">
        <v>260</v>
      </c>
      <c r="D340" s="266" t="s">
        <v>173</v>
      </c>
      <c r="E340" s="17" t="s">
        <v>1</v>
      </c>
      <c r="F340" s="267">
        <v>382.18900000000002</v>
      </c>
      <c r="G340" s="34"/>
      <c r="H340" s="39"/>
    </row>
    <row r="341" spans="1:8" s="2" customFormat="1" ht="16.899999999999999" customHeight="1">
      <c r="A341" s="34"/>
      <c r="B341" s="39"/>
      <c r="C341" s="268" t="s">
        <v>2003</v>
      </c>
      <c r="D341" s="34"/>
      <c r="E341" s="34"/>
      <c r="F341" s="34"/>
      <c r="G341" s="34"/>
      <c r="H341" s="39"/>
    </row>
    <row r="342" spans="1:8" s="2" customFormat="1" ht="16.899999999999999" customHeight="1">
      <c r="A342" s="34"/>
      <c r="B342" s="39"/>
      <c r="C342" s="266" t="s">
        <v>1382</v>
      </c>
      <c r="D342" s="266" t="s">
        <v>1383</v>
      </c>
      <c r="E342" s="17" t="s">
        <v>236</v>
      </c>
      <c r="F342" s="267">
        <v>382.18900000000002</v>
      </c>
      <c r="G342" s="34"/>
      <c r="H342" s="39"/>
    </row>
    <row r="343" spans="1:8" s="2" customFormat="1" ht="16.899999999999999" customHeight="1">
      <c r="A343" s="34"/>
      <c r="B343" s="39"/>
      <c r="C343" s="266" t="s">
        <v>1388</v>
      </c>
      <c r="D343" s="266" t="s">
        <v>1389</v>
      </c>
      <c r="E343" s="17" t="s">
        <v>236</v>
      </c>
      <c r="F343" s="267">
        <v>458.62700000000001</v>
      </c>
      <c r="G343" s="34"/>
      <c r="H343" s="39"/>
    </row>
    <row r="344" spans="1:8" s="2" customFormat="1" ht="16.899999999999999" customHeight="1">
      <c r="A344" s="34"/>
      <c r="B344" s="39"/>
      <c r="C344" s="262" t="s">
        <v>1318</v>
      </c>
      <c r="D344" s="263" t="s">
        <v>1318</v>
      </c>
      <c r="E344" s="264" t="s">
        <v>249</v>
      </c>
      <c r="F344" s="265">
        <v>319.72500000000002</v>
      </c>
      <c r="G344" s="34"/>
      <c r="H344" s="39"/>
    </row>
    <row r="345" spans="1:8" s="2" customFormat="1" ht="16.899999999999999" customHeight="1">
      <c r="A345" s="34"/>
      <c r="B345" s="39"/>
      <c r="C345" s="266" t="s">
        <v>1</v>
      </c>
      <c r="D345" s="266" t="s">
        <v>1336</v>
      </c>
      <c r="E345" s="17" t="s">
        <v>1</v>
      </c>
      <c r="F345" s="267">
        <v>0</v>
      </c>
      <c r="G345" s="34"/>
      <c r="H345" s="39"/>
    </row>
    <row r="346" spans="1:8" s="2" customFormat="1" ht="16.899999999999999" customHeight="1">
      <c r="A346" s="34"/>
      <c r="B346" s="39"/>
      <c r="C346" s="266" t="s">
        <v>1318</v>
      </c>
      <c r="D346" s="266" t="s">
        <v>1337</v>
      </c>
      <c r="E346" s="17" t="s">
        <v>1</v>
      </c>
      <c r="F346" s="267">
        <v>319.72500000000002</v>
      </c>
      <c r="G346" s="34"/>
      <c r="H346" s="39"/>
    </row>
    <row r="347" spans="1:8" s="2" customFormat="1" ht="16.899999999999999" customHeight="1">
      <c r="A347" s="34"/>
      <c r="B347" s="39"/>
      <c r="C347" s="268" t="s">
        <v>2003</v>
      </c>
      <c r="D347" s="34"/>
      <c r="E347" s="34"/>
      <c r="F347" s="34"/>
      <c r="G347" s="34"/>
      <c r="H347" s="39"/>
    </row>
    <row r="348" spans="1:8" s="2" customFormat="1" ht="16.899999999999999" customHeight="1">
      <c r="A348" s="34"/>
      <c r="B348" s="39"/>
      <c r="C348" s="266" t="s">
        <v>1333</v>
      </c>
      <c r="D348" s="266" t="s">
        <v>1334</v>
      </c>
      <c r="E348" s="17" t="s">
        <v>249</v>
      </c>
      <c r="F348" s="267">
        <v>319.72500000000002</v>
      </c>
      <c r="G348" s="34"/>
      <c r="H348" s="39"/>
    </row>
    <row r="349" spans="1:8" s="2" customFormat="1" ht="22.5">
      <c r="A349" s="34"/>
      <c r="B349" s="39"/>
      <c r="C349" s="266" t="s">
        <v>422</v>
      </c>
      <c r="D349" s="266" t="s">
        <v>423</v>
      </c>
      <c r="E349" s="17" t="s">
        <v>249</v>
      </c>
      <c r="F349" s="267">
        <v>490.505</v>
      </c>
      <c r="G349" s="34"/>
      <c r="H349" s="39"/>
    </row>
    <row r="350" spans="1:8" s="2" customFormat="1" ht="16.899999999999999" customHeight="1">
      <c r="A350" s="34"/>
      <c r="B350" s="39"/>
      <c r="C350" s="266" t="s">
        <v>439</v>
      </c>
      <c r="D350" s="266" t="s">
        <v>440</v>
      </c>
      <c r="E350" s="17" t="s">
        <v>249</v>
      </c>
      <c r="F350" s="267">
        <v>456.952</v>
      </c>
      <c r="G350" s="34"/>
      <c r="H350" s="39"/>
    </row>
    <row r="351" spans="1:8" s="2" customFormat="1" ht="16.899999999999999" customHeight="1">
      <c r="A351" s="34"/>
      <c r="B351" s="39"/>
      <c r="C351" s="262" t="s">
        <v>266</v>
      </c>
      <c r="D351" s="263" t="s">
        <v>266</v>
      </c>
      <c r="E351" s="264" t="s">
        <v>249</v>
      </c>
      <c r="F351" s="265">
        <v>10.464</v>
      </c>
      <c r="G351" s="34"/>
      <c r="H351" s="39"/>
    </row>
    <row r="352" spans="1:8" s="2" customFormat="1" ht="16.899999999999999" customHeight="1">
      <c r="A352" s="34"/>
      <c r="B352" s="39"/>
      <c r="C352" s="266" t="s">
        <v>1</v>
      </c>
      <c r="D352" s="266" t="s">
        <v>1394</v>
      </c>
      <c r="E352" s="17" t="s">
        <v>1</v>
      </c>
      <c r="F352" s="267">
        <v>0</v>
      </c>
      <c r="G352" s="34"/>
      <c r="H352" s="39"/>
    </row>
    <row r="353" spans="1:8" s="2" customFormat="1" ht="16.899999999999999" customHeight="1">
      <c r="A353" s="34"/>
      <c r="B353" s="39"/>
      <c r="C353" s="266" t="s">
        <v>266</v>
      </c>
      <c r="D353" s="266" t="s">
        <v>1395</v>
      </c>
      <c r="E353" s="17" t="s">
        <v>1</v>
      </c>
      <c r="F353" s="267">
        <v>10.464</v>
      </c>
      <c r="G353" s="34"/>
      <c r="H353" s="39"/>
    </row>
    <row r="354" spans="1:8" s="2" customFormat="1" ht="16.899999999999999" customHeight="1">
      <c r="A354" s="34"/>
      <c r="B354" s="39"/>
      <c r="C354" s="268" t="s">
        <v>2003</v>
      </c>
      <c r="D354" s="34"/>
      <c r="E354" s="34"/>
      <c r="F354" s="34"/>
      <c r="G354" s="34"/>
      <c r="H354" s="39"/>
    </row>
    <row r="355" spans="1:8" s="2" customFormat="1" ht="16.899999999999999" customHeight="1">
      <c r="A355" s="34"/>
      <c r="B355" s="39"/>
      <c r="C355" s="266" t="s">
        <v>836</v>
      </c>
      <c r="D355" s="266" t="s">
        <v>837</v>
      </c>
      <c r="E355" s="17" t="s">
        <v>249</v>
      </c>
      <c r="F355" s="267">
        <v>10.464</v>
      </c>
      <c r="G355" s="34"/>
      <c r="H355" s="39"/>
    </row>
    <row r="356" spans="1:8" s="2" customFormat="1" ht="16.899999999999999" customHeight="1">
      <c r="A356" s="34"/>
      <c r="B356" s="39"/>
      <c r="C356" s="266" t="s">
        <v>439</v>
      </c>
      <c r="D356" s="266" t="s">
        <v>440</v>
      </c>
      <c r="E356" s="17" t="s">
        <v>249</v>
      </c>
      <c r="F356" s="267">
        <v>456.952</v>
      </c>
      <c r="G356" s="34"/>
      <c r="H356" s="39"/>
    </row>
    <row r="357" spans="1:8" s="2" customFormat="1" ht="16.899999999999999" customHeight="1">
      <c r="A357" s="34"/>
      <c r="B357" s="39"/>
      <c r="C357" s="262" t="s">
        <v>1322</v>
      </c>
      <c r="D357" s="263" t="s">
        <v>1322</v>
      </c>
      <c r="E357" s="264" t="s">
        <v>249</v>
      </c>
      <c r="F357" s="265">
        <v>47.088999999999999</v>
      </c>
      <c r="G357" s="34"/>
      <c r="H357" s="39"/>
    </row>
    <row r="358" spans="1:8" s="2" customFormat="1" ht="16.899999999999999" customHeight="1">
      <c r="A358" s="34"/>
      <c r="B358" s="39"/>
      <c r="C358" s="266" t="s">
        <v>1322</v>
      </c>
      <c r="D358" s="266" t="s">
        <v>1369</v>
      </c>
      <c r="E358" s="17" t="s">
        <v>1</v>
      </c>
      <c r="F358" s="267">
        <v>47.088999999999999</v>
      </c>
      <c r="G358" s="34"/>
      <c r="H358" s="39"/>
    </row>
    <row r="359" spans="1:8" s="2" customFormat="1" ht="16.899999999999999" customHeight="1">
      <c r="A359" s="34"/>
      <c r="B359" s="39"/>
      <c r="C359" s="268" t="s">
        <v>2003</v>
      </c>
      <c r="D359" s="34"/>
      <c r="E359" s="34"/>
      <c r="F359" s="34"/>
      <c r="G359" s="34"/>
      <c r="H359" s="39"/>
    </row>
    <row r="360" spans="1:8" s="2" customFormat="1" ht="16.899999999999999" customHeight="1">
      <c r="A360" s="34"/>
      <c r="B360" s="39"/>
      <c r="C360" s="266" t="s">
        <v>453</v>
      </c>
      <c r="D360" s="266" t="s">
        <v>454</v>
      </c>
      <c r="E360" s="17" t="s">
        <v>249</v>
      </c>
      <c r="F360" s="267">
        <v>47.088999999999999</v>
      </c>
      <c r="G360" s="34"/>
      <c r="H360" s="39"/>
    </row>
    <row r="361" spans="1:8" s="2" customFormat="1" ht="16.899999999999999" customHeight="1">
      <c r="A361" s="34"/>
      <c r="B361" s="39"/>
      <c r="C361" s="266" t="s">
        <v>439</v>
      </c>
      <c r="D361" s="266" t="s">
        <v>440</v>
      </c>
      <c r="E361" s="17" t="s">
        <v>249</v>
      </c>
      <c r="F361" s="267">
        <v>456.952</v>
      </c>
      <c r="G361" s="34"/>
      <c r="H361" s="39"/>
    </row>
    <row r="362" spans="1:8" s="2" customFormat="1" ht="16.899999999999999" customHeight="1">
      <c r="A362" s="34"/>
      <c r="B362" s="39"/>
      <c r="C362" s="266" t="s">
        <v>1374</v>
      </c>
      <c r="D362" s="266" t="s">
        <v>1375</v>
      </c>
      <c r="E362" s="17" t="s">
        <v>435</v>
      </c>
      <c r="F362" s="267">
        <v>94.177999999999997</v>
      </c>
      <c r="G362" s="34"/>
      <c r="H362" s="39"/>
    </row>
    <row r="363" spans="1:8" s="2" customFormat="1" ht="16.899999999999999" customHeight="1">
      <c r="A363" s="34"/>
      <c r="B363" s="39"/>
      <c r="C363" s="262" t="s">
        <v>272</v>
      </c>
      <c r="D363" s="263" t="s">
        <v>272</v>
      </c>
      <c r="E363" s="264" t="s">
        <v>249</v>
      </c>
      <c r="F363" s="265">
        <v>490.505</v>
      </c>
      <c r="G363" s="34"/>
      <c r="H363" s="39"/>
    </row>
    <row r="364" spans="1:8" s="2" customFormat="1" ht="16.899999999999999" customHeight="1">
      <c r="A364" s="34"/>
      <c r="B364" s="39"/>
      <c r="C364" s="266" t="s">
        <v>272</v>
      </c>
      <c r="D364" s="266" t="s">
        <v>1351</v>
      </c>
      <c r="E364" s="17" t="s">
        <v>1</v>
      </c>
      <c r="F364" s="267">
        <v>490.505</v>
      </c>
      <c r="G364" s="34"/>
      <c r="H364" s="39"/>
    </row>
    <row r="365" spans="1:8" s="2" customFormat="1" ht="16.899999999999999" customHeight="1">
      <c r="A365" s="34"/>
      <c r="B365" s="39"/>
      <c r="C365" s="268" t="s">
        <v>2003</v>
      </c>
      <c r="D365" s="34"/>
      <c r="E365" s="34"/>
      <c r="F365" s="34"/>
      <c r="G365" s="34"/>
      <c r="H365" s="39"/>
    </row>
    <row r="366" spans="1:8" s="2" customFormat="1" ht="22.5">
      <c r="A366" s="34"/>
      <c r="B366" s="39"/>
      <c r="C366" s="266" t="s">
        <v>422</v>
      </c>
      <c r="D366" s="266" t="s">
        <v>423</v>
      </c>
      <c r="E366" s="17" t="s">
        <v>249</v>
      </c>
      <c r="F366" s="267">
        <v>490.505</v>
      </c>
      <c r="G366" s="34"/>
      <c r="H366" s="39"/>
    </row>
    <row r="367" spans="1:8" s="2" customFormat="1" ht="16.899999999999999" customHeight="1">
      <c r="A367" s="34"/>
      <c r="B367" s="39"/>
      <c r="C367" s="266" t="s">
        <v>427</v>
      </c>
      <c r="D367" s="266" t="s">
        <v>428</v>
      </c>
      <c r="E367" s="17" t="s">
        <v>249</v>
      </c>
      <c r="F367" s="267">
        <v>490.505</v>
      </c>
      <c r="G367" s="34"/>
      <c r="H367" s="39"/>
    </row>
    <row r="368" spans="1:8" s="2" customFormat="1" ht="16.899999999999999" customHeight="1">
      <c r="A368" s="34"/>
      <c r="B368" s="39"/>
      <c r="C368" s="266" t="s">
        <v>430</v>
      </c>
      <c r="D368" s="266" t="s">
        <v>431</v>
      </c>
      <c r="E368" s="17" t="s">
        <v>249</v>
      </c>
      <c r="F368" s="267">
        <v>490.505</v>
      </c>
      <c r="G368" s="34"/>
      <c r="H368" s="39"/>
    </row>
    <row r="369" spans="1:8" s="2" customFormat="1" ht="22.5">
      <c r="A369" s="34"/>
      <c r="B369" s="39"/>
      <c r="C369" s="266" t="s">
        <v>433</v>
      </c>
      <c r="D369" s="266" t="s">
        <v>434</v>
      </c>
      <c r="E369" s="17" t="s">
        <v>435</v>
      </c>
      <c r="F369" s="267">
        <v>833.85900000000004</v>
      </c>
      <c r="G369" s="34"/>
      <c r="H369" s="39"/>
    </row>
    <row r="370" spans="1:8" s="2" customFormat="1" ht="16.899999999999999" customHeight="1">
      <c r="A370" s="34"/>
      <c r="B370" s="39"/>
      <c r="C370" s="262" t="s">
        <v>1330</v>
      </c>
      <c r="D370" s="263" t="s">
        <v>1330</v>
      </c>
      <c r="E370" s="264" t="s">
        <v>236</v>
      </c>
      <c r="F370" s="265">
        <v>618.87400000000002</v>
      </c>
      <c r="G370" s="34"/>
      <c r="H370" s="39"/>
    </row>
    <row r="371" spans="1:8" s="2" customFormat="1" ht="16.899999999999999" customHeight="1">
      <c r="A371" s="34"/>
      <c r="B371" s="39"/>
      <c r="C371" s="266" t="s">
        <v>1330</v>
      </c>
      <c r="D371" s="266" t="s">
        <v>1346</v>
      </c>
      <c r="E371" s="17" t="s">
        <v>1</v>
      </c>
      <c r="F371" s="267">
        <v>618.87400000000002</v>
      </c>
      <c r="G371" s="34"/>
      <c r="H371" s="39"/>
    </row>
    <row r="372" spans="1:8" s="2" customFormat="1" ht="16.899999999999999" customHeight="1">
      <c r="A372" s="34"/>
      <c r="B372" s="39"/>
      <c r="C372" s="268" t="s">
        <v>2003</v>
      </c>
      <c r="D372" s="34"/>
      <c r="E372" s="34"/>
      <c r="F372" s="34"/>
      <c r="G372" s="34"/>
      <c r="H372" s="39"/>
    </row>
    <row r="373" spans="1:8" s="2" customFormat="1" ht="16.899999999999999" customHeight="1">
      <c r="A373" s="34"/>
      <c r="B373" s="39"/>
      <c r="C373" s="266" t="s">
        <v>1343</v>
      </c>
      <c r="D373" s="266" t="s">
        <v>1344</v>
      </c>
      <c r="E373" s="17" t="s">
        <v>236</v>
      </c>
      <c r="F373" s="267">
        <v>618.87400000000002</v>
      </c>
      <c r="G373" s="34"/>
      <c r="H373" s="39"/>
    </row>
    <row r="374" spans="1:8" s="2" customFormat="1" ht="16.899999999999999" customHeight="1">
      <c r="A374" s="34"/>
      <c r="B374" s="39"/>
      <c r="C374" s="266" t="s">
        <v>1347</v>
      </c>
      <c r="D374" s="266" t="s">
        <v>1348</v>
      </c>
      <c r="E374" s="17" t="s">
        <v>236</v>
      </c>
      <c r="F374" s="267">
        <v>618.87400000000002</v>
      </c>
      <c r="G374" s="34"/>
      <c r="H374" s="39"/>
    </row>
    <row r="375" spans="1:8" s="2" customFormat="1" ht="16.899999999999999" customHeight="1">
      <c r="A375" s="34"/>
      <c r="B375" s="39"/>
      <c r="C375" s="262" t="s">
        <v>1324</v>
      </c>
      <c r="D375" s="263" t="s">
        <v>1324</v>
      </c>
      <c r="E375" s="264" t="s">
        <v>105</v>
      </c>
      <c r="F375" s="265">
        <v>99.66</v>
      </c>
      <c r="G375" s="34"/>
      <c r="H375" s="39"/>
    </row>
    <row r="376" spans="1:8" s="2" customFormat="1" ht="16.899999999999999" customHeight="1">
      <c r="A376" s="34"/>
      <c r="B376" s="39"/>
      <c r="C376" s="266" t="s">
        <v>1</v>
      </c>
      <c r="D376" s="266" t="s">
        <v>1341</v>
      </c>
      <c r="E376" s="17" t="s">
        <v>1</v>
      </c>
      <c r="F376" s="267">
        <v>0</v>
      </c>
      <c r="G376" s="34"/>
      <c r="H376" s="39"/>
    </row>
    <row r="377" spans="1:8" s="2" customFormat="1" ht="16.899999999999999" customHeight="1">
      <c r="A377" s="34"/>
      <c r="B377" s="39"/>
      <c r="C377" s="266" t="s">
        <v>1</v>
      </c>
      <c r="D377" s="266" t="s">
        <v>1407</v>
      </c>
      <c r="E377" s="17" t="s">
        <v>1</v>
      </c>
      <c r="F377" s="267">
        <v>0</v>
      </c>
      <c r="G377" s="34"/>
      <c r="H377" s="39"/>
    </row>
    <row r="378" spans="1:8" s="2" customFormat="1" ht="16.899999999999999" customHeight="1">
      <c r="A378" s="34"/>
      <c r="B378" s="39"/>
      <c r="C378" s="266" t="s">
        <v>1324</v>
      </c>
      <c r="D378" s="266" t="s">
        <v>1408</v>
      </c>
      <c r="E378" s="17" t="s">
        <v>1</v>
      </c>
      <c r="F378" s="267">
        <v>99.66</v>
      </c>
      <c r="G378" s="34"/>
      <c r="H378" s="39"/>
    </row>
    <row r="379" spans="1:8" s="2" customFormat="1" ht="16.899999999999999" customHeight="1">
      <c r="A379" s="34"/>
      <c r="B379" s="39"/>
      <c r="C379" s="268" t="s">
        <v>2003</v>
      </c>
      <c r="D379" s="34"/>
      <c r="E379" s="34"/>
      <c r="F379" s="34"/>
      <c r="G379" s="34"/>
      <c r="H379" s="39"/>
    </row>
    <row r="380" spans="1:8" s="2" customFormat="1" ht="16.899999999999999" customHeight="1">
      <c r="A380" s="34"/>
      <c r="B380" s="39"/>
      <c r="C380" s="266" t="s">
        <v>1404</v>
      </c>
      <c r="D380" s="266" t="s">
        <v>1405</v>
      </c>
      <c r="E380" s="17" t="s">
        <v>167</v>
      </c>
      <c r="F380" s="267">
        <v>99.66</v>
      </c>
      <c r="G380" s="34"/>
      <c r="H380" s="39"/>
    </row>
    <row r="381" spans="1:8" s="2" customFormat="1" ht="16.899999999999999" customHeight="1">
      <c r="A381" s="34"/>
      <c r="B381" s="39"/>
      <c r="C381" s="266" t="s">
        <v>453</v>
      </c>
      <c r="D381" s="266" t="s">
        <v>454</v>
      </c>
      <c r="E381" s="17" t="s">
        <v>249</v>
      </c>
      <c r="F381" s="267">
        <v>47.088999999999999</v>
      </c>
      <c r="G381" s="34"/>
      <c r="H381" s="39"/>
    </row>
    <row r="382" spans="1:8" s="2" customFormat="1" ht="16.899999999999999" customHeight="1">
      <c r="A382" s="34"/>
      <c r="B382" s="39"/>
      <c r="C382" s="266" t="s">
        <v>836</v>
      </c>
      <c r="D382" s="266" t="s">
        <v>837</v>
      </c>
      <c r="E382" s="17" t="s">
        <v>249</v>
      </c>
      <c r="F382" s="267">
        <v>10.464</v>
      </c>
      <c r="G382" s="34"/>
      <c r="H382" s="39"/>
    </row>
    <row r="383" spans="1:8" s="2" customFormat="1" ht="22.5">
      <c r="A383" s="34"/>
      <c r="B383" s="39"/>
      <c r="C383" s="266" t="s">
        <v>1401</v>
      </c>
      <c r="D383" s="266" t="s">
        <v>1402</v>
      </c>
      <c r="E383" s="17" t="s">
        <v>105</v>
      </c>
      <c r="F383" s="267">
        <v>99.66</v>
      </c>
      <c r="G383" s="34"/>
      <c r="H383" s="39"/>
    </row>
    <row r="384" spans="1:8" s="2" customFormat="1" ht="16.899999999999999" customHeight="1">
      <c r="A384" s="34"/>
      <c r="B384" s="39"/>
      <c r="C384" s="266" t="s">
        <v>1464</v>
      </c>
      <c r="D384" s="266" t="s">
        <v>1465</v>
      </c>
      <c r="E384" s="17" t="s">
        <v>105</v>
      </c>
      <c r="F384" s="267">
        <v>99.66</v>
      </c>
      <c r="G384" s="34"/>
      <c r="H384" s="39"/>
    </row>
    <row r="385" spans="1:8" s="2" customFormat="1" ht="16.899999999999999" customHeight="1">
      <c r="A385" s="34"/>
      <c r="B385" s="39"/>
      <c r="C385" s="262" t="s">
        <v>1326</v>
      </c>
      <c r="D385" s="263" t="s">
        <v>1326</v>
      </c>
      <c r="E385" s="264" t="s">
        <v>249</v>
      </c>
      <c r="F385" s="265">
        <v>194.78</v>
      </c>
      <c r="G385" s="34"/>
      <c r="H385" s="39"/>
    </row>
    <row r="386" spans="1:8" s="2" customFormat="1" ht="16.899999999999999" customHeight="1">
      <c r="A386" s="34"/>
      <c r="B386" s="39"/>
      <c r="C386" s="266" t="s">
        <v>1</v>
      </c>
      <c r="D386" s="266" t="s">
        <v>1341</v>
      </c>
      <c r="E386" s="17" t="s">
        <v>1</v>
      </c>
      <c r="F386" s="267">
        <v>0</v>
      </c>
      <c r="G386" s="34"/>
      <c r="H386" s="39"/>
    </row>
    <row r="387" spans="1:8" s="2" customFormat="1" ht="16.899999999999999" customHeight="1">
      <c r="A387" s="34"/>
      <c r="B387" s="39"/>
      <c r="C387" s="266" t="s">
        <v>1326</v>
      </c>
      <c r="D387" s="266" t="s">
        <v>1342</v>
      </c>
      <c r="E387" s="17" t="s">
        <v>1</v>
      </c>
      <c r="F387" s="267">
        <v>194.78</v>
      </c>
      <c r="G387" s="34"/>
      <c r="H387" s="39"/>
    </row>
    <row r="388" spans="1:8" s="2" customFormat="1" ht="16.899999999999999" customHeight="1">
      <c r="A388" s="34"/>
      <c r="B388" s="39"/>
      <c r="C388" s="268" t="s">
        <v>2003</v>
      </c>
      <c r="D388" s="34"/>
      <c r="E388" s="34"/>
      <c r="F388" s="34"/>
      <c r="G388" s="34"/>
      <c r="H388" s="39"/>
    </row>
    <row r="389" spans="1:8" s="2" customFormat="1" ht="22.5">
      <c r="A389" s="34"/>
      <c r="B389" s="39"/>
      <c r="C389" s="266" t="s">
        <v>1338</v>
      </c>
      <c r="D389" s="266" t="s">
        <v>1339</v>
      </c>
      <c r="E389" s="17" t="s">
        <v>249</v>
      </c>
      <c r="F389" s="267">
        <v>194.78</v>
      </c>
      <c r="G389" s="34"/>
      <c r="H389" s="39"/>
    </row>
    <row r="390" spans="1:8" s="2" customFormat="1" ht="16.899999999999999" customHeight="1">
      <c r="A390" s="34"/>
      <c r="B390" s="39"/>
      <c r="C390" s="266" t="s">
        <v>1343</v>
      </c>
      <c r="D390" s="266" t="s">
        <v>1344</v>
      </c>
      <c r="E390" s="17" t="s">
        <v>236</v>
      </c>
      <c r="F390" s="267">
        <v>618.87400000000002</v>
      </c>
      <c r="G390" s="34"/>
      <c r="H390" s="39"/>
    </row>
    <row r="391" spans="1:8" s="2" customFormat="1" ht="22.5">
      <c r="A391" s="34"/>
      <c r="B391" s="39"/>
      <c r="C391" s="266" t="s">
        <v>422</v>
      </c>
      <c r="D391" s="266" t="s">
        <v>423</v>
      </c>
      <c r="E391" s="17" t="s">
        <v>249</v>
      </c>
      <c r="F391" s="267">
        <v>490.505</v>
      </c>
      <c r="G391" s="34"/>
      <c r="H391" s="39"/>
    </row>
    <row r="392" spans="1:8" s="2" customFormat="1" ht="16.899999999999999" customHeight="1">
      <c r="A392" s="34"/>
      <c r="B392" s="39"/>
      <c r="C392" s="266" t="s">
        <v>439</v>
      </c>
      <c r="D392" s="266" t="s">
        <v>440</v>
      </c>
      <c r="E392" s="17" t="s">
        <v>249</v>
      </c>
      <c r="F392" s="267">
        <v>456.952</v>
      </c>
      <c r="G392" s="34"/>
      <c r="H392" s="39"/>
    </row>
    <row r="393" spans="1:8" s="2" customFormat="1" ht="16.899999999999999" customHeight="1">
      <c r="A393" s="34"/>
      <c r="B393" s="39"/>
      <c r="C393" s="262" t="s">
        <v>1328</v>
      </c>
      <c r="D393" s="263" t="s">
        <v>1328</v>
      </c>
      <c r="E393" s="264" t="s">
        <v>249</v>
      </c>
      <c r="F393" s="265">
        <v>456.952</v>
      </c>
      <c r="G393" s="34"/>
      <c r="H393" s="39"/>
    </row>
    <row r="394" spans="1:8" s="2" customFormat="1" ht="16.899999999999999" customHeight="1">
      <c r="A394" s="34"/>
      <c r="B394" s="39"/>
      <c r="C394" s="266" t="s">
        <v>1</v>
      </c>
      <c r="D394" s="266" t="s">
        <v>1336</v>
      </c>
      <c r="E394" s="17" t="s">
        <v>1</v>
      </c>
      <c r="F394" s="267">
        <v>0</v>
      </c>
      <c r="G394" s="34"/>
      <c r="H394" s="39"/>
    </row>
    <row r="395" spans="1:8" s="2" customFormat="1" ht="16.899999999999999" customHeight="1">
      <c r="A395" s="34"/>
      <c r="B395" s="39"/>
      <c r="C395" s="266" t="s">
        <v>1328</v>
      </c>
      <c r="D395" s="266" t="s">
        <v>1367</v>
      </c>
      <c r="E395" s="17" t="s">
        <v>1</v>
      </c>
      <c r="F395" s="267">
        <v>456.952</v>
      </c>
      <c r="G395" s="34"/>
      <c r="H395" s="39"/>
    </row>
    <row r="396" spans="1:8" s="2" customFormat="1" ht="16.899999999999999" customHeight="1">
      <c r="A396" s="34"/>
      <c r="B396" s="39"/>
      <c r="C396" s="268" t="s">
        <v>2003</v>
      </c>
      <c r="D396" s="34"/>
      <c r="E396" s="34"/>
      <c r="F396" s="34"/>
      <c r="G396" s="34"/>
      <c r="H396" s="39"/>
    </row>
    <row r="397" spans="1:8" s="2" customFormat="1" ht="16.899999999999999" customHeight="1">
      <c r="A397" s="34"/>
      <c r="B397" s="39"/>
      <c r="C397" s="266" t="s">
        <v>439</v>
      </c>
      <c r="D397" s="266" t="s">
        <v>440</v>
      </c>
      <c r="E397" s="17" t="s">
        <v>249</v>
      </c>
      <c r="F397" s="267">
        <v>456.952</v>
      </c>
      <c r="G397" s="34"/>
      <c r="H397" s="39"/>
    </row>
    <row r="398" spans="1:8" s="2" customFormat="1" ht="16.899999999999999" customHeight="1">
      <c r="A398" s="34"/>
      <c r="B398" s="39"/>
      <c r="C398" s="266" t="s">
        <v>1370</v>
      </c>
      <c r="D398" s="266" t="s">
        <v>1371</v>
      </c>
      <c r="E398" s="17" t="s">
        <v>435</v>
      </c>
      <c r="F398" s="267">
        <v>739.20899999999995</v>
      </c>
      <c r="G398" s="34"/>
      <c r="H398" s="39"/>
    </row>
    <row r="399" spans="1:8" s="2" customFormat="1" ht="26.45" customHeight="1">
      <c r="A399" s="34"/>
      <c r="B399" s="39"/>
      <c r="C399" s="261" t="s">
        <v>2006</v>
      </c>
      <c r="D399" s="261" t="s">
        <v>93</v>
      </c>
      <c r="E399" s="34"/>
      <c r="F399" s="34"/>
      <c r="G399" s="34"/>
      <c r="H399" s="39"/>
    </row>
    <row r="400" spans="1:8" s="2" customFormat="1" ht="16.899999999999999" customHeight="1">
      <c r="A400" s="34"/>
      <c r="B400" s="39"/>
      <c r="C400" s="262" t="s">
        <v>1470</v>
      </c>
      <c r="D400" s="263" t="s">
        <v>1470</v>
      </c>
      <c r="E400" s="264" t="s">
        <v>105</v>
      </c>
      <c r="F400" s="265">
        <v>98</v>
      </c>
      <c r="G400" s="34"/>
      <c r="H400" s="39"/>
    </row>
    <row r="401" spans="1:8" s="2" customFormat="1" ht="16.899999999999999" customHeight="1">
      <c r="A401" s="34"/>
      <c r="B401" s="39"/>
      <c r="C401" s="266" t="s">
        <v>1</v>
      </c>
      <c r="D401" s="266" t="s">
        <v>1489</v>
      </c>
      <c r="E401" s="17" t="s">
        <v>1</v>
      </c>
      <c r="F401" s="267">
        <v>0</v>
      </c>
      <c r="G401" s="34"/>
      <c r="H401" s="39"/>
    </row>
    <row r="402" spans="1:8" s="2" customFormat="1" ht="16.899999999999999" customHeight="1">
      <c r="A402" s="34"/>
      <c r="B402" s="39"/>
      <c r="C402" s="266" t="s">
        <v>1470</v>
      </c>
      <c r="D402" s="266" t="s">
        <v>1608</v>
      </c>
      <c r="E402" s="17" t="s">
        <v>1</v>
      </c>
      <c r="F402" s="267">
        <v>98</v>
      </c>
      <c r="G402" s="34"/>
      <c r="H402" s="39"/>
    </row>
    <row r="403" spans="1:8" s="2" customFormat="1" ht="16.899999999999999" customHeight="1">
      <c r="A403" s="34"/>
      <c r="B403" s="39"/>
      <c r="C403" s="268" t="s">
        <v>2003</v>
      </c>
      <c r="D403" s="34"/>
      <c r="E403" s="34"/>
      <c r="F403" s="34"/>
      <c r="G403" s="34"/>
      <c r="H403" s="39"/>
    </row>
    <row r="404" spans="1:8" s="2" customFormat="1" ht="22.5">
      <c r="A404" s="34"/>
      <c r="B404" s="39"/>
      <c r="C404" s="266" t="s">
        <v>1605</v>
      </c>
      <c r="D404" s="266" t="s">
        <v>1606</v>
      </c>
      <c r="E404" s="17" t="s">
        <v>105</v>
      </c>
      <c r="F404" s="267">
        <v>98</v>
      </c>
      <c r="G404" s="34"/>
      <c r="H404" s="39"/>
    </row>
    <row r="405" spans="1:8" s="2" customFormat="1" ht="16.899999999999999" customHeight="1">
      <c r="A405" s="34"/>
      <c r="B405" s="39"/>
      <c r="C405" s="266" t="s">
        <v>1495</v>
      </c>
      <c r="D405" s="266" t="s">
        <v>1496</v>
      </c>
      <c r="E405" s="17" t="s">
        <v>105</v>
      </c>
      <c r="F405" s="267">
        <v>342</v>
      </c>
      <c r="G405" s="34"/>
      <c r="H405" s="39"/>
    </row>
    <row r="406" spans="1:8" s="2" customFormat="1" ht="16.899999999999999" customHeight="1">
      <c r="A406" s="34"/>
      <c r="B406" s="39"/>
      <c r="C406" s="266" t="s">
        <v>1609</v>
      </c>
      <c r="D406" s="266" t="s">
        <v>1610</v>
      </c>
      <c r="E406" s="17" t="s">
        <v>105</v>
      </c>
      <c r="F406" s="267">
        <v>102.9</v>
      </c>
      <c r="G406" s="34"/>
      <c r="H406" s="39"/>
    </row>
    <row r="407" spans="1:8" s="2" customFormat="1" ht="16.899999999999999" customHeight="1">
      <c r="A407" s="34"/>
      <c r="B407" s="39"/>
      <c r="C407" s="262" t="s">
        <v>1471</v>
      </c>
      <c r="D407" s="263" t="s">
        <v>1471</v>
      </c>
      <c r="E407" s="264" t="s">
        <v>105</v>
      </c>
      <c r="F407" s="265">
        <v>244</v>
      </c>
      <c r="G407" s="34"/>
      <c r="H407" s="39"/>
    </row>
    <row r="408" spans="1:8" s="2" customFormat="1" ht="16.899999999999999" customHeight="1">
      <c r="A408" s="34"/>
      <c r="B408" s="39"/>
      <c r="C408" s="266" t="s">
        <v>1</v>
      </c>
      <c r="D408" s="266" t="s">
        <v>1489</v>
      </c>
      <c r="E408" s="17" t="s">
        <v>1</v>
      </c>
      <c r="F408" s="267">
        <v>0</v>
      </c>
      <c r="G408" s="34"/>
      <c r="H408" s="39"/>
    </row>
    <row r="409" spans="1:8" s="2" customFormat="1" ht="16.899999999999999" customHeight="1">
      <c r="A409" s="34"/>
      <c r="B409" s="39"/>
      <c r="C409" s="266" t="s">
        <v>1471</v>
      </c>
      <c r="D409" s="266" t="s">
        <v>1616</v>
      </c>
      <c r="E409" s="17" t="s">
        <v>1</v>
      </c>
      <c r="F409" s="267">
        <v>244</v>
      </c>
      <c r="G409" s="34"/>
      <c r="H409" s="39"/>
    </row>
    <row r="410" spans="1:8" s="2" customFormat="1" ht="16.899999999999999" customHeight="1">
      <c r="A410" s="34"/>
      <c r="B410" s="39"/>
      <c r="C410" s="268" t="s">
        <v>2003</v>
      </c>
      <c r="D410" s="34"/>
      <c r="E410" s="34"/>
      <c r="F410" s="34"/>
      <c r="G410" s="34"/>
      <c r="H410" s="39"/>
    </row>
    <row r="411" spans="1:8" s="2" customFormat="1" ht="16.899999999999999" customHeight="1">
      <c r="A411" s="34"/>
      <c r="B411" s="39"/>
      <c r="C411" s="266" t="s">
        <v>1613</v>
      </c>
      <c r="D411" s="266" t="s">
        <v>1614</v>
      </c>
      <c r="E411" s="17" t="s">
        <v>105</v>
      </c>
      <c r="F411" s="267">
        <v>244</v>
      </c>
      <c r="G411" s="34"/>
      <c r="H411" s="39"/>
    </row>
    <row r="412" spans="1:8" s="2" customFormat="1" ht="22.5">
      <c r="A412" s="34"/>
      <c r="B412" s="39"/>
      <c r="C412" s="266" t="s">
        <v>1582</v>
      </c>
      <c r="D412" s="266" t="s">
        <v>1583</v>
      </c>
      <c r="E412" s="17" t="s">
        <v>105</v>
      </c>
      <c r="F412" s="267">
        <v>244</v>
      </c>
      <c r="G412" s="34"/>
      <c r="H412" s="39"/>
    </row>
    <row r="413" spans="1:8" s="2" customFormat="1" ht="16.899999999999999" customHeight="1">
      <c r="A413" s="34"/>
      <c r="B413" s="39"/>
      <c r="C413" s="266" t="s">
        <v>1640</v>
      </c>
      <c r="D413" s="266" t="s">
        <v>1641</v>
      </c>
      <c r="E413" s="17" t="s">
        <v>105</v>
      </c>
      <c r="F413" s="267">
        <v>142.80000000000001</v>
      </c>
      <c r="G413" s="34"/>
      <c r="H413" s="39"/>
    </row>
    <row r="414" spans="1:8" s="2" customFormat="1" ht="16.899999999999999" customHeight="1">
      <c r="A414" s="34"/>
      <c r="B414" s="39"/>
      <c r="C414" s="266" t="s">
        <v>1617</v>
      </c>
      <c r="D414" s="266" t="s">
        <v>1618</v>
      </c>
      <c r="E414" s="17" t="s">
        <v>105</v>
      </c>
      <c r="F414" s="267">
        <v>278.2</v>
      </c>
      <c r="G414" s="34"/>
      <c r="H414" s="39"/>
    </row>
    <row r="415" spans="1:8" s="2" customFormat="1" ht="16.899999999999999" customHeight="1">
      <c r="A415" s="34"/>
      <c r="B415" s="39"/>
      <c r="C415" s="266" t="s">
        <v>1657</v>
      </c>
      <c r="D415" s="266" t="s">
        <v>1658</v>
      </c>
      <c r="E415" s="17" t="s">
        <v>105</v>
      </c>
      <c r="F415" s="267">
        <v>159.38999999999999</v>
      </c>
      <c r="G415" s="34"/>
      <c r="H415" s="39"/>
    </row>
    <row r="416" spans="1:8" s="2" customFormat="1" ht="16.899999999999999" customHeight="1">
      <c r="A416" s="34"/>
      <c r="B416" s="39"/>
      <c r="C416" s="262" t="s">
        <v>2007</v>
      </c>
      <c r="D416" s="263" t="s">
        <v>2007</v>
      </c>
      <c r="E416" s="264" t="s">
        <v>105</v>
      </c>
      <c r="F416" s="265">
        <v>104</v>
      </c>
      <c r="G416" s="34"/>
      <c r="H416" s="39"/>
    </row>
    <row r="417" spans="1:8" s="2" customFormat="1" ht="16.899999999999999" customHeight="1">
      <c r="A417" s="34"/>
      <c r="B417" s="39"/>
      <c r="C417" s="262" t="s">
        <v>1476</v>
      </c>
      <c r="D417" s="263" t="s">
        <v>1476</v>
      </c>
      <c r="E417" s="264" t="s">
        <v>105</v>
      </c>
      <c r="F417" s="265">
        <v>184.4</v>
      </c>
      <c r="G417" s="34"/>
      <c r="H417" s="39"/>
    </row>
    <row r="418" spans="1:8" s="2" customFormat="1" ht="16.899999999999999" customHeight="1">
      <c r="A418" s="34"/>
      <c r="B418" s="39"/>
      <c r="C418" s="266" t="s">
        <v>1</v>
      </c>
      <c r="D418" s="266" t="s">
        <v>1675</v>
      </c>
      <c r="E418" s="17" t="s">
        <v>1</v>
      </c>
      <c r="F418" s="267">
        <v>0</v>
      </c>
      <c r="G418" s="34"/>
      <c r="H418" s="39"/>
    </row>
    <row r="419" spans="1:8" s="2" customFormat="1" ht="16.899999999999999" customHeight="1">
      <c r="A419" s="34"/>
      <c r="B419" s="39"/>
      <c r="C419" s="266" t="s">
        <v>1476</v>
      </c>
      <c r="D419" s="266" t="s">
        <v>1676</v>
      </c>
      <c r="E419" s="17" t="s">
        <v>1</v>
      </c>
      <c r="F419" s="267">
        <v>184.4</v>
      </c>
      <c r="G419" s="34"/>
      <c r="H419" s="39"/>
    </row>
    <row r="420" spans="1:8" s="2" customFormat="1" ht="16.899999999999999" customHeight="1">
      <c r="A420" s="34"/>
      <c r="B420" s="39"/>
      <c r="C420" s="268" t="s">
        <v>2003</v>
      </c>
      <c r="D420" s="34"/>
      <c r="E420" s="34"/>
      <c r="F420" s="34"/>
      <c r="G420" s="34"/>
      <c r="H420" s="39"/>
    </row>
    <row r="421" spans="1:8" s="2" customFormat="1" ht="22.5">
      <c r="A421" s="34"/>
      <c r="B421" s="39"/>
      <c r="C421" s="266" t="s">
        <v>1672</v>
      </c>
      <c r="D421" s="266" t="s">
        <v>1673</v>
      </c>
      <c r="E421" s="17" t="s">
        <v>105</v>
      </c>
      <c r="F421" s="267">
        <v>184.4</v>
      </c>
      <c r="G421" s="34"/>
      <c r="H421" s="39"/>
    </row>
    <row r="422" spans="1:8" s="2" customFormat="1" ht="16.899999999999999" customHeight="1">
      <c r="A422" s="34"/>
      <c r="B422" s="39"/>
      <c r="C422" s="266" t="s">
        <v>1640</v>
      </c>
      <c r="D422" s="266" t="s">
        <v>1641</v>
      </c>
      <c r="E422" s="17" t="s">
        <v>105</v>
      </c>
      <c r="F422" s="267">
        <v>142.80000000000001</v>
      </c>
      <c r="G422" s="34"/>
      <c r="H422" s="39"/>
    </row>
    <row r="423" spans="1:8" s="2" customFormat="1" ht="22.5">
      <c r="A423" s="34"/>
      <c r="B423" s="39"/>
      <c r="C423" s="266" t="s">
        <v>1644</v>
      </c>
      <c r="D423" s="266" t="s">
        <v>1645</v>
      </c>
      <c r="E423" s="17" t="s">
        <v>105</v>
      </c>
      <c r="F423" s="267">
        <v>92.2</v>
      </c>
      <c r="G423" s="34"/>
      <c r="H423" s="39"/>
    </row>
    <row r="424" spans="1:8" s="2" customFormat="1" ht="16.899999999999999" customHeight="1">
      <c r="A424" s="34"/>
      <c r="B424" s="39"/>
      <c r="C424" s="266" t="s">
        <v>1665</v>
      </c>
      <c r="D424" s="266" t="s">
        <v>1666</v>
      </c>
      <c r="E424" s="17" t="s">
        <v>105</v>
      </c>
      <c r="F424" s="267">
        <v>92.2</v>
      </c>
      <c r="G424" s="34"/>
      <c r="H424" s="39"/>
    </row>
    <row r="425" spans="1:8" s="2" customFormat="1" ht="16.899999999999999" customHeight="1">
      <c r="A425" s="34"/>
      <c r="B425" s="39"/>
      <c r="C425" s="266" t="s">
        <v>1495</v>
      </c>
      <c r="D425" s="266" t="s">
        <v>1496</v>
      </c>
      <c r="E425" s="17" t="s">
        <v>105</v>
      </c>
      <c r="F425" s="267">
        <v>342</v>
      </c>
      <c r="G425" s="34"/>
      <c r="H425" s="39"/>
    </row>
    <row r="426" spans="1:8" s="2" customFormat="1" ht="16.899999999999999" customHeight="1">
      <c r="A426" s="34"/>
      <c r="B426" s="39"/>
      <c r="C426" s="266" t="s">
        <v>1486</v>
      </c>
      <c r="D426" s="266" t="s">
        <v>1487</v>
      </c>
      <c r="E426" s="17" t="s">
        <v>249</v>
      </c>
      <c r="F426" s="267">
        <v>11.525</v>
      </c>
      <c r="G426" s="34"/>
      <c r="H426" s="39"/>
    </row>
    <row r="427" spans="1:8" s="2" customFormat="1" ht="16.899999999999999" customHeight="1">
      <c r="A427" s="34"/>
      <c r="B427" s="39"/>
      <c r="C427" s="266" t="s">
        <v>1657</v>
      </c>
      <c r="D427" s="266" t="s">
        <v>1658</v>
      </c>
      <c r="E427" s="17" t="s">
        <v>105</v>
      </c>
      <c r="F427" s="267">
        <v>159.38999999999999</v>
      </c>
      <c r="G427" s="34"/>
      <c r="H427" s="39"/>
    </row>
    <row r="428" spans="1:8" s="2" customFormat="1" ht="16.899999999999999" customHeight="1">
      <c r="A428" s="34"/>
      <c r="B428" s="39"/>
      <c r="C428" s="266" t="s">
        <v>1677</v>
      </c>
      <c r="D428" s="266" t="s">
        <v>1678</v>
      </c>
      <c r="E428" s="17" t="s">
        <v>105</v>
      </c>
      <c r="F428" s="267">
        <v>193.62</v>
      </c>
      <c r="G428" s="34"/>
      <c r="H428" s="39"/>
    </row>
    <row r="429" spans="1:8" s="2" customFormat="1" ht="16.899999999999999" customHeight="1">
      <c r="A429" s="34"/>
      <c r="B429" s="39"/>
      <c r="C429" s="262" t="s">
        <v>1473</v>
      </c>
      <c r="D429" s="263" t="s">
        <v>1473</v>
      </c>
      <c r="E429" s="264" t="s">
        <v>105</v>
      </c>
      <c r="F429" s="265">
        <v>151.80000000000001</v>
      </c>
      <c r="G429" s="34"/>
      <c r="H429" s="39"/>
    </row>
    <row r="430" spans="1:8" s="2" customFormat="1" ht="16.899999999999999" customHeight="1">
      <c r="A430" s="34"/>
      <c r="B430" s="39"/>
      <c r="C430" s="266" t="s">
        <v>1</v>
      </c>
      <c r="D430" s="266" t="s">
        <v>1532</v>
      </c>
      <c r="E430" s="17" t="s">
        <v>1</v>
      </c>
      <c r="F430" s="267">
        <v>0</v>
      </c>
      <c r="G430" s="34"/>
      <c r="H430" s="39"/>
    </row>
    <row r="431" spans="1:8" s="2" customFormat="1" ht="16.899999999999999" customHeight="1">
      <c r="A431" s="34"/>
      <c r="B431" s="39"/>
      <c r="C431" s="266" t="s">
        <v>1473</v>
      </c>
      <c r="D431" s="266" t="s">
        <v>1660</v>
      </c>
      <c r="E431" s="17" t="s">
        <v>1</v>
      </c>
      <c r="F431" s="267">
        <v>151.80000000000001</v>
      </c>
      <c r="G431" s="34"/>
      <c r="H431" s="39"/>
    </row>
    <row r="432" spans="1:8" s="2" customFormat="1" ht="16.899999999999999" customHeight="1">
      <c r="A432" s="34"/>
      <c r="B432" s="39"/>
      <c r="C432" s="268" t="s">
        <v>2003</v>
      </c>
      <c r="D432" s="34"/>
      <c r="E432" s="34"/>
      <c r="F432" s="34"/>
      <c r="G432" s="34"/>
      <c r="H432" s="39"/>
    </row>
    <row r="433" spans="1:8" s="2" customFormat="1" ht="16.899999999999999" customHeight="1">
      <c r="A433" s="34"/>
      <c r="B433" s="39"/>
      <c r="C433" s="266" t="s">
        <v>1657</v>
      </c>
      <c r="D433" s="266" t="s">
        <v>1658</v>
      </c>
      <c r="E433" s="17" t="s">
        <v>105</v>
      </c>
      <c r="F433" s="267">
        <v>151.80000000000001</v>
      </c>
      <c r="G433" s="34"/>
      <c r="H433" s="39"/>
    </row>
    <row r="434" spans="1:8" s="2" customFormat="1" ht="16.899999999999999" customHeight="1">
      <c r="A434" s="34"/>
      <c r="B434" s="39"/>
      <c r="C434" s="266" t="s">
        <v>1654</v>
      </c>
      <c r="D434" s="266" t="s">
        <v>1655</v>
      </c>
      <c r="E434" s="17" t="s">
        <v>105</v>
      </c>
      <c r="F434" s="267">
        <v>151.80000000000001</v>
      </c>
      <c r="G434" s="34"/>
      <c r="H434" s="39"/>
    </row>
    <row r="435" spans="1:8" s="2" customFormat="1" ht="16.899999999999999" customHeight="1">
      <c r="A435" s="34"/>
      <c r="B435" s="39"/>
      <c r="C435" s="266" t="s">
        <v>1495</v>
      </c>
      <c r="D435" s="266" t="s">
        <v>1496</v>
      </c>
      <c r="E435" s="17" t="s">
        <v>105</v>
      </c>
      <c r="F435" s="267">
        <v>342</v>
      </c>
      <c r="G435" s="34"/>
      <c r="H435" s="39"/>
    </row>
    <row r="436" spans="1:8" s="2" customFormat="1" ht="16.899999999999999" customHeight="1">
      <c r="A436" s="34"/>
      <c r="B436" s="39"/>
      <c r="C436" s="262" t="s">
        <v>272</v>
      </c>
      <c r="D436" s="263" t="s">
        <v>272</v>
      </c>
      <c r="E436" s="264" t="s">
        <v>249</v>
      </c>
      <c r="F436" s="265">
        <v>69.400000000000006</v>
      </c>
      <c r="G436" s="34"/>
      <c r="H436" s="39"/>
    </row>
    <row r="437" spans="1:8" s="2" customFormat="1" ht="16.899999999999999" customHeight="1">
      <c r="A437" s="34"/>
      <c r="B437" s="39"/>
      <c r="C437" s="266" t="s">
        <v>272</v>
      </c>
      <c r="D437" s="266" t="s">
        <v>2008</v>
      </c>
      <c r="E437" s="17" t="s">
        <v>1</v>
      </c>
      <c r="F437" s="267">
        <v>69.400000000000006</v>
      </c>
      <c r="G437" s="34"/>
      <c r="H437" s="39"/>
    </row>
    <row r="438" spans="1:8" s="2" customFormat="1" ht="16.899999999999999" customHeight="1">
      <c r="A438" s="34"/>
      <c r="B438" s="39"/>
      <c r="C438" s="262" t="s">
        <v>1480</v>
      </c>
      <c r="D438" s="263" t="s">
        <v>1480</v>
      </c>
      <c r="E438" s="264" t="s">
        <v>105</v>
      </c>
      <c r="F438" s="265">
        <v>142.80000000000001</v>
      </c>
      <c r="G438" s="34"/>
      <c r="H438" s="39"/>
    </row>
    <row r="439" spans="1:8" s="2" customFormat="1" ht="16.899999999999999" customHeight="1">
      <c r="A439" s="34"/>
      <c r="B439" s="39"/>
      <c r="C439" s="266" t="s">
        <v>1</v>
      </c>
      <c r="D439" s="266" t="s">
        <v>1489</v>
      </c>
      <c r="E439" s="17" t="s">
        <v>1</v>
      </c>
      <c r="F439" s="267">
        <v>0</v>
      </c>
      <c r="G439" s="34"/>
      <c r="H439" s="39"/>
    </row>
    <row r="440" spans="1:8" s="2" customFormat="1" ht="16.899999999999999" customHeight="1">
      <c r="A440" s="34"/>
      <c r="B440" s="39"/>
      <c r="C440" s="266" t="s">
        <v>1480</v>
      </c>
      <c r="D440" s="266" t="s">
        <v>1643</v>
      </c>
      <c r="E440" s="17" t="s">
        <v>1</v>
      </c>
      <c r="F440" s="267">
        <v>142.80000000000001</v>
      </c>
      <c r="G440" s="34"/>
      <c r="H440" s="39"/>
    </row>
    <row r="441" spans="1:8" s="2" customFormat="1" ht="16.899999999999999" customHeight="1">
      <c r="A441" s="34"/>
      <c r="B441" s="39"/>
      <c r="C441" s="268" t="s">
        <v>2003</v>
      </c>
      <c r="D441" s="34"/>
      <c r="E441" s="34"/>
      <c r="F441" s="34"/>
      <c r="G441" s="34"/>
      <c r="H441" s="39"/>
    </row>
    <row r="442" spans="1:8" s="2" customFormat="1" ht="16.899999999999999" customHeight="1">
      <c r="A442" s="34"/>
      <c r="B442" s="39"/>
      <c r="C442" s="266" t="s">
        <v>1640</v>
      </c>
      <c r="D442" s="266" t="s">
        <v>1641</v>
      </c>
      <c r="E442" s="17" t="s">
        <v>105</v>
      </c>
      <c r="F442" s="267">
        <v>142.80000000000001</v>
      </c>
      <c r="G442" s="34"/>
      <c r="H442" s="39"/>
    </row>
    <row r="443" spans="1:8" s="2" customFormat="1" ht="16.899999999999999" customHeight="1">
      <c r="A443" s="34"/>
      <c r="B443" s="39"/>
      <c r="C443" s="266" t="s">
        <v>1525</v>
      </c>
      <c r="D443" s="266" t="s">
        <v>1526</v>
      </c>
      <c r="E443" s="17" t="s">
        <v>105</v>
      </c>
      <c r="F443" s="267">
        <v>235</v>
      </c>
      <c r="G443" s="34"/>
      <c r="H443" s="39"/>
    </row>
    <row r="444" spans="1:8" s="2" customFormat="1" ht="16.899999999999999" customHeight="1">
      <c r="A444" s="34"/>
      <c r="B444" s="39"/>
      <c r="C444" s="266" t="s">
        <v>1621</v>
      </c>
      <c r="D444" s="266" t="s">
        <v>1622</v>
      </c>
      <c r="E444" s="17" t="s">
        <v>1623</v>
      </c>
      <c r="F444" s="267">
        <v>0.23499999999999999</v>
      </c>
      <c r="G444" s="34"/>
      <c r="H444" s="39"/>
    </row>
    <row r="445" spans="1:8" s="2" customFormat="1" ht="16.899999999999999" customHeight="1">
      <c r="A445" s="34"/>
      <c r="B445" s="39"/>
      <c r="C445" s="266" t="s">
        <v>1648</v>
      </c>
      <c r="D445" s="266" t="s">
        <v>1649</v>
      </c>
      <c r="E445" s="17" t="s">
        <v>105</v>
      </c>
      <c r="F445" s="267">
        <v>142.80000000000001</v>
      </c>
      <c r="G445" s="34"/>
      <c r="H445" s="39"/>
    </row>
    <row r="446" spans="1:8" s="2" customFormat="1" ht="16.899999999999999" customHeight="1">
      <c r="A446" s="34"/>
      <c r="B446" s="39"/>
      <c r="C446" s="266" t="s">
        <v>1662</v>
      </c>
      <c r="D446" s="266" t="s">
        <v>1663</v>
      </c>
      <c r="E446" s="17" t="s">
        <v>105</v>
      </c>
      <c r="F446" s="267">
        <v>142.80000000000001</v>
      </c>
      <c r="G446" s="34"/>
      <c r="H446" s="39"/>
    </row>
    <row r="447" spans="1:8" s="2" customFormat="1" ht="16.899999999999999" customHeight="1">
      <c r="A447" s="34"/>
      <c r="B447" s="39"/>
      <c r="C447" s="266" t="s">
        <v>1668</v>
      </c>
      <c r="D447" s="266" t="s">
        <v>1669</v>
      </c>
      <c r="E447" s="17" t="s">
        <v>236</v>
      </c>
      <c r="F447" s="267">
        <v>470</v>
      </c>
      <c r="G447" s="34"/>
      <c r="H447" s="39"/>
    </row>
    <row r="448" spans="1:8" s="2" customFormat="1" ht="16.899999999999999" customHeight="1">
      <c r="A448" s="34"/>
      <c r="B448" s="39"/>
      <c r="C448" s="266" t="s">
        <v>1529</v>
      </c>
      <c r="D448" s="266" t="s">
        <v>1530</v>
      </c>
      <c r="E448" s="17" t="s">
        <v>105</v>
      </c>
      <c r="F448" s="267">
        <v>246.75</v>
      </c>
      <c r="G448" s="34"/>
      <c r="H448" s="39"/>
    </row>
    <row r="449" spans="1:8" s="2" customFormat="1" ht="16.899999999999999" customHeight="1">
      <c r="A449" s="34"/>
      <c r="B449" s="39"/>
      <c r="C449" s="262" t="s">
        <v>1478</v>
      </c>
      <c r="D449" s="263" t="s">
        <v>1478</v>
      </c>
      <c r="E449" s="264" t="s">
        <v>105</v>
      </c>
      <c r="F449" s="265">
        <v>92.2</v>
      </c>
      <c r="G449" s="34"/>
      <c r="H449" s="39"/>
    </row>
    <row r="450" spans="1:8" s="2" customFormat="1" ht="16.899999999999999" customHeight="1">
      <c r="A450" s="34"/>
      <c r="B450" s="39"/>
      <c r="C450" s="266" t="s">
        <v>1</v>
      </c>
      <c r="D450" s="266" t="s">
        <v>1489</v>
      </c>
      <c r="E450" s="17" t="s">
        <v>1</v>
      </c>
      <c r="F450" s="267">
        <v>0</v>
      </c>
      <c r="G450" s="34"/>
      <c r="H450" s="39"/>
    </row>
    <row r="451" spans="1:8" s="2" customFormat="1" ht="16.899999999999999" customHeight="1">
      <c r="A451" s="34"/>
      <c r="B451" s="39"/>
      <c r="C451" s="266" t="s">
        <v>1478</v>
      </c>
      <c r="D451" s="266" t="s">
        <v>1647</v>
      </c>
      <c r="E451" s="17" t="s">
        <v>1</v>
      </c>
      <c r="F451" s="267">
        <v>92.2</v>
      </c>
      <c r="G451" s="34"/>
      <c r="H451" s="39"/>
    </row>
    <row r="452" spans="1:8" s="2" customFormat="1" ht="16.899999999999999" customHeight="1">
      <c r="A452" s="34"/>
      <c r="B452" s="39"/>
      <c r="C452" s="268" t="s">
        <v>2003</v>
      </c>
      <c r="D452" s="34"/>
      <c r="E452" s="34"/>
      <c r="F452" s="34"/>
      <c r="G452" s="34"/>
      <c r="H452" s="39"/>
    </row>
    <row r="453" spans="1:8" s="2" customFormat="1" ht="22.5">
      <c r="A453" s="34"/>
      <c r="B453" s="39"/>
      <c r="C453" s="266" t="s">
        <v>1644</v>
      </c>
      <c r="D453" s="266" t="s">
        <v>1645</v>
      </c>
      <c r="E453" s="17" t="s">
        <v>105</v>
      </c>
      <c r="F453" s="267">
        <v>92.2</v>
      </c>
      <c r="G453" s="34"/>
      <c r="H453" s="39"/>
    </row>
    <row r="454" spans="1:8" s="2" customFormat="1" ht="16.899999999999999" customHeight="1">
      <c r="A454" s="34"/>
      <c r="B454" s="39"/>
      <c r="C454" s="266" t="s">
        <v>1525</v>
      </c>
      <c r="D454" s="266" t="s">
        <v>1526</v>
      </c>
      <c r="E454" s="17" t="s">
        <v>105</v>
      </c>
      <c r="F454" s="267">
        <v>235</v>
      </c>
      <c r="G454" s="34"/>
      <c r="H454" s="39"/>
    </row>
    <row r="455" spans="1:8" s="2" customFormat="1" ht="16.899999999999999" customHeight="1">
      <c r="A455" s="34"/>
      <c r="B455" s="39"/>
      <c r="C455" s="266" t="s">
        <v>1621</v>
      </c>
      <c r="D455" s="266" t="s">
        <v>1622</v>
      </c>
      <c r="E455" s="17" t="s">
        <v>1623</v>
      </c>
      <c r="F455" s="267">
        <v>0.23499999999999999</v>
      </c>
      <c r="G455" s="34"/>
      <c r="H455" s="39"/>
    </row>
    <row r="456" spans="1:8" s="2" customFormat="1" ht="16.899999999999999" customHeight="1">
      <c r="A456" s="34"/>
      <c r="B456" s="39"/>
      <c r="C456" s="266" t="s">
        <v>1668</v>
      </c>
      <c r="D456" s="266" t="s">
        <v>1669</v>
      </c>
      <c r="E456" s="17" t="s">
        <v>236</v>
      </c>
      <c r="F456" s="267">
        <v>470</v>
      </c>
      <c r="G456" s="34"/>
      <c r="H456" s="39"/>
    </row>
    <row r="457" spans="1:8" s="2" customFormat="1" ht="16.899999999999999" customHeight="1">
      <c r="A457" s="34"/>
      <c r="B457" s="39"/>
      <c r="C457" s="266" t="s">
        <v>1529</v>
      </c>
      <c r="D457" s="266" t="s">
        <v>1530</v>
      </c>
      <c r="E457" s="17" t="s">
        <v>105</v>
      </c>
      <c r="F457" s="267">
        <v>246.75</v>
      </c>
      <c r="G457" s="34"/>
      <c r="H457" s="39"/>
    </row>
    <row r="458" spans="1:8" s="2" customFormat="1" ht="16.899999999999999" customHeight="1">
      <c r="A458" s="34"/>
      <c r="B458" s="39"/>
      <c r="C458" s="262" t="s">
        <v>2009</v>
      </c>
      <c r="D458" s="263" t="s">
        <v>2009</v>
      </c>
      <c r="E458" s="264" t="s">
        <v>249</v>
      </c>
      <c r="F458" s="265">
        <v>22</v>
      </c>
      <c r="G458" s="34"/>
      <c r="H458" s="39"/>
    </row>
    <row r="459" spans="1:8" s="2" customFormat="1" ht="16.899999999999999" customHeight="1">
      <c r="A459" s="34"/>
      <c r="B459" s="39"/>
      <c r="C459" s="262" t="s">
        <v>1475</v>
      </c>
      <c r="D459" s="263" t="s">
        <v>1475</v>
      </c>
      <c r="E459" s="264" t="s">
        <v>105</v>
      </c>
      <c r="F459" s="265">
        <v>244</v>
      </c>
      <c r="G459" s="34"/>
      <c r="H459" s="39"/>
    </row>
    <row r="460" spans="1:8" s="2" customFormat="1" ht="16.899999999999999" customHeight="1">
      <c r="A460" s="34"/>
      <c r="B460" s="39"/>
      <c r="C460" s="266" t="s">
        <v>1</v>
      </c>
      <c r="D460" s="266" t="s">
        <v>1489</v>
      </c>
      <c r="E460" s="17" t="s">
        <v>1</v>
      </c>
      <c r="F460" s="267">
        <v>0</v>
      </c>
      <c r="G460" s="34"/>
      <c r="H460" s="39"/>
    </row>
    <row r="461" spans="1:8" s="2" customFormat="1" ht="16.899999999999999" customHeight="1">
      <c r="A461" s="34"/>
      <c r="B461" s="39"/>
      <c r="C461" s="266" t="s">
        <v>1475</v>
      </c>
      <c r="D461" s="266" t="s">
        <v>1471</v>
      </c>
      <c r="E461" s="17" t="s">
        <v>1</v>
      </c>
      <c r="F461" s="267">
        <v>244</v>
      </c>
      <c r="G461" s="34"/>
      <c r="H461" s="39"/>
    </row>
    <row r="462" spans="1:8" s="2" customFormat="1" ht="16.899999999999999" customHeight="1">
      <c r="A462" s="34"/>
      <c r="B462" s="39"/>
      <c r="C462" s="268" t="s">
        <v>2003</v>
      </c>
      <c r="D462" s="34"/>
      <c r="E462" s="34"/>
      <c r="F462" s="34"/>
      <c r="G462" s="34"/>
      <c r="H462" s="39"/>
    </row>
    <row r="463" spans="1:8" s="2" customFormat="1" ht="22.5">
      <c r="A463" s="34"/>
      <c r="B463" s="39"/>
      <c r="C463" s="266" t="s">
        <v>1582</v>
      </c>
      <c r="D463" s="266" t="s">
        <v>1583</v>
      </c>
      <c r="E463" s="17" t="s">
        <v>105</v>
      </c>
      <c r="F463" s="267">
        <v>244</v>
      </c>
      <c r="G463" s="34"/>
      <c r="H463" s="39"/>
    </row>
    <row r="464" spans="1:8" s="2" customFormat="1" ht="16.899999999999999" customHeight="1">
      <c r="A464" s="34"/>
      <c r="B464" s="39"/>
      <c r="C464" s="266" t="s">
        <v>1585</v>
      </c>
      <c r="D464" s="266" t="s">
        <v>1586</v>
      </c>
      <c r="E464" s="17" t="s">
        <v>487</v>
      </c>
      <c r="F464" s="267">
        <v>158.84399999999999</v>
      </c>
      <c r="G464" s="34"/>
      <c r="H464" s="39"/>
    </row>
    <row r="465" spans="1:8" s="2" customFormat="1" ht="26.45" customHeight="1">
      <c r="A465" s="34"/>
      <c r="B465" s="39"/>
      <c r="C465" s="261" t="s">
        <v>2010</v>
      </c>
      <c r="D465" s="261" t="s">
        <v>99</v>
      </c>
      <c r="E465" s="34"/>
      <c r="F465" s="34"/>
      <c r="G465" s="34"/>
      <c r="H465" s="39"/>
    </row>
    <row r="466" spans="1:8" s="2" customFormat="1" ht="16.899999999999999" customHeight="1">
      <c r="A466" s="34"/>
      <c r="B466" s="39"/>
      <c r="C466" s="262" t="s">
        <v>1700</v>
      </c>
      <c r="D466" s="263" t="s">
        <v>1700</v>
      </c>
      <c r="E466" s="264" t="s">
        <v>105</v>
      </c>
      <c r="F466" s="265">
        <v>127</v>
      </c>
      <c r="G466" s="34"/>
      <c r="H466" s="39"/>
    </row>
    <row r="467" spans="1:8" s="2" customFormat="1" ht="16.899999999999999" customHeight="1">
      <c r="A467" s="34"/>
      <c r="B467" s="39"/>
      <c r="C467" s="266" t="s">
        <v>1700</v>
      </c>
      <c r="D467" s="266" t="s">
        <v>922</v>
      </c>
      <c r="E467" s="17" t="s">
        <v>1</v>
      </c>
      <c r="F467" s="267">
        <v>127</v>
      </c>
      <c r="G467" s="34"/>
      <c r="H467" s="39"/>
    </row>
    <row r="468" spans="1:8" s="2" customFormat="1" ht="16.899999999999999" customHeight="1">
      <c r="A468" s="34"/>
      <c r="B468" s="39"/>
      <c r="C468" s="268" t="s">
        <v>2003</v>
      </c>
      <c r="D468" s="34"/>
      <c r="E468" s="34"/>
      <c r="F468" s="34"/>
      <c r="G468" s="34"/>
      <c r="H468" s="39"/>
    </row>
    <row r="469" spans="1:8" s="2" customFormat="1" ht="22.5">
      <c r="A469" s="34"/>
      <c r="B469" s="39"/>
      <c r="C469" s="266" t="s">
        <v>1750</v>
      </c>
      <c r="D469" s="266" t="s">
        <v>1751</v>
      </c>
      <c r="E469" s="17" t="s">
        <v>105</v>
      </c>
      <c r="F469" s="267">
        <v>127</v>
      </c>
      <c r="G469" s="34"/>
      <c r="H469" s="39"/>
    </row>
    <row r="470" spans="1:8" s="2" customFormat="1" ht="16.899999999999999" customHeight="1">
      <c r="A470" s="34"/>
      <c r="B470" s="39"/>
      <c r="C470" s="266" t="s">
        <v>1640</v>
      </c>
      <c r="D470" s="266" t="s">
        <v>1641</v>
      </c>
      <c r="E470" s="17" t="s">
        <v>105</v>
      </c>
      <c r="F470" s="267">
        <v>79</v>
      </c>
      <c r="G470" s="34"/>
      <c r="H470" s="39"/>
    </row>
    <row r="471" spans="1:8" s="2" customFormat="1" ht="22.5">
      <c r="A471" s="34"/>
      <c r="B471" s="39"/>
      <c r="C471" s="266" t="s">
        <v>1644</v>
      </c>
      <c r="D471" s="266" t="s">
        <v>1645</v>
      </c>
      <c r="E471" s="17" t="s">
        <v>105</v>
      </c>
      <c r="F471" s="267">
        <v>88.5</v>
      </c>
      <c r="G471" s="34"/>
      <c r="H471" s="39"/>
    </row>
    <row r="472" spans="1:8" s="2" customFormat="1" ht="16.899999999999999" customHeight="1">
      <c r="A472" s="34"/>
      <c r="B472" s="39"/>
      <c r="C472" s="266" t="s">
        <v>1648</v>
      </c>
      <c r="D472" s="266" t="s">
        <v>1649</v>
      </c>
      <c r="E472" s="17" t="s">
        <v>105</v>
      </c>
      <c r="F472" s="267">
        <v>206</v>
      </c>
      <c r="G472" s="34"/>
      <c r="H472" s="39"/>
    </row>
    <row r="473" spans="1:8" s="2" customFormat="1" ht="22.5">
      <c r="A473" s="34"/>
      <c r="B473" s="39"/>
      <c r="C473" s="266" t="s">
        <v>1783</v>
      </c>
      <c r="D473" s="266" t="s">
        <v>1784</v>
      </c>
      <c r="E473" s="17" t="s">
        <v>105</v>
      </c>
      <c r="F473" s="267">
        <v>127</v>
      </c>
      <c r="G473" s="34"/>
      <c r="H473" s="39"/>
    </row>
    <row r="474" spans="1:8" s="2" customFormat="1" ht="16.899999999999999" customHeight="1">
      <c r="A474" s="34"/>
      <c r="B474" s="39"/>
      <c r="C474" s="266" t="s">
        <v>1495</v>
      </c>
      <c r="D474" s="266" t="s">
        <v>1496</v>
      </c>
      <c r="E474" s="17" t="s">
        <v>105</v>
      </c>
      <c r="F474" s="267">
        <v>153.5</v>
      </c>
      <c r="G474" s="34"/>
      <c r="H474" s="39"/>
    </row>
    <row r="475" spans="1:8" s="2" customFormat="1" ht="16.899999999999999" customHeight="1">
      <c r="A475" s="34"/>
      <c r="B475" s="39"/>
      <c r="C475" s="262" t="s">
        <v>1470</v>
      </c>
      <c r="D475" s="263" t="s">
        <v>1470</v>
      </c>
      <c r="E475" s="264" t="s">
        <v>105</v>
      </c>
      <c r="F475" s="265">
        <v>98</v>
      </c>
      <c r="G475" s="34"/>
      <c r="H475" s="39"/>
    </row>
    <row r="476" spans="1:8" s="2" customFormat="1" ht="16.899999999999999" customHeight="1">
      <c r="A476" s="34"/>
      <c r="B476" s="39"/>
      <c r="C476" s="262" t="s">
        <v>1471</v>
      </c>
      <c r="D476" s="263" t="s">
        <v>1471</v>
      </c>
      <c r="E476" s="264" t="s">
        <v>105</v>
      </c>
      <c r="F476" s="265">
        <v>18</v>
      </c>
      <c r="G476" s="34"/>
      <c r="H476" s="39"/>
    </row>
    <row r="477" spans="1:8" s="2" customFormat="1" ht="16.899999999999999" customHeight="1">
      <c r="A477" s="34"/>
      <c r="B477" s="39"/>
      <c r="C477" s="266" t="s">
        <v>1</v>
      </c>
      <c r="D477" s="266" t="s">
        <v>1717</v>
      </c>
      <c r="E477" s="17" t="s">
        <v>1</v>
      </c>
      <c r="F477" s="267">
        <v>0</v>
      </c>
      <c r="G477" s="34"/>
      <c r="H477" s="39"/>
    </row>
    <row r="478" spans="1:8" s="2" customFormat="1" ht="16.899999999999999" customHeight="1">
      <c r="A478" s="34"/>
      <c r="B478" s="39"/>
      <c r="C478" s="266" t="s">
        <v>1471</v>
      </c>
      <c r="D478" s="266" t="s">
        <v>1733</v>
      </c>
      <c r="E478" s="17" t="s">
        <v>1</v>
      </c>
      <c r="F478" s="267">
        <v>18</v>
      </c>
      <c r="G478" s="34"/>
      <c r="H478" s="39"/>
    </row>
    <row r="479" spans="1:8" s="2" customFormat="1" ht="16.899999999999999" customHeight="1">
      <c r="A479" s="34"/>
      <c r="B479" s="39"/>
      <c r="C479" s="268" t="s">
        <v>2003</v>
      </c>
      <c r="D479" s="34"/>
      <c r="E479" s="34"/>
      <c r="F479" s="34"/>
      <c r="G479" s="34"/>
      <c r="H479" s="39"/>
    </row>
    <row r="480" spans="1:8" s="2" customFormat="1" ht="16.899999999999999" customHeight="1">
      <c r="A480" s="34"/>
      <c r="B480" s="39"/>
      <c r="C480" s="266" t="s">
        <v>1613</v>
      </c>
      <c r="D480" s="266" t="s">
        <v>1614</v>
      </c>
      <c r="E480" s="17" t="s">
        <v>105</v>
      </c>
      <c r="F480" s="267">
        <v>26.5</v>
      </c>
      <c r="G480" s="34"/>
      <c r="H480" s="39"/>
    </row>
    <row r="481" spans="1:8" s="2" customFormat="1" ht="22.5">
      <c r="A481" s="34"/>
      <c r="B481" s="39"/>
      <c r="C481" s="266" t="s">
        <v>1582</v>
      </c>
      <c r="D481" s="266" t="s">
        <v>1583</v>
      </c>
      <c r="E481" s="17" t="s">
        <v>105</v>
      </c>
      <c r="F481" s="267">
        <v>26.5</v>
      </c>
      <c r="G481" s="34"/>
      <c r="H481" s="39"/>
    </row>
    <row r="482" spans="1:8" s="2" customFormat="1" ht="16.899999999999999" customHeight="1">
      <c r="A482" s="34"/>
      <c r="B482" s="39"/>
      <c r="C482" s="266" t="s">
        <v>1640</v>
      </c>
      <c r="D482" s="266" t="s">
        <v>1641</v>
      </c>
      <c r="E482" s="17" t="s">
        <v>105</v>
      </c>
      <c r="F482" s="267">
        <v>79</v>
      </c>
      <c r="G482" s="34"/>
      <c r="H482" s="39"/>
    </row>
    <row r="483" spans="1:8" s="2" customFormat="1" ht="16.899999999999999" customHeight="1">
      <c r="A483" s="34"/>
      <c r="B483" s="39"/>
      <c r="C483" s="266" t="s">
        <v>1495</v>
      </c>
      <c r="D483" s="266" t="s">
        <v>1496</v>
      </c>
      <c r="E483" s="17" t="s">
        <v>105</v>
      </c>
      <c r="F483" s="267">
        <v>153.5</v>
      </c>
      <c r="G483" s="34"/>
      <c r="H483" s="39"/>
    </row>
    <row r="484" spans="1:8" s="2" customFormat="1" ht="16.899999999999999" customHeight="1">
      <c r="A484" s="34"/>
      <c r="B484" s="39"/>
      <c r="C484" s="266" t="s">
        <v>1617</v>
      </c>
      <c r="D484" s="266" t="s">
        <v>1618</v>
      </c>
      <c r="E484" s="17" t="s">
        <v>105</v>
      </c>
      <c r="F484" s="267">
        <v>24.9</v>
      </c>
      <c r="G484" s="34"/>
      <c r="H484" s="39"/>
    </row>
    <row r="485" spans="1:8" s="2" customFormat="1" ht="16.899999999999999" customHeight="1">
      <c r="A485" s="34"/>
      <c r="B485" s="39"/>
      <c r="C485" s="266" t="s">
        <v>1657</v>
      </c>
      <c r="D485" s="266" t="s">
        <v>1658</v>
      </c>
      <c r="E485" s="17" t="s">
        <v>105</v>
      </c>
      <c r="F485" s="267">
        <v>8.4</v>
      </c>
      <c r="G485" s="34"/>
      <c r="H485" s="39"/>
    </row>
    <row r="486" spans="1:8" s="2" customFormat="1" ht="16.899999999999999" customHeight="1">
      <c r="A486" s="34"/>
      <c r="B486" s="39"/>
      <c r="C486" s="262" t="s">
        <v>1697</v>
      </c>
      <c r="D486" s="263" t="s">
        <v>1697</v>
      </c>
      <c r="E486" s="264" t="s">
        <v>105</v>
      </c>
      <c r="F486" s="265">
        <v>8.5</v>
      </c>
      <c r="G486" s="34"/>
      <c r="H486" s="39"/>
    </row>
    <row r="487" spans="1:8" s="2" customFormat="1" ht="16.899999999999999" customHeight="1">
      <c r="A487" s="34"/>
      <c r="B487" s="39"/>
      <c r="C487" s="266" t="s">
        <v>1697</v>
      </c>
      <c r="D487" s="266" t="s">
        <v>1698</v>
      </c>
      <c r="E487" s="17" t="s">
        <v>1</v>
      </c>
      <c r="F487" s="267">
        <v>8.5</v>
      </c>
      <c r="G487" s="34"/>
      <c r="H487" s="39"/>
    </row>
    <row r="488" spans="1:8" s="2" customFormat="1" ht="16.899999999999999" customHeight="1">
      <c r="A488" s="34"/>
      <c r="B488" s="39"/>
      <c r="C488" s="268" t="s">
        <v>2003</v>
      </c>
      <c r="D488" s="34"/>
      <c r="E488" s="34"/>
      <c r="F488" s="34"/>
      <c r="G488" s="34"/>
      <c r="H488" s="39"/>
    </row>
    <row r="489" spans="1:8" s="2" customFormat="1" ht="16.899999999999999" customHeight="1">
      <c r="A489" s="34"/>
      <c r="B489" s="39"/>
      <c r="C489" s="266" t="s">
        <v>1613</v>
      </c>
      <c r="D489" s="266" t="s">
        <v>1614</v>
      </c>
      <c r="E489" s="17" t="s">
        <v>105</v>
      </c>
      <c r="F489" s="267">
        <v>26.5</v>
      </c>
      <c r="G489" s="34"/>
      <c r="H489" s="39"/>
    </row>
    <row r="490" spans="1:8" s="2" customFormat="1" ht="22.5">
      <c r="A490" s="34"/>
      <c r="B490" s="39"/>
      <c r="C490" s="266" t="s">
        <v>1582</v>
      </c>
      <c r="D490" s="266" t="s">
        <v>1583</v>
      </c>
      <c r="E490" s="17" t="s">
        <v>105</v>
      </c>
      <c r="F490" s="267">
        <v>26.5</v>
      </c>
      <c r="G490" s="34"/>
      <c r="H490" s="39"/>
    </row>
    <row r="491" spans="1:8" s="2" customFormat="1" ht="16.899999999999999" customHeight="1">
      <c r="A491" s="34"/>
      <c r="B491" s="39"/>
      <c r="C491" s="266" t="s">
        <v>1640</v>
      </c>
      <c r="D491" s="266" t="s">
        <v>1641</v>
      </c>
      <c r="E491" s="17" t="s">
        <v>105</v>
      </c>
      <c r="F491" s="267">
        <v>79</v>
      </c>
      <c r="G491" s="34"/>
      <c r="H491" s="39"/>
    </row>
    <row r="492" spans="1:8" s="2" customFormat="1" ht="16.899999999999999" customHeight="1">
      <c r="A492" s="34"/>
      <c r="B492" s="39"/>
      <c r="C492" s="266" t="s">
        <v>1495</v>
      </c>
      <c r="D492" s="266" t="s">
        <v>1496</v>
      </c>
      <c r="E492" s="17" t="s">
        <v>105</v>
      </c>
      <c r="F492" s="267">
        <v>153.5</v>
      </c>
      <c r="G492" s="34"/>
      <c r="H492" s="39"/>
    </row>
    <row r="493" spans="1:8" s="2" customFormat="1" ht="16.899999999999999" customHeight="1">
      <c r="A493" s="34"/>
      <c r="B493" s="39"/>
      <c r="C493" s="266" t="s">
        <v>1736</v>
      </c>
      <c r="D493" s="266" t="s">
        <v>1737</v>
      </c>
      <c r="E493" s="17" t="s">
        <v>105</v>
      </c>
      <c r="F493" s="267">
        <v>13.35</v>
      </c>
      <c r="G493" s="34"/>
      <c r="H493" s="39"/>
    </row>
    <row r="494" spans="1:8" s="2" customFormat="1" ht="16.899999999999999" customHeight="1">
      <c r="A494" s="34"/>
      <c r="B494" s="39"/>
      <c r="C494" s="266" t="s">
        <v>1657</v>
      </c>
      <c r="D494" s="266" t="s">
        <v>1658</v>
      </c>
      <c r="E494" s="17" t="s">
        <v>105</v>
      </c>
      <c r="F494" s="267">
        <v>8.4</v>
      </c>
      <c r="G494" s="34"/>
      <c r="H494" s="39"/>
    </row>
    <row r="495" spans="1:8" s="2" customFormat="1" ht="16.899999999999999" customHeight="1">
      <c r="A495" s="34"/>
      <c r="B495" s="39"/>
      <c r="C495" s="262" t="s">
        <v>1476</v>
      </c>
      <c r="D495" s="263" t="s">
        <v>1476</v>
      </c>
      <c r="E495" s="264" t="s">
        <v>105</v>
      </c>
      <c r="F495" s="265">
        <v>37</v>
      </c>
      <c r="G495" s="34"/>
      <c r="H495" s="39"/>
    </row>
    <row r="496" spans="1:8" s="2" customFormat="1" ht="16.899999999999999" customHeight="1">
      <c r="A496" s="34"/>
      <c r="B496" s="39"/>
      <c r="C496" s="266" t="s">
        <v>1525</v>
      </c>
      <c r="D496" s="266" t="s">
        <v>1526</v>
      </c>
      <c r="E496" s="17" t="s">
        <v>105</v>
      </c>
      <c r="F496" s="267">
        <v>167.5</v>
      </c>
      <c r="G496" s="34"/>
      <c r="H496" s="39"/>
    </row>
    <row r="497" spans="1:8" s="2" customFormat="1" ht="16.899999999999999" customHeight="1">
      <c r="A497" s="34"/>
      <c r="B497" s="39"/>
      <c r="C497" s="266" t="s">
        <v>1621</v>
      </c>
      <c r="D497" s="266" t="s">
        <v>1622</v>
      </c>
      <c r="E497" s="17" t="s">
        <v>1623</v>
      </c>
      <c r="F497" s="267">
        <v>0.16800000000000001</v>
      </c>
      <c r="G497" s="34"/>
      <c r="H497" s="39"/>
    </row>
    <row r="498" spans="1:8" s="2" customFormat="1" ht="16.899999999999999" customHeight="1">
      <c r="A498" s="34"/>
      <c r="B498" s="39"/>
      <c r="C498" s="266" t="s">
        <v>1648</v>
      </c>
      <c r="D498" s="266" t="s">
        <v>1649</v>
      </c>
      <c r="E498" s="17" t="s">
        <v>105</v>
      </c>
      <c r="F498" s="267">
        <v>206</v>
      </c>
      <c r="G498" s="34"/>
      <c r="H498" s="39"/>
    </row>
    <row r="499" spans="1:8" s="2" customFormat="1" ht="16.899999999999999" customHeight="1">
      <c r="A499" s="34"/>
      <c r="B499" s="39"/>
      <c r="C499" s="266" t="s">
        <v>1662</v>
      </c>
      <c r="D499" s="266" t="s">
        <v>1663</v>
      </c>
      <c r="E499" s="17" t="s">
        <v>105</v>
      </c>
      <c r="F499" s="267">
        <v>79</v>
      </c>
      <c r="G499" s="34"/>
      <c r="H499" s="39"/>
    </row>
    <row r="500" spans="1:8" s="2" customFormat="1" ht="16.899999999999999" customHeight="1">
      <c r="A500" s="34"/>
      <c r="B500" s="39"/>
      <c r="C500" s="266" t="s">
        <v>1668</v>
      </c>
      <c r="D500" s="266" t="s">
        <v>1669</v>
      </c>
      <c r="E500" s="17" t="s">
        <v>236</v>
      </c>
      <c r="F500" s="267">
        <v>335</v>
      </c>
      <c r="G500" s="34"/>
      <c r="H500" s="39"/>
    </row>
    <row r="501" spans="1:8" s="2" customFormat="1" ht="16.899999999999999" customHeight="1">
      <c r="A501" s="34"/>
      <c r="B501" s="39"/>
      <c r="C501" s="266" t="s">
        <v>1529</v>
      </c>
      <c r="D501" s="266" t="s">
        <v>1530</v>
      </c>
      <c r="E501" s="17" t="s">
        <v>105</v>
      </c>
      <c r="F501" s="267">
        <v>175.875</v>
      </c>
      <c r="G501" s="34"/>
      <c r="H501" s="39"/>
    </row>
    <row r="502" spans="1:8" s="2" customFormat="1" ht="16.899999999999999" customHeight="1">
      <c r="A502" s="34"/>
      <c r="B502" s="39"/>
      <c r="C502" s="262" t="s">
        <v>1478</v>
      </c>
      <c r="D502" s="263" t="s">
        <v>1478</v>
      </c>
      <c r="E502" s="264" t="s">
        <v>105</v>
      </c>
      <c r="F502" s="265">
        <v>88.5</v>
      </c>
      <c r="G502" s="34"/>
      <c r="H502" s="39"/>
    </row>
    <row r="503" spans="1:8" s="2" customFormat="1" ht="16.899999999999999" customHeight="1">
      <c r="A503" s="34"/>
      <c r="B503" s="39"/>
      <c r="C503" s="266" t="s">
        <v>1478</v>
      </c>
      <c r="D503" s="266" t="s">
        <v>1762</v>
      </c>
      <c r="E503" s="17" t="s">
        <v>1</v>
      </c>
      <c r="F503" s="267">
        <v>88.5</v>
      </c>
      <c r="G503" s="34"/>
      <c r="H503" s="39"/>
    </row>
    <row r="504" spans="1:8" s="2" customFormat="1" ht="16.899999999999999" customHeight="1">
      <c r="A504" s="34"/>
      <c r="B504" s="39"/>
      <c r="C504" s="268" t="s">
        <v>2003</v>
      </c>
      <c r="D504" s="34"/>
      <c r="E504" s="34"/>
      <c r="F504" s="34"/>
      <c r="G504" s="34"/>
      <c r="H504" s="39"/>
    </row>
    <row r="505" spans="1:8" s="2" customFormat="1" ht="22.5">
      <c r="A505" s="34"/>
      <c r="B505" s="39"/>
      <c r="C505" s="266" t="s">
        <v>1644</v>
      </c>
      <c r="D505" s="266" t="s">
        <v>1645</v>
      </c>
      <c r="E505" s="17" t="s">
        <v>105</v>
      </c>
      <c r="F505" s="267">
        <v>88.5</v>
      </c>
      <c r="G505" s="34"/>
      <c r="H505" s="39"/>
    </row>
    <row r="506" spans="1:8" s="2" customFormat="1" ht="16.899999999999999" customHeight="1">
      <c r="A506" s="34"/>
      <c r="B506" s="39"/>
      <c r="C506" s="266" t="s">
        <v>1525</v>
      </c>
      <c r="D506" s="266" t="s">
        <v>1526</v>
      </c>
      <c r="E506" s="17" t="s">
        <v>105</v>
      </c>
      <c r="F506" s="267">
        <v>167.5</v>
      </c>
      <c r="G506" s="34"/>
      <c r="H506" s="39"/>
    </row>
    <row r="507" spans="1:8" s="2" customFormat="1" ht="16.899999999999999" customHeight="1">
      <c r="A507" s="34"/>
      <c r="B507" s="39"/>
      <c r="C507" s="266" t="s">
        <v>1621</v>
      </c>
      <c r="D507" s="266" t="s">
        <v>1622</v>
      </c>
      <c r="E507" s="17" t="s">
        <v>1623</v>
      </c>
      <c r="F507" s="267">
        <v>0.16800000000000001</v>
      </c>
      <c r="G507" s="34"/>
      <c r="H507" s="39"/>
    </row>
    <row r="508" spans="1:8" s="2" customFormat="1" ht="16.899999999999999" customHeight="1">
      <c r="A508" s="34"/>
      <c r="B508" s="39"/>
      <c r="C508" s="266" t="s">
        <v>1665</v>
      </c>
      <c r="D508" s="266" t="s">
        <v>1666</v>
      </c>
      <c r="E508" s="17" t="s">
        <v>105</v>
      </c>
      <c r="F508" s="267">
        <v>88.5</v>
      </c>
      <c r="G508" s="34"/>
      <c r="H508" s="39"/>
    </row>
    <row r="509" spans="1:8" s="2" customFormat="1" ht="16.899999999999999" customHeight="1">
      <c r="A509" s="34"/>
      <c r="B509" s="39"/>
      <c r="C509" s="266" t="s">
        <v>1668</v>
      </c>
      <c r="D509" s="266" t="s">
        <v>1669</v>
      </c>
      <c r="E509" s="17" t="s">
        <v>236</v>
      </c>
      <c r="F509" s="267">
        <v>335</v>
      </c>
      <c r="G509" s="34"/>
      <c r="H509" s="39"/>
    </row>
    <row r="510" spans="1:8" s="2" customFormat="1" ht="16.899999999999999" customHeight="1">
      <c r="A510" s="34"/>
      <c r="B510" s="39"/>
      <c r="C510" s="266" t="s">
        <v>1529</v>
      </c>
      <c r="D510" s="266" t="s">
        <v>1530</v>
      </c>
      <c r="E510" s="17" t="s">
        <v>105</v>
      </c>
      <c r="F510" s="267">
        <v>175.875</v>
      </c>
      <c r="G510" s="34"/>
      <c r="H510" s="39"/>
    </row>
    <row r="511" spans="1:8" s="2" customFormat="1" ht="16.899999999999999" customHeight="1">
      <c r="A511" s="34"/>
      <c r="B511" s="39"/>
      <c r="C511" s="262" t="s">
        <v>1475</v>
      </c>
      <c r="D511" s="263" t="s">
        <v>1475</v>
      </c>
      <c r="E511" s="264" t="s">
        <v>105</v>
      </c>
      <c r="F511" s="265">
        <v>26.5</v>
      </c>
      <c r="G511" s="34"/>
      <c r="H511" s="39"/>
    </row>
    <row r="512" spans="1:8" s="2" customFormat="1" ht="16.899999999999999" customHeight="1">
      <c r="A512" s="34"/>
      <c r="B512" s="39"/>
      <c r="C512" s="266" t="s">
        <v>1</v>
      </c>
      <c r="D512" s="266" t="s">
        <v>1717</v>
      </c>
      <c r="E512" s="17" t="s">
        <v>1</v>
      </c>
      <c r="F512" s="267">
        <v>0</v>
      </c>
      <c r="G512" s="34"/>
      <c r="H512" s="39"/>
    </row>
    <row r="513" spans="1:8" s="2" customFormat="1" ht="16.899999999999999" customHeight="1">
      <c r="A513" s="34"/>
      <c r="B513" s="39"/>
      <c r="C513" s="266" t="s">
        <v>1475</v>
      </c>
      <c r="D513" s="266" t="s">
        <v>1724</v>
      </c>
      <c r="E513" s="17" t="s">
        <v>1</v>
      </c>
      <c r="F513" s="267">
        <v>26.5</v>
      </c>
      <c r="G513" s="34"/>
      <c r="H513" s="39"/>
    </row>
    <row r="514" spans="1:8" s="2" customFormat="1" ht="16.899999999999999" customHeight="1">
      <c r="A514" s="34"/>
      <c r="B514" s="39"/>
      <c r="C514" s="268" t="s">
        <v>2003</v>
      </c>
      <c r="D514" s="34"/>
      <c r="E514" s="34"/>
      <c r="F514" s="34"/>
      <c r="G514" s="34"/>
      <c r="H514" s="39"/>
    </row>
    <row r="515" spans="1:8" s="2" customFormat="1" ht="22.5">
      <c r="A515" s="34"/>
      <c r="B515" s="39"/>
      <c r="C515" s="266" t="s">
        <v>1582</v>
      </c>
      <c r="D515" s="266" t="s">
        <v>1583</v>
      </c>
      <c r="E515" s="17" t="s">
        <v>105</v>
      </c>
      <c r="F515" s="267">
        <v>26.5</v>
      </c>
      <c r="G515" s="34"/>
      <c r="H515" s="39"/>
    </row>
    <row r="516" spans="1:8" s="2" customFormat="1" ht="16.899999999999999" customHeight="1">
      <c r="A516" s="34"/>
      <c r="B516" s="39"/>
      <c r="C516" s="266" t="s">
        <v>1585</v>
      </c>
      <c r="D516" s="266" t="s">
        <v>1586</v>
      </c>
      <c r="E516" s="17" t="s">
        <v>487</v>
      </c>
      <c r="F516" s="267">
        <v>17.251999999999999</v>
      </c>
      <c r="G516" s="34"/>
      <c r="H516" s="39"/>
    </row>
    <row r="517" spans="1:8" s="2" customFormat="1" ht="26.45" customHeight="1">
      <c r="A517" s="34"/>
      <c r="B517" s="39"/>
      <c r="C517" s="261" t="s">
        <v>2011</v>
      </c>
      <c r="D517" s="261" t="s">
        <v>102</v>
      </c>
      <c r="E517" s="34"/>
      <c r="F517" s="34"/>
      <c r="G517" s="34"/>
      <c r="H517" s="39"/>
    </row>
    <row r="518" spans="1:8" s="2" customFormat="1" ht="16.899999999999999" customHeight="1">
      <c r="A518" s="34"/>
      <c r="B518" s="39"/>
      <c r="C518" s="262" t="s">
        <v>235</v>
      </c>
      <c r="D518" s="263" t="s">
        <v>235</v>
      </c>
      <c r="E518" s="264" t="s">
        <v>236</v>
      </c>
      <c r="F518" s="265">
        <v>770</v>
      </c>
      <c r="G518" s="34"/>
      <c r="H518" s="39"/>
    </row>
    <row r="519" spans="1:8" s="2" customFormat="1" ht="16.899999999999999" customHeight="1">
      <c r="A519" s="34"/>
      <c r="B519" s="39"/>
      <c r="C519" s="266" t="s">
        <v>235</v>
      </c>
      <c r="D519" s="266" t="s">
        <v>1801</v>
      </c>
      <c r="E519" s="17" t="s">
        <v>1</v>
      </c>
      <c r="F519" s="267">
        <v>770</v>
      </c>
      <c r="G519" s="34"/>
      <c r="H519" s="39"/>
    </row>
    <row r="520" spans="1:8" s="2" customFormat="1" ht="16.899999999999999" customHeight="1">
      <c r="A520" s="34"/>
      <c r="B520" s="39"/>
      <c r="C520" s="268" t="s">
        <v>2003</v>
      </c>
      <c r="D520" s="34"/>
      <c r="E520" s="34"/>
      <c r="F520" s="34"/>
      <c r="G520" s="34"/>
      <c r="H520" s="39"/>
    </row>
    <row r="521" spans="1:8" s="2" customFormat="1" ht="16.899999999999999" customHeight="1">
      <c r="A521" s="34"/>
      <c r="B521" s="39"/>
      <c r="C521" s="266" t="s">
        <v>1798</v>
      </c>
      <c r="D521" s="266" t="s">
        <v>1799</v>
      </c>
      <c r="E521" s="17" t="s">
        <v>236</v>
      </c>
      <c r="F521" s="267">
        <v>770</v>
      </c>
      <c r="G521" s="34"/>
      <c r="H521" s="39"/>
    </row>
    <row r="522" spans="1:8" s="2" customFormat="1" ht="16.899999999999999" customHeight="1">
      <c r="A522" s="34"/>
      <c r="B522" s="39"/>
      <c r="C522" s="266" t="s">
        <v>1798</v>
      </c>
      <c r="D522" s="266" t="s">
        <v>1799</v>
      </c>
      <c r="E522" s="17" t="s">
        <v>236</v>
      </c>
      <c r="F522" s="267">
        <v>770</v>
      </c>
      <c r="G522" s="34"/>
      <c r="H522" s="39"/>
    </row>
    <row r="523" spans="1:8" s="2" customFormat="1" ht="16.899999999999999" customHeight="1">
      <c r="A523" s="34"/>
      <c r="B523" s="39"/>
      <c r="C523" s="266" t="s">
        <v>1798</v>
      </c>
      <c r="D523" s="266" t="s">
        <v>1799</v>
      </c>
      <c r="E523" s="17" t="s">
        <v>236</v>
      </c>
      <c r="F523" s="267">
        <v>770</v>
      </c>
      <c r="G523" s="34"/>
      <c r="H523" s="39"/>
    </row>
    <row r="524" spans="1:8" s="2" customFormat="1" ht="16.899999999999999" customHeight="1">
      <c r="A524" s="34"/>
      <c r="B524" s="39"/>
      <c r="C524" s="266" t="s">
        <v>1798</v>
      </c>
      <c r="D524" s="266" t="s">
        <v>1799</v>
      </c>
      <c r="E524" s="17" t="s">
        <v>236</v>
      </c>
      <c r="F524" s="267">
        <v>770</v>
      </c>
      <c r="G524" s="34"/>
      <c r="H524" s="39"/>
    </row>
    <row r="525" spans="1:8" s="2" customFormat="1" ht="16.899999999999999" customHeight="1">
      <c r="A525" s="34"/>
      <c r="B525" s="39"/>
      <c r="C525" s="266" t="s">
        <v>1798</v>
      </c>
      <c r="D525" s="266" t="s">
        <v>1799</v>
      </c>
      <c r="E525" s="17" t="s">
        <v>236</v>
      </c>
      <c r="F525" s="267">
        <v>770</v>
      </c>
      <c r="G525" s="34"/>
      <c r="H525" s="39"/>
    </row>
    <row r="526" spans="1:8" s="2" customFormat="1" ht="16.899999999999999" customHeight="1">
      <c r="A526" s="34"/>
      <c r="B526" s="39"/>
      <c r="C526" s="266" t="s">
        <v>561</v>
      </c>
      <c r="D526" s="266" t="s">
        <v>562</v>
      </c>
      <c r="E526" s="17" t="s">
        <v>236</v>
      </c>
      <c r="F526" s="267">
        <v>77</v>
      </c>
      <c r="G526" s="34"/>
      <c r="H526" s="39"/>
    </row>
    <row r="527" spans="1:8" s="2" customFormat="1" ht="16.899999999999999" customHeight="1">
      <c r="A527" s="34"/>
      <c r="B527" s="39"/>
      <c r="C527" s="266" t="s">
        <v>561</v>
      </c>
      <c r="D527" s="266" t="s">
        <v>562</v>
      </c>
      <c r="E527" s="17" t="s">
        <v>236</v>
      </c>
      <c r="F527" s="267">
        <v>77</v>
      </c>
      <c r="G527" s="34"/>
      <c r="H527" s="39"/>
    </row>
    <row r="528" spans="1:8" s="2" customFormat="1" ht="16.899999999999999" customHeight="1">
      <c r="A528" s="34"/>
      <c r="B528" s="39"/>
      <c r="C528" s="266" t="s">
        <v>561</v>
      </c>
      <c r="D528" s="266" t="s">
        <v>562</v>
      </c>
      <c r="E528" s="17" t="s">
        <v>236</v>
      </c>
      <c r="F528" s="267">
        <v>77</v>
      </c>
      <c r="G528" s="34"/>
      <c r="H528" s="39"/>
    </row>
    <row r="529" spans="1:8" s="2" customFormat="1" ht="16.899999999999999" customHeight="1">
      <c r="A529" s="34"/>
      <c r="B529" s="39"/>
      <c r="C529" s="266" t="s">
        <v>561</v>
      </c>
      <c r="D529" s="266" t="s">
        <v>562</v>
      </c>
      <c r="E529" s="17" t="s">
        <v>236</v>
      </c>
      <c r="F529" s="267">
        <v>77</v>
      </c>
      <c r="G529" s="34"/>
      <c r="H529" s="39"/>
    </row>
    <row r="530" spans="1:8" s="2" customFormat="1" ht="16.899999999999999" customHeight="1">
      <c r="A530" s="34"/>
      <c r="B530" s="39"/>
      <c r="C530" s="266" t="s">
        <v>561</v>
      </c>
      <c r="D530" s="266" t="s">
        <v>562</v>
      </c>
      <c r="E530" s="17" t="s">
        <v>236</v>
      </c>
      <c r="F530" s="267">
        <v>77</v>
      </c>
      <c r="G530" s="34"/>
      <c r="H530" s="39"/>
    </row>
    <row r="531" spans="1:8" s="2" customFormat="1" ht="22.5">
      <c r="A531" s="34"/>
      <c r="B531" s="39"/>
      <c r="C531" s="266" t="s">
        <v>569</v>
      </c>
      <c r="D531" s="266" t="s">
        <v>570</v>
      </c>
      <c r="E531" s="17" t="s">
        <v>571</v>
      </c>
      <c r="F531" s="267">
        <v>0.04</v>
      </c>
      <c r="G531" s="34"/>
      <c r="H531" s="39"/>
    </row>
    <row r="532" spans="1:8" s="2" customFormat="1" ht="22.5">
      <c r="A532" s="34"/>
      <c r="B532" s="39"/>
      <c r="C532" s="266" t="s">
        <v>569</v>
      </c>
      <c r="D532" s="266" t="s">
        <v>570</v>
      </c>
      <c r="E532" s="17" t="s">
        <v>571</v>
      </c>
      <c r="F532" s="267">
        <v>0.04</v>
      </c>
      <c r="G532" s="34"/>
      <c r="H532" s="39"/>
    </row>
    <row r="533" spans="1:8" s="2" customFormat="1" ht="22.5">
      <c r="A533" s="34"/>
      <c r="B533" s="39"/>
      <c r="C533" s="266" t="s">
        <v>569</v>
      </c>
      <c r="D533" s="266" t="s">
        <v>570</v>
      </c>
      <c r="E533" s="17" t="s">
        <v>571</v>
      </c>
      <c r="F533" s="267">
        <v>0.04</v>
      </c>
      <c r="G533" s="34"/>
      <c r="H533" s="39"/>
    </row>
    <row r="534" spans="1:8" s="2" customFormat="1" ht="22.5">
      <c r="A534" s="34"/>
      <c r="B534" s="39"/>
      <c r="C534" s="266" t="s">
        <v>569</v>
      </c>
      <c r="D534" s="266" t="s">
        <v>570</v>
      </c>
      <c r="E534" s="17" t="s">
        <v>571</v>
      </c>
      <c r="F534" s="267">
        <v>0.04</v>
      </c>
      <c r="G534" s="34"/>
      <c r="H534" s="39"/>
    </row>
    <row r="535" spans="1:8" s="2" customFormat="1" ht="22.5">
      <c r="A535" s="34"/>
      <c r="B535" s="39"/>
      <c r="C535" s="266" t="s">
        <v>569</v>
      </c>
      <c r="D535" s="266" t="s">
        <v>570</v>
      </c>
      <c r="E535" s="17" t="s">
        <v>571</v>
      </c>
      <c r="F535" s="267">
        <v>0.04</v>
      </c>
      <c r="G535" s="34"/>
      <c r="H535" s="39"/>
    </row>
    <row r="536" spans="1:8" s="2" customFormat="1" ht="22.5">
      <c r="A536" s="34"/>
      <c r="B536" s="39"/>
      <c r="C536" s="266" t="s">
        <v>1861</v>
      </c>
      <c r="D536" s="266" t="s">
        <v>1862</v>
      </c>
      <c r="E536" s="17" t="s">
        <v>236</v>
      </c>
      <c r="F536" s="267">
        <v>154</v>
      </c>
      <c r="G536" s="34"/>
      <c r="H536" s="39"/>
    </row>
    <row r="537" spans="1:8" s="2" customFormat="1" ht="22.5">
      <c r="A537" s="34"/>
      <c r="B537" s="39"/>
      <c r="C537" s="266" t="s">
        <v>1861</v>
      </c>
      <c r="D537" s="266" t="s">
        <v>1862</v>
      </c>
      <c r="E537" s="17" t="s">
        <v>236</v>
      </c>
      <c r="F537" s="267">
        <v>154</v>
      </c>
      <c r="G537" s="34"/>
      <c r="H537" s="39"/>
    </row>
    <row r="538" spans="1:8" s="2" customFormat="1" ht="22.5">
      <c r="A538" s="34"/>
      <c r="B538" s="39"/>
      <c r="C538" s="266" t="s">
        <v>1861</v>
      </c>
      <c r="D538" s="266" t="s">
        <v>1862</v>
      </c>
      <c r="E538" s="17" t="s">
        <v>236</v>
      </c>
      <c r="F538" s="267">
        <v>154</v>
      </c>
      <c r="G538" s="34"/>
      <c r="H538" s="39"/>
    </row>
    <row r="539" spans="1:8" s="2" customFormat="1" ht="22.5">
      <c r="A539" s="34"/>
      <c r="B539" s="39"/>
      <c r="C539" s="266" t="s">
        <v>1861</v>
      </c>
      <c r="D539" s="266" t="s">
        <v>1862</v>
      </c>
      <c r="E539" s="17" t="s">
        <v>236</v>
      </c>
      <c r="F539" s="267">
        <v>154</v>
      </c>
      <c r="G539" s="34"/>
      <c r="H539" s="39"/>
    </row>
    <row r="540" spans="1:8" s="2" customFormat="1" ht="22.5">
      <c r="A540" s="34"/>
      <c r="B540" s="39"/>
      <c r="C540" s="266" t="s">
        <v>1861</v>
      </c>
      <c r="D540" s="266" t="s">
        <v>1862</v>
      </c>
      <c r="E540" s="17" t="s">
        <v>236</v>
      </c>
      <c r="F540" s="267">
        <v>154</v>
      </c>
      <c r="G540" s="34"/>
      <c r="H540" s="39"/>
    </row>
    <row r="541" spans="1:8" s="2" customFormat="1" ht="16.899999999999999" customHeight="1">
      <c r="A541" s="34"/>
      <c r="B541" s="39"/>
      <c r="C541" s="266" t="s">
        <v>500</v>
      </c>
      <c r="D541" s="266" t="s">
        <v>1812</v>
      </c>
      <c r="E541" s="17" t="s">
        <v>487</v>
      </c>
      <c r="F541" s="267">
        <v>16.667999999999999</v>
      </c>
      <c r="G541" s="34"/>
      <c r="H541" s="39"/>
    </row>
    <row r="542" spans="1:8" s="2" customFormat="1" ht="16.899999999999999" customHeight="1">
      <c r="A542" s="34"/>
      <c r="B542" s="39"/>
      <c r="C542" s="266" t="s">
        <v>500</v>
      </c>
      <c r="D542" s="266" t="s">
        <v>1812</v>
      </c>
      <c r="E542" s="17" t="s">
        <v>487</v>
      </c>
      <c r="F542" s="267">
        <v>16.667999999999999</v>
      </c>
      <c r="G542" s="34"/>
      <c r="H542" s="39"/>
    </row>
    <row r="543" spans="1:8" s="2" customFormat="1" ht="16.899999999999999" customHeight="1">
      <c r="A543" s="34"/>
      <c r="B543" s="39"/>
      <c r="C543" s="266" t="s">
        <v>500</v>
      </c>
      <c r="D543" s="266" t="s">
        <v>1812</v>
      </c>
      <c r="E543" s="17" t="s">
        <v>487</v>
      </c>
      <c r="F543" s="267">
        <v>16.667999999999999</v>
      </c>
      <c r="G543" s="34"/>
      <c r="H543" s="39"/>
    </row>
    <row r="544" spans="1:8" s="2" customFormat="1" ht="16.899999999999999" customHeight="1">
      <c r="A544" s="34"/>
      <c r="B544" s="39"/>
      <c r="C544" s="266" t="s">
        <v>500</v>
      </c>
      <c r="D544" s="266" t="s">
        <v>1812</v>
      </c>
      <c r="E544" s="17" t="s">
        <v>487</v>
      </c>
      <c r="F544" s="267">
        <v>16.667999999999999</v>
      </c>
      <c r="G544" s="34"/>
      <c r="H544" s="39"/>
    </row>
    <row r="545" spans="1:8" s="2" customFormat="1" ht="16.899999999999999" customHeight="1">
      <c r="A545" s="34"/>
      <c r="B545" s="39"/>
      <c r="C545" s="266" t="s">
        <v>500</v>
      </c>
      <c r="D545" s="266" t="s">
        <v>1812</v>
      </c>
      <c r="E545" s="17" t="s">
        <v>487</v>
      </c>
      <c r="F545" s="267">
        <v>16.667999999999999</v>
      </c>
      <c r="G545" s="34"/>
      <c r="H545" s="39"/>
    </row>
    <row r="546" spans="1:8" s="2" customFormat="1" ht="16.899999999999999" customHeight="1">
      <c r="A546" s="34"/>
      <c r="B546" s="39"/>
      <c r="C546" s="266" t="s">
        <v>1476</v>
      </c>
      <c r="D546" s="266" t="s">
        <v>1780</v>
      </c>
      <c r="E546" s="17" t="s">
        <v>1</v>
      </c>
      <c r="F546" s="267">
        <v>37</v>
      </c>
      <c r="G546" s="34"/>
      <c r="H546" s="39"/>
    </row>
    <row r="547" spans="1:8" s="2" customFormat="1" ht="16.899999999999999" customHeight="1">
      <c r="A547" s="34"/>
      <c r="B547" s="39"/>
      <c r="C547" s="268" t="s">
        <v>2003</v>
      </c>
      <c r="D547" s="34"/>
      <c r="E547" s="34"/>
      <c r="F547" s="34"/>
      <c r="G547" s="34"/>
      <c r="H547" s="39"/>
    </row>
    <row r="548" spans="1:8" s="2" customFormat="1" ht="22.5">
      <c r="A548" s="34"/>
      <c r="B548" s="39"/>
      <c r="C548" s="266" t="s">
        <v>1672</v>
      </c>
      <c r="D548" s="266" t="s">
        <v>1673</v>
      </c>
      <c r="E548" s="17" t="s">
        <v>105</v>
      </c>
      <c r="F548" s="267">
        <v>37</v>
      </c>
      <c r="G548" s="34"/>
      <c r="H548" s="39"/>
    </row>
    <row r="549" spans="1:8" s="2" customFormat="1" ht="16.899999999999999" customHeight="1">
      <c r="A549" s="34"/>
      <c r="B549" s="39"/>
      <c r="C549" s="266" t="s">
        <v>1640</v>
      </c>
      <c r="D549" s="266" t="s">
        <v>1641</v>
      </c>
      <c r="E549" s="17" t="s">
        <v>105</v>
      </c>
      <c r="F549" s="267">
        <v>79</v>
      </c>
      <c r="G549" s="34"/>
      <c r="H549" s="39"/>
    </row>
    <row r="550" spans="1:8" s="2" customFormat="1" ht="22.5">
      <c r="A550" s="34"/>
      <c r="B550" s="39"/>
      <c r="C550" s="266" t="s">
        <v>1644</v>
      </c>
      <c r="D550" s="266" t="s">
        <v>1645</v>
      </c>
      <c r="E550" s="17" t="s">
        <v>105</v>
      </c>
      <c r="F550" s="267">
        <v>88.5</v>
      </c>
      <c r="G550" s="34"/>
      <c r="H550" s="39"/>
    </row>
    <row r="551" spans="1:8" s="2" customFormat="1" ht="16.899999999999999" customHeight="1">
      <c r="A551" s="34"/>
      <c r="B551" s="39"/>
      <c r="C551" s="266" t="s">
        <v>1486</v>
      </c>
      <c r="D551" s="266" t="s">
        <v>1487</v>
      </c>
      <c r="E551" s="17" t="s">
        <v>249</v>
      </c>
      <c r="F551" s="267">
        <v>2.3130000000000002</v>
      </c>
      <c r="G551" s="34"/>
      <c r="H551" s="39"/>
    </row>
    <row r="552" spans="1:8" s="2" customFormat="1" ht="16.899999999999999" customHeight="1">
      <c r="A552" s="34"/>
      <c r="B552" s="39"/>
      <c r="C552" s="266" t="s">
        <v>1657</v>
      </c>
      <c r="D552" s="266" t="s">
        <v>1658</v>
      </c>
      <c r="E552" s="17" t="s">
        <v>105</v>
      </c>
      <c r="F552" s="267">
        <v>8.4</v>
      </c>
      <c r="G552" s="34"/>
      <c r="H552" s="39"/>
    </row>
    <row r="553" spans="1:8" s="2" customFormat="1" ht="16.899999999999999" customHeight="1">
      <c r="A553" s="34"/>
      <c r="B553" s="39"/>
      <c r="C553" s="266" t="s">
        <v>1677</v>
      </c>
      <c r="D553" s="266" t="s">
        <v>1678</v>
      </c>
      <c r="E553" s="17" t="s">
        <v>105</v>
      </c>
      <c r="F553" s="267">
        <v>38.85</v>
      </c>
      <c r="G553" s="34"/>
      <c r="H553" s="39"/>
    </row>
    <row r="554" spans="1:8" s="2" customFormat="1" ht="16.899999999999999" customHeight="1">
      <c r="A554" s="34"/>
      <c r="B554" s="39"/>
      <c r="C554" s="262" t="s">
        <v>2012</v>
      </c>
      <c r="D554" s="263" t="s">
        <v>1476</v>
      </c>
      <c r="E554" s="264" t="s">
        <v>105</v>
      </c>
      <c r="F554" s="265">
        <v>184.4</v>
      </c>
      <c r="G554" s="34"/>
      <c r="H554" s="39"/>
    </row>
    <row r="555" spans="1:8" s="2" customFormat="1" ht="16.899999999999999" customHeight="1">
      <c r="A555" s="34"/>
      <c r="B555" s="39"/>
      <c r="C555" s="262" t="s">
        <v>1473</v>
      </c>
      <c r="D555" s="263" t="s">
        <v>1473</v>
      </c>
      <c r="E555" s="264" t="s">
        <v>105</v>
      </c>
      <c r="F555" s="265">
        <v>8</v>
      </c>
      <c r="G555" s="34"/>
      <c r="H555" s="39"/>
    </row>
    <row r="556" spans="1:8" s="2" customFormat="1" ht="16.899999999999999" customHeight="1">
      <c r="A556" s="34"/>
      <c r="B556" s="39"/>
      <c r="C556" s="266" t="s">
        <v>1</v>
      </c>
      <c r="D556" s="266" t="s">
        <v>1532</v>
      </c>
      <c r="E556" s="17" t="s">
        <v>1</v>
      </c>
      <c r="F556" s="267">
        <v>0</v>
      </c>
      <c r="G556" s="34"/>
      <c r="H556" s="39"/>
    </row>
    <row r="557" spans="1:8" s="2" customFormat="1" ht="16.899999999999999" customHeight="1">
      <c r="A557" s="34"/>
      <c r="B557" s="39"/>
      <c r="C557" s="266" t="s">
        <v>1473</v>
      </c>
      <c r="D557" s="266" t="s">
        <v>1768</v>
      </c>
      <c r="E557" s="17" t="s">
        <v>1</v>
      </c>
      <c r="F557" s="267">
        <v>8</v>
      </c>
      <c r="G557" s="34"/>
      <c r="H557" s="39"/>
    </row>
    <row r="558" spans="1:8" s="2" customFormat="1" ht="16.899999999999999" customHeight="1">
      <c r="A558" s="34"/>
      <c r="B558" s="39"/>
      <c r="C558" s="268" t="s">
        <v>2003</v>
      </c>
      <c r="D558" s="34"/>
      <c r="E558" s="34"/>
      <c r="F558" s="34"/>
      <c r="G558" s="34"/>
      <c r="H558" s="39"/>
    </row>
    <row r="559" spans="1:8" s="2" customFormat="1" ht="16.899999999999999" customHeight="1">
      <c r="A559" s="34"/>
      <c r="B559" s="39"/>
      <c r="C559" s="266" t="s">
        <v>1657</v>
      </c>
      <c r="D559" s="266" t="s">
        <v>1658</v>
      </c>
      <c r="E559" s="17" t="s">
        <v>105</v>
      </c>
      <c r="F559" s="267">
        <v>8</v>
      </c>
      <c r="G559" s="34"/>
      <c r="H559" s="39"/>
    </row>
    <row r="560" spans="1:8" s="2" customFormat="1" ht="16.899999999999999" customHeight="1">
      <c r="A560" s="34"/>
      <c r="B560" s="39"/>
      <c r="C560" s="266" t="s">
        <v>1654</v>
      </c>
      <c r="D560" s="266" t="s">
        <v>1655</v>
      </c>
      <c r="E560" s="17" t="s">
        <v>105</v>
      </c>
      <c r="F560" s="267">
        <v>8</v>
      </c>
      <c r="G560" s="34"/>
      <c r="H560" s="39"/>
    </row>
    <row r="561" spans="1:8" s="2" customFormat="1" ht="16.899999999999999" customHeight="1">
      <c r="A561" s="34"/>
      <c r="B561" s="39"/>
      <c r="C561" s="262" t="s">
        <v>1480</v>
      </c>
      <c r="D561" s="263" t="s">
        <v>1480</v>
      </c>
      <c r="E561" s="264" t="s">
        <v>105</v>
      </c>
      <c r="F561" s="265">
        <v>79</v>
      </c>
      <c r="G561" s="34"/>
      <c r="H561" s="39"/>
    </row>
    <row r="562" spans="1:8" s="2" customFormat="1" ht="16.899999999999999" customHeight="1">
      <c r="A562" s="34"/>
      <c r="B562" s="39"/>
      <c r="C562" s="266" t="s">
        <v>1480</v>
      </c>
      <c r="D562" s="266" t="s">
        <v>1760</v>
      </c>
      <c r="E562" s="17" t="s">
        <v>1</v>
      </c>
      <c r="F562" s="267">
        <v>79</v>
      </c>
      <c r="G562" s="34"/>
      <c r="H562" s="39"/>
    </row>
    <row r="563" spans="1:8" s="2" customFormat="1" ht="16.899999999999999" customHeight="1">
      <c r="A563" s="34"/>
      <c r="B563" s="39"/>
      <c r="C563" s="268" t="s">
        <v>2003</v>
      </c>
      <c r="D563" s="34"/>
      <c r="E563" s="34"/>
      <c r="F563" s="34"/>
      <c r="G563" s="34"/>
      <c r="H563" s="39"/>
    </row>
    <row r="564" spans="1:8" s="2" customFormat="1" ht="16.899999999999999" customHeight="1">
      <c r="A564" s="34"/>
      <c r="B564" s="39"/>
      <c r="C564" s="266" t="s">
        <v>1640</v>
      </c>
      <c r="D564" s="266" t="s">
        <v>1641</v>
      </c>
      <c r="E564" s="17" t="s">
        <v>105</v>
      </c>
      <c r="F564" s="267">
        <v>79</v>
      </c>
      <c r="G564" s="34"/>
      <c r="H564" s="39"/>
    </row>
    <row r="565" spans="1:8" s="2" customFormat="1" ht="7.35" customHeight="1">
      <c r="A565" s="34"/>
      <c r="B565" s="140"/>
      <c r="C565" s="141"/>
      <c r="D565" s="141"/>
      <c r="E565" s="141"/>
      <c r="F565" s="141"/>
      <c r="G565" s="141"/>
      <c r="H565" s="39"/>
    </row>
    <row r="566" spans="1:8" s="2" customFormat="1" ht="11.25">
      <c r="A566" s="34"/>
      <c r="B566" s="34"/>
      <c r="C566" s="34"/>
      <c r="D566" s="34"/>
      <c r="E566" s="34"/>
      <c r="F566" s="34"/>
      <c r="G566" s="34"/>
      <c r="H566" s="34"/>
    </row>
  </sheetData>
  <sheetProtection algorithmName="SHA-512" hashValue="474TdpV6T82/Gh4ri6Gv4dtaitxZFAsLvqbfGZO6N3RDTZm+Xt9opGtSe+MFf6C7bpzbMLofEScL/G9/ILIRuA==" saltValue="/uzUD+y9Is0tUMzXKeJq+DvaumXUyyszE5b5hFavG+WArLaUX8hJ41hRuohiMpySyqy/a7i3CW+UQZLUTfyjIA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scale="81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000 - vedlejší rozpočtové...</vt:lpstr>
      <vt:lpstr>001 - SO 101 KOMUNIKACE</vt:lpstr>
      <vt:lpstr>002 - SO 301 ODVODNĚNÍ KO...</vt:lpstr>
      <vt:lpstr>003 - SO 401 VEŘEJNÉ OSVĚ...</vt:lpstr>
      <vt:lpstr>004 - SO 402 PŘELOŽKA SDĚ...</vt:lpstr>
      <vt:lpstr>005 - SO 403 ROZVOD EL. NN</vt:lpstr>
      <vt:lpstr>006 - 5 LETÁ UDRŽOVACÍ PÉČE</vt:lpstr>
      <vt:lpstr>Seznam figur</vt:lpstr>
      <vt:lpstr>'000 - vedlejší rozpočtové...'!Názvy_tisku</vt:lpstr>
      <vt:lpstr>'001 - SO 101 KOMUNIKACE'!Názvy_tisku</vt:lpstr>
      <vt:lpstr>'002 - SO 301 ODVODNĚNÍ KO...'!Názvy_tisku</vt:lpstr>
      <vt:lpstr>'003 - SO 401 VEŘEJNÉ OSVĚ...'!Názvy_tisku</vt:lpstr>
      <vt:lpstr>'004 - SO 402 PŘELOŽKA SDĚ...'!Názvy_tisku</vt:lpstr>
      <vt:lpstr>'005 - SO 403 ROZVOD EL. NN'!Názvy_tisku</vt:lpstr>
      <vt:lpstr>'006 - 5 LETÁ UDRŽOVACÍ PÉČE'!Názvy_tisku</vt:lpstr>
      <vt:lpstr>'Rekapitulace stavby'!Názvy_tisku</vt:lpstr>
      <vt:lpstr>'Seznam figur'!Názvy_tisku</vt:lpstr>
      <vt:lpstr>'000 - vedlejší rozpočtové...'!Oblast_tisku</vt:lpstr>
      <vt:lpstr>'001 - SO 101 KOMUNIKACE'!Oblast_tisku</vt:lpstr>
      <vt:lpstr>'002 - SO 301 ODVODNĚNÍ KO...'!Oblast_tisku</vt:lpstr>
      <vt:lpstr>'003 - SO 401 VEŘEJNÉ OSVĚ...'!Oblast_tisku</vt:lpstr>
      <vt:lpstr>'004 - SO 402 PŘELOŽKA SDĚ...'!Oblast_tisku</vt:lpstr>
      <vt:lpstr>'005 - SO 403 ROZVOD EL. NN'!Oblast_tisku</vt:lpstr>
      <vt:lpstr>'006 - 5 LETÁ UDRŽOVACÍ PÉČE'!Oblast_tisku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uzivatel</cp:lastModifiedBy>
  <cp:lastPrinted>2022-03-23T17:08:05Z</cp:lastPrinted>
  <dcterms:created xsi:type="dcterms:W3CDTF">2022-03-23T16:50:56Z</dcterms:created>
  <dcterms:modified xsi:type="dcterms:W3CDTF">2022-03-23T17:08:08Z</dcterms:modified>
</cp:coreProperties>
</file>