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19_4_101 - SO 101 Zpevn..." sheetId="2" r:id="rId2"/>
    <sheet name="2019_4_102 - SO 102 – Úpr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'2019_4_101 - SO 101 Zpevn...'!$C$131:$K$607</definedName>
    <definedName name="_xlnm.Print_Area" localSheetId="1">'2019_4_101 - SO 101 Zpevn...'!$C$4:$J$39,'2019_4_101 - SO 101 Zpevn...'!$C$50:$J$76,'2019_4_101 - SO 101 Zpevn...'!$C$82:$J$113,'2019_4_101 - SO 101 Zpevn...'!$C$119:$K$607</definedName>
    <definedName name="_xlnm.Print_Titles" localSheetId="1">'2019_4_101 - SO 101 Zpevn...'!$131:$131</definedName>
    <definedName name="_xlnm._FilterDatabase" localSheetId="2" hidden="1">'2019_4_102 - SO 102 – Úpr...'!$C$122:$K$194</definedName>
    <definedName name="_xlnm.Print_Area" localSheetId="2">'2019_4_102 - SO 102 – Úpr...'!$C$4:$J$39,'2019_4_102 - SO 102 – Úpr...'!$C$50:$J$76,'2019_4_102 - SO 102 – Úpr...'!$C$82:$J$104,'2019_4_102 - SO 102 – Úpr...'!$C$110:$K$194</definedName>
    <definedName name="_xlnm.Print_Titles" localSheetId="2">'2019_4_102 - SO 102 – Úpr...'!$122:$122</definedName>
    <definedName name="_xlnm.Print_Area" localSheetId="3">'Seznam figur'!$C$4:$G$589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2" r="T256"/>
  <c r="R256"/>
  <c r="P256"/>
  <c r="BK256"/>
  <c r="J256"/>
  <c r="J100"/>
  <c r="J37"/>
  <c r="J36"/>
  <c i="1" r="AY95"/>
  <c i="2" r="J35"/>
  <c i="1" r="AX95"/>
  <c i="2"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1"/>
  <c r="BH601"/>
  <c r="BG601"/>
  <c r="BF601"/>
  <c r="T601"/>
  <c r="R601"/>
  <c r="P601"/>
  <c r="BI598"/>
  <c r="BH598"/>
  <c r="BG598"/>
  <c r="BF598"/>
  <c r="T598"/>
  <c r="R598"/>
  <c r="P598"/>
  <c r="BI596"/>
  <c r="BH596"/>
  <c r="BG596"/>
  <c r="BF596"/>
  <c r="T596"/>
  <c r="R596"/>
  <c r="P596"/>
  <c r="BI589"/>
  <c r="BH589"/>
  <c r="BG589"/>
  <c r="BF589"/>
  <c r="T589"/>
  <c r="R589"/>
  <c r="P589"/>
  <c r="BI585"/>
  <c r="BH585"/>
  <c r="BG585"/>
  <c r="BF585"/>
  <c r="T585"/>
  <c r="R585"/>
  <c r="P585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5"/>
  <c r="BH565"/>
  <c r="BG565"/>
  <c r="BF565"/>
  <c r="T565"/>
  <c r="T564"/>
  <c r="R565"/>
  <c r="R564"/>
  <c r="P565"/>
  <c r="P564"/>
  <c r="BI560"/>
  <c r="BH560"/>
  <c r="BG560"/>
  <c r="BF560"/>
  <c r="T560"/>
  <c r="R560"/>
  <c r="P560"/>
  <c r="BI558"/>
  <c r="BH558"/>
  <c r="BG558"/>
  <c r="BF558"/>
  <c r="T558"/>
  <c r="R558"/>
  <c r="P558"/>
  <c r="BI552"/>
  <c r="BH552"/>
  <c r="BG552"/>
  <c r="BF552"/>
  <c r="T552"/>
  <c r="R552"/>
  <c r="P552"/>
  <c r="BI549"/>
  <c r="BH549"/>
  <c r="BG549"/>
  <c r="BF549"/>
  <c r="T549"/>
  <c r="R549"/>
  <c r="P549"/>
  <c r="BI547"/>
  <c r="BH547"/>
  <c r="BG547"/>
  <c r="BF547"/>
  <c r="T547"/>
  <c r="R547"/>
  <c r="P547"/>
  <c r="BI544"/>
  <c r="BH544"/>
  <c r="BG544"/>
  <c r="BF544"/>
  <c r="T544"/>
  <c r="R544"/>
  <c r="P544"/>
  <c r="BI535"/>
  <c r="BH535"/>
  <c r="BG535"/>
  <c r="BF535"/>
  <c r="T535"/>
  <c r="R535"/>
  <c r="P535"/>
  <c r="BI532"/>
  <c r="BH532"/>
  <c r="BG532"/>
  <c r="BF532"/>
  <c r="T532"/>
  <c r="R532"/>
  <c r="P532"/>
  <c r="BI526"/>
  <c r="BH526"/>
  <c r="BG526"/>
  <c r="BF526"/>
  <c r="T526"/>
  <c r="R526"/>
  <c r="P526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2"/>
  <c r="BH492"/>
  <c r="BG492"/>
  <c r="BF492"/>
  <c r="T492"/>
  <c r="R492"/>
  <c r="P492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69"/>
  <c r="BH469"/>
  <c r="BG469"/>
  <c r="BF469"/>
  <c r="T469"/>
  <c r="R469"/>
  <c r="P469"/>
  <c r="BI464"/>
  <c r="BH464"/>
  <c r="BG464"/>
  <c r="BF464"/>
  <c r="T464"/>
  <c r="R464"/>
  <c r="P464"/>
  <c r="BI457"/>
  <c r="BH457"/>
  <c r="BG457"/>
  <c r="BF457"/>
  <c r="T457"/>
  <c r="R457"/>
  <c r="P457"/>
  <c r="BI455"/>
  <c r="BH455"/>
  <c r="BG455"/>
  <c r="BF455"/>
  <c r="T455"/>
  <c r="R455"/>
  <c r="P455"/>
  <c r="BI444"/>
  <c r="BH444"/>
  <c r="BG444"/>
  <c r="BF444"/>
  <c r="T444"/>
  <c r="R444"/>
  <c r="P444"/>
  <c r="BI433"/>
  <c r="BH433"/>
  <c r="BG433"/>
  <c r="BF433"/>
  <c r="T433"/>
  <c r="R433"/>
  <c r="P433"/>
  <c r="BI417"/>
  <c r="BH417"/>
  <c r="BG417"/>
  <c r="BF417"/>
  <c r="T417"/>
  <c r="R417"/>
  <c r="P417"/>
  <c r="BI415"/>
  <c r="BH415"/>
  <c r="BG415"/>
  <c r="BF415"/>
  <c r="T415"/>
  <c r="R415"/>
  <c r="P415"/>
  <c r="BI410"/>
  <c r="BH410"/>
  <c r="BG410"/>
  <c r="BF410"/>
  <c r="T410"/>
  <c r="R410"/>
  <c r="P410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3"/>
  <c r="BH353"/>
  <c r="BG353"/>
  <c r="BF353"/>
  <c r="T353"/>
  <c r="R353"/>
  <c r="P353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1"/>
  <c r="BH331"/>
  <c r="BG331"/>
  <c r="BF331"/>
  <c r="T331"/>
  <c r="R331"/>
  <c r="P331"/>
  <c r="BI329"/>
  <c r="BH329"/>
  <c r="BG329"/>
  <c r="BF329"/>
  <c r="T329"/>
  <c r="R329"/>
  <c r="P329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0"/>
  <c r="BH290"/>
  <c r="BG290"/>
  <c r="BF290"/>
  <c r="T290"/>
  <c r="R290"/>
  <c r="P290"/>
  <c r="BI284"/>
  <c r="BH284"/>
  <c r="BG284"/>
  <c r="BF284"/>
  <c r="T284"/>
  <c r="R284"/>
  <c r="P284"/>
  <c r="BI278"/>
  <c r="BH278"/>
  <c r="BG278"/>
  <c r="BF278"/>
  <c r="T278"/>
  <c r="R278"/>
  <c r="P278"/>
  <c r="BI272"/>
  <c r="BH272"/>
  <c r="BG272"/>
  <c r="BF272"/>
  <c r="T272"/>
  <c r="R272"/>
  <c r="P272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192"/>
  <c r="BH192"/>
  <c r="BG192"/>
  <c r="BF192"/>
  <c r="T192"/>
  <c r="R192"/>
  <c r="P192"/>
  <c r="BI190"/>
  <c r="BH190"/>
  <c r="BG190"/>
  <c r="BF190"/>
  <c r="T190"/>
  <c r="R190"/>
  <c r="P190"/>
  <c r="BI166"/>
  <c r="BH166"/>
  <c r="BG166"/>
  <c r="BF166"/>
  <c r="T166"/>
  <c r="R166"/>
  <c r="P166"/>
  <c r="BI165"/>
  <c r="BH165"/>
  <c r="BG165"/>
  <c r="BF165"/>
  <c r="T165"/>
  <c r="R165"/>
  <c r="P165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126"/>
  <c r="E7"/>
  <c r="E85"/>
  <c i="1" r="L90"/>
  <c r="AM90"/>
  <c r="AM89"/>
  <c r="L89"/>
  <c r="AM87"/>
  <c r="L87"/>
  <c r="L85"/>
  <c r="L84"/>
  <c i="2" r="BK598"/>
  <c r="J509"/>
  <c r="J384"/>
  <c r="BK340"/>
  <c r="J213"/>
  <c r="J604"/>
  <c r="BK514"/>
  <c r="BK417"/>
  <c r="BK312"/>
  <c r="BK585"/>
  <c r="BK475"/>
  <c r="J387"/>
  <c r="J244"/>
  <c r="BK572"/>
  <c r="BK406"/>
  <c r="J320"/>
  <c r="J532"/>
  <c r="BK337"/>
  <c r="BK236"/>
  <c r="BK602"/>
  <c r="BK400"/>
  <c r="J278"/>
  <c r="BK149"/>
  <c r="J547"/>
  <c r="J457"/>
  <c r="J366"/>
  <c r="BK216"/>
  <c r="BK151"/>
  <c i="3" r="J186"/>
  <c r="J164"/>
  <c r="BK158"/>
  <c r="J152"/>
  <c r="BK135"/>
  <c i="2" r="J469"/>
  <c r="J345"/>
  <c r="BK249"/>
  <c r="BK558"/>
  <c r="BK404"/>
  <c r="J308"/>
  <c r="BK213"/>
  <c r="J502"/>
  <c r="J363"/>
  <c r="BK165"/>
  <c r="BK535"/>
  <c r="BK457"/>
  <c r="J353"/>
  <c r="BK227"/>
  <c r="J192"/>
  <c r="J415"/>
  <c r="J329"/>
  <c r="J251"/>
  <c r="J137"/>
  <c r="J481"/>
  <c r="J343"/>
  <c r="BK225"/>
  <c r="J558"/>
  <c r="J483"/>
  <c r="J340"/>
  <c r="BK158"/>
  <c i="3" r="BK189"/>
  <c r="J182"/>
  <c r="J168"/>
  <c r="BK143"/>
  <c r="J179"/>
  <c i="2" r="BK589"/>
  <c r="J400"/>
  <c r="BK359"/>
  <c r="J284"/>
  <c r="J218"/>
  <c r="J139"/>
  <c r="J572"/>
  <c r="BK520"/>
  <c r="J479"/>
  <c r="BK363"/>
  <c r="BK278"/>
  <c r="BK218"/>
  <c r="J492"/>
  <c r="J393"/>
  <c r="J302"/>
  <c r="BK166"/>
  <c r="BK492"/>
  <c r="J374"/>
  <c r="J249"/>
  <c r="BK560"/>
  <c r="BK481"/>
  <c r="BK372"/>
  <c r="BK251"/>
  <c r="J205"/>
  <c r="BK604"/>
  <c r="J368"/>
  <c r="J314"/>
  <c r="BK229"/>
  <c r="BK547"/>
  <c r="J464"/>
  <c r="J322"/>
  <c r="J216"/>
  <c r="BK570"/>
  <c r="BK469"/>
  <c r="BK343"/>
  <c r="J190"/>
  <c i="3" r="J194"/>
  <c r="BK131"/>
  <c r="J177"/>
  <c r="J131"/>
  <c i="2" r="J570"/>
  <c r="BK455"/>
  <c r="BK378"/>
  <c r="BK329"/>
  <c r="J234"/>
  <c r="BK207"/>
  <c r="J598"/>
  <c r="J498"/>
  <c r="BK384"/>
  <c r="BK299"/>
  <c r="J141"/>
  <c r="J535"/>
  <c r="J410"/>
  <c r="BK322"/>
  <c r="J596"/>
  <c r="J402"/>
  <c r="J359"/>
  <c r="J151"/>
  <c r="J549"/>
  <c r="J404"/>
  <c r="J337"/>
  <c r="J222"/>
  <c r="J156"/>
  <c r="BK499"/>
  <c r="J299"/>
  <c r="J207"/>
  <c r="J526"/>
  <c r="J444"/>
  <c r="BK314"/>
  <c r="BK596"/>
  <c r="BK517"/>
  <c r="J455"/>
  <c r="BK320"/>
  <c r="J166"/>
  <c i="3" r="J143"/>
  <c r="BK133"/>
  <c r="BK138"/>
  <c r="BK152"/>
  <c r="J135"/>
  <c i="2" r="BK606"/>
  <c r="BK410"/>
  <c r="BK368"/>
  <c r="BK302"/>
  <c r="J225"/>
  <c r="BK143"/>
  <c r="J589"/>
  <c r="BK532"/>
  <c r="BK444"/>
  <c r="J380"/>
  <c r="BK284"/>
  <c r="BK205"/>
  <c r="BK549"/>
  <c r="BK415"/>
  <c r="BK380"/>
  <c r="J290"/>
  <c r="J602"/>
  <c r="BK389"/>
  <c r="BK308"/>
  <c r="J601"/>
  <c r="BK502"/>
  <c r="BK395"/>
  <c r="BK321"/>
  <c r="J220"/>
  <c r="BK139"/>
  <c r="J406"/>
  <c r="J365"/>
  <c r="BK254"/>
  <c r="BK141"/>
  <c r="BK500"/>
  <c r="BK353"/>
  <c r="BK272"/>
  <c r="BK137"/>
  <c r="J520"/>
  <c r="BK433"/>
  <c r="BK310"/>
  <c r="BK192"/>
  <c i="3" r="BK177"/>
  <c r="BK140"/>
  <c r="J140"/>
  <c r="BK126"/>
  <c r="J154"/>
  <c i="2" r="BK544"/>
  <c r="J475"/>
  <c r="BK376"/>
  <c r="BK316"/>
  <c r="J227"/>
  <c r="J165"/>
  <c r="BK601"/>
  <c r="J517"/>
  <c r="J433"/>
  <c r="J331"/>
  <c r="BK222"/>
  <c r="J568"/>
  <c r="J417"/>
  <c r="J361"/>
  <c r="J236"/>
  <c r="J552"/>
  <c r="BK382"/>
  <c r="J310"/>
  <c r="J585"/>
  <c r="BK477"/>
  <c r="BK361"/>
  <c r="BK234"/>
  <c r="J143"/>
  <c r="BK479"/>
  <c r="BK345"/>
  <c r="BK257"/>
  <c r="J158"/>
  <c r="J514"/>
  <c r="J382"/>
  <c r="J312"/>
  <c i="1" r="AS94"/>
  <c i="2" r="BK365"/>
  <c r="BK210"/>
  <c i="3" r="BK164"/>
  <c r="J158"/>
  <c r="J146"/>
  <c r="J133"/>
  <c r="J138"/>
  <c r="BK146"/>
  <c i="2" r="J372"/>
  <c r="BK220"/>
  <c r="BK526"/>
  <c r="J376"/>
  <c r="J257"/>
  <c r="BK568"/>
  <c r="J499"/>
  <c r="J378"/>
  <c r="J272"/>
  <c r="J210"/>
  <c r="J544"/>
  <c r="J391"/>
  <c r="BK290"/>
  <c r="BK190"/>
  <c r="BK483"/>
  <c r="BK331"/>
  <c r="BK156"/>
  <c r="BK565"/>
  <c r="J500"/>
  <c r="BK374"/>
  <c r="J254"/>
  <c i="3" r="J189"/>
  <c r="J191"/>
  <c r="BK191"/>
  <c r="BK182"/>
  <c r="BK194"/>
  <c r="J126"/>
  <c i="2" r="J560"/>
  <c r="BK498"/>
  <c r="BK387"/>
  <c r="BK552"/>
  <c r="BK504"/>
  <c r="J389"/>
  <c r="J321"/>
  <c r="J239"/>
  <c r="BK509"/>
  <c r="BK391"/>
  <c r="BK296"/>
  <c r="J135"/>
  <c r="J477"/>
  <c r="BK366"/>
  <c r="J149"/>
  <c r="BK464"/>
  <c r="BK239"/>
  <c r="J606"/>
  <c r="J395"/>
  <c r="J316"/>
  <c r="BK244"/>
  <c r="J565"/>
  <c r="BK402"/>
  <c r="J229"/>
  <c r="BK135"/>
  <c r="J504"/>
  <c r="BK393"/>
  <c r="J296"/>
  <c i="3" r="BK179"/>
  <c r="BK168"/>
  <c r="BK154"/>
  <c r="BK175"/>
  <c r="J175"/>
  <c r="BK186"/>
  <c i="2" l="1" r="T238"/>
  <c r="R386"/>
  <c r="T571"/>
  <c r="R600"/>
  <c r="P134"/>
  <c r="R271"/>
  <c r="P342"/>
  <c r="BK525"/>
  <c r="J525"/>
  <c r="J104"/>
  <c r="T567"/>
  <c r="T595"/>
  <c r="T603"/>
  <c i="3" r="P125"/>
  <c i="2" r="BK134"/>
  <c r="BK271"/>
  <c r="J271"/>
  <c r="J101"/>
  <c r="BK342"/>
  <c r="J342"/>
  <c r="J102"/>
  <c r="R525"/>
  <c r="P567"/>
  <c r="P595"/>
  <c r="P603"/>
  <c i="3" r="BK142"/>
  <c r="J142"/>
  <c r="J100"/>
  <c i="2" r="R238"/>
  <c r="T386"/>
  <c r="BK571"/>
  <c r="J571"/>
  <c r="J108"/>
  <c r="BK603"/>
  <c r="J603"/>
  <c r="J112"/>
  <c i="3" r="R142"/>
  <c r="T174"/>
  <c i="2" r="P238"/>
  <c r="P386"/>
  <c r="R571"/>
  <c r="P600"/>
  <c i="3" r="T125"/>
  <c r="T142"/>
  <c r="R181"/>
  <c i="2" r="R134"/>
  <c r="T271"/>
  <c r="T342"/>
  <c r="P525"/>
  <c r="R567"/>
  <c r="R595"/>
  <c r="R594"/>
  <c r="R603"/>
  <c i="3" r="BK125"/>
  <c r="P137"/>
  <c r="T137"/>
  <c r="P174"/>
  <c r="T181"/>
  <c i="2" r="T134"/>
  <c r="T133"/>
  <c r="P271"/>
  <c r="R342"/>
  <c r="T525"/>
  <c r="BK567"/>
  <c r="J567"/>
  <c r="J107"/>
  <c r="BK595"/>
  <c r="J595"/>
  <c r="J110"/>
  <c r="T600"/>
  <c i="3" r="BK137"/>
  <c r="J137"/>
  <c r="J99"/>
  <c r="P142"/>
  <c r="R174"/>
  <c r="BK181"/>
  <c r="J181"/>
  <c r="J102"/>
  <c i="2" r="BK238"/>
  <c r="J238"/>
  <c r="J99"/>
  <c r="BK386"/>
  <c r="J386"/>
  <c r="J103"/>
  <c r="P571"/>
  <c r="P566"/>
  <c r="BK600"/>
  <c r="J600"/>
  <c r="J111"/>
  <c i="3" r="R125"/>
  <c r="R124"/>
  <c r="R123"/>
  <c r="R137"/>
  <c r="BK174"/>
  <c r="J174"/>
  <c r="J101"/>
  <c r="P181"/>
  <c i="2" r="BK564"/>
  <c r="J564"/>
  <c r="J105"/>
  <c i="3" r="BK193"/>
  <c r="J193"/>
  <c r="J103"/>
  <c r="J89"/>
  <c r="BE133"/>
  <c r="BE135"/>
  <c r="BE175"/>
  <c r="BE177"/>
  <c r="BE179"/>
  <c r="BE182"/>
  <c r="BE186"/>
  <c r="BE126"/>
  <c r="BE131"/>
  <c r="BE140"/>
  <c r="BE158"/>
  <c r="BE164"/>
  <c r="BE168"/>
  <c i="2" r="J134"/>
  <c r="J98"/>
  <c r="BK594"/>
  <c r="J594"/>
  <c r="J109"/>
  <c i="3" r="E85"/>
  <c r="BE138"/>
  <c r="F92"/>
  <c r="BE189"/>
  <c r="BE194"/>
  <c r="BE143"/>
  <c r="BE146"/>
  <c r="BE152"/>
  <c r="BE154"/>
  <c r="BE191"/>
  <c i="2" r="F92"/>
  <c r="BE227"/>
  <c r="BE272"/>
  <c r="BE278"/>
  <c r="BE299"/>
  <c r="BE329"/>
  <c r="BE353"/>
  <c r="BE382"/>
  <c r="BE404"/>
  <c r="BE406"/>
  <c r="BE444"/>
  <c r="BE492"/>
  <c r="BE498"/>
  <c r="BE526"/>
  <c r="BE585"/>
  <c r="E122"/>
  <c r="BE139"/>
  <c r="BE207"/>
  <c r="BE244"/>
  <c r="BE249"/>
  <c r="BE254"/>
  <c r="BE290"/>
  <c r="BE361"/>
  <c r="BE387"/>
  <c r="BE393"/>
  <c r="BE415"/>
  <c r="BE455"/>
  <c r="BE535"/>
  <c r="BE552"/>
  <c r="BE570"/>
  <c r="BE572"/>
  <c r="BE589"/>
  <c r="BE598"/>
  <c r="BE151"/>
  <c r="BE210"/>
  <c r="BE216"/>
  <c r="BE225"/>
  <c r="BE310"/>
  <c r="BE321"/>
  <c r="BE372"/>
  <c r="BE376"/>
  <c r="BE378"/>
  <c r="BE469"/>
  <c r="BE502"/>
  <c r="BE504"/>
  <c r="BE549"/>
  <c r="BE558"/>
  <c r="BE565"/>
  <c r="BE568"/>
  <c r="BE165"/>
  <c r="BE284"/>
  <c r="BE302"/>
  <c r="BE340"/>
  <c r="BE343"/>
  <c r="BE363"/>
  <c r="BE365"/>
  <c r="BE384"/>
  <c r="BE433"/>
  <c r="BE509"/>
  <c r="BE517"/>
  <c r="BE137"/>
  <c r="BE141"/>
  <c r="BE190"/>
  <c r="BE218"/>
  <c r="BE222"/>
  <c r="BE322"/>
  <c r="BE368"/>
  <c r="BE417"/>
  <c r="BE479"/>
  <c r="BE481"/>
  <c r="BE532"/>
  <c r="BE547"/>
  <c r="BE560"/>
  <c r="BE143"/>
  <c r="BE205"/>
  <c r="BE251"/>
  <c r="BE312"/>
  <c r="BE314"/>
  <c r="BE316"/>
  <c r="BE320"/>
  <c r="BE331"/>
  <c r="BE337"/>
  <c r="BE345"/>
  <c r="BE366"/>
  <c r="BE477"/>
  <c r="BE520"/>
  <c r="BE544"/>
  <c r="BE596"/>
  <c r="BE602"/>
  <c r="J89"/>
  <c r="BE135"/>
  <c r="BE149"/>
  <c r="BE156"/>
  <c r="BE158"/>
  <c r="BE166"/>
  <c r="BE213"/>
  <c r="BE229"/>
  <c r="BE234"/>
  <c r="BE308"/>
  <c r="BE359"/>
  <c r="BE374"/>
  <c r="BE395"/>
  <c r="BE400"/>
  <c r="BE402"/>
  <c r="BE410"/>
  <c r="BE457"/>
  <c r="BE475"/>
  <c r="BE500"/>
  <c r="BE192"/>
  <c r="BE220"/>
  <c r="BE236"/>
  <c r="BE239"/>
  <c r="BE257"/>
  <c r="BE296"/>
  <c r="BE380"/>
  <c r="BE389"/>
  <c r="BE391"/>
  <c r="BE464"/>
  <c r="BE483"/>
  <c r="BE499"/>
  <c r="BE514"/>
  <c r="BE601"/>
  <c r="BE604"/>
  <c r="BE606"/>
  <c i="3" r="F35"/>
  <c i="1" r="BB96"/>
  <c i="3" r="J34"/>
  <c i="1" r="AW96"/>
  <c i="3" r="F34"/>
  <c i="1" r="BA96"/>
  <c i="2" r="F35"/>
  <c i="1" r="BB95"/>
  <c i="2" r="J34"/>
  <c i="1" r="AW95"/>
  <c i="2" r="F34"/>
  <c i="1" r="BA95"/>
  <c i="3" r="F36"/>
  <c i="1" r="BC96"/>
  <c i="3" r="F37"/>
  <c i="1" r="BD96"/>
  <c i="2" r="F37"/>
  <c i="1" r="BD95"/>
  <c i="2" r="F36"/>
  <c i="1" r="BC95"/>
  <c i="3" l="1" r="BK124"/>
  <c r="BK123"/>
  <c r="J123"/>
  <c i="2" r="P594"/>
  <c i="3" r="P124"/>
  <c r="P123"/>
  <c i="1" r="AU96"/>
  <c i="2" r="R566"/>
  <c r="P133"/>
  <c r="P132"/>
  <c i="1" r="AU95"/>
  <c i="3" r="T124"/>
  <c r="T123"/>
  <c i="2" r="BK133"/>
  <c r="J133"/>
  <c r="J97"/>
  <c r="T566"/>
  <c r="R133"/>
  <c r="R132"/>
  <c r="T594"/>
  <c i="3" r="J125"/>
  <c r="J98"/>
  <c i="2" r="BK566"/>
  <c r="J566"/>
  <c r="J106"/>
  <c i="3" r="J30"/>
  <c i="1" r="AG96"/>
  <c r="BA94"/>
  <c r="W30"/>
  <c r="BB94"/>
  <c r="W31"/>
  <c i="2" r="J33"/>
  <c i="1" r="AV95"/>
  <c r="AT95"/>
  <c r="BD94"/>
  <c r="W33"/>
  <c i="2" r="F33"/>
  <c i="1" r="AZ95"/>
  <c r="BC94"/>
  <c r="AY94"/>
  <c i="3" r="J33"/>
  <c i="1" r="AV96"/>
  <c r="AT96"/>
  <c r="AN96"/>
  <c i="3" r="F33"/>
  <c i="1" r="AZ96"/>
  <c i="2" l="1" r="T132"/>
  <c r="BK132"/>
  <c r="J132"/>
  <c r="J96"/>
  <c i="3" r="J96"/>
  <c r="J124"/>
  <c r="J97"/>
  <c r="J39"/>
  <c i="1" r="AU94"/>
  <c r="AW94"/>
  <c r="AK30"/>
  <c r="AZ94"/>
  <c r="W29"/>
  <c r="AX94"/>
  <c i="2" r="J30"/>
  <c i="1" r="AG95"/>
  <c r="AG94"/>
  <c r="AK26"/>
  <c r="W32"/>
  <c i="2" l="1" r="J39"/>
  <c i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<sst xmlns="http://schemas.openxmlformats.org/spreadsheetml/2006/main">
  <si>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</si>
  <si>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</si>
  <si>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</si>
  <si>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</si>
  <si>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</si>
  <si>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{74ce9b35-633c-4ede-948b-70d93078cffd}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</si>
  <si>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</si>
  <si>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</si>
  <si>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</si>
  <si>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</si>
  <si>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</si>
  <si>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</si>
  <si>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</si>
  <si>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</si>
  <si>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2019_4_2022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</si>
  <si>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</si>
  <si>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</si>
  <si>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Zřízení parkoviště u Společenského domu v Bruntále</t>
  </si>
  <si>
    <t>KSO:</t>
  </si>
  <si>
    <t>CC-CZ:</t>
  </si>
  <si>
    <t>Místo:</t>
  </si>
  <si>
    <t xml:space="preserve"> </t>
  </si>
  <si>
    <t>Datum:</t>
  </si>
  <si>
    <t>12. 4. 2021</t>
  </si>
  <si>
    <t>Zadavatel:</t>
  </si>
  <si>
    <t>IČ:</t>
  </si>
  <si>
    <t>Město Bruntál</t>
  </si>
  <si>
    <t>DIČ:</t>
  </si>
  <si>
    <t>Uchazeč:</t>
  </si>
  <si>
    <t>Vyplň údaj</t>
  </si>
  <si>
    <t>Projektant:</t>
  </si>
  <si>
    <t>Ing.Petr Barandovski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</si>
  <si>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</si>
  <si>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</si>
  <si>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</si>
  <si>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</si>
  <si>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</si>
  <si>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</si>
  <si>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</si>
  <si>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</si>
  <si>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</si>
  <si>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</si>
  <si>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</si>
  <si>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</si>
  <si>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</si>
  <si>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</si>
  <si>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</si>
  <si>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</si>
  <si>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</si>
  <si>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</si>
  <si>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</si>
  <si>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</si>
  <si>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</si>
  <si>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</si>
  <si>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</si>
  <si>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</si>
  <si>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</si>
  <si>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</si>
  <si>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</si>
  <si>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</si>
  <si>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</si>
  <si>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</si>
  <si>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</si>
  <si>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</si>
  <si>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</si>
  <si>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</si>
  <si>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</si>
  <si>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</si>
  <si>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</si>
  <si>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</si>
  <si>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</si>
  <si>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</si>
  <si>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</si>
  <si>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</si>
  <si>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</si>
  <si>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</si>
  <si>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</si>
  <si>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</si>
  <si>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</si>
  <si>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</si>
  <si>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2019_4_101</t>
  </si>
  <si>
    <t xml:space="preserve">SO 101 Zpevněné plocha a odvodnění </t>
  </si>
  <si>
    <t>STA</t>
  </si>
  <si>
    <t>1</t>
  </si>
  <si>
    <t>{e5095e6a-2f5e-4242-8b2e-ff8a8d79fc99}</t>
  </si>
  <si>
    <t>2</t>
  </si>
  <si>
    <t>2019_4_102</t>
  </si>
  <si>
    <t>SO 102 – Úprava autobusové zastávky na I/45</t>
  </si>
  <si>
    <t>{03942c5d-612c-445b-b8f9-8ff005ccbcbf}</t>
  </si>
  <si>
    <t>Bednění_schodiště</t>
  </si>
  <si>
    <t>10</t>
  </si>
  <si>
    <t>Beton_patky</t>
  </si>
  <si>
    <t>0,448</t>
  </si>
  <si>
    <t>KRYCÍ LIST SOUPISU PRACÍ</t>
  </si>
  <si>
    <t>Beton_schodiště</t>
  </si>
  <si>
    <t>Bour_asf100</t>
  </si>
  <si>
    <t>173</t>
  </si>
  <si>
    <t>Bour_dlažba30</t>
  </si>
  <si>
    <t>359</t>
  </si>
  <si>
    <t>Bour_obrub_lež</t>
  </si>
  <si>
    <t>49</t>
  </si>
  <si>
    <t>Objekt:</t>
  </si>
  <si>
    <t>bour_obrub_stoj</t>
  </si>
  <si>
    <t>217</t>
  </si>
  <si>
    <t xml:space="preserve">2019_4_101 - SO 101 Zpevněné plocha a odvodnění </t>
  </si>
  <si>
    <t>Bour_panely</t>
  </si>
  <si>
    <t>80</t>
  </si>
  <si>
    <t>Bour_podklad_200</t>
  </si>
  <si>
    <t>646</t>
  </si>
  <si>
    <t>Bour_zábradlí</t>
  </si>
  <si>
    <t>Bour_zámková</t>
  </si>
  <si>
    <t>39</t>
  </si>
  <si>
    <t>Bour_značky</t>
  </si>
  <si>
    <t>Dlažba_mezer</t>
  </si>
  <si>
    <t>115</t>
  </si>
  <si>
    <t>dlažba_schody</t>
  </si>
  <si>
    <t>5</t>
  </si>
  <si>
    <t>Dlažba60_kontrast</t>
  </si>
  <si>
    <t>30</t>
  </si>
  <si>
    <t>DN150</t>
  </si>
  <si>
    <t>22,1</t>
  </si>
  <si>
    <t>DN200</t>
  </si>
  <si>
    <t>64,93</t>
  </si>
  <si>
    <t>Jednořádek_bez</t>
  </si>
  <si>
    <t>405</t>
  </si>
  <si>
    <t>Krajník</t>
  </si>
  <si>
    <t>42</t>
  </si>
  <si>
    <t>Lože</t>
  </si>
  <si>
    <t>15,223</t>
  </si>
  <si>
    <t>Nátěry_plocha</t>
  </si>
  <si>
    <t>60,484</t>
  </si>
  <si>
    <t>Obrub_stojaté</t>
  </si>
  <si>
    <t>322</t>
  </si>
  <si>
    <t>Obrub_zast</t>
  </si>
  <si>
    <t>83</t>
  </si>
  <si>
    <t>Obsyp</t>
  </si>
  <si>
    <t>27,134</t>
  </si>
  <si>
    <t>Pažení_rýh</t>
  </si>
  <si>
    <t>120,888</t>
  </si>
  <si>
    <t>Pláň</t>
  </si>
  <si>
    <t>1170,8</t>
  </si>
  <si>
    <t>Plocha_350</t>
  </si>
  <si>
    <t>1297,75</t>
  </si>
  <si>
    <t>Plocha_kryt</t>
  </si>
  <si>
    <t>990,6</t>
  </si>
  <si>
    <t>podklad_dlažba60</t>
  </si>
  <si>
    <t>473,6</t>
  </si>
  <si>
    <t>Přebytek_recyklace</t>
  </si>
  <si>
    <t>389,325</t>
  </si>
  <si>
    <t>Recyklace_200</t>
  </si>
  <si>
    <t>1036,8</t>
  </si>
  <si>
    <t>Rýhy</t>
  </si>
  <si>
    <t>202,837</t>
  </si>
  <si>
    <t>Rýhy_I</t>
  </si>
  <si>
    <t>121,702</t>
  </si>
  <si>
    <t>Rýhy_II</t>
  </si>
  <si>
    <t>81,135</t>
  </si>
  <si>
    <t>Rýhy_odvodnění</t>
  </si>
  <si>
    <t>120,887</t>
  </si>
  <si>
    <t>Slepecká_60</t>
  </si>
  <si>
    <t>31,65</t>
  </si>
  <si>
    <t>Slepecká_80</t>
  </si>
  <si>
    <t>1,8</t>
  </si>
  <si>
    <t>Suť_kusová</t>
  </si>
  <si>
    <t>205,215</t>
  </si>
  <si>
    <t>Suť_sypká</t>
  </si>
  <si>
    <t>621,185</t>
  </si>
  <si>
    <t>Tr48</t>
  </si>
  <si>
    <t>m</t>
  </si>
  <si>
    <t>51,77</t>
  </si>
  <si>
    <t>Zábradlí_váha</t>
  </si>
  <si>
    <t>kg</t>
  </si>
  <si>
    <t>328,29</t>
  </si>
  <si>
    <t>Zásyp</t>
  </si>
  <si>
    <t>78,53</t>
  </si>
  <si>
    <t>Zeleň</t>
  </si>
  <si>
    <t>-101</t>
  </si>
  <si>
    <t>Zemina</t>
  </si>
  <si>
    <t>121,2</t>
  </si>
  <si>
    <t>Tr14</t>
  </si>
  <si>
    <t>176,3</t>
  </si>
  <si>
    <t>Tr30</t>
  </si>
  <si>
    <t>56,18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</si>
  <si>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</si>
  <si>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</si>
  <si>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</si>
  <si>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</si>
  <si>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</si>
  <si>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</si>
  <si>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</si>
  <si>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</si>
  <si>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</si>
  <si>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</si>
  <si>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</si>
  <si>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</si>
  <si>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</si>
  <si>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</si>
  <si>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</si>
  <si>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</si>
  <si>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</si>
  <si>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</si>
  <si>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</si>
  <si>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</si>
  <si>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</si>
  <si>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</si>
  <si>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</si>
  <si>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</si>
  <si>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</si>
  <si>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</si>
  <si>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</si>
  <si>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</si>
  <si>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</si>
  <si>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</si>
  <si>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</si>
  <si>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</si>
  <si>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</si>
  <si>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</si>
  <si>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</si>
  <si>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</si>
  <si>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</si>
  <si>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</si>
  <si>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</si>
  <si>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</si>
  <si>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</si>
  <si>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</si>
  <si>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2022 01</t>
  </si>
  <si>
    <t>4</t>
  </si>
  <si>
    <t>-450773561</t>
  </si>
  <si>
    <t>VV</t>
  </si>
  <si>
    <t xml:space="preserve">"plocha obvodového chodníku  až po vjezd do dvora Spol.domu z dl.30/30"359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</si>
  <si>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</si>
  <si>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</si>
  <si>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-114415390</t>
  </si>
  <si>
    <t xml:space="preserve">"Plocha zámkové  a slepeckou  dlažbou před spol. domem po přechod" 29+10</t>
  </si>
  <si>
    <t>3</t>
  </si>
  <si>
    <t>113106242</t>
  </si>
  <si>
    <t>Rozebrání dlažeb a dílců vozovek a ploch s přemístěním hmot na skládku na vzdálenost do 3 m nebo s naložením na dopravní prostředek, s jakoukoliv výplní spár strojně plochy jednotlivě přes 200 m2 ze silničních dílců jakýchkoliv rozměrů, s ložem z kameniva nebo živice se spárami zalitými cementovou maltou</t>
  </si>
  <si>
    <t>-2137799452</t>
  </si>
  <si>
    <t>"nástupiště ze sil. panelů"80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</si>
  <si>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</si>
  <si>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</si>
  <si>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-1560839264</t>
  </si>
  <si>
    <t>"Plocha nástupiště zálivu" 173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</si>
  <si>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</si>
  <si>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</si>
  <si>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-337288208</t>
  </si>
  <si>
    <t xml:space="preserve">"Podklady starých chodníků- výměra dlažeb 30/30" Bour_dlažba30 </t>
  </si>
  <si>
    <t>"Plocha podél spol. domu " 75</t>
  </si>
  <si>
    <t xml:space="preserve">"Plocha pod zámkovou  a slepeckou  dlažbou před spol. domem" Bour_zámková</t>
  </si>
  <si>
    <t>"Plocha pod živicí na nástupišti u zálivu" Bour_asf100</t>
  </si>
  <si>
    <t>Součet</t>
  </si>
  <si>
    <t>6</t>
  </si>
  <si>
    <t>113201112</t>
  </si>
  <si>
    <t xml:space="preserve">Vytrhání obrub  s vybouráním lože, s přemístěním hmot na skládku na vzdálenost do 3 m nebo s naložením na dopravní prostředek silničních ležatých</t>
  </si>
  <si>
    <t>-1210948552</t>
  </si>
  <si>
    <t xml:space="preserve">"obrubník podél   zastávkového zálivu u silnice " 49</t>
  </si>
  <si>
    <t>7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</si>
  <si>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</si>
  <si>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</si>
  <si>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26458326</t>
  </si>
  <si>
    <t>"Obrubník obvodového chodníku - vnitřní" 150</t>
  </si>
  <si>
    <t>"obvodový chodník - vnější - od schodiště po konec " 10</t>
  </si>
  <si>
    <t>"obrubník nástupiště odvrácený od zálivu"57</t>
  </si>
  <si>
    <t>8</t>
  </si>
  <si>
    <t>M</t>
  </si>
  <si>
    <t>34571354</t>
  </si>
  <si>
    <t>trubka elektroinstalační ohebná dvouplášťová korugovaná (chránička) D 75/90mm, HDPE+LDPE</t>
  </si>
  <si>
    <t>CS ÚRS 2020 02</t>
  </si>
  <si>
    <t>84710268</t>
  </si>
  <si>
    <t>"Chránička pro kabel k parkovacímu automatu" 6</t>
  </si>
  <si>
    <t>9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</si>
  <si>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</si>
  <si>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</si>
  <si>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m3</t>
  </si>
  <si>
    <t>-985932541</t>
  </si>
  <si>
    <t>"Objem zeminy k úpravě - plocha * 0,4"</t>
  </si>
  <si>
    <t xml:space="preserve">"Plocha  na které bude provedeno rozružení po niveletu -0,350" Plocha_350</t>
  </si>
  <si>
    <t>"odpočet ploch zeleně" -45-56</t>
  </si>
  <si>
    <t xml:space="preserve">"odpočet  plochy obrubníků zeleně" -(78+95)*0,15</t>
  </si>
  <si>
    <t>Pláň*0,4</t>
  </si>
  <si>
    <t>58591002</t>
  </si>
  <si>
    <t>pojivo hydraulické pro stabilizaci zeminy 50% vápna</t>
  </si>
  <si>
    <t>t</t>
  </si>
  <si>
    <t>1210047440</t>
  </si>
  <si>
    <t>11</t>
  </si>
  <si>
    <t>132251254</t>
  </si>
  <si>
    <t>Hloubení nezapažených rýh šířky přes 800 do 2 000 mm strojně s urovnáním dna do předepsaného profilu a spádu v hornině třídy těžitelnosti I skupiny 3 přes 100 do 500 m3</t>
  </si>
  <si>
    <t>-1277184548</t>
  </si>
  <si>
    <t xml:space="preserve">"Rýhy pro výměnu zeminy v plochách zeleně hloubka od nivelety-0,350  0,75 "  </t>
  </si>
  <si>
    <t>-Zeleň*0,75</t>
  </si>
  <si>
    <t>Rýhy_zeleň</t>
  </si>
  <si>
    <t>Mezisoučet</t>
  </si>
  <si>
    <t xml:space="preserve">"Výkop pro schodiště" </t>
  </si>
  <si>
    <t>"zídky" 2*2*1</t>
  </si>
  <si>
    <t>"vlastní schodiště" 2,0*0,6</t>
  </si>
  <si>
    <t>"chodník" 2*0,5</t>
  </si>
  <si>
    <t>Rýhy_schodiště</t>
  </si>
  <si>
    <t xml:space="preserve">"Rýhy pro odvodnění- délka * (prům . hloubka-snížení po recyklaci(0,35))*š.  "  </t>
  </si>
  <si>
    <t>"napojení -Š1" 14,93*((2,26+2,02)/2-0,35)*0,9</t>
  </si>
  <si>
    <t>"Š1-Š2"5,7*((2,02+1,74)/2-0,35)*0,9</t>
  </si>
  <si>
    <t>"Š2-UV1"12,8*((1,74+1,64)/2-0,35)*0,9</t>
  </si>
  <si>
    <t>"UV1-UV2"31,50*((1,64+1,76)/2-0,35)*0,9</t>
  </si>
  <si>
    <t xml:space="preserve">"přípojky vpustí" </t>
  </si>
  <si>
    <t>"UV5" 10,3*((1,1+1,55)/2-0,35)*0,8</t>
  </si>
  <si>
    <t>"UV4"1,75*((1,1+1,73)/2-0,35)*0,8</t>
  </si>
  <si>
    <t>"UV3"1,75*((1,1+1,8)/2-0,35)*0,8</t>
  </si>
  <si>
    <t>"UV6"1,0*((1,1+2,36)/2-0,35)*0,8</t>
  </si>
  <si>
    <t>"UV7"7,3*((1,1+2,3)/2-0,35)*0,8</t>
  </si>
  <si>
    <t>"Výkop pro lože" Lože</t>
  </si>
  <si>
    <t xml:space="preserve">"Rýhy hor. tř.I sk . 3 60%" Rýhy*0,6 </t>
  </si>
  <si>
    <t>12</t>
  </si>
  <si>
    <t>132351254</t>
  </si>
  <si>
    <t>Hloubení nezapažených rýh šířky přes 800 do 2 000 mm strojně s urovnáním dna do předepsaného profilu a spádu v hornině třídy těžitelnosti II skupiny 4 přes 100 do 500 m3</t>
  </si>
  <si>
    <t>-2125796988</t>
  </si>
  <si>
    <t xml:space="preserve">"Rýhy hor. tř.II sk.4 0%" Rýhy*0,4 </t>
  </si>
  <si>
    <t>13</t>
  </si>
  <si>
    <t>151101102</t>
  </si>
  <si>
    <t>Zřízení pažení a rozepření stěn rýh pro podzemní vedení příložné pro jakoukoliv mezerovitost, hloubky přes 2 do 4 m</t>
  </si>
  <si>
    <t>1303473501</t>
  </si>
  <si>
    <t xml:space="preserve">"Pažení rýh  pro odvodnění- délka * 2  (prům . hloubka+0,2 ( výkop pro lože) -snížení po recyklaci(0,35))"  </t>
  </si>
  <si>
    <t>"napojení -Š1" 14,93*((2,26+2,02)/2-0,35+0,2)*0,9</t>
  </si>
  <si>
    <t>"Š1-Š2"5,7*((2,02+1,74)/2-0,35+0,2)*0,9</t>
  </si>
  <si>
    <t>"Š2-UV1"12,8*((1,74+1,64)/2-0,35+0,2)*0,9</t>
  </si>
  <si>
    <t>"UV1-UV2"31,50*((1,64+1,76)/2-0,35+0,2)*0,9</t>
  </si>
  <si>
    <t>"UV5" 10,3*((1,1+1,55)/2-0,35+0,2)*0,8</t>
  </si>
  <si>
    <t>"UV4"1,75*((1,1+1,73)/2-0,35+0,2)*0,8</t>
  </si>
  <si>
    <t>"UV3"1,75*((1,1+1,8)/2-0,35+0,2)*0,8</t>
  </si>
  <si>
    <t>"UV6"1,0*((1,1+2,36)/2-0,35+0,2)*0,8</t>
  </si>
  <si>
    <t>"UV7"7,3*((1,1+2,3)/2-0,35+0,2)*0,8</t>
  </si>
  <si>
    <t>14</t>
  </si>
  <si>
    <t>151101112</t>
  </si>
  <si>
    <t>Odstranění pažení a rozepření stěn rýh pro podzemní vedení s uložením materiálu na vzdálenost do 3 m od kraje výkopu příložné, hloubky přes 2 do 4 m</t>
  </si>
  <si>
    <t>-318057989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</si>
  <si>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</si>
  <si>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</si>
  <si>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334158373</t>
  </si>
  <si>
    <t xml:space="preserve">"Vodorovné přemístění  třída I"</t>
  </si>
  <si>
    <t>16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</si>
  <si>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</si>
  <si>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</si>
  <si>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1417270227</t>
  </si>
  <si>
    <t xml:space="preserve">"Vodorovné přemístění  třída II"</t>
  </si>
  <si>
    <t>17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</si>
  <si>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</si>
  <si>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</si>
  <si>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-1505712805</t>
  </si>
  <si>
    <t xml:space="preserve">"příplatek za dlaších 8 km -  skládka H. Benešov - odvoz. vzdál. 18 km" </t>
  </si>
  <si>
    <t>(Rýhy_I +Rýhy_II)*8</t>
  </si>
  <si>
    <t>18</t>
  </si>
  <si>
    <t>171251201</t>
  </si>
  <si>
    <t>Uložení sypaniny na skládky nebo meziskládky bez hutnění s upravením uložené sypaniny do předepsaného tvaru</t>
  </si>
  <si>
    <t>-339610925</t>
  </si>
  <si>
    <t>"Deponování rozružených vrstev" Plocha_350*0,35</t>
  </si>
  <si>
    <t>19</t>
  </si>
  <si>
    <t>174151101</t>
  </si>
  <si>
    <t>Zásyp sypaninou z jakékoliv horniny strojně s uložením výkopku ve vrstvách se zhutněním jam, šachet, rýh nebo kolem objektů v těchto vykopávkách</t>
  </si>
  <si>
    <t>86128543</t>
  </si>
  <si>
    <t xml:space="preserve">"Zásyp kanalizace"  Rýhy_odvodnění-Lože-Obsyp</t>
  </si>
  <si>
    <t>20</t>
  </si>
  <si>
    <t>58344197</t>
  </si>
  <si>
    <t>štěrkodrť frakce 0/63</t>
  </si>
  <si>
    <t>-1545131638</t>
  </si>
  <si>
    <t>Zásyp*2,0 "t/m3"</t>
  </si>
  <si>
    <t>174251101</t>
  </si>
  <si>
    <t>Zásyp sypaninou z jakékoliv horniny strojně s uložením výkopku ve vrstvách bez zhutnění jam, šachet, rýh nebo kolem objektů v těchto vykopávkách</t>
  </si>
  <si>
    <t>-2140666393</t>
  </si>
  <si>
    <t xml:space="preserve">"Nasypání  dovezené  zeminy a ornice do ploch zeleně - tl 1,20m" </t>
  </si>
  <si>
    <t>Zeleň*-1,2</t>
  </si>
  <si>
    <t>22</t>
  </si>
  <si>
    <t>10364101</t>
  </si>
  <si>
    <t xml:space="preserve">zemina pro terénní úpravy -  ornice</t>
  </si>
  <si>
    <t>1291336420</t>
  </si>
  <si>
    <t>"tl. 1 m " Zeleň*-0,2</t>
  </si>
  <si>
    <t>23</t>
  </si>
  <si>
    <t>10364100</t>
  </si>
  <si>
    <t>zemina pro terénní úpravy - tříděná</t>
  </si>
  <si>
    <t>472957420</t>
  </si>
  <si>
    <t>"tl. 20 cm " Zeleň*-1,0"</t>
  </si>
  <si>
    <t>24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</si>
  <si>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</si>
  <si>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</si>
  <si>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800558767</t>
  </si>
  <si>
    <t>"obsyp v tl. 0,2m nad potrubím,délka*šířka*hloubka-objem potrubí"</t>
  </si>
  <si>
    <t>DN150*0,8*0,35-DN150*3,14*0,075*0,075</t>
  </si>
  <si>
    <t>DN200*0,9*0,40-DN200*3,14*0,100*0,100</t>
  </si>
  <si>
    <t>25</t>
  </si>
  <si>
    <t>58337302</t>
  </si>
  <si>
    <t>štěrkopísek frakce 0/16</t>
  </si>
  <si>
    <t>191377650</t>
  </si>
  <si>
    <t>Obsyp*2"t/m3"</t>
  </si>
  <si>
    <t>26</t>
  </si>
  <si>
    <t>181152302</t>
  </si>
  <si>
    <t>Úprava pláně na stavbách silnic a dálnic strojně v zářezech mimo skalních se zhutněním</t>
  </si>
  <si>
    <t>-628686358</t>
  </si>
  <si>
    <t>Zakládání</t>
  </si>
  <si>
    <t>27</t>
  </si>
  <si>
    <t>274311126</t>
  </si>
  <si>
    <t>Základové konstrukce z betonu prostého pasy, prahy, věnce a ostruhy ve výkopu nebo na hlavách pilot C 20/25</t>
  </si>
  <si>
    <t>331484254</t>
  </si>
  <si>
    <t xml:space="preserve">"Beton schodiště"  </t>
  </si>
  <si>
    <t>"zídky" 2*0,3*1</t>
  </si>
  <si>
    <t>"schodiště" 2*0,7</t>
  </si>
  <si>
    <t>28</t>
  </si>
  <si>
    <t>274354111</t>
  </si>
  <si>
    <t>Bednění základových konstrukcí pasů, prahů, věnců a ostruh zřízení</t>
  </si>
  <si>
    <t>1870484348</t>
  </si>
  <si>
    <t xml:space="preserve">Bednění  schodiště"  </t>
  </si>
  <si>
    <t>"zídky" 4*1 *2</t>
  </si>
  <si>
    <t>"schodiště" 2*5*0,2</t>
  </si>
  <si>
    <t>29</t>
  </si>
  <si>
    <t>274354211</t>
  </si>
  <si>
    <t>Bednění základových konstrukcí pasů, prahů, věnců a ostruh odstranění bednění</t>
  </si>
  <si>
    <t>-582572636</t>
  </si>
  <si>
    <t>275311126</t>
  </si>
  <si>
    <t>Základové konstrukce z betonu prostého patky a bloky ve výkopu nebo na hlavách pilot C 20/25</t>
  </si>
  <si>
    <t>1606036892</t>
  </si>
  <si>
    <t>"Patky zábradlí - vnější strana chodníku "</t>
  </si>
  <si>
    <t>4*0,4*0,4*0,7</t>
  </si>
  <si>
    <t>31</t>
  </si>
  <si>
    <t>277311191</t>
  </si>
  <si>
    <t>Základové konstrukce z betonu prostého Příplatek k cenám za betonáž malého rozsahu do 25 m3</t>
  </si>
  <si>
    <t>1307631879</t>
  </si>
  <si>
    <t>Beton_patky+Beton_schodiště</t>
  </si>
  <si>
    <t>Vodorovné konstrukce</t>
  </si>
  <si>
    <t>32</t>
  </si>
  <si>
    <t>451573111</t>
  </si>
  <si>
    <t>Lože pod potrubí, stoky a drobné objekty v otevřeném výkopu z písku a štěrkopísku do 63 mm</t>
  </si>
  <si>
    <t>-615859255</t>
  </si>
  <si>
    <t>"Lože pod potrubí tl. 0,2"</t>
  </si>
  <si>
    <t>"délka x šířka x tl. 0,2"</t>
  </si>
  <si>
    <t>"napojení -Š1" 14,93*0,9*0,2</t>
  </si>
  <si>
    <t>"Š1-Š2"5,7*0,9*0,2</t>
  </si>
  <si>
    <t>"Š2-UV1"12,8*0,9*0,2</t>
  </si>
  <si>
    <t>"UV1-UV2"31,50*0,9*0,2</t>
  </si>
  <si>
    <t>"UV5" 10,3*0,8*0,2</t>
  </si>
  <si>
    <t>"UV4"1,75*0,8*0,2</t>
  </si>
  <si>
    <t>"UV3"1,75*0,8*0,2</t>
  </si>
  <si>
    <t>"UV6"1,0*0,8*0,2</t>
  </si>
  <si>
    <t>"UV7"7,3*0,8*0,2</t>
  </si>
  <si>
    <t>Komunikace pozemní</t>
  </si>
  <si>
    <t>33</t>
  </si>
  <si>
    <t>564851111</t>
  </si>
  <si>
    <t>Podklad ze štěrkodrti ŠD s rozprostřením a zhutněním plochy přes 100 m2, po zhutnění tl. 150 mm</t>
  </si>
  <si>
    <t>243910127</t>
  </si>
  <si>
    <t xml:space="preserve">"Podklady chodníků   a nástupišť - dlažba tl 60mm " </t>
  </si>
  <si>
    <t>"obvodový chodník" 250+81</t>
  </si>
  <si>
    <t>"nástupiště u zálivu" 138</t>
  </si>
  <si>
    <t>"chodník pod schodištěm" 4,60</t>
  </si>
  <si>
    <t>34</t>
  </si>
  <si>
    <t>564871111</t>
  </si>
  <si>
    <t>Podklad ze štěrkodrti ŠD s rozprostřením a zhutněním plochy přes 100 m2, po zhutnění tl. 250 mm</t>
  </si>
  <si>
    <t>-305435233</t>
  </si>
  <si>
    <t xml:space="preserve">"podklad parkovacích stání  a vjezdu z dlažby tl. 80 mm" </t>
  </si>
  <si>
    <t xml:space="preserve">"mezerovitá dlažba stání 1-9 " 115  </t>
  </si>
  <si>
    <t>"stání pro vozíčkáře č. 10" 19</t>
  </si>
  <si>
    <t>"vjezd do dvora Spol.domu " 17</t>
  </si>
  <si>
    <t>Podklad_dlažba80</t>
  </si>
  <si>
    <t>35</t>
  </si>
  <si>
    <t>565135121</t>
  </si>
  <si>
    <t xml:space="preserve">Asfaltový beton vrstva podkladní ACP 16 (obalované kamenivo střednězrnné - OKS)  s rozprostřením a zhutněním v pruhu šířky přes 3 m, po zhutnění tl. 50 mm</t>
  </si>
  <si>
    <t>-738008867</t>
  </si>
  <si>
    <t xml:space="preserve">"plocha podkladů - recyklace za studena  " Recyklace_200 </t>
  </si>
  <si>
    <t>"odpočty"</t>
  </si>
  <si>
    <t>"dvojřádek u obrubníku zeleně oddělující parkoviště" -78*0,20</t>
  </si>
  <si>
    <t xml:space="preserve">"dvojřádek  u obrubníku obvodových chodníků"  -153*0,20</t>
  </si>
  <si>
    <t>36</t>
  </si>
  <si>
    <t>567522124</t>
  </si>
  <si>
    <t>Recyklace podkladní vrstvy za studena na místě promísení rozpojené směsi s kamenivem a pojivem (materiál ve specifikaci) s rozhrnutím, zhutněním a vlhčením plochy přes 1 000 do 3 000 m2, tloušťky po zhutnění přes 180 do 200 mm</t>
  </si>
  <si>
    <t>643494332</t>
  </si>
  <si>
    <t xml:space="preserve">"plocha úpravená hydraulickými pojivy  " Pláň  </t>
  </si>
  <si>
    <t xml:space="preserve">"mezerovitá dlažba stání 1-9 " -115  </t>
  </si>
  <si>
    <t>"stání pro vozíčkáře č. 10" -19</t>
  </si>
  <si>
    <t>37</t>
  </si>
  <si>
    <t>58522110</t>
  </si>
  <si>
    <t>cement portlandský směsný CEM II 42,5MPa</t>
  </si>
  <si>
    <t>-988544008</t>
  </si>
  <si>
    <t xml:space="preserve">"5% směsi   - bude upřesněno průkazní zkouškou"</t>
  </si>
  <si>
    <t>Recyklace_200*0,2*2"t/m3" *0,05</t>
  </si>
  <si>
    <t>38</t>
  </si>
  <si>
    <t>11162100</t>
  </si>
  <si>
    <t>asfalt silniční obyčejný</t>
  </si>
  <si>
    <t>351895993</t>
  </si>
  <si>
    <t xml:space="preserve">"asfalt na výrob asf. pěny -předpoklad  max 3,5%  směsi  - bude upřesněno  průkazní zkouškou"</t>
  </si>
  <si>
    <t>Recyklace_200*0,2*2"t/m3" *0,035</t>
  </si>
  <si>
    <t>567551121</t>
  </si>
  <si>
    <t>Recyklace podkladní vrstvy za studena na místě rozpojení a reprofilace podkladu s hutněním plochy přes 1 000 do 3 000 m2, tloušťky přes 300 do 350 mm</t>
  </si>
  <si>
    <t>-1503138877</t>
  </si>
  <si>
    <t xml:space="preserve">"celková zpevněná  plocha , bez zálivu ,  od hrany nástupiště  a spáry vjezdů   po hranu obrubníku  obv. chodníku   " 1454  </t>
  </si>
  <si>
    <t xml:space="preserve">"obrubníky nástupiště u zálivu  stojaté + zastávkové "-(41*0,2+39*0,15+28*0,15)</t>
  </si>
  <si>
    <t xml:space="preserve">"plocha dlažby nástupiště u zálivu"  -138</t>
  </si>
  <si>
    <t>40</t>
  </si>
  <si>
    <t>573111112</t>
  </si>
  <si>
    <t>Postřik infiltrační PI z asfaltu silničního s posypem kamenivem, v množství 1,00 kg/m2</t>
  </si>
  <si>
    <t>934087909</t>
  </si>
  <si>
    <t>41</t>
  </si>
  <si>
    <t>573211111</t>
  </si>
  <si>
    <t>Postřik spojovací PS bez posypu kamenivem z asfaltu silničního, v množství 0,60 kg/m2</t>
  </si>
  <si>
    <t>-1435097832</t>
  </si>
  <si>
    <t>577134121</t>
  </si>
  <si>
    <t xml:space="preserve">Asfaltový beton vrstva obrusná ACO 11 (ABS)  s rozprostřením a se zhutněním z nemodifikovaného asfaltu v pruhu šířky přes 3 m tř. I, po zhutnění tl. 40 mm</t>
  </si>
  <si>
    <t>1649253603</t>
  </si>
  <si>
    <t>Plocha_Kryt</t>
  </si>
  <si>
    <t>43</t>
  </si>
  <si>
    <t>577155122</t>
  </si>
  <si>
    <t xml:space="preserve">Asfaltový beton vrstva ložní ACL 16 (ABH)  s rozprostřením a zhutněním z nemodifikovaného asfaltu v pruhu šířky přes 3 m, po zhutnění tl. 60 mm</t>
  </si>
  <si>
    <t>-933100749</t>
  </si>
  <si>
    <t>44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</si>
  <si>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</si>
  <si>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</si>
  <si>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-1530840353</t>
  </si>
  <si>
    <t xml:space="preserve">"obklad  schodů schodiště" 5*2*0,2+5*2*0,3 </t>
  </si>
  <si>
    <t>"výměra plochy podkladů pro dlažbu tl. 60mm" podklad_dlažba60</t>
  </si>
  <si>
    <t>45</t>
  </si>
  <si>
    <t>59245006</t>
  </si>
  <si>
    <t>dlažba tvar obdélník betonová pro nevidomé 200x100x60mm barevná</t>
  </si>
  <si>
    <t>-1037604209</t>
  </si>
  <si>
    <t>46</t>
  </si>
  <si>
    <t>59245008</t>
  </si>
  <si>
    <t>dlažba tvar obdélník betonová 200x100x60mm barevná</t>
  </si>
  <si>
    <t>537571358</t>
  </si>
  <si>
    <t>47</t>
  </si>
  <si>
    <t>59245018</t>
  </si>
  <si>
    <t>dlažba tvar obdélník betonová 200x100x60mm přírodní</t>
  </si>
  <si>
    <t>CS ÚRS 2021 01</t>
  </si>
  <si>
    <t>-1780590888</t>
  </si>
  <si>
    <t>"dlažby chodníků a nástupišť- výměra podkladů"podklad_dlažba60</t>
  </si>
  <si>
    <t xml:space="preserve">"odpočty" </t>
  </si>
  <si>
    <t>"slepecká dlažba tl. 60mm" -Slepecká_60</t>
  </si>
  <si>
    <t>"kontrastní pásy podél nástupišť" -Dlažba60_kontrast</t>
  </si>
  <si>
    <t>48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</si>
  <si>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</si>
  <si>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</si>
  <si>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457688725</t>
  </si>
  <si>
    <t>"výměra podkladů pro dlažbu tl. 80mm"Podklad_dlažba80</t>
  </si>
  <si>
    <t>59245020</t>
  </si>
  <si>
    <t>dlažba tvar obdélník betonová 200x100x80mm přírodní</t>
  </si>
  <si>
    <t>-217547468</t>
  </si>
  <si>
    <t xml:space="preserve">"parkovací stání 1-9- mezerovitá dlažba"  -Dlažba_mezer</t>
  </si>
  <si>
    <t>"slepecká dlažba tl. 80" -Slepecká_80</t>
  </si>
  <si>
    <t>50</t>
  </si>
  <si>
    <t>59245226</t>
  </si>
  <si>
    <t>dlažba tvar obdélník betonová pro nevidomé 200x100x80mm barevná</t>
  </si>
  <si>
    <t>-76466208</t>
  </si>
  <si>
    <t>"vjezd do dvora Spol. domu"</t>
  </si>
  <si>
    <t>"varovné pásy " 4,5*0,4</t>
  </si>
  <si>
    <t>51</t>
  </si>
  <si>
    <t>59245030</t>
  </si>
  <si>
    <t>dlažba tvar čtverec betonová 200x200x80mm přírodní</t>
  </si>
  <si>
    <t>-1272449516</t>
  </si>
  <si>
    <t xml:space="preserve">"Dlažba stání 1-9 , mezerovitá"Dlažba_mezer </t>
  </si>
  <si>
    <t>Trubní vedení</t>
  </si>
  <si>
    <t>52</t>
  </si>
  <si>
    <t>14011009</t>
  </si>
  <si>
    <t>trubka ocelová bezešvá hladká jakost 11 353 21,3x2,6mm</t>
  </si>
  <si>
    <t>-771744610</t>
  </si>
  <si>
    <t xml:space="preserve">"Navrtávka  bet. potrubí" 1 </t>
  </si>
  <si>
    <t>53</t>
  </si>
  <si>
    <t>871315221</t>
  </si>
  <si>
    <t>Kanalizační potrubí z tvrdého PVC v otevřeném výkopu ve sklonu do 20 %, hladkého plnostěnného jednovrstvého, tuhost třídy SN 8 DN 160</t>
  </si>
  <si>
    <t>229246115</t>
  </si>
  <si>
    <t>"UV5" 10,3</t>
  </si>
  <si>
    <t>"UV4"1,75</t>
  </si>
  <si>
    <t>"UV3"1,75</t>
  </si>
  <si>
    <t>"UV6"1,0</t>
  </si>
  <si>
    <t>"UV7"7,3</t>
  </si>
  <si>
    <t>54</t>
  </si>
  <si>
    <t>871355221</t>
  </si>
  <si>
    <t>Kanalizační potrubí z tvrdého PVC v otevřeném výkopu ve sklonu do 20 %, hladkého plnostěnného jednovrstvého, tuhost třídy SN 8 DN 200</t>
  </si>
  <si>
    <t>1787564579</t>
  </si>
  <si>
    <t>"napojení -Š1" 14,93</t>
  </si>
  <si>
    <t>"Š1-Š2"5,7</t>
  </si>
  <si>
    <t>"Š2-UV1"12,8</t>
  </si>
  <si>
    <t>"UV1-UV2"31,50</t>
  </si>
  <si>
    <t>55</t>
  </si>
  <si>
    <t>877315211</t>
  </si>
  <si>
    <t xml:space="preserve">Montáž tvarovek na kanalizačním potrubí z trub z plastu  z tvrdého PVC nebo z polypropylenu v otevřeném výkopu jednoosých DN 160</t>
  </si>
  <si>
    <t>kus</t>
  </si>
  <si>
    <t>1441758791</t>
  </si>
  <si>
    <t xml:space="preserve">"Kolena 2x na jednu vpust UV3,4,5,6,7,8   "  2*6</t>
  </si>
  <si>
    <t>56</t>
  </si>
  <si>
    <t>28611363</t>
  </si>
  <si>
    <t>koleno kanalizační PVC KG 160x87°</t>
  </si>
  <si>
    <t>-37567392</t>
  </si>
  <si>
    <t>57</t>
  </si>
  <si>
    <t>877355221</t>
  </si>
  <si>
    <t xml:space="preserve">Montáž tvarovek na kanalizačním potrubí z trub z plastu  z tvrdého PVC nebo z polypropylenu v otevřeném výkopu dvouosých DN 200</t>
  </si>
  <si>
    <t>1840534895</t>
  </si>
  <si>
    <t xml:space="preserve">"přípojky vpustí UV3-UV7 " 5 </t>
  </si>
  <si>
    <t>58</t>
  </si>
  <si>
    <t>28611436</t>
  </si>
  <si>
    <t>odbočka kanalizační plastová s hrdlem KG 250/160/87°</t>
  </si>
  <si>
    <t>-1569915919</t>
  </si>
  <si>
    <t>59</t>
  </si>
  <si>
    <t>894812041</t>
  </si>
  <si>
    <t>Revizní a čistící šachta z polypropylenu PP pro hladké trouby DN 400 roura šachtová korugovaná Příplatek k cenám 2031 - 2035 za uříznutí šachtové roury</t>
  </si>
  <si>
    <t>1248211490</t>
  </si>
  <si>
    <t xml:space="preserve">"revizní šachty  Š1 a Š2a vpusti UV1-UV8"  2+8</t>
  </si>
  <si>
    <t>60</t>
  </si>
  <si>
    <t>894812205</t>
  </si>
  <si>
    <t>Revizní a čistící šachta z polypropylenu PP pro hladké trouby DN 425 šachtové dno (DN šachty / DN trubního vedení) DN 425/200 průtočné</t>
  </si>
  <si>
    <t>-1321405900</t>
  </si>
  <si>
    <t xml:space="preserve">"uliční vpusti UV1 a UV2"  2</t>
  </si>
  <si>
    <t xml:space="preserve">"UV3 - UV8   -   dno slepé" 6</t>
  </si>
  <si>
    <t>61</t>
  </si>
  <si>
    <t>894812206</t>
  </si>
  <si>
    <t>Revizní a čistící šachta z polypropylenu PP pro hladké trouby DN 425 šachtové dno (DN šachty / DN trubního vedení) DN 425/200 průtočné 30°,60°,90°</t>
  </si>
  <si>
    <t>-1389308733</t>
  </si>
  <si>
    <t>"Revizní šachty Š1 a Š2" 2</t>
  </si>
  <si>
    <t>62</t>
  </si>
  <si>
    <t>894812231</t>
  </si>
  <si>
    <t>Revizní a čistící šachta z polypropylenu PP pro hladké trouby DN 425 roura šachtová korugovaná bez hrdla, světlé hloubky 1500 mm</t>
  </si>
  <si>
    <t>1014710289</t>
  </si>
  <si>
    <t>63</t>
  </si>
  <si>
    <t>WVN.IF261500W</t>
  </si>
  <si>
    <t>SPOJKA "IN SITU" 160</t>
  </si>
  <si>
    <t>-417178941</t>
  </si>
  <si>
    <t>"UV3-UV*" 6</t>
  </si>
  <si>
    <t>64</t>
  </si>
  <si>
    <t>28661789</t>
  </si>
  <si>
    <t>koš kalový ocelový pro silniční vpusť 425mm vč. madla</t>
  </si>
  <si>
    <t>1821950340</t>
  </si>
  <si>
    <t>65</t>
  </si>
  <si>
    <t>894812241</t>
  </si>
  <si>
    <t>Revizní a čistící šachta z polypropylenu PP pro hladké trouby DN 425 roura šachtová korugovaná teleskopická (včetně těsnění) 375 mm</t>
  </si>
  <si>
    <t>1699711992</t>
  </si>
  <si>
    <t>"Revizní šachty Š1 a Š2 + ul.vpusti UV1-UV8" 2+8</t>
  </si>
  <si>
    <t>66</t>
  </si>
  <si>
    <t>894812262</t>
  </si>
  <si>
    <t>Revizní a čistící šachta z polypropylenu PP pro hladké trouby DN 425 poklop litinový (pro třídu zatížení) plný do teleskopické trubky (D400)</t>
  </si>
  <si>
    <t>-1552263212</t>
  </si>
  <si>
    <t>"revizní šachty Š1 a Š2" 2</t>
  </si>
  <si>
    <t>67</t>
  </si>
  <si>
    <t>894812267</t>
  </si>
  <si>
    <t>Revizní a čistící šachta z polypropylenu PP pro hladké trouby DN 425 mříž do teleskopu (pro třídu zatížení) čtvercová (D400)</t>
  </si>
  <si>
    <t>1028321208</t>
  </si>
  <si>
    <t>"uliční vpusti UV1-UV8" 8</t>
  </si>
  <si>
    <t>Ostatní konstrukce a práce-bourání</t>
  </si>
  <si>
    <t>68</t>
  </si>
  <si>
    <t>914111111</t>
  </si>
  <si>
    <t xml:space="preserve">Montáž svislé dopravní značky základní  velikosti do 1 m2 objímkami na sloupky nebo konzoly</t>
  </si>
  <si>
    <t>-1973180052</t>
  </si>
  <si>
    <t>69</t>
  </si>
  <si>
    <t>40445650</t>
  </si>
  <si>
    <t>dodatkové tabulky E7, E12, E13 500x300mm</t>
  </si>
  <si>
    <t>730040346</t>
  </si>
  <si>
    <t>"E13" 1</t>
  </si>
  <si>
    <t>70</t>
  </si>
  <si>
    <t>40445649</t>
  </si>
  <si>
    <t>dodatkové tabulky E3-E5, E8, E14-E16 500x150mm</t>
  </si>
  <si>
    <t>-2011762511</t>
  </si>
  <si>
    <t xml:space="preserve">"E8d"  1 </t>
  </si>
  <si>
    <t>71</t>
  </si>
  <si>
    <t>40445647</t>
  </si>
  <si>
    <t>dodatkové tabulky E1, E2a,b , E6, E9, E10 E12c, E17 500x500mm</t>
  </si>
  <si>
    <t>-659756257</t>
  </si>
  <si>
    <t>"E1" 1</t>
  </si>
  <si>
    <t>72</t>
  </si>
  <si>
    <t>40445625</t>
  </si>
  <si>
    <t>informativní značky provozní IP8, IP9, IP11-IP13 500x700mm</t>
  </si>
  <si>
    <t>755627260</t>
  </si>
  <si>
    <t>"IP 11b" 1</t>
  </si>
  <si>
    <t>"IP 12" 1</t>
  </si>
  <si>
    <t>"IP 13 e " 1</t>
  </si>
  <si>
    <t>73</t>
  </si>
  <si>
    <t>40445621</t>
  </si>
  <si>
    <t>informativní značky provozní IP1-IP3, IP4b-IP7, IP10a, b 500x500mm</t>
  </si>
  <si>
    <t>525404320</t>
  </si>
  <si>
    <t>"IP 4b" 1</t>
  </si>
  <si>
    <t>74</t>
  </si>
  <si>
    <t>40445230</t>
  </si>
  <si>
    <t>sloupek pro dopravní značku Zn D 70mm v 3,5m</t>
  </si>
  <si>
    <t>-1648458242</t>
  </si>
  <si>
    <t>75</t>
  </si>
  <si>
    <t>40445241</t>
  </si>
  <si>
    <t>patka pro sloupek Al D 70mm</t>
  </si>
  <si>
    <t>371334225</t>
  </si>
  <si>
    <t>76</t>
  </si>
  <si>
    <t>40445645</t>
  </si>
  <si>
    <t xml:space="preserve">Označník atoabusové zastávky dle techni_x000d_
ckého výkresu a manuálu 11-K1_011  . včetně  informativní značky  IJ4b 500mm _x000d_
</t>
  </si>
  <si>
    <t>-504924795</t>
  </si>
  <si>
    <t>"zastávka 1-3" 3</t>
  </si>
  <si>
    <t>"zastávka u zálivu" 1</t>
  </si>
  <si>
    <t>77</t>
  </si>
  <si>
    <t>911122112</t>
  </si>
  <si>
    <t>Oprava částí ocelového zábradlí mostů svařovaného nebo šroubovaného výroba dílů hmotnosti přes 50 kg</t>
  </si>
  <si>
    <t>-809179046</t>
  </si>
  <si>
    <t>"trubka 48.3/2,6" Tr48*2,93</t>
  </si>
  <si>
    <t>"trubka 30/2,5" Tr30*1,70</t>
  </si>
  <si>
    <t>"trubka 14/1,5" Tr14*0,46</t>
  </si>
  <si>
    <t>78</t>
  </si>
  <si>
    <t>911122212</t>
  </si>
  <si>
    <t>Oprava částí ocelového zábradlí mostů svařovaného nebo šroubovaného montáž dílů hmotnosti přes 50 kg</t>
  </si>
  <si>
    <t>-1806429904</t>
  </si>
  <si>
    <t>79</t>
  </si>
  <si>
    <t>14011024</t>
  </si>
  <si>
    <t>trubka ocelová bezešvá hladká jakost 11 353 48,3x2,6mm</t>
  </si>
  <si>
    <t>1524603800</t>
  </si>
  <si>
    <t xml:space="preserve">"viz.  výkres 101.8 "</t>
  </si>
  <si>
    <t>"Madla a sloupky zábradlí"</t>
  </si>
  <si>
    <t xml:space="preserve">"Zábradlí u vjezdu" </t>
  </si>
  <si>
    <t>"madlo+2 zakončení" 6 + 0,8</t>
  </si>
  <si>
    <t xml:space="preserve">"Sloupky"  4*1,05</t>
  </si>
  <si>
    <t>"zábradlí u výjezdu za chodníkem"</t>
  </si>
  <si>
    <t>"madlo+1 zakončení" 8 + 0,4</t>
  </si>
  <si>
    <t>"zábradlí u výjezdu u silnice"</t>
  </si>
  <si>
    <t>"madlo+2zakončení" 11 + 2*0,4</t>
  </si>
  <si>
    <t xml:space="preserve">"Sloupky"  7*1,05</t>
  </si>
  <si>
    <t>"zábradlí na schodišti"</t>
  </si>
  <si>
    <t>"Sloupky"2*2*1,05</t>
  </si>
  <si>
    <t>"2xmadlo+ 4x zakončení" 2*1,61+4*0,4</t>
  </si>
  <si>
    <t>14015014</t>
  </si>
  <si>
    <t>trubka ocelová bezešvá přesná jakost 11 353 14x2,0mm</t>
  </si>
  <si>
    <t>1903094580</t>
  </si>
  <si>
    <t>"viz výkres 101.2.8"</t>
  </si>
  <si>
    <t>"Zábradlí u vjezdu"</t>
  </si>
  <si>
    <t xml:space="preserve">"výplň zábradlí 8 ks/bm , dl. 0.75 m "  6*8*0,75</t>
  </si>
  <si>
    <t xml:space="preserve">"zábradlí u výjezdu za chodníkem  "</t>
  </si>
  <si>
    <t xml:space="preserve">"výplň zábradlí 8 ks/bm , dl. 0.75 m "  10*8*0,75</t>
  </si>
  <si>
    <t xml:space="preserve">"výplň zábradlí 8 ks/bm , dl. 0.75 m " </t>
  </si>
  <si>
    <t xml:space="preserve"> 11*8*0,75</t>
  </si>
  <si>
    <t xml:space="preserve">"zábradlí na schodišti dl. 0,65"2*11*0,65 </t>
  </si>
  <si>
    <t>81</t>
  </si>
  <si>
    <t>14011014</t>
  </si>
  <si>
    <t>trubka ocelová bezešvá hladká jakost 11 353 31,8x2,6mm</t>
  </si>
  <si>
    <t>563761705</t>
  </si>
  <si>
    <t>"vymezení výplně 2*0.95/bm"</t>
  </si>
  <si>
    <t>2*6*0,95</t>
  </si>
  <si>
    <t xml:space="preserve">"zábradlí u výjezdu  za chodníkem</t>
  </si>
  <si>
    <t>2*10*0,95</t>
  </si>
  <si>
    <t>"zábradlí u výjezdu" 2*11*0,95</t>
  </si>
  <si>
    <t>4*1,22</t>
  </si>
  <si>
    <t>82</t>
  </si>
  <si>
    <t>915211111</t>
  </si>
  <si>
    <t xml:space="preserve">Vodorovné dopravní značení stříkaným plastem  dělící čára šířky 125 mm souvislá bílá základní</t>
  </si>
  <si>
    <t>1814936728</t>
  </si>
  <si>
    <t xml:space="preserve">"V 10 c - oddělující čára parkovacích stání"  10*4,25 </t>
  </si>
  <si>
    <t>915211115</t>
  </si>
  <si>
    <t xml:space="preserve">Vodorovné dopravní značení stříkaným plastem  dělící čára šířky 125 mm souvislá žlutá základní</t>
  </si>
  <si>
    <t>1401730970</t>
  </si>
  <si>
    <t>"značky V11a"</t>
  </si>
  <si>
    <t xml:space="preserve">"zastávky č. 1- 3"   </t>
  </si>
  <si>
    <t>3*(2*12+2*2,5+13,3)</t>
  </si>
  <si>
    <t>"zastávka u zálivu"</t>
  </si>
  <si>
    <t>2*39+2*2,5+49,5</t>
  </si>
  <si>
    <t>84</t>
  </si>
  <si>
    <t>915211121</t>
  </si>
  <si>
    <t xml:space="preserve">Vodorovné dopravní značení stříkaným plastem  dělící čára šířky 125 mm přerušovaná bílá základní</t>
  </si>
  <si>
    <t>-61442054</t>
  </si>
  <si>
    <t xml:space="preserve">"Místa pro přecházení  -  značka V7a"</t>
  </si>
  <si>
    <t>"vjezd" 6,7+78,8</t>
  </si>
  <si>
    <t>"výjezd" 7,6+8,7</t>
  </si>
  <si>
    <t>85</t>
  </si>
  <si>
    <t>915231111</t>
  </si>
  <si>
    <t xml:space="preserve">Vodorovné dopravní značení stříkaným plastem  přechody pro chodce, šipky, symboly nápisy bílé základní</t>
  </si>
  <si>
    <t>-1436236071</t>
  </si>
  <si>
    <t xml:space="preserve">"symbol OA "  0,5 </t>
  </si>
  <si>
    <t xml:space="preserve">" označení stání vozíčkáře  O 2" 0,5</t>
  </si>
  <si>
    <t>" šipka V a rovně+vlevo " 1,15</t>
  </si>
  <si>
    <t>"nápis BUS" 0,5</t>
  </si>
  <si>
    <t>86</t>
  </si>
  <si>
    <t>916111122</t>
  </si>
  <si>
    <t xml:space="preserve">Osazení silniční obruby z dlažebních kostek v jedné řadě  s ložem tl. přes 50 do 100 mm, s vyplněním a zatřením spár cementovou maltou z drobných kostek bez boční opěry, do lože z betonu prostého</t>
  </si>
  <si>
    <t>-1343022494</t>
  </si>
  <si>
    <t xml:space="preserve">"přídlažba ze žul. kostek"  Obrub_stojaté+Obrub_zast</t>
  </si>
  <si>
    <t>87</t>
  </si>
  <si>
    <t>58381007</t>
  </si>
  <si>
    <t>kostka štípaná dlažební žula drobná 8/10</t>
  </si>
  <si>
    <t>1366798235</t>
  </si>
  <si>
    <t>Jednořádek_bez*0,1</t>
  </si>
  <si>
    <t>88</t>
  </si>
  <si>
    <t>916111123</t>
  </si>
  <si>
    <t xml:space="preserve">Osazení silniční obruby z dlažebních kostek v jedné řadě  s ložem tl. přes 50 do 100 mm, s vyplněním a zatřením spár cementovou maltou z drobných kostek s boční opěrou z betonu prostého, do lože z betonu prostého téže značky</t>
  </si>
  <si>
    <t>353772110</t>
  </si>
  <si>
    <t>89</t>
  </si>
  <si>
    <t>49829727</t>
  </si>
  <si>
    <t>90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</si>
  <si>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</si>
  <si>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</si>
  <si>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-1849749627</t>
  </si>
  <si>
    <t xml:space="preserve">"Obrubníky kolem chodníků, nástupiště  a  ploch zeleně"  </t>
  </si>
  <si>
    <t>"obvodový chodník - vnitřní " 153</t>
  </si>
  <si>
    <t>"zeleň u nástupiště" 95</t>
  </si>
  <si>
    <t>"zeleň odělující parkoviště" 78</t>
  </si>
  <si>
    <t>"Vnější obrubník nástupiště u zálivu"69</t>
  </si>
  <si>
    <t>"odpočet zastávkových obrubníků"-Obrub_zast</t>
  </si>
  <si>
    <t>91</t>
  </si>
  <si>
    <t>59217031</t>
  </si>
  <si>
    <t>obrubník betonový silniční 1000x150x250mm</t>
  </si>
  <si>
    <t>911334770</t>
  </si>
  <si>
    <t>"odpočet oblouků"</t>
  </si>
  <si>
    <t>- 4</t>
  </si>
  <si>
    <t>"odpočet chodníkových obruníků " -10</t>
  </si>
  <si>
    <t>92</t>
  </si>
  <si>
    <t>CSB.0019982.URS</t>
  </si>
  <si>
    <t>Obrubník KO oblouk koncový R 0,75 (195/1178/750) č.85</t>
  </si>
  <si>
    <t>-349920704</t>
  </si>
  <si>
    <t>93</t>
  </si>
  <si>
    <t>59217017</t>
  </si>
  <si>
    <t>obrubník betonový chodníkový 1000x100x250mm</t>
  </si>
  <si>
    <t>597664858</t>
  </si>
  <si>
    <t>94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</si>
  <si>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</si>
  <si>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</si>
  <si>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1839912631</t>
  </si>
  <si>
    <t>"přídlažba z krajníku podél park. stání 1-10" 42</t>
  </si>
  <si>
    <t>95</t>
  </si>
  <si>
    <t>59218002</t>
  </si>
  <si>
    <t>krajník betonový silniční 500x250x100mm</t>
  </si>
  <si>
    <t>-2032557396</t>
  </si>
  <si>
    <t>Krajník*2*1,02</t>
  </si>
  <si>
    <t>96</t>
  </si>
  <si>
    <t>916431112</t>
  </si>
  <si>
    <t xml:space="preserve">Osazení betonového bezbariérového obrubníku  s ložem betonovým tl. 150 mm úložná šířka do 400 mm s boční opěrou</t>
  </si>
  <si>
    <t>-1215916290</t>
  </si>
  <si>
    <t xml:space="preserve">"Zastávkové   a přechodové obrubníky "</t>
  </si>
  <si>
    <t xml:space="preserve">"Zast. č. 1-3  12+2" 3*12+3*2</t>
  </si>
  <si>
    <t>"zastávka u zálivu" 39+2</t>
  </si>
  <si>
    <t>97</t>
  </si>
  <si>
    <t>59217041</t>
  </si>
  <si>
    <t>obrubník betonový bezbariérový přímý</t>
  </si>
  <si>
    <t>-1062868470</t>
  </si>
  <si>
    <t xml:space="preserve">"Obrubníky  zastávkové " Obrub_zast</t>
  </si>
  <si>
    <t>"Odpočet přechodvých obrubníku" -8</t>
  </si>
  <si>
    <t>75*1,01 'Přepočtené koeficientem množství</t>
  </si>
  <si>
    <t>98</t>
  </si>
  <si>
    <t>59217040</t>
  </si>
  <si>
    <t>obrubník betonový bezbariérový náběhový</t>
  </si>
  <si>
    <t>629774898</t>
  </si>
  <si>
    <t>8*1,01 'Přepočtené koeficientem množství</t>
  </si>
  <si>
    <t>99</t>
  </si>
  <si>
    <t>966005211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</si>
  <si>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</si>
  <si>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-1606282597</t>
  </si>
  <si>
    <t xml:space="preserve">"Odstranění zábradlí  podél chodníku u výjezdu" </t>
  </si>
  <si>
    <t>100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</si>
  <si>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</si>
  <si>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</si>
  <si>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-1667809167</t>
  </si>
  <si>
    <t>"značky na provizorních nástupištích" 6</t>
  </si>
  <si>
    <t>"značky IJ 4b na nástupištích " 3</t>
  </si>
  <si>
    <t xml:space="preserve">" značka zákaz vjezdu u  vjezdu" 1   </t>
  </si>
  <si>
    <t>997</t>
  </si>
  <si>
    <t>Přesun sutě</t>
  </si>
  <si>
    <t>101</t>
  </si>
  <si>
    <t>997221551</t>
  </si>
  <si>
    <t xml:space="preserve">Vodorovná doprava suti  bez naložení, ale se složením a s hrubým urovnáním ze sypkých materiálů, na vzdálenost do 1 km</t>
  </si>
  <si>
    <t>834308476</t>
  </si>
  <si>
    <t>"Přebytek rozdružených stávajích podkladů a krytů - tl. cca 150 mm "</t>
  </si>
  <si>
    <t>Plocha_350*0,15*2"t/m3"</t>
  </si>
  <si>
    <t>"Vybourané podklady chodníků a nástupiště" Bour_podklad_200*0,300</t>
  </si>
  <si>
    <t>"vybouraný asfaltový kryt nátrupiště" Bour_asf100*0,220</t>
  </si>
  <si>
    <t>102</t>
  </si>
  <si>
    <t>997221559</t>
  </si>
  <si>
    <t xml:space="preserve">Vodorovná doprava suti  bez naložení, ale se složením a s hrubým urovnáním Příplatek k ceně za každý další i započatý 1 km přes 1 km</t>
  </si>
  <si>
    <t>-1023561818</t>
  </si>
  <si>
    <t>"příplatek za dalších 17 km - skládka h. Benešov 18 km"</t>
  </si>
  <si>
    <t>Suť_sypká*17</t>
  </si>
  <si>
    <t>103</t>
  </si>
  <si>
    <t>997221571</t>
  </si>
  <si>
    <t xml:space="preserve">Vodorovná doprava vybouraných hmot  bez naložení, ale se složením a s hrubým urovnáním na vzdálenost do 1 km</t>
  </si>
  <si>
    <t>160073192</t>
  </si>
  <si>
    <t>Bour_dlažba30*0,255</t>
  </si>
  <si>
    <t>Bour_obrub_lež*0,290</t>
  </si>
  <si>
    <t>bour_obrub_stoj*0,250</t>
  </si>
  <si>
    <t>Bour_panely*0,425</t>
  </si>
  <si>
    <t>Bour_zámková*0,260</t>
  </si>
  <si>
    <t>Bour_značky*0,082</t>
  </si>
  <si>
    <t>Bour_zábradlí*0,025</t>
  </si>
  <si>
    <t>104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</si>
  <si>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</si>
  <si>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</si>
  <si>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-1109142403</t>
  </si>
  <si>
    <t>Suť_kusová*17</t>
  </si>
  <si>
    <t>105</t>
  </si>
  <si>
    <t>997221611</t>
  </si>
  <si>
    <t xml:space="preserve">Nakládání na dopravní prostředky  pro vodorovnou dopravu suti</t>
  </si>
  <si>
    <t>-1014118991</t>
  </si>
  <si>
    <t>106</t>
  </si>
  <si>
    <t>997221655</t>
  </si>
  <si>
    <t>Poplatek za uložení stavebního odpadu na skládce (skládkovné) zeminy a kamení zatříděného do Katalogu odpadů pod kódem 17 05 04</t>
  </si>
  <si>
    <t>15101461</t>
  </si>
  <si>
    <t>"přebytečná zemina z rýh" Rýhy*2"t/m3"</t>
  </si>
  <si>
    <t>107</t>
  </si>
  <si>
    <t>997221861</t>
  </si>
  <si>
    <t>Poplatek za uložení stavebního odpadu na recyklační skládce (skládkovné) z prostého betonu zatříděného do Katalogu odpadů pod kódem 17 01 01</t>
  </si>
  <si>
    <t>1852143153</t>
  </si>
  <si>
    <t>108</t>
  </si>
  <si>
    <t>997221862</t>
  </si>
  <si>
    <t>Poplatek za uložení stavebního odpadu na recyklační skládce (skládkovné) z armovaného betonu zatříděného do Katalogu odpadů pod kódem 17 01 01</t>
  </si>
  <si>
    <t>619764724</t>
  </si>
  <si>
    <t>109</t>
  </si>
  <si>
    <t>997221875</t>
  </si>
  <si>
    <t>Poplatek za uložení stavebního odpadu na recyklační skládce (skládkovné) asfaltového bez obsahu dehtu zatříděného do Katalogu odpadů pod kódem 17 03 02</t>
  </si>
  <si>
    <t>2012754319</t>
  </si>
  <si>
    <t>Bour_asf100*0,220</t>
  </si>
  <si>
    <t>998</t>
  </si>
  <si>
    <t>Přesun hmot</t>
  </si>
  <si>
    <t>110</t>
  </si>
  <si>
    <t>998225111</t>
  </si>
  <si>
    <t xml:space="preserve">Přesun hmot pro komunikace s krytem z kameniva, monolitickým betonovým nebo živičným  dopravní vzdálenost do 200 m jakékoliv délky objektu</t>
  </si>
  <si>
    <t>-1009499097</t>
  </si>
  <si>
    <t>PSV</t>
  </si>
  <si>
    <t>Práce a dodávky PSV</t>
  </si>
  <si>
    <t>767</t>
  </si>
  <si>
    <t>Konstrukce zámečnické</t>
  </si>
  <si>
    <t>111</t>
  </si>
  <si>
    <t>767131112</t>
  </si>
  <si>
    <t xml:space="preserve">Montáž přístřešku zastávk č. 1_x000d_
</t>
  </si>
  <si>
    <t>-1281404537</t>
  </si>
  <si>
    <t xml:space="preserve">"montáž přístřešku"  20 </t>
  </si>
  <si>
    <t>112</t>
  </si>
  <si>
    <t>0000001</t>
  </si>
  <si>
    <t>Přístřešek zastávky dle tech.výkres a manuálu 12-K1_001</t>
  </si>
  <si>
    <t>1213382456</t>
  </si>
  <si>
    <t>783</t>
  </si>
  <si>
    <t>Dokončovací práce - nátěry</t>
  </si>
  <si>
    <t>113</t>
  </si>
  <si>
    <t>783344101</t>
  </si>
  <si>
    <t>Základní nátěr zámečnických konstrukcí jednonásobný polyuretanový</t>
  </si>
  <si>
    <t>1371026337</t>
  </si>
  <si>
    <t xml:space="preserve">"viz pozn. v.č. 101.2.8  = NÁTĚR na pozinkované zábradlí"</t>
  </si>
  <si>
    <t>"dle čl. 3542 pro os. vzd. příčlí 80-150 mm = 2x pohledová plocha zábradlí"</t>
  </si>
  <si>
    <t xml:space="preserve"> 6 * 1,1*2</t>
  </si>
  <si>
    <t>8*1,0 *2</t>
  </si>
  <si>
    <t>11*1,1*2</t>
  </si>
  <si>
    <t>2*1,61*1,1*2</t>
  </si>
  <si>
    <t>114</t>
  </si>
  <si>
    <t>783344201</t>
  </si>
  <si>
    <t>Základní antikorozní nátěr zámečnických konstrukcí jednonásobný polyuretanový</t>
  </si>
  <si>
    <t>-1964405522</t>
  </si>
  <si>
    <t>dle čl. 3542 pro os. vzd. příčlí 80-150 mm = 2x pohledová plocha zábradlí</t>
  </si>
  <si>
    <t>783347101</t>
  </si>
  <si>
    <t>Krycí nátěr (email) zámečnických konstrukcí jednonásobný polyuretanový</t>
  </si>
  <si>
    <t>142967702</t>
  </si>
  <si>
    <t>"2x vrchní polomat - RAL 7016" Nátěry_plocha*2</t>
  </si>
  <si>
    <t>"1x ochranný lak transperentní" Nátěry_plocha</t>
  </si>
  <si>
    <t>VRN</t>
  </si>
  <si>
    <t>Vedlejší rozpočtové náklady</t>
  </si>
  <si>
    <t>VRN1</t>
  </si>
  <si>
    <t>Průzkumné, geodetické a projektové práce</t>
  </si>
  <si>
    <t>116</t>
  </si>
  <si>
    <t>012203000</t>
  </si>
  <si>
    <t>Geodetické práce při provádění stavby</t>
  </si>
  <si>
    <t>…</t>
  </si>
  <si>
    <t>1024</t>
  </si>
  <si>
    <t>1364980629</t>
  </si>
  <si>
    <t>"vytyčení stavby" 1</t>
  </si>
  <si>
    <t>117</t>
  </si>
  <si>
    <t>012303000</t>
  </si>
  <si>
    <t>Geodetické práce po výstavbě</t>
  </si>
  <si>
    <t>41695656</t>
  </si>
  <si>
    <t>"Zaměření nového stavu" 1</t>
  </si>
  <si>
    <t>VRN3</t>
  </si>
  <si>
    <t>Zařízení staveniště</t>
  </si>
  <si>
    <t>118</t>
  </si>
  <si>
    <t>032903000</t>
  </si>
  <si>
    <t>Náklady na provoz a údržbu vybavení staveniště</t>
  </si>
  <si>
    <t>136208769</t>
  </si>
  <si>
    <t>119</t>
  </si>
  <si>
    <t>039103000</t>
  </si>
  <si>
    <t>Rozebrání, bourání a odvoz zařízení staveniště</t>
  </si>
  <si>
    <t>-631949397</t>
  </si>
  <si>
    <t>VRN4</t>
  </si>
  <si>
    <t>Inženýrská činnost</t>
  </si>
  <si>
    <t>120</t>
  </si>
  <si>
    <t>043154000</t>
  </si>
  <si>
    <t>Zkoušky hutnicí</t>
  </si>
  <si>
    <t>-1896221476</t>
  </si>
  <si>
    <t>"kompletní hutnící zkoušky" 1</t>
  </si>
  <si>
    <t>121</t>
  </si>
  <si>
    <t>043194000</t>
  </si>
  <si>
    <t>Ostatní zkoušky</t>
  </si>
  <si>
    <t>-1523691556</t>
  </si>
  <si>
    <t xml:space="preserve">"Komplet průkazních zkušek pro recyklaci a zlepšení podkladu" 1  </t>
  </si>
  <si>
    <t>Bour_podklad_záliv</t>
  </si>
  <si>
    <t>224,2</t>
  </si>
  <si>
    <t>Bour_živice_záliv</t>
  </si>
  <si>
    <t>Plocha_CB230</t>
  </si>
  <si>
    <t>140,4</t>
  </si>
  <si>
    <t>Plocha_KSC</t>
  </si>
  <si>
    <t>148,2</t>
  </si>
  <si>
    <t>Suť_záliv</t>
  </si>
  <si>
    <t>230,926</t>
  </si>
  <si>
    <t>Záliv_živice</t>
  </si>
  <si>
    <t>2019_4_102 - SO 102 – Úprava autobusové zastávky na I/45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</si>
  <si>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</si>
  <si>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</si>
  <si>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-1664319054</t>
  </si>
  <si>
    <t>"Plocha vlastní zastávky + zařazovací a vyřazovací úsek"</t>
  </si>
  <si>
    <t>113107244</t>
  </si>
  <si>
    <t>Odstranění podkladů nebo krytů strojně plochy jednotlivě přes 200 m2 s přemístěním hmot na skládku na vzdálenost do 20 m nebo s naložením na dopravní prostředek živičných, o tl. vrstvy přes 150 do 200 mm</t>
  </si>
  <si>
    <t>468209140</t>
  </si>
  <si>
    <t>113154123</t>
  </si>
  <si>
    <t xml:space="preserve">Frézování živičného podkladu nebo krytu  s naložením na dopravní prostředek plochy do 500 m2 bez překážek v trase pruhu šířky přes 0,5 m do 1 m, tloušťky vrstvy 50 mm</t>
  </si>
  <si>
    <t>1021810013</t>
  </si>
  <si>
    <t>"Frézování pro přesah ACO 11 - délka spáry mimo CB * 0,25m" (79,6-39)*0,25</t>
  </si>
  <si>
    <t>113154124</t>
  </si>
  <si>
    <t xml:space="preserve">Frézování živičného podkladu nebo krytu  s naložením na dopravní prostředek plochy do 500 m2 bez překážek v trase pruhu šířky přes 0,5 m do 1 m, tloušťky vrstvy 100 mm</t>
  </si>
  <si>
    <t>84319464</t>
  </si>
  <si>
    <t>"Frézování pro přesah ACL 16 - délka spáry mimo CB * 0,15m" (79,6-39)*0,15</t>
  </si>
  <si>
    <t>273362021</t>
  </si>
  <si>
    <t>Výztuž základů desek ze svařovaných sítí z drátů typu KARI</t>
  </si>
  <si>
    <t>747672860</t>
  </si>
  <si>
    <t>Síť_váha</t>
  </si>
  <si>
    <t xml:space="preserve">"Plocha CB krytu zastávky *2 *váha 1m2 sítě  " Plocha_CB230*2*3,03*0,001</t>
  </si>
  <si>
    <t>31316005</t>
  </si>
  <si>
    <t>síť výztužná svařovaná 150x150mm drát D 5mm</t>
  </si>
  <si>
    <t>-934804109</t>
  </si>
  <si>
    <t xml:space="preserve">"Plocha CB krytu zastávky*2"   2*Plocha_CB230</t>
  </si>
  <si>
    <t>124884260</t>
  </si>
  <si>
    <t>"Podsyp živičné plochy zálivu"</t>
  </si>
  <si>
    <t xml:space="preserve">Záliv_živice </t>
  </si>
  <si>
    <t>127417705</t>
  </si>
  <si>
    <t>"Podklad živičné plochy zálivu"</t>
  </si>
  <si>
    <t>"Podklad plochy zastávky"</t>
  </si>
  <si>
    <t>565166122</t>
  </si>
  <si>
    <t xml:space="preserve">Asfaltový beton vrstva podkladní ACP 22 (obalované kamenivo hrubozrnné - OKH)  s rozprostřením a zhutněním v pruhu šířky přes 3 m, po zhutnění tl. 90 mm</t>
  </si>
  <si>
    <t>-726956579</t>
  </si>
  <si>
    <t>567122114</t>
  </si>
  <si>
    <t>Podklad ze směsi stmelené cementem SC bez dilatačních spár, s rozprostřením a zhutněním SC C 8/10 (KSC I), po zhutnění tl. 150 mm</t>
  </si>
  <si>
    <t>1224754804</t>
  </si>
  <si>
    <t xml:space="preserve">" pod přídlažbu"  39*0,2</t>
  </si>
  <si>
    <t>577134141</t>
  </si>
  <si>
    <t xml:space="preserve">Asfaltový beton vrstva obrusná ACO 11 (ABS)  s rozprostřením a se zhutněním z modifikovaného asfaltu v pruhu šířky přes 3 m, po zhutnění tl. 40 mm</t>
  </si>
  <si>
    <t>-427881984</t>
  </si>
  <si>
    <t>"plocha zařazovacího a vyřazovacího úseku"</t>
  </si>
  <si>
    <t>35+41</t>
  </si>
  <si>
    <t xml:space="preserve">"přesah vrstev  do stávajícího zpevnění  -délka spáry mimo CB   š. 0,25m"+ (79,60-39)*0,25</t>
  </si>
  <si>
    <t>577155142</t>
  </si>
  <si>
    <t xml:space="preserve">Asfaltový beton vrstva ložní ACL 16 (ABH)  s rozprostřením a zhutněním z modifikovaného asfaltu v pruhu šířky přes 3 m, po zhutnění tl. 60 mm</t>
  </si>
  <si>
    <t>-1472730233</t>
  </si>
  <si>
    <t xml:space="preserve">"Přesah do stávající vozovky délka spáry mimo CB š. 15 cm" (79,60-39)*0,15  </t>
  </si>
  <si>
    <t>581141112</t>
  </si>
  <si>
    <t xml:space="preserve">Kryt cementobetonový silničních komunikací  skupiny CB I tl. 230 mm</t>
  </si>
  <si>
    <t>-1431817047</t>
  </si>
  <si>
    <t>"Plocha zastávky na zálivu" 39*4</t>
  </si>
  <si>
    <t>"přídlažba" - 39*0,2</t>
  </si>
  <si>
    <t>"rozšíření zastávkového obrubníku" -39*0,20</t>
  </si>
  <si>
    <t>915221111</t>
  </si>
  <si>
    <t xml:space="preserve">Vodorovné dopravní značení stříkaným plastem  vodící čára bílá šířky 250 mm souvislá základní</t>
  </si>
  <si>
    <t>-1279635998</t>
  </si>
  <si>
    <t xml:space="preserve">"V4- podél vlastní zastávky" 39 </t>
  </si>
  <si>
    <t>915221121</t>
  </si>
  <si>
    <t xml:space="preserve">Vodorovné dopravní značení stříkaným plastem  vodící čára bílá šířky 250 mm přerušovaná základní</t>
  </si>
  <si>
    <t>-7039126</t>
  </si>
  <si>
    <t xml:space="preserve">"V-4 přerušovaná - podél zařazovacího a vyřazovacího úseku"  23+13,2+21,3+21,6</t>
  </si>
  <si>
    <t>919735123</t>
  </si>
  <si>
    <t xml:space="preserve">Řezání stávajícího betonového krytu nebo podkladu  hloubky přes 100 do 150 mm</t>
  </si>
  <si>
    <t>470435049</t>
  </si>
  <si>
    <t xml:space="preserve">"spára podél zastávkového pruhu z CB"  39</t>
  </si>
  <si>
    <t>1406748814</t>
  </si>
  <si>
    <t>Bour_živice_záliv*0,45</t>
  </si>
  <si>
    <t>Bour_podklad_záliv*0,58</t>
  </si>
  <si>
    <t>1382569198</t>
  </si>
  <si>
    <t>Suť_záliv*17</t>
  </si>
  <si>
    <t>23958219</t>
  </si>
  <si>
    <t>99005061</t>
  </si>
  <si>
    <t>-2122199827</t>
  </si>
  <si>
    <t>SEZNAM FIGUR</t>
  </si>
  <si>
    <t>Výměra</t>
  </si>
  <si>
    <t xml:space="preserve"> 2019_4_101</t>
  </si>
  <si>
    <t>Použití figury:</t>
  </si>
  <si>
    <t>Bednění základových pasů - zřízení</t>
  </si>
  <si>
    <t>Bednění základových pasů - odstranění</t>
  </si>
  <si>
    <t>Základové patky a bloky z betonu prostého C 20/25</t>
  </si>
  <si>
    <t>Příplatek k základovým pilířům za betonáž malého rozsahu do 25 m3</t>
  </si>
  <si>
    <t>Základové pasy, prahy, věnce a ostruhy z betonu prostého C 20/25</t>
  </si>
  <si>
    <t>Odstranění podkladu živičného tl přes 50 do 100 mm strojně pl přes 50 do 200 m2</t>
  </si>
  <si>
    <t>Odstranění podkladu z kameniva těženého tl přes 100 do 200 mm strojně pl přes 200 m2</t>
  </si>
  <si>
    <t>Vodorovná doprava suti ze sypkých materiálů do 1 km</t>
  </si>
  <si>
    <t>Rozebrání dlažeb z betonových nebo kamenných dlaždic komunikací pro pěší ručně</t>
  </si>
  <si>
    <t>Vodorovná doprava vybouraných hmot do 1 km</t>
  </si>
  <si>
    <t>Poplatek za uložení stavebního odpadu na recyklační skládce (skládkovné) z prostého betonu pod kódem 17 01 01</t>
  </si>
  <si>
    <t>Vytrhání obrub silničních ležatých</t>
  </si>
  <si>
    <t>Vytrhání obrub krajníků obrubníků stojatých</t>
  </si>
  <si>
    <t>Rozebrání vozovek ze silničních dílců se spárami zalitými cementovou maltou strojně pl přes 200 m2</t>
  </si>
  <si>
    <t>Poplatek za uložení stavebního odpadu na recyklační skládce (skládkovné) z armovaného betonu pod kódem 17 01 01</t>
  </si>
  <si>
    <t>Rozebrání a odstranění silničního zábradlí se sloupky osazenými do říms nebo krycích desek</t>
  </si>
  <si>
    <t>Rozebrání dlažeb ze zámkových dlaždic komunikací pro pěší ručně</t>
  </si>
  <si>
    <t>Odstranění značek dopravních nebo orientačních se sloupky s betonovými patkami</t>
  </si>
  <si>
    <t>Bourání_čela</t>
  </si>
  <si>
    <t>Bourání_propust</t>
  </si>
  <si>
    <t>Celková_plocha</t>
  </si>
  <si>
    <t>Podklad ze štěrkodrtě ŠD plochy přes 100 m2 tl 250 mm</t>
  </si>
  <si>
    <t>Kladení zámkové dlažby komunikací pro pěší ručně tl 60 mm skupiny A pl přes 300 m2</t>
  </si>
  <si>
    <t>"kontrastní pásy podél hrany nástupišť š. 0,4 m"</t>
  </si>
  <si>
    <t>"zast č. 1-3 po 12 m " 3*12*0,4</t>
  </si>
  <si>
    <t>"zastávka záliv" 39*0,4</t>
  </si>
  <si>
    <t>Kanalizační potrubí z tvrdého PVC jednovrstvé tuhost třídy SN8 DN 160</t>
  </si>
  <si>
    <t>Obsypání potrubí strojně sypaninou bez prohození, uloženou do 3 m</t>
  </si>
  <si>
    <t>Kanalizační potrubí z tvrdého PVC jednovrstvé tuhost třídy SN8 DN 200</t>
  </si>
  <si>
    <t>Osazení obruby z drobných kostek bez boční opěry do lože z betonu prostého</t>
  </si>
  <si>
    <t>Osazení obruby z drobných kostek s boční opěrou do lože z betonu prostého</t>
  </si>
  <si>
    <t>Osazení obruby z betonové přídlažby s boční opěrou do lože z betonu prostého</t>
  </si>
  <si>
    <t>Lože pod potrubí otevřený výkop ze štěrkopísku</t>
  </si>
  <si>
    <t>Hloubení rýh nezapažených š do 2000 mm v hornině třídy těžitelnosti I skupiny 3 objem do 500 m3 strojně</t>
  </si>
  <si>
    <t>Zásyp jam, šachet rýh nebo kolem objektů sypaninou se zhutněním</t>
  </si>
  <si>
    <t>Základní jednonásobný polyuretanový nátěr zámečnických konstrukcí</t>
  </si>
  <si>
    <t>Základní antikorozní jednonásobný polyuretanový nátěr zámečnických konstrukcí</t>
  </si>
  <si>
    <t>Krycí jednonásobný polyuretanový nátěr zámečnických konstrukcí</t>
  </si>
  <si>
    <t>Osazení silničního obrubníku betonového stojatého s boční opěrou do lože z betonu prostého</t>
  </si>
  <si>
    <t>Osazení bezbariérového betonového obrubníku do betonového lože tl 150 mm s boční opěrou</t>
  </si>
  <si>
    <t>Zřízení příložného pažení a rozepření stěn rýh hl přes 2 do 4 m</t>
  </si>
  <si>
    <t>Odstranění příložného pažení a rozepření stěn rýh hl přes 2 do 4 m</t>
  </si>
  <si>
    <t>Úprava zemin vápnem nebo směsnými hydraulickými pojivy</t>
  </si>
  <si>
    <t>Úprava pláně pro silnice a dálnice v zářezech se zhutněním</t>
  </si>
  <si>
    <t>Recyklace podkladu za studena na místě - promísení s pojivem, kamenivem tl přes 180 do 200 mm pl přes 1000 do 3000 m2</t>
  </si>
  <si>
    <t>Recyklace podkladu za studena na místě - rozpojení a reprofilace tl přes 300 do 350 mm pl přes 1000 do 3000 m2</t>
  </si>
  <si>
    <t>Uložení sypaniny na skládky nebo meziskládky</t>
  </si>
  <si>
    <t>Asfaltový beton vrstva podkladní ACP 16 (obalované kamenivo OKS) tl 50 mm š přes 3 m</t>
  </si>
  <si>
    <t>Postřik živičný infiltrační s posypem z asfaltu množství 1 kg/m2</t>
  </si>
  <si>
    <t>Postřik živičný spojovací z asfaltu v množství 0,60 kg/m2</t>
  </si>
  <si>
    <t>Asfaltový beton vrstva obrusná ACO 11 (ABS) tř. I tl 40 mm š přes 3 m z nemodifikovaného asfaltu</t>
  </si>
  <si>
    <t>Asfaltový beton vrstva ložní ACL 16 (ABH) tl 60 mm š přes 3 m z nemodifikovaného asfaltu</t>
  </si>
  <si>
    <t>Podklad ze štěrkodrtě ŠD plochy přes 100 m2 tl 150 mm</t>
  </si>
  <si>
    <t>Kladení zámkové dlažby pozemních komunikací ručně tl 80 mm skupiny A pl přes 100 do 300 m2</t>
  </si>
  <si>
    <t>Nakládání suti na dopravní prostředky pro vodorovnou dopravu</t>
  </si>
  <si>
    <t>Hloubení rýh nezapažených š do 2000 mm v hornině třídy těžitelnosti II skupiny 4 objem do 500 m3 strojně</t>
  </si>
  <si>
    <t>Poplatek za uložení na skládce (skládkovné) zeminy a kamení kód odpadu 17 05 04</t>
  </si>
  <si>
    <t>Rýhy_celkem</t>
  </si>
  <si>
    <t>Vodorovné přemístění přes 9 000 do 10000 m výkopku/sypaniny z horniny třídy těžitelnosti I skupiny 1 až 3</t>
  </si>
  <si>
    <t>Příplatek k vodorovnému přemístění výkopku/sypaniny z horniny třídy těžitelnosti II skupiny 4 a 5 ZKD 1000 m přes 10000 m</t>
  </si>
  <si>
    <t>Vodorovné přemístění přes 9 000 do 10000 m výkopku/sypaniny z horniny třídy těžitelnosti II skupiny 4 a 5</t>
  </si>
  <si>
    <t>Rýhy800</t>
  </si>
  <si>
    <t xml:space="preserve">"varovné - š. 0,4 a signální -š. 0,8  pásy" </t>
  </si>
  <si>
    <t>"zast. č.1" 13*0,8+2,5*0,8</t>
  </si>
  <si>
    <t>"zast. č.2" 1.2*0,8</t>
  </si>
  <si>
    <t>"zast. č.3" 1.2*0,8</t>
  </si>
  <si>
    <t>"zast.záliv" 1,8*0,8</t>
  </si>
  <si>
    <t>"místa pro přecházení"</t>
  </si>
  <si>
    <t>"vjezd sig. pás"6,75</t>
  </si>
  <si>
    <t xml:space="preserve">"vjezd varovný pás"  3,4*0,4</t>
  </si>
  <si>
    <t>"výjezd sig. pás"1,9</t>
  </si>
  <si>
    <t>"výjezd varovný pás"3,2*0,4</t>
  </si>
  <si>
    <t>"přechod přes silnici"</t>
  </si>
  <si>
    <t xml:space="preserve">"signální  pás" 4,*0,8</t>
  </si>
  <si>
    <t>"Varovný pás"3,5*0,4</t>
  </si>
  <si>
    <t>Příplatek ZKD 1 km u vodorovné dopravy vybouraných hmot</t>
  </si>
  <si>
    <t>Příplatek ZKD 1 km u vodorovné dopravy suti ze sypkých materiálů</t>
  </si>
  <si>
    <t>Výroba dílů ocelového zábradlí přes 50 kg při opravách mostů</t>
  </si>
  <si>
    <t>Výkopy_I</t>
  </si>
  <si>
    <t>Výkopy_II</t>
  </si>
  <si>
    <t>Montáž dílů ocelového zábradlí přes 50 kg při opravách mostů</t>
  </si>
  <si>
    <t>Zásyp jam, šachet rýh nebo kolem objektů sypaninou bez zhutnění</t>
  </si>
  <si>
    <t xml:space="preserve"> 2019_4_102</t>
  </si>
  <si>
    <t>Bour_podklad</t>
  </si>
  <si>
    <t>Odstranění podkladu z kameniva drceného tl přes 300 do 400 mm strojně pl přes 200 m2</t>
  </si>
  <si>
    <t>Odstranění podkladu živičného tl přes 150 do 200 mm strojně pl přes 200 m2</t>
  </si>
  <si>
    <t>Kryt cementobetonový vozovek skupiny CB I tl 230 mm</t>
  </si>
  <si>
    <t>Výztuž základových desek svařovanými sítěmi Kari</t>
  </si>
  <si>
    <t>Podklad ze směsi stmelené cementem SC C 8/10 (KSC I) tl 150 mm</t>
  </si>
  <si>
    <t>síť výztužná svařovaná 150x150mm drát D 6mm</t>
  </si>
  <si>
    <t>Plocha_záliv</t>
  </si>
  <si>
    <t>Asfaltový beton vrstva obrusná ACO 11 (ABS) tř. I tl 40 mm š přes 3 m z modifikovaného asfaltu</t>
  </si>
  <si>
    <t>Asfaltový beton vrstva podkladní ACP 22 (obalované kamenivo OKH) tl 90 mm š přes 3 m</t>
  </si>
  <si>
    <t>Asfaltový beton vrstva ložní ACL 16 (ABH) tl 60 mm š přes 3 m z modifikovaného asfaltu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</si>
</sst>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140625" style="1" customWidth="1"/>
    <col min="2" max="2" width="1.574219" style="1" customWidth="1"/>
    <col min="3" max="3" width="4.140625" style="1" customWidth="1"/>
    <col min="4" max="4" width="2.574219" style="1" customWidth="1"/>
    <col min="5" max="5" width="2.574219" style="1" customWidth="1"/>
    <col min="6" max="6" width="2.574219" style="1" customWidth="1"/>
    <col min="7" max="7" width="2.574219" style="1" customWidth="1"/>
    <col min="8" max="8" width="2.574219" style="1" customWidth="1"/>
    <col min="9" max="9" width="2.574219" style="1" customWidth="1"/>
    <col min="10" max="10" width="2.574219" style="1" customWidth="1"/>
    <col min="11" max="11" width="2.574219" style="1" customWidth="1"/>
    <col min="12" max="12" width="2.574219" style="1" customWidth="1"/>
    <col min="13" max="13" width="2.574219" style="1" customWidth="1"/>
    <col min="14" max="14" width="2.574219" style="1" customWidth="1"/>
    <col min="15" max="15" width="2.574219" style="1" customWidth="1"/>
    <col min="16" max="16" width="2.574219" style="1" customWidth="1"/>
    <col min="17" max="17" width="2.574219" style="1" customWidth="1"/>
    <col min="18" max="18" width="2.574219" style="1" customWidth="1"/>
    <col min="19" max="19" width="2.574219" style="1" customWidth="1"/>
    <col min="20" max="20" width="2.574219" style="1" customWidth="1"/>
    <col min="21" max="21" width="2.574219" style="1" customWidth="1"/>
    <col min="22" max="22" width="2.574219" style="1" customWidth="1"/>
    <col min="23" max="23" width="2.574219" style="1" customWidth="1"/>
    <col min="24" max="24" width="2.574219" style="1" customWidth="1"/>
    <col min="25" max="25" width="2.574219" style="1" customWidth="1"/>
    <col min="26" max="26" width="2.574219" style="1" customWidth="1"/>
    <col min="27" max="27" width="2.574219" style="1" customWidth="1"/>
    <col min="28" max="28" width="2.574219" style="1" customWidth="1"/>
    <col min="29" max="29" width="2.574219" style="1" customWidth="1"/>
    <col min="30" max="30" width="2.574219" style="1" customWidth="1"/>
    <col min="31" max="31" width="2.574219" style="1" customWidth="1"/>
    <col min="32" max="32" width="2.574219" style="1" customWidth="1"/>
    <col min="33" max="33" width="2.574219" style="1" customWidth="1"/>
    <col min="34" max="34" width="3.292969" style="1" customWidth="1"/>
    <col min="35" max="35" width="35.57422" style="1" customWidth="1"/>
    <col min="36" max="36" width="2.433594" style="1" customWidth="1"/>
    <col min="37" max="37" width="2.433594" style="1" customWidth="1"/>
    <col min="38" max="38" width="8.140625" style="1" customWidth="1"/>
    <col min="39" max="39" width="3.292969" style="1" customWidth="1"/>
    <col min="40" max="40" width="13.14063" style="1" customWidth="1"/>
    <col min="41" max="41" width="7.292969" style="1" customWidth="1"/>
    <col min="42" max="42" width="4.140625" style="1" customWidth="1"/>
    <col min="43" max="43" width="15.29297" style="1" hidden="1" customWidth="1"/>
    <col min="44" max="44" width="13.43359" style="1" customWidth="1"/>
    <col min="45" max="45" width="25.29297" style="1" hidden="1" customWidth="1"/>
    <col min="46" max="46" width="25.29297" style="1" hidden="1" customWidth="1"/>
    <col min="47" max="47" width="25.29297" style="1" hidden="1" customWidth="1"/>
    <col min="48" max="48" width="21.29297" style="1" hidden="1" customWidth="1"/>
    <col min="49" max="49" width="21.29297" style="1" hidden="1" customWidth="1"/>
    <col min="50" max="50" width="24.57422" style="1" hidden="1" customWidth="1"/>
    <col min="51" max="51" width="24.57422" style="1" hidden="1" customWidth="1"/>
    <col min="52" max="52" width="21.29297" style="1" hidden="1" customWidth="1"/>
    <col min="53" max="53" width="18.86328" style="1" hidden="1" customWidth="1"/>
    <col min="54" max="54" width="24.57422" style="1" hidden="1" customWidth="1"/>
    <col min="55" max="55" width="21.29297" style="1" hidden="1" customWidth="1"/>
    <col min="56" max="56" width="18.86328" style="1" hidden="1" customWidth="1"/>
    <col min="57" max="57" width="65.29297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5.70909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2019_4_2022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Zřízení parkoviště u Společenského domu v Bruntále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12. 4. 2021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4.83636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Bruntál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Ing.Petr Barandovski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4.83636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Ing.Petr Barandovski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26.18182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'2019_4_101 - SO 101 Zpevn...'!J30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'2019_4_101 - SO 101 Zpevn...'!P132</f>
        <v>0</v>
      </c>
      <c r="AV95" s="129">
        <f>'2019_4_101 - SO 101 Zpevn...'!J33</f>
        <v>0</v>
      </c>
      <c r="AW95" s="129">
        <f>'2019_4_101 - SO 101 Zpevn...'!J34</f>
        <v>0</v>
      </c>
      <c r="AX95" s="129">
        <f>'2019_4_101 - SO 101 Zpevn...'!J35</f>
        <v>0</v>
      </c>
      <c r="AY95" s="129">
        <f>'2019_4_101 - SO 101 Zpevn...'!J36</f>
        <v>0</v>
      </c>
      <c r="AZ95" s="129">
        <f>'2019_4_101 - SO 101 Zpevn...'!F33</f>
        <v>0</v>
      </c>
      <c r="BA95" s="129">
        <f>'2019_4_101 - SO 101 Zpevn...'!F34</f>
        <v>0</v>
      </c>
      <c r="BB95" s="129">
        <f>'2019_4_101 - SO 101 Zpevn...'!F35</f>
        <v>0</v>
      </c>
      <c r="BC95" s="129">
        <f>'2019_4_101 - SO 101 Zpevn...'!F36</f>
        <v>0</v>
      </c>
      <c r="BD95" s="131">
        <f>'2019_4_101 - SO 101 Zpevn...'!F37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26.18182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'2019_4_102 - SO 102 – Úpr...'!J30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33">
        <v>0</v>
      </c>
      <c r="AT96" s="134">
        <f>ROUND(SUM(AV96:AW96),2)</f>
        <v>0</v>
      </c>
      <c r="AU96" s="135">
        <f>'2019_4_102 - SO 102 – Úpr...'!P123</f>
        <v>0</v>
      </c>
      <c r="AV96" s="134">
        <f>'2019_4_102 - SO 102 – Úpr...'!J33</f>
        <v>0</v>
      </c>
      <c r="AW96" s="134">
        <f>'2019_4_102 - SO 102 – Úpr...'!J34</f>
        <v>0</v>
      </c>
      <c r="AX96" s="134">
        <f>'2019_4_102 - SO 102 – Úpr...'!J35</f>
        <v>0</v>
      </c>
      <c r="AY96" s="134">
        <f>'2019_4_102 - SO 102 – Úpr...'!J36</f>
        <v>0</v>
      </c>
      <c r="AZ96" s="134">
        <f>'2019_4_102 - SO 102 – Úpr...'!F33</f>
        <v>0</v>
      </c>
      <c r="BA96" s="134">
        <f>'2019_4_102 - SO 102 – Úpr...'!F34</f>
        <v>0</v>
      </c>
      <c r="BB96" s="134">
        <f>'2019_4_102 - SO 102 – Úpr...'!F35</f>
        <v>0</v>
      </c>
      <c r="BC96" s="134">
        <f>'2019_4_102 - SO 102 – Úpr...'!F36</f>
        <v>0</v>
      </c>
      <c r="BD96" s="136">
        <f>'2019_4_102 - SO 102 – Úpr...'!F37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1H0uHDIlnYu58tSgtsZiP+HoeoBpkj/0IkYxHq2BnDbf5/MMMdTD3DdtZaEaNkTlAVIj9s3jNDcWP9gQfXplZg==" hashValue="z1b3rhX40ovdzPSV6AS5IXgvBzyYTgC3oq0DMGJoriFFOikf/ISypjAqNSAvhBNQPkJlToGf47IwiYDRJE++V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019_4_101 - SO 101 Zpevn...'!C2" display="/"/>
    <hyperlink ref="A96" location="'2019_4_102 - SO 102 – Úp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140625" style="1" customWidth="1"/>
    <col min="2" max="2" width="1.148438" style="1" customWidth="1"/>
    <col min="3" max="3" width="4.140625" style="1" customWidth="1"/>
    <col min="4" max="4" width="4.292969" style="1" customWidth="1"/>
    <col min="5" max="5" width="16.86328" style="1" customWidth="1"/>
    <col min="6" max="6" width="99.00391" style="1" customWidth="1"/>
    <col min="7" max="7" width="7.292969" style="1" customWidth="1"/>
    <col min="8" max="8" width="13.71094" style="1" customWidth="1"/>
    <col min="9" max="9" width="15.43359" style="1" customWidth="1"/>
    <col min="10" max="10" width="21.86328" style="1" customWidth="1"/>
    <col min="11" max="11" width="21.86328" style="1" customWidth="1"/>
    <col min="12" max="12" width="9.140625" style="1" customWidth="1"/>
    <col min="13" max="13" width="10.57422" style="1" hidden="1" customWidth="1"/>
    <col min="14" max="14" width="9.140625" style="1" hidden="1"/>
    <col min="15" max="15" width="13.86328" style="1" hidden="1" customWidth="1"/>
    <col min="16" max="16" width="13.86328" style="1" hidden="1" customWidth="1"/>
    <col min="17" max="17" width="13.86328" style="1" hidden="1" customWidth="1"/>
    <col min="18" max="18" width="13.86328" style="1" hidden="1" customWidth="1"/>
    <col min="19" max="19" width="13.86328" style="1" hidden="1" customWidth="1"/>
    <col min="20" max="20" width="13.86328" style="1" hidden="1" customWidth="1"/>
    <col min="21" max="21" width="16.00391" style="1" hidden="1" customWidth="1"/>
    <col min="22" max="22" width="12.14063" style="1" customWidth="1"/>
    <col min="23" max="23" width="16.00391" style="1" customWidth="1"/>
    <col min="24" max="24" width="12.14063" style="1" customWidth="1"/>
    <col min="25" max="25" width="14.71094" style="1" customWidth="1"/>
    <col min="26" max="26" width="10.86328" style="1" customWidth="1"/>
    <col min="27" max="27" width="14.71094" style="1" customWidth="1"/>
    <col min="28" max="28" width="16.00391" style="1" customWidth="1"/>
    <col min="29" max="29" width="10.86328" style="1" customWidth="1"/>
    <col min="30" max="30" width="14.71094" style="1" customWidth="1"/>
    <col min="31" max="31" width="16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37" t="s">
        <v>89</v>
      </c>
      <c r="BA2" s="137" t="s">
        <v>1</v>
      </c>
      <c r="BB2" s="137" t="s">
        <v>1</v>
      </c>
      <c r="BC2" s="137" t="s">
        <v>90</v>
      </c>
      <c r="BD2" s="13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85</v>
      </c>
      <c r="AZ3" s="137" t="s">
        <v>91</v>
      </c>
      <c r="BA3" s="137" t="s">
        <v>1</v>
      </c>
      <c r="BB3" s="137" t="s">
        <v>1</v>
      </c>
      <c r="BC3" s="137" t="s">
        <v>92</v>
      </c>
      <c r="BD3" s="137" t="s">
        <v>85</v>
      </c>
    </row>
    <row r="4" s="1" customFormat="1" ht="24.96" customHeight="1">
      <c r="B4" s="21"/>
      <c r="D4" s="140" t="s">
        <v>93</v>
      </c>
      <c r="L4" s="21"/>
      <c r="M4" s="141" t="s">
        <v>10</v>
      </c>
      <c r="AT4" s="18" t="s">
        <v>4</v>
      </c>
      <c r="AZ4" s="137" t="s">
        <v>94</v>
      </c>
      <c r="BA4" s="137" t="s">
        <v>1</v>
      </c>
      <c r="BB4" s="137" t="s">
        <v>1</v>
      </c>
      <c r="BC4" s="137" t="s">
        <v>85</v>
      </c>
      <c r="BD4" s="137" t="s">
        <v>85</v>
      </c>
    </row>
    <row r="5" s="1" customFormat="1" ht="6.96" customHeight="1">
      <c r="B5" s="21"/>
      <c r="L5" s="21"/>
      <c r="AZ5" s="137" t="s">
        <v>95</v>
      </c>
      <c r="BA5" s="137" t="s">
        <v>1</v>
      </c>
      <c r="BB5" s="137" t="s">
        <v>1</v>
      </c>
      <c r="BC5" s="137" t="s">
        <v>96</v>
      </c>
      <c r="BD5" s="137" t="s">
        <v>85</v>
      </c>
    </row>
    <row r="6" s="1" customFormat="1" ht="12" customHeight="1">
      <c r="B6" s="21"/>
      <c r="D6" s="142" t="s">
        <v>16</v>
      </c>
      <c r="L6" s="21"/>
      <c r="AZ6" s="137" t="s">
        <v>97</v>
      </c>
      <c r="BA6" s="137" t="s">
        <v>1</v>
      </c>
      <c r="BB6" s="137" t="s">
        <v>1</v>
      </c>
      <c r="BC6" s="137" t="s">
        <v>98</v>
      </c>
      <c r="BD6" s="137" t="s">
        <v>85</v>
      </c>
    </row>
    <row r="7" s="1" customFormat="1" ht="15.70909" customHeight="1">
      <c r="B7" s="21"/>
      <c r="E7" s="143" t="str">
        <f>'Rekapitulace stavby'!K6</f>
        <v>Zřízení parkoviště u Společenského domu v Bruntále</v>
      </c>
      <c r="F7" s="142"/>
      <c r="G7" s="142"/>
      <c r="H7" s="142"/>
      <c r="L7" s="21"/>
      <c r="AZ7" s="137" t="s">
        <v>99</v>
      </c>
      <c r="BA7" s="137" t="s">
        <v>1</v>
      </c>
      <c r="BB7" s="137" t="s">
        <v>1</v>
      </c>
      <c r="BC7" s="137" t="s">
        <v>100</v>
      </c>
      <c r="BD7" s="137" t="s">
        <v>85</v>
      </c>
    </row>
    <row r="8" s="2" customFormat="1" ht="12" customHeight="1">
      <c r="A8" s="39"/>
      <c r="B8" s="45"/>
      <c r="C8" s="39"/>
      <c r="D8" s="142" t="s">
        <v>101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102</v>
      </c>
      <c r="BA8" s="137" t="s">
        <v>1</v>
      </c>
      <c r="BB8" s="137" t="s">
        <v>1</v>
      </c>
      <c r="BC8" s="137" t="s">
        <v>103</v>
      </c>
      <c r="BD8" s="137" t="s">
        <v>85</v>
      </c>
    </row>
    <row r="9" s="2" customFormat="1" ht="15.70909" customHeight="1">
      <c r="A9" s="39"/>
      <c r="B9" s="45"/>
      <c r="C9" s="39"/>
      <c r="D9" s="39"/>
      <c r="E9" s="144" t="s">
        <v>104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105</v>
      </c>
      <c r="BA9" s="137" t="s">
        <v>1</v>
      </c>
      <c r="BB9" s="137" t="s">
        <v>1</v>
      </c>
      <c r="BC9" s="137" t="s">
        <v>106</v>
      </c>
      <c r="BD9" s="137" t="s">
        <v>85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107</v>
      </c>
      <c r="BA10" s="137" t="s">
        <v>1</v>
      </c>
      <c r="BB10" s="137" t="s">
        <v>1</v>
      </c>
      <c r="BC10" s="137" t="s">
        <v>108</v>
      </c>
      <c r="BD10" s="137" t="s">
        <v>85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109</v>
      </c>
      <c r="BA11" s="137" t="s">
        <v>1</v>
      </c>
      <c r="BB11" s="137" t="s">
        <v>1</v>
      </c>
      <c r="BC11" s="137" t="s">
        <v>90</v>
      </c>
      <c r="BD11" s="137" t="s">
        <v>85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110</v>
      </c>
      <c r="BA12" s="137" t="s">
        <v>1</v>
      </c>
      <c r="BB12" s="137" t="s">
        <v>1</v>
      </c>
      <c r="BC12" s="137" t="s">
        <v>111</v>
      </c>
      <c r="BD12" s="137" t="s">
        <v>85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112</v>
      </c>
      <c r="BA13" s="137" t="s">
        <v>1</v>
      </c>
      <c r="BB13" s="137" t="s">
        <v>1</v>
      </c>
      <c r="BC13" s="137" t="s">
        <v>90</v>
      </c>
      <c r="BD13" s="137" t="s">
        <v>85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113</v>
      </c>
      <c r="BA14" s="137" t="s">
        <v>1</v>
      </c>
      <c r="BB14" s="137" t="s">
        <v>1</v>
      </c>
      <c r="BC14" s="137" t="s">
        <v>114</v>
      </c>
      <c r="BD14" s="137" t="s">
        <v>85</v>
      </c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115</v>
      </c>
      <c r="BA15" s="137" t="s">
        <v>1</v>
      </c>
      <c r="BB15" s="137" t="s">
        <v>1</v>
      </c>
      <c r="BC15" s="137" t="s">
        <v>116</v>
      </c>
      <c r="BD15" s="137" t="s">
        <v>85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117</v>
      </c>
      <c r="BA16" s="137" t="s">
        <v>1</v>
      </c>
      <c r="BB16" s="137" t="s">
        <v>1</v>
      </c>
      <c r="BC16" s="137" t="s">
        <v>118</v>
      </c>
      <c r="BD16" s="137" t="s">
        <v>85</v>
      </c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119</v>
      </c>
      <c r="BA17" s="137" t="s">
        <v>1</v>
      </c>
      <c r="BB17" s="137" t="s">
        <v>1</v>
      </c>
      <c r="BC17" s="137" t="s">
        <v>120</v>
      </c>
      <c r="BD17" s="137" t="s">
        <v>85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7" t="s">
        <v>121</v>
      </c>
      <c r="BA18" s="137" t="s">
        <v>1</v>
      </c>
      <c r="BB18" s="137" t="s">
        <v>1</v>
      </c>
      <c r="BC18" s="137" t="s">
        <v>122</v>
      </c>
      <c r="BD18" s="137" t="s">
        <v>85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7" t="s">
        <v>123</v>
      </c>
      <c r="BA19" s="137" t="s">
        <v>1</v>
      </c>
      <c r="BB19" s="137" t="s">
        <v>1</v>
      </c>
      <c r="BC19" s="137" t="s">
        <v>124</v>
      </c>
      <c r="BD19" s="137" t="s">
        <v>85</v>
      </c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37" t="s">
        <v>125</v>
      </c>
      <c r="BA20" s="137" t="s">
        <v>1</v>
      </c>
      <c r="BB20" s="137" t="s">
        <v>1</v>
      </c>
      <c r="BC20" s="137" t="s">
        <v>126</v>
      </c>
      <c r="BD20" s="137" t="s">
        <v>85</v>
      </c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137" t="s">
        <v>127</v>
      </c>
      <c r="BA21" s="137" t="s">
        <v>1</v>
      </c>
      <c r="BB21" s="137" t="s">
        <v>1</v>
      </c>
      <c r="BC21" s="137" t="s">
        <v>128</v>
      </c>
      <c r="BD21" s="137" t="s">
        <v>85</v>
      </c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Z22" s="137" t="s">
        <v>129</v>
      </c>
      <c r="BA22" s="137" t="s">
        <v>1</v>
      </c>
      <c r="BB22" s="137" t="s">
        <v>1</v>
      </c>
      <c r="BC22" s="137" t="s">
        <v>130</v>
      </c>
      <c r="BD22" s="137" t="s">
        <v>85</v>
      </c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Z23" s="137" t="s">
        <v>131</v>
      </c>
      <c r="BA23" s="137" t="s">
        <v>1</v>
      </c>
      <c r="BB23" s="137" t="s">
        <v>1</v>
      </c>
      <c r="BC23" s="137" t="s">
        <v>132</v>
      </c>
      <c r="BD23" s="137" t="s">
        <v>85</v>
      </c>
    </row>
    <row r="24" s="2" customFormat="1" ht="18" customHeight="1">
      <c r="A24" s="39"/>
      <c r="B24" s="45"/>
      <c r="C24" s="39"/>
      <c r="D24" s="39"/>
      <c r="E24" s="145" t="s">
        <v>31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Z24" s="137" t="s">
        <v>133</v>
      </c>
      <c r="BA24" s="137" t="s">
        <v>1</v>
      </c>
      <c r="BB24" s="137" t="s">
        <v>1</v>
      </c>
      <c r="BC24" s="137" t="s">
        <v>134</v>
      </c>
      <c r="BD24" s="137" t="s">
        <v>85</v>
      </c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Z25" s="137" t="s">
        <v>135</v>
      </c>
      <c r="BA25" s="137" t="s">
        <v>1</v>
      </c>
      <c r="BB25" s="137" t="s">
        <v>1</v>
      </c>
      <c r="BC25" s="137" t="s">
        <v>136</v>
      </c>
      <c r="BD25" s="137" t="s">
        <v>85</v>
      </c>
    </row>
    <row r="26" s="2" customFormat="1" ht="12" customHeight="1">
      <c r="A26" s="39"/>
      <c r="B26" s="45"/>
      <c r="C26" s="39"/>
      <c r="D26" s="142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Z26" s="137" t="s">
        <v>137</v>
      </c>
      <c r="BA26" s="137" t="s">
        <v>1</v>
      </c>
      <c r="BB26" s="137" t="s">
        <v>1</v>
      </c>
      <c r="BC26" s="137" t="s">
        <v>138</v>
      </c>
      <c r="BD26" s="137" t="s">
        <v>85</v>
      </c>
    </row>
    <row r="27" s="8" customFormat="1" ht="15.70909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Z27" s="151" t="s">
        <v>139</v>
      </c>
      <c r="BA27" s="151" t="s">
        <v>1</v>
      </c>
      <c r="BB27" s="151" t="s">
        <v>1</v>
      </c>
      <c r="BC27" s="151" t="s">
        <v>140</v>
      </c>
      <c r="BD27" s="151" t="s">
        <v>85</v>
      </c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Z28" s="137" t="s">
        <v>141</v>
      </c>
      <c r="BA28" s="137" t="s">
        <v>1</v>
      </c>
      <c r="BB28" s="137" t="s">
        <v>1</v>
      </c>
      <c r="BC28" s="137" t="s">
        <v>142</v>
      </c>
      <c r="BD28" s="137" t="s">
        <v>85</v>
      </c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Z29" s="137" t="s">
        <v>143</v>
      </c>
      <c r="BA29" s="137" t="s">
        <v>1</v>
      </c>
      <c r="BB29" s="137" t="s">
        <v>1</v>
      </c>
      <c r="BC29" s="137" t="s">
        <v>144</v>
      </c>
      <c r="BD29" s="137" t="s">
        <v>85</v>
      </c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Z30" s="137" t="s">
        <v>145</v>
      </c>
      <c r="BA30" s="137" t="s">
        <v>1</v>
      </c>
      <c r="BB30" s="137" t="s">
        <v>1</v>
      </c>
      <c r="BC30" s="137" t="s">
        <v>146</v>
      </c>
      <c r="BD30" s="137" t="s">
        <v>85</v>
      </c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Z31" s="137" t="s">
        <v>147</v>
      </c>
      <c r="BA31" s="137" t="s">
        <v>1</v>
      </c>
      <c r="BB31" s="137" t="s">
        <v>1</v>
      </c>
      <c r="BC31" s="137" t="s">
        <v>148</v>
      </c>
      <c r="BD31" s="137" t="s">
        <v>85</v>
      </c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Z32" s="137" t="s">
        <v>149</v>
      </c>
      <c r="BA32" s="137" t="s">
        <v>1</v>
      </c>
      <c r="BB32" s="137" t="s">
        <v>1</v>
      </c>
      <c r="BC32" s="137" t="s">
        <v>150</v>
      </c>
      <c r="BD32" s="137" t="s">
        <v>85</v>
      </c>
    </row>
    <row r="33" s="2" customFormat="1" ht="14.4" customHeight="1">
      <c r="A33" s="39"/>
      <c r="B33" s="45"/>
      <c r="C33" s="39"/>
      <c r="D33" s="156" t="s">
        <v>39</v>
      </c>
      <c r="E33" s="142" t="s">
        <v>40</v>
      </c>
      <c r="F33" s="157">
        <f>ROUND((SUM(BE132:BE607)),  2)</f>
        <v>0</v>
      </c>
      <c r="G33" s="39"/>
      <c r="H33" s="39"/>
      <c r="I33" s="158">
        <v>0.20999999999999999</v>
      </c>
      <c r="J33" s="157">
        <f>ROUND(((SUM(BE132:BE607))*I33),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Z33" s="137" t="s">
        <v>151</v>
      </c>
      <c r="BA33" s="137" t="s">
        <v>1</v>
      </c>
      <c r="BB33" s="137" t="s">
        <v>1</v>
      </c>
      <c r="BC33" s="137" t="s">
        <v>152</v>
      </c>
      <c r="BD33" s="137" t="s">
        <v>85</v>
      </c>
    </row>
    <row r="34" s="2" customFormat="1" ht="14.4" customHeight="1">
      <c r="A34" s="39"/>
      <c r="B34" s="45"/>
      <c r="C34" s="39"/>
      <c r="D34" s="39"/>
      <c r="E34" s="142" t="s">
        <v>41</v>
      </c>
      <c r="F34" s="157">
        <f>ROUND((SUM(BF132:BF607)),  2)</f>
        <v>0</v>
      </c>
      <c r="G34" s="39"/>
      <c r="H34" s="39"/>
      <c r="I34" s="158">
        <v>0.14999999999999999</v>
      </c>
      <c r="J34" s="157">
        <f>ROUND(((SUM(BF132:BF607))*I34),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Z34" s="137" t="s">
        <v>153</v>
      </c>
      <c r="BA34" s="137" t="s">
        <v>1</v>
      </c>
      <c r="BB34" s="137" t="s">
        <v>1</v>
      </c>
      <c r="BC34" s="137" t="s">
        <v>154</v>
      </c>
      <c r="BD34" s="137" t="s">
        <v>85</v>
      </c>
    </row>
    <row r="35" hidden="1" s="2" customFormat="1" ht="14.4" customHeight="1">
      <c r="A35" s="39"/>
      <c r="B35" s="45"/>
      <c r="C35" s="39"/>
      <c r="D35" s="39"/>
      <c r="E35" s="142" t="s">
        <v>42</v>
      </c>
      <c r="F35" s="157">
        <f>ROUND((SUM(BG132:BG607)),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Z35" s="137" t="s">
        <v>155</v>
      </c>
      <c r="BA35" s="137" t="s">
        <v>1</v>
      </c>
      <c r="BB35" s="137" t="s">
        <v>1</v>
      </c>
      <c r="BC35" s="137" t="s">
        <v>156</v>
      </c>
      <c r="BD35" s="137" t="s">
        <v>85</v>
      </c>
    </row>
    <row r="36" hidden="1" s="2" customFormat="1" ht="14.4" customHeight="1">
      <c r="A36" s="39"/>
      <c r="B36" s="45"/>
      <c r="C36" s="39"/>
      <c r="D36" s="39"/>
      <c r="E36" s="142" t="s">
        <v>43</v>
      </c>
      <c r="F36" s="157">
        <f>ROUND((SUM(BH132:BH607)),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Z36" s="137" t="s">
        <v>157</v>
      </c>
      <c r="BA36" s="137" t="s">
        <v>1</v>
      </c>
      <c r="BB36" s="137" t="s">
        <v>1</v>
      </c>
      <c r="BC36" s="137" t="s">
        <v>158</v>
      </c>
      <c r="BD36" s="137" t="s">
        <v>85</v>
      </c>
    </row>
    <row r="37" hidden="1" s="2" customFormat="1" ht="14.4" customHeight="1">
      <c r="A37" s="39"/>
      <c r="B37" s="45"/>
      <c r="C37" s="39"/>
      <c r="D37" s="39"/>
      <c r="E37" s="142" t="s">
        <v>44</v>
      </c>
      <c r="F37" s="157">
        <f>ROUND((SUM(BI132:BI607)),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Z37" s="137" t="s">
        <v>159</v>
      </c>
      <c r="BA37" s="137" t="s">
        <v>1</v>
      </c>
      <c r="BB37" s="137" t="s">
        <v>1</v>
      </c>
      <c r="BC37" s="137" t="s">
        <v>160</v>
      </c>
      <c r="BD37" s="137" t="s">
        <v>85</v>
      </c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Z38" s="137" t="s">
        <v>161</v>
      </c>
      <c r="BA38" s="137" t="s">
        <v>1</v>
      </c>
      <c r="BB38" s="137" t="s">
        <v>1</v>
      </c>
      <c r="BC38" s="137" t="s">
        <v>162</v>
      </c>
      <c r="BD38" s="137" t="s">
        <v>85</v>
      </c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Z39" s="137" t="s">
        <v>163</v>
      </c>
      <c r="BA39" s="137" t="s">
        <v>1</v>
      </c>
      <c r="BB39" s="137" t="s">
        <v>1</v>
      </c>
      <c r="BC39" s="137" t="s">
        <v>164</v>
      </c>
      <c r="BD39" s="137" t="s">
        <v>85</v>
      </c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Z40" s="137" t="s">
        <v>165</v>
      </c>
      <c r="BA40" s="137" t="s">
        <v>1</v>
      </c>
      <c r="BB40" s="137" t="s">
        <v>1</v>
      </c>
      <c r="BC40" s="137" t="s">
        <v>166</v>
      </c>
      <c r="BD40" s="137" t="s">
        <v>85</v>
      </c>
    </row>
    <row r="41" s="1" customFormat="1" ht="14.4" customHeight="1">
      <c r="B41" s="21"/>
      <c r="L41" s="21"/>
      <c r="AZ41" s="137" t="s">
        <v>167</v>
      </c>
      <c r="BA41" s="137" t="s">
        <v>1</v>
      </c>
      <c r="BB41" s="137" t="s">
        <v>168</v>
      </c>
      <c r="BC41" s="137" t="s">
        <v>169</v>
      </c>
      <c r="BD41" s="137" t="s">
        <v>85</v>
      </c>
    </row>
    <row r="42" s="1" customFormat="1" ht="14.4" customHeight="1">
      <c r="B42" s="21"/>
      <c r="L42" s="21"/>
      <c r="AZ42" s="137" t="s">
        <v>170</v>
      </c>
      <c r="BA42" s="137" t="s">
        <v>1</v>
      </c>
      <c r="BB42" s="137" t="s">
        <v>171</v>
      </c>
      <c r="BC42" s="137" t="s">
        <v>172</v>
      </c>
      <c r="BD42" s="137" t="s">
        <v>85</v>
      </c>
    </row>
    <row r="43" s="1" customFormat="1" ht="14.4" customHeight="1">
      <c r="B43" s="21"/>
      <c r="L43" s="21"/>
      <c r="AZ43" s="137" t="s">
        <v>173</v>
      </c>
      <c r="BA43" s="137" t="s">
        <v>1</v>
      </c>
      <c r="BB43" s="137" t="s">
        <v>1</v>
      </c>
      <c r="BC43" s="137" t="s">
        <v>174</v>
      </c>
      <c r="BD43" s="137" t="s">
        <v>85</v>
      </c>
    </row>
    <row r="44" s="1" customFormat="1" ht="14.4" customHeight="1">
      <c r="B44" s="21"/>
      <c r="L44" s="21"/>
      <c r="AZ44" s="137" t="s">
        <v>175</v>
      </c>
      <c r="BA44" s="137" t="s">
        <v>1</v>
      </c>
      <c r="BB44" s="137" t="s">
        <v>1</v>
      </c>
      <c r="BC44" s="137" t="s">
        <v>176</v>
      </c>
      <c r="BD44" s="137" t="s">
        <v>85</v>
      </c>
    </row>
    <row r="45" s="1" customFormat="1" ht="14.4" customHeight="1">
      <c r="B45" s="21"/>
      <c r="L45" s="21"/>
      <c r="AZ45" s="137" t="s">
        <v>177</v>
      </c>
      <c r="BA45" s="137" t="s">
        <v>1</v>
      </c>
      <c r="BB45" s="137" t="s">
        <v>1</v>
      </c>
      <c r="BC45" s="137" t="s">
        <v>178</v>
      </c>
      <c r="BD45" s="137" t="s">
        <v>85</v>
      </c>
    </row>
    <row r="46" s="1" customFormat="1" ht="14.4" customHeight="1">
      <c r="B46" s="21"/>
      <c r="L46" s="21"/>
      <c r="AZ46" s="137" t="s">
        <v>179</v>
      </c>
      <c r="BA46" s="137" t="s">
        <v>179</v>
      </c>
      <c r="BB46" s="137" t="s">
        <v>1</v>
      </c>
      <c r="BC46" s="137" t="s">
        <v>180</v>
      </c>
      <c r="BD46" s="137" t="s">
        <v>85</v>
      </c>
    </row>
    <row r="47" s="1" customFormat="1" ht="14.4" customHeight="1">
      <c r="B47" s="21"/>
      <c r="L47" s="21"/>
      <c r="AZ47" s="137" t="s">
        <v>181</v>
      </c>
      <c r="BA47" s="137" t="s">
        <v>1</v>
      </c>
      <c r="BB47" s="137" t="s">
        <v>1</v>
      </c>
      <c r="BC47" s="137" t="s">
        <v>182</v>
      </c>
      <c r="BD47" s="137" t="s">
        <v>85</v>
      </c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183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70909" customHeight="1">
      <c r="A85" s="39"/>
      <c r="B85" s="40"/>
      <c r="C85" s="41"/>
      <c r="D85" s="41"/>
      <c r="E85" s="177" t="str">
        <f>E7</f>
        <v>Zřízení parkoviště u Společenského domu v Bruntále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70909" customHeight="1">
      <c r="A87" s="39"/>
      <c r="B87" s="40"/>
      <c r="C87" s="41"/>
      <c r="D87" s="41"/>
      <c r="E87" s="77" t="str">
        <f>E9</f>
        <v xml:space="preserve">2019_4_101 - SO 101 Zpevněné plocha a odvodnění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83636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30</v>
      </c>
      <c r="J91" s="37" t="str">
        <f>E21</f>
        <v>Ing.Petr Barandovski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83636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Ing.Petr Barandovski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184</v>
      </c>
      <c r="D94" s="179"/>
      <c r="E94" s="179"/>
      <c r="F94" s="179"/>
      <c r="G94" s="179"/>
      <c r="H94" s="179"/>
      <c r="I94" s="179"/>
      <c r="J94" s="180" t="s">
        <v>185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186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187</v>
      </c>
    </row>
    <row r="97" s="9" customFormat="1" ht="24.96" customHeight="1">
      <c r="A97" s="9"/>
      <c r="B97" s="182"/>
      <c r="C97" s="183"/>
      <c r="D97" s="184" t="s">
        <v>188</v>
      </c>
      <c r="E97" s="185"/>
      <c r="F97" s="185"/>
      <c r="G97" s="185"/>
      <c r="H97" s="185"/>
      <c r="I97" s="185"/>
      <c r="J97" s="186">
        <f>J133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189</v>
      </c>
      <c r="E98" s="191"/>
      <c r="F98" s="191"/>
      <c r="G98" s="191"/>
      <c r="H98" s="191"/>
      <c r="I98" s="191"/>
      <c r="J98" s="192">
        <f>J134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190</v>
      </c>
      <c r="E99" s="191"/>
      <c r="F99" s="191"/>
      <c r="G99" s="191"/>
      <c r="H99" s="191"/>
      <c r="I99" s="191"/>
      <c r="J99" s="192">
        <f>J238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191</v>
      </c>
      <c r="E100" s="191"/>
      <c r="F100" s="191"/>
      <c r="G100" s="191"/>
      <c r="H100" s="191"/>
      <c r="I100" s="191"/>
      <c r="J100" s="192">
        <f>J256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192</v>
      </c>
      <c r="E101" s="191"/>
      <c r="F101" s="191"/>
      <c r="G101" s="191"/>
      <c r="H101" s="191"/>
      <c r="I101" s="191"/>
      <c r="J101" s="192">
        <f>J271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193</v>
      </c>
      <c r="E102" s="191"/>
      <c r="F102" s="191"/>
      <c r="G102" s="191"/>
      <c r="H102" s="191"/>
      <c r="I102" s="191"/>
      <c r="J102" s="192">
        <f>J342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194</v>
      </c>
      <c r="E103" s="191"/>
      <c r="F103" s="191"/>
      <c r="G103" s="191"/>
      <c r="H103" s="191"/>
      <c r="I103" s="191"/>
      <c r="J103" s="192">
        <f>J386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195</v>
      </c>
      <c r="E104" s="191"/>
      <c r="F104" s="191"/>
      <c r="G104" s="191"/>
      <c r="H104" s="191"/>
      <c r="I104" s="191"/>
      <c r="J104" s="192">
        <f>J525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196</v>
      </c>
      <c r="E105" s="191"/>
      <c r="F105" s="191"/>
      <c r="G105" s="191"/>
      <c r="H105" s="191"/>
      <c r="I105" s="191"/>
      <c r="J105" s="192">
        <f>J564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2"/>
      <c r="C106" s="183"/>
      <c r="D106" s="184" t="s">
        <v>197</v>
      </c>
      <c r="E106" s="185"/>
      <c r="F106" s="185"/>
      <c r="G106" s="185"/>
      <c r="H106" s="185"/>
      <c r="I106" s="185"/>
      <c r="J106" s="186">
        <f>J566</f>
        <v>0</v>
      </c>
      <c r="K106" s="183"/>
      <c r="L106" s="18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8"/>
      <c r="C107" s="189"/>
      <c r="D107" s="190" t="s">
        <v>198</v>
      </c>
      <c r="E107" s="191"/>
      <c r="F107" s="191"/>
      <c r="G107" s="191"/>
      <c r="H107" s="191"/>
      <c r="I107" s="191"/>
      <c r="J107" s="192">
        <f>J567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8"/>
      <c r="C108" s="189"/>
      <c r="D108" s="190" t="s">
        <v>199</v>
      </c>
      <c r="E108" s="191"/>
      <c r="F108" s="191"/>
      <c r="G108" s="191"/>
      <c r="H108" s="191"/>
      <c r="I108" s="191"/>
      <c r="J108" s="192">
        <f>J571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2"/>
      <c r="C109" s="183"/>
      <c r="D109" s="184" t="s">
        <v>200</v>
      </c>
      <c r="E109" s="185"/>
      <c r="F109" s="185"/>
      <c r="G109" s="185"/>
      <c r="H109" s="185"/>
      <c r="I109" s="185"/>
      <c r="J109" s="186">
        <f>J594</f>
        <v>0</v>
      </c>
      <c r="K109" s="183"/>
      <c r="L109" s="18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8"/>
      <c r="C110" s="189"/>
      <c r="D110" s="190" t="s">
        <v>201</v>
      </c>
      <c r="E110" s="191"/>
      <c r="F110" s="191"/>
      <c r="G110" s="191"/>
      <c r="H110" s="191"/>
      <c r="I110" s="191"/>
      <c r="J110" s="192">
        <f>J595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8"/>
      <c r="C111" s="189"/>
      <c r="D111" s="190" t="s">
        <v>202</v>
      </c>
      <c r="E111" s="191"/>
      <c r="F111" s="191"/>
      <c r="G111" s="191"/>
      <c r="H111" s="191"/>
      <c r="I111" s="191"/>
      <c r="J111" s="192">
        <f>J600</f>
        <v>0</v>
      </c>
      <c r="K111" s="189"/>
      <c r="L111" s="19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8"/>
      <c r="C112" s="189"/>
      <c r="D112" s="190" t="s">
        <v>203</v>
      </c>
      <c r="E112" s="191"/>
      <c r="F112" s="191"/>
      <c r="G112" s="191"/>
      <c r="H112" s="191"/>
      <c r="I112" s="191"/>
      <c r="J112" s="192">
        <f>J603</f>
        <v>0</v>
      </c>
      <c r="K112" s="189"/>
      <c r="L112" s="19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204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70909" customHeight="1">
      <c r="A122" s="39"/>
      <c r="B122" s="40"/>
      <c r="C122" s="41"/>
      <c r="D122" s="41"/>
      <c r="E122" s="177" t="str">
        <f>E7</f>
        <v>Zřízení parkoviště u Společenského domu v Bruntále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101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70909" customHeight="1">
      <c r="A124" s="39"/>
      <c r="B124" s="40"/>
      <c r="C124" s="41"/>
      <c r="D124" s="41"/>
      <c r="E124" s="77" t="str">
        <f>E9</f>
        <v xml:space="preserve">2019_4_101 - SO 101 Zpevněné plocha a odvodnění 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 xml:space="preserve"> </v>
      </c>
      <c r="G126" s="41"/>
      <c r="H126" s="41"/>
      <c r="I126" s="33" t="s">
        <v>22</v>
      </c>
      <c r="J126" s="80" t="str">
        <f>IF(J12="","",J12)</f>
        <v>12. 4. 2021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4.83636" customHeight="1">
      <c r="A128" s="39"/>
      <c r="B128" s="40"/>
      <c r="C128" s="33" t="s">
        <v>24</v>
      </c>
      <c r="D128" s="41"/>
      <c r="E128" s="41"/>
      <c r="F128" s="28" t="str">
        <f>E15</f>
        <v>Město Bruntál</v>
      </c>
      <c r="G128" s="41"/>
      <c r="H128" s="41"/>
      <c r="I128" s="33" t="s">
        <v>30</v>
      </c>
      <c r="J128" s="37" t="str">
        <f>E21</f>
        <v>Ing.Petr Barandovski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4.83636" customHeight="1">
      <c r="A129" s="39"/>
      <c r="B129" s="40"/>
      <c r="C129" s="33" t="s">
        <v>28</v>
      </c>
      <c r="D129" s="41"/>
      <c r="E129" s="41"/>
      <c r="F129" s="28" t="str">
        <f>IF(E18="","",E18)</f>
        <v>Vyplň údaj</v>
      </c>
      <c r="G129" s="41"/>
      <c r="H129" s="41"/>
      <c r="I129" s="33" t="s">
        <v>33</v>
      </c>
      <c r="J129" s="37" t="str">
        <f>E24</f>
        <v>Ing.Petr Barandovski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4"/>
      <c r="B131" s="195"/>
      <c r="C131" s="196" t="s">
        <v>205</v>
      </c>
      <c r="D131" s="197" t="s">
        <v>60</v>
      </c>
      <c r="E131" s="197" t="s">
        <v>56</v>
      </c>
      <c r="F131" s="197" t="s">
        <v>57</v>
      </c>
      <c r="G131" s="197" t="s">
        <v>206</v>
      </c>
      <c r="H131" s="197" t="s">
        <v>207</v>
      </c>
      <c r="I131" s="197" t="s">
        <v>208</v>
      </c>
      <c r="J131" s="197" t="s">
        <v>185</v>
      </c>
      <c r="K131" s="198" t="s">
        <v>209</v>
      </c>
      <c r="L131" s="199"/>
      <c r="M131" s="101" t="s">
        <v>1</v>
      </c>
      <c r="N131" s="102" t="s">
        <v>39</v>
      </c>
      <c r="O131" s="102" t="s">
        <v>210</v>
      </c>
      <c r="P131" s="102" t="s">
        <v>211</v>
      </c>
      <c r="Q131" s="102" t="s">
        <v>212</v>
      </c>
      <c r="R131" s="102" t="s">
        <v>213</v>
      </c>
      <c r="S131" s="102" t="s">
        <v>214</v>
      </c>
      <c r="T131" s="103" t="s">
        <v>215</v>
      </c>
      <c r="U131" s="194"/>
      <c r="V131" s="194"/>
      <c r="W131" s="194"/>
      <c r="X131" s="194"/>
      <c r="Y131" s="194"/>
      <c r="Z131" s="194"/>
      <c r="AA131" s="194"/>
      <c r="AB131" s="194"/>
      <c r="AC131" s="194"/>
      <c r="AD131" s="194"/>
      <c r="AE131" s="194"/>
    </row>
    <row r="132" s="2" customFormat="1" ht="22.8" customHeight="1">
      <c r="A132" s="39"/>
      <c r="B132" s="40"/>
      <c r="C132" s="108" t="s">
        <v>216</v>
      </c>
      <c r="D132" s="41"/>
      <c r="E132" s="41"/>
      <c r="F132" s="41"/>
      <c r="G132" s="41"/>
      <c r="H132" s="41"/>
      <c r="I132" s="41"/>
      <c r="J132" s="200">
        <f>BK132</f>
        <v>0</v>
      </c>
      <c r="K132" s="41"/>
      <c r="L132" s="45"/>
      <c r="M132" s="104"/>
      <c r="N132" s="201"/>
      <c r="O132" s="105"/>
      <c r="P132" s="202">
        <f>P133+P566+P594</f>
        <v>0</v>
      </c>
      <c r="Q132" s="105"/>
      <c r="R132" s="202">
        <f>R133+R566+R594</f>
        <v>779.51496693999991</v>
      </c>
      <c r="S132" s="105"/>
      <c r="T132" s="203">
        <f>T133+T566+T594</f>
        <v>427.31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74</v>
      </c>
      <c r="AU132" s="18" t="s">
        <v>187</v>
      </c>
      <c r="BK132" s="204">
        <f>BK133+BK566+BK594</f>
        <v>0</v>
      </c>
    </row>
    <row r="133" s="12" customFormat="1" ht="25.92" customHeight="1">
      <c r="A133" s="12"/>
      <c r="B133" s="205"/>
      <c r="C133" s="206"/>
      <c r="D133" s="207" t="s">
        <v>74</v>
      </c>
      <c r="E133" s="208" t="s">
        <v>217</v>
      </c>
      <c r="F133" s="208" t="s">
        <v>218</v>
      </c>
      <c r="G133" s="206"/>
      <c r="H133" s="206"/>
      <c r="I133" s="209"/>
      <c r="J133" s="210">
        <f>BK133</f>
        <v>0</v>
      </c>
      <c r="K133" s="206"/>
      <c r="L133" s="211"/>
      <c r="M133" s="212"/>
      <c r="N133" s="213"/>
      <c r="O133" s="213"/>
      <c r="P133" s="214">
        <f>P134+P238+P256+P271+P342+P386+P525+P564</f>
        <v>0</v>
      </c>
      <c r="Q133" s="213"/>
      <c r="R133" s="214">
        <f>R134+R238+R256+R271+R342+R386+R525+R564</f>
        <v>779.48030557999994</v>
      </c>
      <c r="S133" s="213"/>
      <c r="T133" s="215">
        <f>T134+T238+T256+T271+T342+T386+T525+T564</f>
        <v>427.31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6" t="s">
        <v>83</v>
      </c>
      <c r="AT133" s="217" t="s">
        <v>74</v>
      </c>
      <c r="AU133" s="217" t="s">
        <v>75</v>
      </c>
      <c r="AY133" s="216" t="s">
        <v>219</v>
      </c>
      <c r="BK133" s="218">
        <f>BK134+BK238+BK256+BK271+BK342+BK386+BK525+BK564</f>
        <v>0</v>
      </c>
    </row>
    <row r="134" s="12" customFormat="1" ht="22.8" customHeight="1">
      <c r="A134" s="12"/>
      <c r="B134" s="205"/>
      <c r="C134" s="206"/>
      <c r="D134" s="207" t="s">
        <v>74</v>
      </c>
      <c r="E134" s="219" t="s">
        <v>83</v>
      </c>
      <c r="F134" s="219" t="s">
        <v>220</v>
      </c>
      <c r="G134" s="206"/>
      <c r="H134" s="206"/>
      <c r="I134" s="209"/>
      <c r="J134" s="220">
        <f>BK134</f>
        <v>0</v>
      </c>
      <c r="K134" s="206"/>
      <c r="L134" s="211"/>
      <c r="M134" s="212"/>
      <c r="N134" s="213"/>
      <c r="O134" s="213"/>
      <c r="P134" s="214">
        <f>SUM(P135:P237)</f>
        <v>0</v>
      </c>
      <c r="Q134" s="213"/>
      <c r="R134" s="214">
        <f>SUM(R135:R237)</f>
        <v>379.46605480000005</v>
      </c>
      <c r="S134" s="213"/>
      <c r="T134" s="215">
        <f>SUM(T135:T237)</f>
        <v>426.24000000000001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6" t="s">
        <v>83</v>
      </c>
      <c r="AT134" s="217" t="s">
        <v>74</v>
      </c>
      <c r="AU134" s="217" t="s">
        <v>83</v>
      </c>
      <c r="AY134" s="216" t="s">
        <v>219</v>
      </c>
      <c r="BK134" s="218">
        <f>SUM(BK135:BK237)</f>
        <v>0</v>
      </c>
    </row>
    <row r="135" s="2" customFormat="1" ht="38.18182" customHeight="1">
      <c r="A135" s="39"/>
      <c r="B135" s="40"/>
      <c r="C135" s="221" t="s">
        <v>83</v>
      </c>
      <c r="D135" s="221" t="s">
        <v>221</v>
      </c>
      <c r="E135" s="222" t="s">
        <v>222</v>
      </c>
      <c r="F135" s="223" t="s">
        <v>223</v>
      </c>
      <c r="G135" s="224" t="s">
        <v>224</v>
      </c>
      <c r="H135" s="225">
        <v>359</v>
      </c>
      <c r="I135" s="226"/>
      <c r="J135" s="227">
        <f>ROUND(I135*H135,2)</f>
        <v>0</v>
      </c>
      <c r="K135" s="223" t="s">
        <v>225</v>
      </c>
      <c r="L135" s="45"/>
      <c r="M135" s="228" t="s">
        <v>1</v>
      </c>
      <c r="N135" s="229" t="s">
        <v>40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0.255</v>
      </c>
      <c r="T135" s="231">
        <f>S135*H135</f>
        <v>91.545000000000002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226</v>
      </c>
      <c r="AT135" s="232" t="s">
        <v>221</v>
      </c>
      <c r="AU135" s="232" t="s">
        <v>85</v>
      </c>
      <c r="AY135" s="18" t="s">
        <v>219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83</v>
      </c>
      <c r="BK135" s="233">
        <f>ROUND(I135*H135,2)</f>
        <v>0</v>
      </c>
      <c r="BL135" s="18" t="s">
        <v>226</v>
      </c>
      <c r="BM135" s="232" t="s">
        <v>227</v>
      </c>
    </row>
    <row r="136" s="13" customFormat="1">
      <c r="A136" s="13"/>
      <c r="B136" s="234"/>
      <c r="C136" s="235"/>
      <c r="D136" s="236" t="s">
        <v>228</v>
      </c>
      <c r="E136" s="237" t="s">
        <v>97</v>
      </c>
      <c r="F136" s="238" t="s">
        <v>229</v>
      </c>
      <c r="G136" s="235"/>
      <c r="H136" s="239">
        <v>359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228</v>
      </c>
      <c r="AU136" s="245" t="s">
        <v>85</v>
      </c>
      <c r="AV136" s="13" t="s">
        <v>85</v>
      </c>
      <c r="AW136" s="13" t="s">
        <v>32</v>
      </c>
      <c r="AX136" s="13" t="s">
        <v>83</v>
      </c>
      <c r="AY136" s="245" t="s">
        <v>219</v>
      </c>
    </row>
    <row r="137" s="2" customFormat="1" ht="38.18182" customHeight="1">
      <c r="A137" s="39"/>
      <c r="B137" s="40"/>
      <c r="C137" s="221" t="s">
        <v>85</v>
      </c>
      <c r="D137" s="221" t="s">
        <v>221</v>
      </c>
      <c r="E137" s="222" t="s">
        <v>230</v>
      </c>
      <c r="F137" s="223" t="s">
        <v>231</v>
      </c>
      <c r="G137" s="224" t="s">
        <v>224</v>
      </c>
      <c r="H137" s="225">
        <v>39</v>
      </c>
      <c r="I137" s="226"/>
      <c r="J137" s="227">
        <f>ROUND(I137*H137,2)</f>
        <v>0</v>
      </c>
      <c r="K137" s="223" t="s">
        <v>225</v>
      </c>
      <c r="L137" s="45"/>
      <c r="M137" s="228" t="s">
        <v>1</v>
      </c>
      <c r="N137" s="229" t="s">
        <v>40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0.26000000000000001</v>
      </c>
      <c r="T137" s="231">
        <f>S137*H137</f>
        <v>10.140000000000001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226</v>
      </c>
      <c r="AT137" s="232" t="s">
        <v>221</v>
      </c>
      <c r="AU137" s="232" t="s">
        <v>85</v>
      </c>
      <c r="AY137" s="18" t="s">
        <v>219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83</v>
      </c>
      <c r="BK137" s="233">
        <f>ROUND(I137*H137,2)</f>
        <v>0</v>
      </c>
      <c r="BL137" s="18" t="s">
        <v>226</v>
      </c>
      <c r="BM137" s="232" t="s">
        <v>232</v>
      </c>
    </row>
    <row r="138" s="13" customFormat="1">
      <c r="A138" s="13"/>
      <c r="B138" s="234"/>
      <c r="C138" s="235"/>
      <c r="D138" s="236" t="s">
        <v>228</v>
      </c>
      <c r="E138" s="237" t="s">
        <v>110</v>
      </c>
      <c r="F138" s="238" t="s">
        <v>233</v>
      </c>
      <c r="G138" s="235"/>
      <c r="H138" s="239">
        <v>39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228</v>
      </c>
      <c r="AU138" s="245" t="s">
        <v>85</v>
      </c>
      <c r="AV138" s="13" t="s">
        <v>85</v>
      </c>
      <c r="AW138" s="13" t="s">
        <v>32</v>
      </c>
      <c r="AX138" s="13" t="s">
        <v>83</v>
      </c>
      <c r="AY138" s="245" t="s">
        <v>219</v>
      </c>
    </row>
    <row r="139" s="2" customFormat="1" ht="44.50909" customHeight="1">
      <c r="A139" s="39"/>
      <c r="B139" s="40"/>
      <c r="C139" s="221" t="s">
        <v>234</v>
      </c>
      <c r="D139" s="221" t="s">
        <v>221</v>
      </c>
      <c r="E139" s="222" t="s">
        <v>235</v>
      </c>
      <c r="F139" s="223" t="s">
        <v>236</v>
      </c>
      <c r="G139" s="224" t="s">
        <v>224</v>
      </c>
      <c r="H139" s="225">
        <v>80</v>
      </c>
      <c r="I139" s="226"/>
      <c r="J139" s="227">
        <f>ROUND(I139*H139,2)</f>
        <v>0</v>
      </c>
      <c r="K139" s="223" t="s">
        <v>225</v>
      </c>
      <c r="L139" s="45"/>
      <c r="M139" s="228" t="s">
        <v>1</v>
      </c>
      <c r="N139" s="229" t="s">
        <v>40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0.42499999999999999</v>
      </c>
      <c r="T139" s="231">
        <f>S139*H139</f>
        <v>34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226</v>
      </c>
      <c r="AT139" s="232" t="s">
        <v>221</v>
      </c>
      <c r="AU139" s="232" t="s">
        <v>85</v>
      </c>
      <c r="AY139" s="18" t="s">
        <v>219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83</v>
      </c>
      <c r="BK139" s="233">
        <f>ROUND(I139*H139,2)</f>
        <v>0</v>
      </c>
      <c r="BL139" s="18" t="s">
        <v>226</v>
      </c>
      <c r="BM139" s="232" t="s">
        <v>237</v>
      </c>
    </row>
    <row r="140" s="13" customFormat="1">
      <c r="A140" s="13"/>
      <c r="B140" s="234"/>
      <c r="C140" s="235"/>
      <c r="D140" s="236" t="s">
        <v>228</v>
      </c>
      <c r="E140" s="237" t="s">
        <v>105</v>
      </c>
      <c r="F140" s="238" t="s">
        <v>238</v>
      </c>
      <c r="G140" s="235"/>
      <c r="H140" s="239">
        <v>80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228</v>
      </c>
      <c r="AU140" s="245" t="s">
        <v>85</v>
      </c>
      <c r="AV140" s="13" t="s">
        <v>85</v>
      </c>
      <c r="AW140" s="13" t="s">
        <v>32</v>
      </c>
      <c r="AX140" s="13" t="s">
        <v>83</v>
      </c>
      <c r="AY140" s="245" t="s">
        <v>219</v>
      </c>
    </row>
    <row r="141" s="2" customFormat="1" ht="38.18182" customHeight="1">
      <c r="A141" s="39"/>
      <c r="B141" s="40"/>
      <c r="C141" s="221" t="s">
        <v>226</v>
      </c>
      <c r="D141" s="221" t="s">
        <v>221</v>
      </c>
      <c r="E141" s="222" t="s">
        <v>239</v>
      </c>
      <c r="F141" s="223" t="s">
        <v>240</v>
      </c>
      <c r="G141" s="224" t="s">
        <v>224</v>
      </c>
      <c r="H141" s="225">
        <v>173</v>
      </c>
      <c r="I141" s="226"/>
      <c r="J141" s="227">
        <f>ROUND(I141*H141,2)</f>
        <v>0</v>
      </c>
      <c r="K141" s="223" t="s">
        <v>225</v>
      </c>
      <c r="L141" s="45"/>
      <c r="M141" s="228" t="s">
        <v>1</v>
      </c>
      <c r="N141" s="229" t="s">
        <v>40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0.22</v>
      </c>
      <c r="T141" s="231">
        <f>S141*H141</f>
        <v>38.060000000000002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226</v>
      </c>
      <c r="AT141" s="232" t="s">
        <v>221</v>
      </c>
      <c r="AU141" s="232" t="s">
        <v>85</v>
      </c>
      <c r="AY141" s="18" t="s">
        <v>219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83</v>
      </c>
      <c r="BK141" s="233">
        <f>ROUND(I141*H141,2)</f>
        <v>0</v>
      </c>
      <c r="BL141" s="18" t="s">
        <v>226</v>
      </c>
      <c r="BM141" s="232" t="s">
        <v>241</v>
      </c>
    </row>
    <row r="142" s="13" customFormat="1">
      <c r="A142" s="13"/>
      <c r="B142" s="234"/>
      <c r="C142" s="235"/>
      <c r="D142" s="236" t="s">
        <v>228</v>
      </c>
      <c r="E142" s="237" t="s">
        <v>95</v>
      </c>
      <c r="F142" s="238" t="s">
        <v>242</v>
      </c>
      <c r="G142" s="235"/>
      <c r="H142" s="239">
        <v>173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228</v>
      </c>
      <c r="AU142" s="245" t="s">
        <v>85</v>
      </c>
      <c r="AV142" s="13" t="s">
        <v>85</v>
      </c>
      <c r="AW142" s="13" t="s">
        <v>32</v>
      </c>
      <c r="AX142" s="13" t="s">
        <v>83</v>
      </c>
      <c r="AY142" s="245" t="s">
        <v>219</v>
      </c>
    </row>
    <row r="143" s="2" customFormat="1" ht="38.18182" customHeight="1">
      <c r="A143" s="39"/>
      <c r="B143" s="40"/>
      <c r="C143" s="221" t="s">
        <v>116</v>
      </c>
      <c r="D143" s="221" t="s">
        <v>221</v>
      </c>
      <c r="E143" s="222" t="s">
        <v>243</v>
      </c>
      <c r="F143" s="223" t="s">
        <v>244</v>
      </c>
      <c r="G143" s="224" t="s">
        <v>224</v>
      </c>
      <c r="H143" s="225">
        <v>646</v>
      </c>
      <c r="I143" s="226"/>
      <c r="J143" s="227">
        <f>ROUND(I143*H143,2)</f>
        <v>0</v>
      </c>
      <c r="K143" s="223" t="s">
        <v>225</v>
      </c>
      <c r="L143" s="45"/>
      <c r="M143" s="228" t="s">
        <v>1</v>
      </c>
      <c r="N143" s="229" t="s">
        <v>40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0.29999999999999999</v>
      </c>
      <c r="T143" s="231">
        <f>S143*H143</f>
        <v>193.79999999999998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226</v>
      </c>
      <c r="AT143" s="232" t="s">
        <v>221</v>
      </c>
      <c r="AU143" s="232" t="s">
        <v>85</v>
      </c>
      <c r="AY143" s="18" t="s">
        <v>219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83</v>
      </c>
      <c r="BK143" s="233">
        <f>ROUND(I143*H143,2)</f>
        <v>0</v>
      </c>
      <c r="BL143" s="18" t="s">
        <v>226</v>
      </c>
      <c r="BM143" s="232" t="s">
        <v>245</v>
      </c>
    </row>
    <row r="144" s="13" customFormat="1">
      <c r="A144" s="13"/>
      <c r="B144" s="234"/>
      <c r="C144" s="235"/>
      <c r="D144" s="236" t="s">
        <v>228</v>
      </c>
      <c r="E144" s="237" t="s">
        <v>1</v>
      </c>
      <c r="F144" s="238" t="s">
        <v>246</v>
      </c>
      <c r="G144" s="235"/>
      <c r="H144" s="239">
        <v>359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228</v>
      </c>
      <c r="AU144" s="245" t="s">
        <v>85</v>
      </c>
      <c r="AV144" s="13" t="s">
        <v>85</v>
      </c>
      <c r="AW144" s="13" t="s">
        <v>32</v>
      </c>
      <c r="AX144" s="13" t="s">
        <v>75</v>
      </c>
      <c r="AY144" s="245" t="s">
        <v>219</v>
      </c>
    </row>
    <row r="145" s="13" customFormat="1">
      <c r="A145" s="13"/>
      <c r="B145" s="234"/>
      <c r="C145" s="235"/>
      <c r="D145" s="236" t="s">
        <v>228</v>
      </c>
      <c r="E145" s="237" t="s">
        <v>1</v>
      </c>
      <c r="F145" s="238" t="s">
        <v>247</v>
      </c>
      <c r="G145" s="235"/>
      <c r="H145" s="239">
        <v>75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228</v>
      </c>
      <c r="AU145" s="245" t="s">
        <v>85</v>
      </c>
      <c r="AV145" s="13" t="s">
        <v>85</v>
      </c>
      <c r="AW145" s="13" t="s">
        <v>32</v>
      </c>
      <c r="AX145" s="13" t="s">
        <v>75</v>
      </c>
      <c r="AY145" s="245" t="s">
        <v>219</v>
      </c>
    </row>
    <row r="146" s="13" customFormat="1">
      <c r="A146" s="13"/>
      <c r="B146" s="234"/>
      <c r="C146" s="235"/>
      <c r="D146" s="236" t="s">
        <v>228</v>
      </c>
      <c r="E146" s="237" t="s">
        <v>1</v>
      </c>
      <c r="F146" s="238" t="s">
        <v>248</v>
      </c>
      <c r="G146" s="235"/>
      <c r="H146" s="239">
        <v>39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228</v>
      </c>
      <c r="AU146" s="245" t="s">
        <v>85</v>
      </c>
      <c r="AV146" s="13" t="s">
        <v>85</v>
      </c>
      <c r="AW146" s="13" t="s">
        <v>32</v>
      </c>
      <c r="AX146" s="13" t="s">
        <v>75</v>
      </c>
      <c r="AY146" s="245" t="s">
        <v>219</v>
      </c>
    </row>
    <row r="147" s="13" customFormat="1">
      <c r="A147" s="13"/>
      <c r="B147" s="234"/>
      <c r="C147" s="235"/>
      <c r="D147" s="236" t="s">
        <v>228</v>
      </c>
      <c r="E147" s="237" t="s">
        <v>1</v>
      </c>
      <c r="F147" s="238" t="s">
        <v>249</v>
      </c>
      <c r="G147" s="235"/>
      <c r="H147" s="239">
        <v>173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228</v>
      </c>
      <c r="AU147" s="245" t="s">
        <v>85</v>
      </c>
      <c r="AV147" s="13" t="s">
        <v>85</v>
      </c>
      <c r="AW147" s="13" t="s">
        <v>32</v>
      </c>
      <c r="AX147" s="13" t="s">
        <v>75</v>
      </c>
      <c r="AY147" s="245" t="s">
        <v>219</v>
      </c>
    </row>
    <row r="148" s="14" customFormat="1">
      <c r="A148" s="14"/>
      <c r="B148" s="246"/>
      <c r="C148" s="247"/>
      <c r="D148" s="236" t="s">
        <v>228</v>
      </c>
      <c r="E148" s="248" t="s">
        <v>107</v>
      </c>
      <c r="F148" s="249" t="s">
        <v>250</v>
      </c>
      <c r="G148" s="247"/>
      <c r="H148" s="250">
        <v>646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228</v>
      </c>
      <c r="AU148" s="256" t="s">
        <v>85</v>
      </c>
      <c r="AV148" s="14" t="s">
        <v>226</v>
      </c>
      <c r="AW148" s="14" t="s">
        <v>32</v>
      </c>
      <c r="AX148" s="14" t="s">
        <v>83</v>
      </c>
      <c r="AY148" s="256" t="s">
        <v>219</v>
      </c>
    </row>
    <row r="149" s="2" customFormat="1" ht="24.65454" customHeight="1">
      <c r="A149" s="39"/>
      <c r="B149" s="40"/>
      <c r="C149" s="221" t="s">
        <v>251</v>
      </c>
      <c r="D149" s="221" t="s">
        <v>221</v>
      </c>
      <c r="E149" s="222" t="s">
        <v>252</v>
      </c>
      <c r="F149" s="223" t="s">
        <v>253</v>
      </c>
      <c r="G149" s="224" t="s">
        <v>168</v>
      </c>
      <c r="H149" s="225">
        <v>49</v>
      </c>
      <c r="I149" s="226"/>
      <c r="J149" s="227">
        <f>ROUND(I149*H149,2)</f>
        <v>0</v>
      </c>
      <c r="K149" s="223" t="s">
        <v>225</v>
      </c>
      <c r="L149" s="45"/>
      <c r="M149" s="228" t="s">
        <v>1</v>
      </c>
      <c r="N149" s="229" t="s">
        <v>40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0.28999999999999998</v>
      </c>
      <c r="T149" s="231">
        <f>S149*H149</f>
        <v>14.209999999999999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226</v>
      </c>
      <c r="AT149" s="232" t="s">
        <v>221</v>
      </c>
      <c r="AU149" s="232" t="s">
        <v>85</v>
      </c>
      <c r="AY149" s="18" t="s">
        <v>219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83</v>
      </c>
      <c r="BK149" s="233">
        <f>ROUND(I149*H149,2)</f>
        <v>0</v>
      </c>
      <c r="BL149" s="18" t="s">
        <v>226</v>
      </c>
      <c r="BM149" s="232" t="s">
        <v>254</v>
      </c>
    </row>
    <row r="150" s="13" customFormat="1">
      <c r="A150" s="13"/>
      <c r="B150" s="234"/>
      <c r="C150" s="235"/>
      <c r="D150" s="236" t="s">
        <v>228</v>
      </c>
      <c r="E150" s="237" t="s">
        <v>99</v>
      </c>
      <c r="F150" s="238" t="s">
        <v>255</v>
      </c>
      <c r="G150" s="235"/>
      <c r="H150" s="239">
        <v>49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228</v>
      </c>
      <c r="AU150" s="245" t="s">
        <v>85</v>
      </c>
      <c r="AV150" s="13" t="s">
        <v>85</v>
      </c>
      <c r="AW150" s="13" t="s">
        <v>32</v>
      </c>
      <c r="AX150" s="13" t="s">
        <v>83</v>
      </c>
      <c r="AY150" s="245" t="s">
        <v>219</v>
      </c>
    </row>
    <row r="151" s="2" customFormat="1" ht="24.65454" customHeight="1">
      <c r="A151" s="39"/>
      <c r="B151" s="40"/>
      <c r="C151" s="221" t="s">
        <v>256</v>
      </c>
      <c r="D151" s="221" t="s">
        <v>221</v>
      </c>
      <c r="E151" s="222" t="s">
        <v>257</v>
      </c>
      <c r="F151" s="223" t="s">
        <v>258</v>
      </c>
      <c r="G151" s="224" t="s">
        <v>168</v>
      </c>
      <c r="H151" s="225">
        <v>217</v>
      </c>
      <c r="I151" s="226"/>
      <c r="J151" s="227">
        <f>ROUND(I151*H151,2)</f>
        <v>0</v>
      </c>
      <c r="K151" s="223" t="s">
        <v>225</v>
      </c>
      <c r="L151" s="45"/>
      <c r="M151" s="228" t="s">
        <v>1</v>
      </c>
      <c r="N151" s="229" t="s">
        <v>40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0.20499999999999999</v>
      </c>
      <c r="T151" s="231">
        <f>S151*H151</f>
        <v>44.484999999999999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226</v>
      </c>
      <c r="AT151" s="232" t="s">
        <v>221</v>
      </c>
      <c r="AU151" s="232" t="s">
        <v>85</v>
      </c>
      <c r="AY151" s="18" t="s">
        <v>219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83</v>
      </c>
      <c r="BK151" s="233">
        <f>ROUND(I151*H151,2)</f>
        <v>0</v>
      </c>
      <c r="BL151" s="18" t="s">
        <v>226</v>
      </c>
      <c r="BM151" s="232" t="s">
        <v>259</v>
      </c>
    </row>
    <row r="152" s="13" customFormat="1">
      <c r="A152" s="13"/>
      <c r="B152" s="234"/>
      <c r="C152" s="235"/>
      <c r="D152" s="236" t="s">
        <v>228</v>
      </c>
      <c r="E152" s="237" t="s">
        <v>1</v>
      </c>
      <c r="F152" s="238" t="s">
        <v>260</v>
      </c>
      <c r="G152" s="235"/>
      <c r="H152" s="239">
        <v>150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228</v>
      </c>
      <c r="AU152" s="245" t="s">
        <v>85</v>
      </c>
      <c r="AV152" s="13" t="s">
        <v>85</v>
      </c>
      <c r="AW152" s="13" t="s">
        <v>32</v>
      </c>
      <c r="AX152" s="13" t="s">
        <v>75</v>
      </c>
      <c r="AY152" s="245" t="s">
        <v>219</v>
      </c>
    </row>
    <row r="153" s="13" customFormat="1">
      <c r="A153" s="13"/>
      <c r="B153" s="234"/>
      <c r="C153" s="235"/>
      <c r="D153" s="236" t="s">
        <v>228</v>
      </c>
      <c r="E153" s="237" t="s">
        <v>1</v>
      </c>
      <c r="F153" s="238" t="s">
        <v>261</v>
      </c>
      <c r="G153" s="235"/>
      <c r="H153" s="239">
        <v>10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228</v>
      </c>
      <c r="AU153" s="245" t="s">
        <v>85</v>
      </c>
      <c r="AV153" s="13" t="s">
        <v>85</v>
      </c>
      <c r="AW153" s="13" t="s">
        <v>32</v>
      </c>
      <c r="AX153" s="13" t="s">
        <v>75</v>
      </c>
      <c r="AY153" s="245" t="s">
        <v>219</v>
      </c>
    </row>
    <row r="154" s="13" customFormat="1">
      <c r="A154" s="13"/>
      <c r="B154" s="234"/>
      <c r="C154" s="235"/>
      <c r="D154" s="236" t="s">
        <v>228</v>
      </c>
      <c r="E154" s="237" t="s">
        <v>1</v>
      </c>
      <c r="F154" s="238" t="s">
        <v>262</v>
      </c>
      <c r="G154" s="235"/>
      <c r="H154" s="239">
        <v>57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228</v>
      </c>
      <c r="AU154" s="245" t="s">
        <v>85</v>
      </c>
      <c r="AV154" s="13" t="s">
        <v>85</v>
      </c>
      <c r="AW154" s="13" t="s">
        <v>32</v>
      </c>
      <c r="AX154" s="13" t="s">
        <v>75</v>
      </c>
      <c r="AY154" s="245" t="s">
        <v>219</v>
      </c>
    </row>
    <row r="155" s="14" customFormat="1">
      <c r="A155" s="14"/>
      <c r="B155" s="246"/>
      <c r="C155" s="247"/>
      <c r="D155" s="236" t="s">
        <v>228</v>
      </c>
      <c r="E155" s="248" t="s">
        <v>102</v>
      </c>
      <c r="F155" s="249" t="s">
        <v>250</v>
      </c>
      <c r="G155" s="247"/>
      <c r="H155" s="250">
        <v>217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228</v>
      </c>
      <c r="AU155" s="256" t="s">
        <v>85</v>
      </c>
      <c r="AV155" s="14" t="s">
        <v>226</v>
      </c>
      <c r="AW155" s="14" t="s">
        <v>32</v>
      </c>
      <c r="AX155" s="14" t="s">
        <v>83</v>
      </c>
      <c r="AY155" s="256" t="s">
        <v>219</v>
      </c>
    </row>
    <row r="156" s="2" customFormat="1" ht="15.70909" customHeight="1">
      <c r="A156" s="39"/>
      <c r="B156" s="40"/>
      <c r="C156" s="257" t="s">
        <v>263</v>
      </c>
      <c r="D156" s="257" t="s">
        <v>264</v>
      </c>
      <c r="E156" s="258" t="s">
        <v>265</v>
      </c>
      <c r="F156" s="259" t="s">
        <v>266</v>
      </c>
      <c r="G156" s="260" t="s">
        <v>168</v>
      </c>
      <c r="H156" s="261">
        <v>6</v>
      </c>
      <c r="I156" s="262"/>
      <c r="J156" s="263">
        <f>ROUND(I156*H156,2)</f>
        <v>0</v>
      </c>
      <c r="K156" s="259" t="s">
        <v>267</v>
      </c>
      <c r="L156" s="264"/>
      <c r="M156" s="265" t="s">
        <v>1</v>
      </c>
      <c r="N156" s="266" t="s">
        <v>40</v>
      </c>
      <c r="O156" s="92"/>
      <c r="P156" s="230">
        <f>O156*H156</f>
        <v>0</v>
      </c>
      <c r="Q156" s="230">
        <v>0.00055000000000000003</v>
      </c>
      <c r="R156" s="230">
        <f>Q156*H156</f>
        <v>0.0033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263</v>
      </c>
      <c r="AT156" s="232" t="s">
        <v>264</v>
      </c>
      <c r="AU156" s="232" t="s">
        <v>85</v>
      </c>
      <c r="AY156" s="18" t="s">
        <v>219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83</v>
      </c>
      <c r="BK156" s="233">
        <f>ROUND(I156*H156,2)</f>
        <v>0</v>
      </c>
      <c r="BL156" s="18" t="s">
        <v>226</v>
      </c>
      <c r="BM156" s="232" t="s">
        <v>268</v>
      </c>
    </row>
    <row r="157" s="13" customFormat="1">
      <c r="A157" s="13"/>
      <c r="B157" s="234"/>
      <c r="C157" s="235"/>
      <c r="D157" s="236" t="s">
        <v>228</v>
      </c>
      <c r="E157" s="237" t="s">
        <v>1</v>
      </c>
      <c r="F157" s="238" t="s">
        <v>269</v>
      </c>
      <c r="G157" s="235"/>
      <c r="H157" s="239">
        <v>6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228</v>
      </c>
      <c r="AU157" s="245" t="s">
        <v>85</v>
      </c>
      <c r="AV157" s="13" t="s">
        <v>85</v>
      </c>
      <c r="AW157" s="13" t="s">
        <v>32</v>
      </c>
      <c r="AX157" s="13" t="s">
        <v>83</v>
      </c>
      <c r="AY157" s="245" t="s">
        <v>219</v>
      </c>
    </row>
    <row r="158" s="2" customFormat="1" ht="33.38182" customHeight="1">
      <c r="A158" s="39"/>
      <c r="B158" s="40"/>
      <c r="C158" s="221" t="s">
        <v>270</v>
      </c>
      <c r="D158" s="221" t="s">
        <v>221</v>
      </c>
      <c r="E158" s="222" t="s">
        <v>271</v>
      </c>
      <c r="F158" s="223" t="s">
        <v>272</v>
      </c>
      <c r="G158" s="224" t="s">
        <v>273</v>
      </c>
      <c r="H158" s="225">
        <v>468.31999999999999</v>
      </c>
      <c r="I158" s="226"/>
      <c r="J158" s="227">
        <f>ROUND(I158*H158,2)</f>
        <v>0</v>
      </c>
      <c r="K158" s="223" t="s">
        <v>225</v>
      </c>
      <c r="L158" s="45"/>
      <c r="M158" s="228" t="s">
        <v>1</v>
      </c>
      <c r="N158" s="229" t="s">
        <v>40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226</v>
      </c>
      <c r="AT158" s="232" t="s">
        <v>221</v>
      </c>
      <c r="AU158" s="232" t="s">
        <v>85</v>
      </c>
      <c r="AY158" s="18" t="s">
        <v>219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83</v>
      </c>
      <c r="BK158" s="233">
        <f>ROUND(I158*H158,2)</f>
        <v>0</v>
      </c>
      <c r="BL158" s="18" t="s">
        <v>226</v>
      </c>
      <c r="BM158" s="232" t="s">
        <v>274</v>
      </c>
    </row>
    <row r="159" s="15" customFormat="1">
      <c r="A159" s="15"/>
      <c r="B159" s="267"/>
      <c r="C159" s="268"/>
      <c r="D159" s="236" t="s">
        <v>228</v>
      </c>
      <c r="E159" s="269" t="s">
        <v>1</v>
      </c>
      <c r="F159" s="270" t="s">
        <v>275</v>
      </c>
      <c r="G159" s="268"/>
      <c r="H159" s="269" t="s">
        <v>1</v>
      </c>
      <c r="I159" s="271"/>
      <c r="J159" s="268"/>
      <c r="K159" s="268"/>
      <c r="L159" s="272"/>
      <c r="M159" s="273"/>
      <c r="N159" s="274"/>
      <c r="O159" s="274"/>
      <c r="P159" s="274"/>
      <c r="Q159" s="274"/>
      <c r="R159" s="274"/>
      <c r="S159" s="274"/>
      <c r="T159" s="27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6" t="s">
        <v>228</v>
      </c>
      <c r="AU159" s="276" t="s">
        <v>85</v>
      </c>
      <c r="AV159" s="15" t="s">
        <v>83</v>
      </c>
      <c r="AW159" s="15" t="s">
        <v>32</v>
      </c>
      <c r="AX159" s="15" t="s">
        <v>75</v>
      </c>
      <c r="AY159" s="276" t="s">
        <v>219</v>
      </c>
    </row>
    <row r="160" s="13" customFormat="1">
      <c r="A160" s="13"/>
      <c r="B160" s="234"/>
      <c r="C160" s="235"/>
      <c r="D160" s="236" t="s">
        <v>228</v>
      </c>
      <c r="E160" s="237" t="s">
        <v>1</v>
      </c>
      <c r="F160" s="238" t="s">
        <v>276</v>
      </c>
      <c r="G160" s="235"/>
      <c r="H160" s="239">
        <v>1297.75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228</v>
      </c>
      <c r="AU160" s="245" t="s">
        <v>85</v>
      </c>
      <c r="AV160" s="13" t="s">
        <v>85</v>
      </c>
      <c r="AW160" s="13" t="s">
        <v>32</v>
      </c>
      <c r="AX160" s="13" t="s">
        <v>75</v>
      </c>
      <c r="AY160" s="245" t="s">
        <v>219</v>
      </c>
    </row>
    <row r="161" s="13" customFormat="1">
      <c r="A161" s="13"/>
      <c r="B161" s="234"/>
      <c r="C161" s="235"/>
      <c r="D161" s="236" t="s">
        <v>228</v>
      </c>
      <c r="E161" s="237" t="s">
        <v>1</v>
      </c>
      <c r="F161" s="238" t="s">
        <v>277</v>
      </c>
      <c r="G161" s="235"/>
      <c r="H161" s="239">
        <v>-101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228</v>
      </c>
      <c r="AU161" s="245" t="s">
        <v>85</v>
      </c>
      <c r="AV161" s="13" t="s">
        <v>85</v>
      </c>
      <c r="AW161" s="13" t="s">
        <v>32</v>
      </c>
      <c r="AX161" s="13" t="s">
        <v>75</v>
      </c>
      <c r="AY161" s="245" t="s">
        <v>219</v>
      </c>
    </row>
    <row r="162" s="13" customFormat="1">
      <c r="A162" s="13"/>
      <c r="B162" s="234"/>
      <c r="C162" s="235"/>
      <c r="D162" s="236" t="s">
        <v>228</v>
      </c>
      <c r="E162" s="237" t="s">
        <v>1</v>
      </c>
      <c r="F162" s="238" t="s">
        <v>278</v>
      </c>
      <c r="G162" s="235"/>
      <c r="H162" s="239">
        <v>-25.949999999999999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228</v>
      </c>
      <c r="AU162" s="245" t="s">
        <v>85</v>
      </c>
      <c r="AV162" s="13" t="s">
        <v>85</v>
      </c>
      <c r="AW162" s="13" t="s">
        <v>32</v>
      </c>
      <c r="AX162" s="13" t="s">
        <v>75</v>
      </c>
      <c r="AY162" s="245" t="s">
        <v>219</v>
      </c>
    </row>
    <row r="163" s="14" customFormat="1">
      <c r="A163" s="14"/>
      <c r="B163" s="246"/>
      <c r="C163" s="247"/>
      <c r="D163" s="236" t="s">
        <v>228</v>
      </c>
      <c r="E163" s="248" t="s">
        <v>139</v>
      </c>
      <c r="F163" s="249" t="s">
        <v>250</v>
      </c>
      <c r="G163" s="247"/>
      <c r="H163" s="250">
        <v>1170.8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228</v>
      </c>
      <c r="AU163" s="256" t="s">
        <v>85</v>
      </c>
      <c r="AV163" s="14" t="s">
        <v>226</v>
      </c>
      <c r="AW163" s="14" t="s">
        <v>32</v>
      </c>
      <c r="AX163" s="14" t="s">
        <v>75</v>
      </c>
      <c r="AY163" s="256" t="s">
        <v>219</v>
      </c>
    </row>
    <row r="164" s="13" customFormat="1">
      <c r="A164" s="13"/>
      <c r="B164" s="234"/>
      <c r="C164" s="235"/>
      <c r="D164" s="236" t="s">
        <v>228</v>
      </c>
      <c r="E164" s="237" t="s">
        <v>1</v>
      </c>
      <c r="F164" s="238" t="s">
        <v>279</v>
      </c>
      <c r="G164" s="235"/>
      <c r="H164" s="239">
        <v>468.31999999999999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228</v>
      </c>
      <c r="AU164" s="245" t="s">
        <v>85</v>
      </c>
      <c r="AV164" s="13" t="s">
        <v>85</v>
      </c>
      <c r="AW164" s="13" t="s">
        <v>32</v>
      </c>
      <c r="AX164" s="13" t="s">
        <v>83</v>
      </c>
      <c r="AY164" s="245" t="s">
        <v>219</v>
      </c>
    </row>
    <row r="165" s="2" customFormat="1" ht="15.70909" customHeight="1">
      <c r="A165" s="39"/>
      <c r="B165" s="40"/>
      <c r="C165" s="257" t="s">
        <v>90</v>
      </c>
      <c r="D165" s="257" t="s">
        <v>264</v>
      </c>
      <c r="E165" s="258" t="s">
        <v>280</v>
      </c>
      <c r="F165" s="259" t="s">
        <v>281</v>
      </c>
      <c r="G165" s="260" t="s">
        <v>282</v>
      </c>
      <c r="H165" s="261">
        <v>46.832000000000001</v>
      </c>
      <c r="I165" s="262"/>
      <c r="J165" s="263">
        <f>ROUND(I165*H165,2)</f>
        <v>0</v>
      </c>
      <c r="K165" s="259" t="s">
        <v>225</v>
      </c>
      <c r="L165" s="264"/>
      <c r="M165" s="265" t="s">
        <v>1</v>
      </c>
      <c r="N165" s="266" t="s">
        <v>40</v>
      </c>
      <c r="O165" s="92"/>
      <c r="P165" s="230">
        <f>O165*H165</f>
        <v>0</v>
      </c>
      <c r="Q165" s="230">
        <v>1</v>
      </c>
      <c r="R165" s="230">
        <f>Q165*H165</f>
        <v>46.832000000000001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263</v>
      </c>
      <c r="AT165" s="232" t="s">
        <v>264</v>
      </c>
      <c r="AU165" s="232" t="s">
        <v>85</v>
      </c>
      <c r="AY165" s="18" t="s">
        <v>219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83</v>
      </c>
      <c r="BK165" s="233">
        <f>ROUND(I165*H165,2)</f>
        <v>0</v>
      </c>
      <c r="BL165" s="18" t="s">
        <v>226</v>
      </c>
      <c r="BM165" s="232" t="s">
        <v>283</v>
      </c>
    </row>
    <row r="166" s="2" customFormat="1" ht="24.65454" customHeight="1">
      <c r="A166" s="39"/>
      <c r="B166" s="40"/>
      <c r="C166" s="221" t="s">
        <v>284</v>
      </c>
      <c r="D166" s="221" t="s">
        <v>221</v>
      </c>
      <c r="E166" s="222" t="s">
        <v>285</v>
      </c>
      <c r="F166" s="223" t="s">
        <v>286</v>
      </c>
      <c r="G166" s="224" t="s">
        <v>273</v>
      </c>
      <c r="H166" s="225">
        <v>121.702</v>
      </c>
      <c r="I166" s="226"/>
      <c r="J166" s="227">
        <f>ROUND(I166*H166,2)</f>
        <v>0</v>
      </c>
      <c r="K166" s="223" t="s">
        <v>225</v>
      </c>
      <c r="L166" s="45"/>
      <c r="M166" s="228" t="s">
        <v>1</v>
      </c>
      <c r="N166" s="229" t="s">
        <v>40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226</v>
      </c>
      <c r="AT166" s="232" t="s">
        <v>221</v>
      </c>
      <c r="AU166" s="232" t="s">
        <v>85</v>
      </c>
      <c r="AY166" s="18" t="s">
        <v>219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83</v>
      </c>
      <c r="BK166" s="233">
        <f>ROUND(I166*H166,2)</f>
        <v>0</v>
      </c>
      <c r="BL166" s="18" t="s">
        <v>226</v>
      </c>
      <c r="BM166" s="232" t="s">
        <v>287</v>
      </c>
    </row>
    <row r="167" s="15" customFormat="1">
      <c r="A167" s="15"/>
      <c r="B167" s="267"/>
      <c r="C167" s="268"/>
      <c r="D167" s="236" t="s">
        <v>228</v>
      </c>
      <c r="E167" s="269" t="s">
        <v>1</v>
      </c>
      <c r="F167" s="270" t="s">
        <v>288</v>
      </c>
      <c r="G167" s="268"/>
      <c r="H167" s="269" t="s">
        <v>1</v>
      </c>
      <c r="I167" s="271"/>
      <c r="J167" s="268"/>
      <c r="K167" s="268"/>
      <c r="L167" s="272"/>
      <c r="M167" s="273"/>
      <c r="N167" s="274"/>
      <c r="O167" s="274"/>
      <c r="P167" s="274"/>
      <c r="Q167" s="274"/>
      <c r="R167" s="274"/>
      <c r="S167" s="274"/>
      <c r="T167" s="27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6" t="s">
        <v>228</v>
      </c>
      <c r="AU167" s="276" t="s">
        <v>85</v>
      </c>
      <c r="AV167" s="15" t="s">
        <v>83</v>
      </c>
      <c r="AW167" s="15" t="s">
        <v>32</v>
      </c>
      <c r="AX167" s="15" t="s">
        <v>75</v>
      </c>
      <c r="AY167" s="276" t="s">
        <v>219</v>
      </c>
    </row>
    <row r="168" s="13" customFormat="1">
      <c r="A168" s="13"/>
      <c r="B168" s="234"/>
      <c r="C168" s="235"/>
      <c r="D168" s="236" t="s">
        <v>228</v>
      </c>
      <c r="E168" s="237" t="s">
        <v>1</v>
      </c>
      <c r="F168" s="238" t="s">
        <v>289</v>
      </c>
      <c r="G168" s="235"/>
      <c r="H168" s="239">
        <v>75.75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228</v>
      </c>
      <c r="AU168" s="245" t="s">
        <v>85</v>
      </c>
      <c r="AV168" s="13" t="s">
        <v>85</v>
      </c>
      <c r="AW168" s="13" t="s">
        <v>32</v>
      </c>
      <c r="AX168" s="13" t="s">
        <v>75</v>
      </c>
      <c r="AY168" s="245" t="s">
        <v>219</v>
      </c>
    </row>
    <row r="169" s="16" customFormat="1">
      <c r="A169" s="16"/>
      <c r="B169" s="277"/>
      <c r="C169" s="278"/>
      <c r="D169" s="236" t="s">
        <v>228</v>
      </c>
      <c r="E169" s="279" t="s">
        <v>290</v>
      </c>
      <c r="F169" s="280" t="s">
        <v>291</v>
      </c>
      <c r="G169" s="278"/>
      <c r="H169" s="281">
        <v>75.75</v>
      </c>
      <c r="I169" s="282"/>
      <c r="J169" s="278"/>
      <c r="K169" s="278"/>
      <c r="L169" s="283"/>
      <c r="M169" s="284"/>
      <c r="N169" s="285"/>
      <c r="O169" s="285"/>
      <c r="P169" s="285"/>
      <c r="Q169" s="285"/>
      <c r="R169" s="285"/>
      <c r="S169" s="285"/>
      <c r="T169" s="28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87" t="s">
        <v>228</v>
      </c>
      <c r="AU169" s="287" t="s">
        <v>85</v>
      </c>
      <c r="AV169" s="16" t="s">
        <v>234</v>
      </c>
      <c r="AW169" s="16" t="s">
        <v>32</v>
      </c>
      <c r="AX169" s="16" t="s">
        <v>75</v>
      </c>
      <c r="AY169" s="287" t="s">
        <v>219</v>
      </c>
    </row>
    <row r="170" s="15" customFormat="1">
      <c r="A170" s="15"/>
      <c r="B170" s="267"/>
      <c r="C170" s="268"/>
      <c r="D170" s="236" t="s">
        <v>228</v>
      </c>
      <c r="E170" s="269" t="s">
        <v>1</v>
      </c>
      <c r="F170" s="270" t="s">
        <v>292</v>
      </c>
      <c r="G170" s="268"/>
      <c r="H170" s="269" t="s">
        <v>1</v>
      </c>
      <c r="I170" s="271"/>
      <c r="J170" s="268"/>
      <c r="K170" s="268"/>
      <c r="L170" s="272"/>
      <c r="M170" s="273"/>
      <c r="N170" s="274"/>
      <c r="O170" s="274"/>
      <c r="P170" s="274"/>
      <c r="Q170" s="274"/>
      <c r="R170" s="274"/>
      <c r="S170" s="274"/>
      <c r="T170" s="27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6" t="s">
        <v>228</v>
      </c>
      <c r="AU170" s="276" t="s">
        <v>85</v>
      </c>
      <c r="AV170" s="15" t="s">
        <v>83</v>
      </c>
      <c r="AW170" s="15" t="s">
        <v>32</v>
      </c>
      <c r="AX170" s="15" t="s">
        <v>75</v>
      </c>
      <c r="AY170" s="276" t="s">
        <v>219</v>
      </c>
    </row>
    <row r="171" s="13" customFormat="1">
      <c r="A171" s="13"/>
      <c r="B171" s="234"/>
      <c r="C171" s="235"/>
      <c r="D171" s="236" t="s">
        <v>228</v>
      </c>
      <c r="E171" s="237" t="s">
        <v>1</v>
      </c>
      <c r="F171" s="238" t="s">
        <v>293</v>
      </c>
      <c r="G171" s="235"/>
      <c r="H171" s="239">
        <v>4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228</v>
      </c>
      <c r="AU171" s="245" t="s">
        <v>85</v>
      </c>
      <c r="AV171" s="13" t="s">
        <v>85</v>
      </c>
      <c r="AW171" s="13" t="s">
        <v>32</v>
      </c>
      <c r="AX171" s="13" t="s">
        <v>75</v>
      </c>
      <c r="AY171" s="245" t="s">
        <v>219</v>
      </c>
    </row>
    <row r="172" s="13" customFormat="1">
      <c r="A172" s="13"/>
      <c r="B172" s="234"/>
      <c r="C172" s="235"/>
      <c r="D172" s="236" t="s">
        <v>228</v>
      </c>
      <c r="E172" s="237" t="s">
        <v>1</v>
      </c>
      <c r="F172" s="238" t="s">
        <v>294</v>
      </c>
      <c r="G172" s="235"/>
      <c r="H172" s="239">
        <v>1.2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228</v>
      </c>
      <c r="AU172" s="245" t="s">
        <v>85</v>
      </c>
      <c r="AV172" s="13" t="s">
        <v>85</v>
      </c>
      <c r="AW172" s="13" t="s">
        <v>32</v>
      </c>
      <c r="AX172" s="13" t="s">
        <v>75</v>
      </c>
      <c r="AY172" s="245" t="s">
        <v>219</v>
      </c>
    </row>
    <row r="173" s="13" customFormat="1">
      <c r="A173" s="13"/>
      <c r="B173" s="234"/>
      <c r="C173" s="235"/>
      <c r="D173" s="236" t="s">
        <v>228</v>
      </c>
      <c r="E173" s="237" t="s">
        <v>1</v>
      </c>
      <c r="F173" s="238" t="s">
        <v>295</v>
      </c>
      <c r="G173" s="235"/>
      <c r="H173" s="239">
        <v>1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228</v>
      </c>
      <c r="AU173" s="245" t="s">
        <v>85</v>
      </c>
      <c r="AV173" s="13" t="s">
        <v>85</v>
      </c>
      <c r="AW173" s="13" t="s">
        <v>32</v>
      </c>
      <c r="AX173" s="13" t="s">
        <v>75</v>
      </c>
      <c r="AY173" s="245" t="s">
        <v>219</v>
      </c>
    </row>
    <row r="174" s="16" customFormat="1">
      <c r="A174" s="16"/>
      <c r="B174" s="277"/>
      <c r="C174" s="278"/>
      <c r="D174" s="236" t="s">
        <v>228</v>
      </c>
      <c r="E174" s="279" t="s">
        <v>296</v>
      </c>
      <c r="F174" s="280" t="s">
        <v>291</v>
      </c>
      <c r="G174" s="278"/>
      <c r="H174" s="281">
        <v>6.2000000000000002</v>
      </c>
      <c r="I174" s="282"/>
      <c r="J174" s="278"/>
      <c r="K174" s="278"/>
      <c r="L174" s="283"/>
      <c r="M174" s="284"/>
      <c r="N174" s="285"/>
      <c r="O174" s="285"/>
      <c r="P174" s="285"/>
      <c r="Q174" s="285"/>
      <c r="R174" s="285"/>
      <c r="S174" s="285"/>
      <c r="T174" s="28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87" t="s">
        <v>228</v>
      </c>
      <c r="AU174" s="287" t="s">
        <v>85</v>
      </c>
      <c r="AV174" s="16" t="s">
        <v>234</v>
      </c>
      <c r="AW174" s="16" t="s">
        <v>32</v>
      </c>
      <c r="AX174" s="16" t="s">
        <v>75</v>
      </c>
      <c r="AY174" s="287" t="s">
        <v>219</v>
      </c>
    </row>
    <row r="175" s="15" customFormat="1">
      <c r="A175" s="15"/>
      <c r="B175" s="267"/>
      <c r="C175" s="268"/>
      <c r="D175" s="236" t="s">
        <v>228</v>
      </c>
      <c r="E175" s="269" t="s">
        <v>1</v>
      </c>
      <c r="F175" s="270" t="s">
        <v>297</v>
      </c>
      <c r="G175" s="268"/>
      <c r="H175" s="269" t="s">
        <v>1</v>
      </c>
      <c r="I175" s="271"/>
      <c r="J175" s="268"/>
      <c r="K175" s="268"/>
      <c r="L175" s="272"/>
      <c r="M175" s="273"/>
      <c r="N175" s="274"/>
      <c r="O175" s="274"/>
      <c r="P175" s="274"/>
      <c r="Q175" s="274"/>
      <c r="R175" s="274"/>
      <c r="S175" s="274"/>
      <c r="T175" s="27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6" t="s">
        <v>228</v>
      </c>
      <c r="AU175" s="276" t="s">
        <v>85</v>
      </c>
      <c r="AV175" s="15" t="s">
        <v>83</v>
      </c>
      <c r="AW175" s="15" t="s">
        <v>32</v>
      </c>
      <c r="AX175" s="15" t="s">
        <v>75</v>
      </c>
      <c r="AY175" s="276" t="s">
        <v>219</v>
      </c>
    </row>
    <row r="176" s="13" customFormat="1">
      <c r="A176" s="13"/>
      <c r="B176" s="234"/>
      <c r="C176" s="235"/>
      <c r="D176" s="236" t="s">
        <v>228</v>
      </c>
      <c r="E176" s="237" t="s">
        <v>1</v>
      </c>
      <c r="F176" s="238" t="s">
        <v>298</v>
      </c>
      <c r="G176" s="235"/>
      <c r="H176" s="239">
        <v>24.052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228</v>
      </c>
      <c r="AU176" s="245" t="s">
        <v>85</v>
      </c>
      <c r="AV176" s="13" t="s">
        <v>85</v>
      </c>
      <c r="AW176" s="13" t="s">
        <v>32</v>
      </c>
      <c r="AX176" s="13" t="s">
        <v>75</v>
      </c>
      <c r="AY176" s="245" t="s">
        <v>219</v>
      </c>
    </row>
    <row r="177" s="13" customFormat="1">
      <c r="A177" s="13"/>
      <c r="B177" s="234"/>
      <c r="C177" s="235"/>
      <c r="D177" s="236" t="s">
        <v>228</v>
      </c>
      <c r="E177" s="237" t="s">
        <v>1</v>
      </c>
      <c r="F177" s="238" t="s">
        <v>299</v>
      </c>
      <c r="G177" s="235"/>
      <c r="H177" s="239">
        <v>7.8490000000000002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228</v>
      </c>
      <c r="AU177" s="245" t="s">
        <v>85</v>
      </c>
      <c r="AV177" s="13" t="s">
        <v>85</v>
      </c>
      <c r="AW177" s="13" t="s">
        <v>32</v>
      </c>
      <c r="AX177" s="13" t="s">
        <v>75</v>
      </c>
      <c r="AY177" s="245" t="s">
        <v>219</v>
      </c>
    </row>
    <row r="178" s="13" customFormat="1">
      <c r="A178" s="13"/>
      <c r="B178" s="234"/>
      <c r="C178" s="235"/>
      <c r="D178" s="236" t="s">
        <v>228</v>
      </c>
      <c r="E178" s="237" t="s">
        <v>1</v>
      </c>
      <c r="F178" s="238" t="s">
        <v>300</v>
      </c>
      <c r="G178" s="235"/>
      <c r="H178" s="239">
        <v>15.436999999999999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228</v>
      </c>
      <c r="AU178" s="245" t="s">
        <v>85</v>
      </c>
      <c r="AV178" s="13" t="s">
        <v>85</v>
      </c>
      <c r="AW178" s="13" t="s">
        <v>32</v>
      </c>
      <c r="AX178" s="13" t="s">
        <v>75</v>
      </c>
      <c r="AY178" s="245" t="s">
        <v>219</v>
      </c>
    </row>
    <row r="179" s="13" customFormat="1">
      <c r="A179" s="13"/>
      <c r="B179" s="234"/>
      <c r="C179" s="235"/>
      <c r="D179" s="236" t="s">
        <v>228</v>
      </c>
      <c r="E179" s="237" t="s">
        <v>1</v>
      </c>
      <c r="F179" s="238" t="s">
        <v>301</v>
      </c>
      <c r="G179" s="235"/>
      <c r="H179" s="239">
        <v>38.273000000000003</v>
      </c>
      <c r="I179" s="240"/>
      <c r="J179" s="235"/>
      <c r="K179" s="235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228</v>
      </c>
      <c r="AU179" s="245" t="s">
        <v>85</v>
      </c>
      <c r="AV179" s="13" t="s">
        <v>85</v>
      </c>
      <c r="AW179" s="13" t="s">
        <v>32</v>
      </c>
      <c r="AX179" s="13" t="s">
        <v>75</v>
      </c>
      <c r="AY179" s="245" t="s">
        <v>219</v>
      </c>
    </row>
    <row r="180" s="15" customFormat="1">
      <c r="A180" s="15"/>
      <c r="B180" s="267"/>
      <c r="C180" s="268"/>
      <c r="D180" s="236" t="s">
        <v>228</v>
      </c>
      <c r="E180" s="269" t="s">
        <v>1</v>
      </c>
      <c r="F180" s="270" t="s">
        <v>302</v>
      </c>
      <c r="G180" s="268"/>
      <c r="H180" s="269" t="s">
        <v>1</v>
      </c>
      <c r="I180" s="271"/>
      <c r="J180" s="268"/>
      <c r="K180" s="268"/>
      <c r="L180" s="272"/>
      <c r="M180" s="273"/>
      <c r="N180" s="274"/>
      <c r="O180" s="274"/>
      <c r="P180" s="274"/>
      <c r="Q180" s="274"/>
      <c r="R180" s="274"/>
      <c r="S180" s="274"/>
      <c r="T180" s="27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6" t="s">
        <v>228</v>
      </c>
      <c r="AU180" s="276" t="s">
        <v>85</v>
      </c>
      <c r="AV180" s="15" t="s">
        <v>83</v>
      </c>
      <c r="AW180" s="15" t="s">
        <v>32</v>
      </c>
      <c r="AX180" s="15" t="s">
        <v>75</v>
      </c>
      <c r="AY180" s="276" t="s">
        <v>219</v>
      </c>
    </row>
    <row r="181" s="13" customFormat="1">
      <c r="A181" s="13"/>
      <c r="B181" s="234"/>
      <c r="C181" s="235"/>
      <c r="D181" s="236" t="s">
        <v>228</v>
      </c>
      <c r="E181" s="237" t="s">
        <v>1</v>
      </c>
      <c r="F181" s="238" t="s">
        <v>303</v>
      </c>
      <c r="G181" s="235"/>
      <c r="H181" s="239">
        <v>8.0340000000000007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228</v>
      </c>
      <c r="AU181" s="245" t="s">
        <v>85</v>
      </c>
      <c r="AV181" s="13" t="s">
        <v>85</v>
      </c>
      <c r="AW181" s="13" t="s">
        <v>32</v>
      </c>
      <c r="AX181" s="13" t="s">
        <v>75</v>
      </c>
      <c r="AY181" s="245" t="s">
        <v>219</v>
      </c>
    </row>
    <row r="182" s="13" customFormat="1">
      <c r="A182" s="13"/>
      <c r="B182" s="234"/>
      <c r="C182" s="235"/>
      <c r="D182" s="236" t="s">
        <v>228</v>
      </c>
      <c r="E182" s="237" t="s">
        <v>1</v>
      </c>
      <c r="F182" s="238" t="s">
        <v>304</v>
      </c>
      <c r="G182" s="235"/>
      <c r="H182" s="239">
        <v>1.4910000000000001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228</v>
      </c>
      <c r="AU182" s="245" t="s">
        <v>85</v>
      </c>
      <c r="AV182" s="13" t="s">
        <v>85</v>
      </c>
      <c r="AW182" s="13" t="s">
        <v>32</v>
      </c>
      <c r="AX182" s="13" t="s">
        <v>75</v>
      </c>
      <c r="AY182" s="245" t="s">
        <v>219</v>
      </c>
    </row>
    <row r="183" s="13" customFormat="1">
      <c r="A183" s="13"/>
      <c r="B183" s="234"/>
      <c r="C183" s="235"/>
      <c r="D183" s="236" t="s">
        <v>228</v>
      </c>
      <c r="E183" s="237" t="s">
        <v>1</v>
      </c>
      <c r="F183" s="238" t="s">
        <v>305</v>
      </c>
      <c r="G183" s="235"/>
      <c r="H183" s="239">
        <v>1.54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228</v>
      </c>
      <c r="AU183" s="245" t="s">
        <v>85</v>
      </c>
      <c r="AV183" s="13" t="s">
        <v>85</v>
      </c>
      <c r="AW183" s="13" t="s">
        <v>32</v>
      </c>
      <c r="AX183" s="13" t="s">
        <v>75</v>
      </c>
      <c r="AY183" s="245" t="s">
        <v>219</v>
      </c>
    </row>
    <row r="184" s="13" customFormat="1">
      <c r="A184" s="13"/>
      <c r="B184" s="234"/>
      <c r="C184" s="235"/>
      <c r="D184" s="236" t="s">
        <v>228</v>
      </c>
      <c r="E184" s="237" t="s">
        <v>1</v>
      </c>
      <c r="F184" s="238" t="s">
        <v>306</v>
      </c>
      <c r="G184" s="235"/>
      <c r="H184" s="239">
        <v>1.1040000000000001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228</v>
      </c>
      <c r="AU184" s="245" t="s">
        <v>85</v>
      </c>
      <c r="AV184" s="13" t="s">
        <v>85</v>
      </c>
      <c r="AW184" s="13" t="s">
        <v>32</v>
      </c>
      <c r="AX184" s="13" t="s">
        <v>75</v>
      </c>
      <c r="AY184" s="245" t="s">
        <v>219</v>
      </c>
    </row>
    <row r="185" s="13" customFormat="1">
      <c r="A185" s="13"/>
      <c r="B185" s="234"/>
      <c r="C185" s="235"/>
      <c r="D185" s="236" t="s">
        <v>228</v>
      </c>
      <c r="E185" s="237" t="s">
        <v>1</v>
      </c>
      <c r="F185" s="238" t="s">
        <v>307</v>
      </c>
      <c r="G185" s="235"/>
      <c r="H185" s="239">
        <v>7.8840000000000003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228</v>
      </c>
      <c r="AU185" s="245" t="s">
        <v>85</v>
      </c>
      <c r="AV185" s="13" t="s">
        <v>85</v>
      </c>
      <c r="AW185" s="13" t="s">
        <v>32</v>
      </c>
      <c r="AX185" s="13" t="s">
        <v>75</v>
      </c>
      <c r="AY185" s="245" t="s">
        <v>219</v>
      </c>
    </row>
    <row r="186" s="13" customFormat="1">
      <c r="A186" s="13"/>
      <c r="B186" s="234"/>
      <c r="C186" s="235"/>
      <c r="D186" s="236" t="s">
        <v>228</v>
      </c>
      <c r="E186" s="237" t="s">
        <v>1</v>
      </c>
      <c r="F186" s="238" t="s">
        <v>308</v>
      </c>
      <c r="G186" s="235"/>
      <c r="H186" s="239">
        <v>15.223000000000001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228</v>
      </c>
      <c r="AU186" s="245" t="s">
        <v>85</v>
      </c>
      <c r="AV186" s="13" t="s">
        <v>85</v>
      </c>
      <c r="AW186" s="13" t="s">
        <v>32</v>
      </c>
      <c r="AX186" s="13" t="s">
        <v>75</v>
      </c>
      <c r="AY186" s="245" t="s">
        <v>219</v>
      </c>
    </row>
    <row r="187" s="16" customFormat="1">
      <c r="A187" s="16"/>
      <c r="B187" s="277"/>
      <c r="C187" s="278"/>
      <c r="D187" s="236" t="s">
        <v>228</v>
      </c>
      <c r="E187" s="279" t="s">
        <v>157</v>
      </c>
      <c r="F187" s="280" t="s">
        <v>291</v>
      </c>
      <c r="G187" s="278"/>
      <c r="H187" s="281">
        <v>120.887</v>
      </c>
      <c r="I187" s="282"/>
      <c r="J187" s="278"/>
      <c r="K187" s="278"/>
      <c r="L187" s="283"/>
      <c r="M187" s="284"/>
      <c r="N187" s="285"/>
      <c r="O187" s="285"/>
      <c r="P187" s="285"/>
      <c r="Q187" s="285"/>
      <c r="R187" s="285"/>
      <c r="S187" s="285"/>
      <c r="T187" s="28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87" t="s">
        <v>228</v>
      </c>
      <c r="AU187" s="287" t="s">
        <v>85</v>
      </c>
      <c r="AV187" s="16" t="s">
        <v>234</v>
      </c>
      <c r="AW187" s="16" t="s">
        <v>32</v>
      </c>
      <c r="AX187" s="16" t="s">
        <v>75</v>
      </c>
      <c r="AY187" s="287" t="s">
        <v>219</v>
      </c>
    </row>
    <row r="188" s="14" customFormat="1">
      <c r="A188" s="14"/>
      <c r="B188" s="246"/>
      <c r="C188" s="247"/>
      <c r="D188" s="236" t="s">
        <v>228</v>
      </c>
      <c r="E188" s="248" t="s">
        <v>151</v>
      </c>
      <c r="F188" s="249" t="s">
        <v>250</v>
      </c>
      <c r="G188" s="247"/>
      <c r="H188" s="250">
        <v>202.83699999999999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228</v>
      </c>
      <c r="AU188" s="256" t="s">
        <v>85</v>
      </c>
      <c r="AV188" s="14" t="s">
        <v>226</v>
      </c>
      <c r="AW188" s="14" t="s">
        <v>32</v>
      </c>
      <c r="AX188" s="14" t="s">
        <v>75</v>
      </c>
      <c r="AY188" s="256" t="s">
        <v>219</v>
      </c>
    </row>
    <row r="189" s="13" customFormat="1">
      <c r="A189" s="13"/>
      <c r="B189" s="234"/>
      <c r="C189" s="235"/>
      <c r="D189" s="236" t="s">
        <v>228</v>
      </c>
      <c r="E189" s="237" t="s">
        <v>153</v>
      </c>
      <c r="F189" s="238" t="s">
        <v>309</v>
      </c>
      <c r="G189" s="235"/>
      <c r="H189" s="239">
        <v>121.702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228</v>
      </c>
      <c r="AU189" s="245" t="s">
        <v>85</v>
      </c>
      <c r="AV189" s="13" t="s">
        <v>85</v>
      </c>
      <c r="AW189" s="13" t="s">
        <v>32</v>
      </c>
      <c r="AX189" s="13" t="s">
        <v>83</v>
      </c>
      <c r="AY189" s="245" t="s">
        <v>219</v>
      </c>
    </row>
    <row r="190" s="2" customFormat="1" ht="24.65454" customHeight="1">
      <c r="A190" s="39"/>
      <c r="B190" s="40"/>
      <c r="C190" s="221" t="s">
        <v>310</v>
      </c>
      <c r="D190" s="221" t="s">
        <v>221</v>
      </c>
      <c r="E190" s="222" t="s">
        <v>311</v>
      </c>
      <c r="F190" s="223" t="s">
        <v>312</v>
      </c>
      <c r="G190" s="224" t="s">
        <v>273</v>
      </c>
      <c r="H190" s="225">
        <v>81.135000000000005</v>
      </c>
      <c r="I190" s="226"/>
      <c r="J190" s="227">
        <f>ROUND(I190*H190,2)</f>
        <v>0</v>
      </c>
      <c r="K190" s="223" t="s">
        <v>225</v>
      </c>
      <c r="L190" s="45"/>
      <c r="M190" s="228" t="s">
        <v>1</v>
      </c>
      <c r="N190" s="229" t="s">
        <v>40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226</v>
      </c>
      <c r="AT190" s="232" t="s">
        <v>221</v>
      </c>
      <c r="AU190" s="232" t="s">
        <v>85</v>
      </c>
      <c r="AY190" s="18" t="s">
        <v>219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83</v>
      </c>
      <c r="BK190" s="233">
        <f>ROUND(I190*H190,2)</f>
        <v>0</v>
      </c>
      <c r="BL190" s="18" t="s">
        <v>226</v>
      </c>
      <c r="BM190" s="232" t="s">
        <v>313</v>
      </c>
    </row>
    <row r="191" s="13" customFormat="1">
      <c r="A191" s="13"/>
      <c r="B191" s="234"/>
      <c r="C191" s="235"/>
      <c r="D191" s="236" t="s">
        <v>228</v>
      </c>
      <c r="E191" s="237" t="s">
        <v>155</v>
      </c>
      <c r="F191" s="238" t="s">
        <v>314</v>
      </c>
      <c r="G191" s="235"/>
      <c r="H191" s="239">
        <v>81.135000000000005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228</v>
      </c>
      <c r="AU191" s="245" t="s">
        <v>85</v>
      </c>
      <c r="AV191" s="13" t="s">
        <v>85</v>
      </c>
      <c r="AW191" s="13" t="s">
        <v>32</v>
      </c>
      <c r="AX191" s="13" t="s">
        <v>83</v>
      </c>
      <c r="AY191" s="245" t="s">
        <v>219</v>
      </c>
    </row>
    <row r="192" s="2" customFormat="1" ht="24.65454" customHeight="1">
      <c r="A192" s="39"/>
      <c r="B192" s="40"/>
      <c r="C192" s="221" t="s">
        <v>315</v>
      </c>
      <c r="D192" s="221" t="s">
        <v>221</v>
      </c>
      <c r="E192" s="222" t="s">
        <v>316</v>
      </c>
      <c r="F192" s="223" t="s">
        <v>317</v>
      </c>
      <c r="G192" s="224" t="s">
        <v>224</v>
      </c>
      <c r="H192" s="225">
        <v>120.88800000000001</v>
      </c>
      <c r="I192" s="226"/>
      <c r="J192" s="227">
        <f>ROUND(I192*H192,2)</f>
        <v>0</v>
      </c>
      <c r="K192" s="223" t="s">
        <v>225</v>
      </c>
      <c r="L192" s="45"/>
      <c r="M192" s="228" t="s">
        <v>1</v>
      </c>
      <c r="N192" s="229" t="s">
        <v>40</v>
      </c>
      <c r="O192" s="92"/>
      <c r="P192" s="230">
        <f>O192*H192</f>
        <v>0</v>
      </c>
      <c r="Q192" s="230">
        <v>0.00084999999999999995</v>
      </c>
      <c r="R192" s="230">
        <f>Q192*H192</f>
        <v>0.10275479999999999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226</v>
      </c>
      <c r="AT192" s="232" t="s">
        <v>221</v>
      </c>
      <c r="AU192" s="232" t="s">
        <v>85</v>
      </c>
      <c r="AY192" s="18" t="s">
        <v>219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83</v>
      </c>
      <c r="BK192" s="233">
        <f>ROUND(I192*H192,2)</f>
        <v>0</v>
      </c>
      <c r="BL192" s="18" t="s">
        <v>226</v>
      </c>
      <c r="BM192" s="232" t="s">
        <v>318</v>
      </c>
    </row>
    <row r="193" s="15" customFormat="1">
      <c r="A193" s="15"/>
      <c r="B193" s="267"/>
      <c r="C193" s="268"/>
      <c r="D193" s="236" t="s">
        <v>228</v>
      </c>
      <c r="E193" s="269" t="s">
        <v>1</v>
      </c>
      <c r="F193" s="270" t="s">
        <v>319</v>
      </c>
      <c r="G193" s="268"/>
      <c r="H193" s="269" t="s">
        <v>1</v>
      </c>
      <c r="I193" s="271"/>
      <c r="J193" s="268"/>
      <c r="K193" s="268"/>
      <c r="L193" s="272"/>
      <c r="M193" s="273"/>
      <c r="N193" s="274"/>
      <c r="O193" s="274"/>
      <c r="P193" s="274"/>
      <c r="Q193" s="274"/>
      <c r="R193" s="274"/>
      <c r="S193" s="274"/>
      <c r="T193" s="27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6" t="s">
        <v>228</v>
      </c>
      <c r="AU193" s="276" t="s">
        <v>85</v>
      </c>
      <c r="AV193" s="15" t="s">
        <v>83</v>
      </c>
      <c r="AW193" s="15" t="s">
        <v>32</v>
      </c>
      <c r="AX193" s="15" t="s">
        <v>75</v>
      </c>
      <c r="AY193" s="276" t="s">
        <v>219</v>
      </c>
    </row>
    <row r="194" s="13" customFormat="1">
      <c r="A194" s="13"/>
      <c r="B194" s="234"/>
      <c r="C194" s="235"/>
      <c r="D194" s="236" t="s">
        <v>228</v>
      </c>
      <c r="E194" s="237" t="s">
        <v>1</v>
      </c>
      <c r="F194" s="238" t="s">
        <v>320</v>
      </c>
      <c r="G194" s="235"/>
      <c r="H194" s="239">
        <v>26.739999999999998</v>
      </c>
      <c r="I194" s="240"/>
      <c r="J194" s="235"/>
      <c r="K194" s="235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228</v>
      </c>
      <c r="AU194" s="245" t="s">
        <v>85</v>
      </c>
      <c r="AV194" s="13" t="s">
        <v>85</v>
      </c>
      <c r="AW194" s="13" t="s">
        <v>32</v>
      </c>
      <c r="AX194" s="13" t="s">
        <v>75</v>
      </c>
      <c r="AY194" s="245" t="s">
        <v>219</v>
      </c>
    </row>
    <row r="195" s="13" customFormat="1">
      <c r="A195" s="13"/>
      <c r="B195" s="234"/>
      <c r="C195" s="235"/>
      <c r="D195" s="236" t="s">
        <v>228</v>
      </c>
      <c r="E195" s="237" t="s">
        <v>1</v>
      </c>
      <c r="F195" s="238" t="s">
        <v>321</v>
      </c>
      <c r="G195" s="235"/>
      <c r="H195" s="239">
        <v>8.875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228</v>
      </c>
      <c r="AU195" s="245" t="s">
        <v>85</v>
      </c>
      <c r="AV195" s="13" t="s">
        <v>85</v>
      </c>
      <c r="AW195" s="13" t="s">
        <v>32</v>
      </c>
      <c r="AX195" s="13" t="s">
        <v>75</v>
      </c>
      <c r="AY195" s="245" t="s">
        <v>219</v>
      </c>
    </row>
    <row r="196" s="13" customFormat="1">
      <c r="A196" s="13"/>
      <c r="B196" s="234"/>
      <c r="C196" s="235"/>
      <c r="D196" s="236" t="s">
        <v>228</v>
      </c>
      <c r="E196" s="237" t="s">
        <v>1</v>
      </c>
      <c r="F196" s="238" t="s">
        <v>322</v>
      </c>
      <c r="G196" s="235"/>
      <c r="H196" s="239">
        <v>17.741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228</v>
      </c>
      <c r="AU196" s="245" t="s">
        <v>85</v>
      </c>
      <c r="AV196" s="13" t="s">
        <v>85</v>
      </c>
      <c r="AW196" s="13" t="s">
        <v>32</v>
      </c>
      <c r="AX196" s="13" t="s">
        <v>75</v>
      </c>
      <c r="AY196" s="245" t="s">
        <v>219</v>
      </c>
    </row>
    <row r="197" s="13" customFormat="1">
      <c r="A197" s="13"/>
      <c r="B197" s="234"/>
      <c r="C197" s="235"/>
      <c r="D197" s="236" t="s">
        <v>228</v>
      </c>
      <c r="E197" s="237" t="s">
        <v>1</v>
      </c>
      <c r="F197" s="238" t="s">
        <v>323</v>
      </c>
      <c r="G197" s="235"/>
      <c r="H197" s="239">
        <v>43.942999999999998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228</v>
      </c>
      <c r="AU197" s="245" t="s">
        <v>85</v>
      </c>
      <c r="AV197" s="13" t="s">
        <v>85</v>
      </c>
      <c r="AW197" s="13" t="s">
        <v>32</v>
      </c>
      <c r="AX197" s="13" t="s">
        <v>75</v>
      </c>
      <c r="AY197" s="245" t="s">
        <v>219</v>
      </c>
    </row>
    <row r="198" s="15" customFormat="1">
      <c r="A198" s="15"/>
      <c r="B198" s="267"/>
      <c r="C198" s="268"/>
      <c r="D198" s="236" t="s">
        <v>228</v>
      </c>
      <c r="E198" s="269" t="s">
        <v>1</v>
      </c>
      <c r="F198" s="270" t="s">
        <v>302</v>
      </c>
      <c r="G198" s="268"/>
      <c r="H198" s="269" t="s">
        <v>1</v>
      </c>
      <c r="I198" s="271"/>
      <c r="J198" s="268"/>
      <c r="K198" s="268"/>
      <c r="L198" s="272"/>
      <c r="M198" s="273"/>
      <c r="N198" s="274"/>
      <c r="O198" s="274"/>
      <c r="P198" s="274"/>
      <c r="Q198" s="274"/>
      <c r="R198" s="274"/>
      <c r="S198" s="274"/>
      <c r="T198" s="27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6" t="s">
        <v>228</v>
      </c>
      <c r="AU198" s="276" t="s">
        <v>85</v>
      </c>
      <c r="AV198" s="15" t="s">
        <v>83</v>
      </c>
      <c r="AW198" s="15" t="s">
        <v>32</v>
      </c>
      <c r="AX198" s="15" t="s">
        <v>75</v>
      </c>
      <c r="AY198" s="276" t="s">
        <v>219</v>
      </c>
    </row>
    <row r="199" s="13" customFormat="1">
      <c r="A199" s="13"/>
      <c r="B199" s="234"/>
      <c r="C199" s="235"/>
      <c r="D199" s="236" t="s">
        <v>228</v>
      </c>
      <c r="E199" s="237" t="s">
        <v>1</v>
      </c>
      <c r="F199" s="238" t="s">
        <v>324</v>
      </c>
      <c r="G199" s="235"/>
      <c r="H199" s="239">
        <v>9.6820000000000004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228</v>
      </c>
      <c r="AU199" s="245" t="s">
        <v>85</v>
      </c>
      <c r="AV199" s="13" t="s">
        <v>85</v>
      </c>
      <c r="AW199" s="13" t="s">
        <v>32</v>
      </c>
      <c r="AX199" s="13" t="s">
        <v>75</v>
      </c>
      <c r="AY199" s="245" t="s">
        <v>219</v>
      </c>
    </row>
    <row r="200" s="13" customFormat="1">
      <c r="A200" s="13"/>
      <c r="B200" s="234"/>
      <c r="C200" s="235"/>
      <c r="D200" s="236" t="s">
        <v>228</v>
      </c>
      <c r="E200" s="237" t="s">
        <v>1</v>
      </c>
      <c r="F200" s="238" t="s">
        <v>325</v>
      </c>
      <c r="G200" s="235"/>
      <c r="H200" s="239">
        <v>1.7709999999999999</v>
      </c>
      <c r="I200" s="240"/>
      <c r="J200" s="235"/>
      <c r="K200" s="235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228</v>
      </c>
      <c r="AU200" s="245" t="s">
        <v>85</v>
      </c>
      <c r="AV200" s="13" t="s">
        <v>85</v>
      </c>
      <c r="AW200" s="13" t="s">
        <v>32</v>
      </c>
      <c r="AX200" s="13" t="s">
        <v>75</v>
      </c>
      <c r="AY200" s="245" t="s">
        <v>219</v>
      </c>
    </row>
    <row r="201" s="13" customFormat="1">
      <c r="A201" s="13"/>
      <c r="B201" s="234"/>
      <c r="C201" s="235"/>
      <c r="D201" s="236" t="s">
        <v>228</v>
      </c>
      <c r="E201" s="237" t="s">
        <v>1</v>
      </c>
      <c r="F201" s="238" t="s">
        <v>326</v>
      </c>
      <c r="G201" s="235"/>
      <c r="H201" s="239">
        <v>1.8200000000000001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228</v>
      </c>
      <c r="AU201" s="245" t="s">
        <v>85</v>
      </c>
      <c r="AV201" s="13" t="s">
        <v>85</v>
      </c>
      <c r="AW201" s="13" t="s">
        <v>32</v>
      </c>
      <c r="AX201" s="13" t="s">
        <v>75</v>
      </c>
      <c r="AY201" s="245" t="s">
        <v>219</v>
      </c>
    </row>
    <row r="202" s="13" customFormat="1">
      <c r="A202" s="13"/>
      <c r="B202" s="234"/>
      <c r="C202" s="235"/>
      <c r="D202" s="236" t="s">
        <v>228</v>
      </c>
      <c r="E202" s="237" t="s">
        <v>1</v>
      </c>
      <c r="F202" s="238" t="s">
        <v>327</v>
      </c>
      <c r="G202" s="235"/>
      <c r="H202" s="239">
        <v>1.264</v>
      </c>
      <c r="I202" s="240"/>
      <c r="J202" s="235"/>
      <c r="K202" s="235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228</v>
      </c>
      <c r="AU202" s="245" t="s">
        <v>85</v>
      </c>
      <c r="AV202" s="13" t="s">
        <v>85</v>
      </c>
      <c r="AW202" s="13" t="s">
        <v>32</v>
      </c>
      <c r="AX202" s="13" t="s">
        <v>75</v>
      </c>
      <c r="AY202" s="245" t="s">
        <v>219</v>
      </c>
    </row>
    <row r="203" s="13" customFormat="1">
      <c r="A203" s="13"/>
      <c r="B203" s="234"/>
      <c r="C203" s="235"/>
      <c r="D203" s="236" t="s">
        <v>228</v>
      </c>
      <c r="E203" s="237" t="s">
        <v>1</v>
      </c>
      <c r="F203" s="238" t="s">
        <v>328</v>
      </c>
      <c r="G203" s="235"/>
      <c r="H203" s="239">
        <v>9.0519999999999996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228</v>
      </c>
      <c r="AU203" s="245" t="s">
        <v>85</v>
      </c>
      <c r="AV203" s="13" t="s">
        <v>85</v>
      </c>
      <c r="AW203" s="13" t="s">
        <v>32</v>
      </c>
      <c r="AX203" s="13" t="s">
        <v>75</v>
      </c>
      <c r="AY203" s="245" t="s">
        <v>219</v>
      </c>
    </row>
    <row r="204" s="14" customFormat="1">
      <c r="A204" s="14"/>
      <c r="B204" s="246"/>
      <c r="C204" s="247"/>
      <c r="D204" s="236" t="s">
        <v>228</v>
      </c>
      <c r="E204" s="248" t="s">
        <v>137</v>
      </c>
      <c r="F204" s="249" t="s">
        <v>250</v>
      </c>
      <c r="G204" s="247"/>
      <c r="H204" s="250">
        <v>120.88800000000001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228</v>
      </c>
      <c r="AU204" s="256" t="s">
        <v>85</v>
      </c>
      <c r="AV204" s="14" t="s">
        <v>226</v>
      </c>
      <c r="AW204" s="14" t="s">
        <v>32</v>
      </c>
      <c r="AX204" s="14" t="s">
        <v>83</v>
      </c>
      <c r="AY204" s="256" t="s">
        <v>219</v>
      </c>
    </row>
    <row r="205" s="2" customFormat="1" ht="24.65454" customHeight="1">
      <c r="A205" s="39"/>
      <c r="B205" s="40"/>
      <c r="C205" s="221" t="s">
        <v>329</v>
      </c>
      <c r="D205" s="221" t="s">
        <v>221</v>
      </c>
      <c r="E205" s="222" t="s">
        <v>330</v>
      </c>
      <c r="F205" s="223" t="s">
        <v>331</v>
      </c>
      <c r="G205" s="224" t="s">
        <v>224</v>
      </c>
      <c r="H205" s="225">
        <v>120.88800000000001</v>
      </c>
      <c r="I205" s="226"/>
      <c r="J205" s="227">
        <f>ROUND(I205*H205,2)</f>
        <v>0</v>
      </c>
      <c r="K205" s="223" t="s">
        <v>225</v>
      </c>
      <c r="L205" s="45"/>
      <c r="M205" s="228" t="s">
        <v>1</v>
      </c>
      <c r="N205" s="229" t="s">
        <v>40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226</v>
      </c>
      <c r="AT205" s="232" t="s">
        <v>221</v>
      </c>
      <c r="AU205" s="232" t="s">
        <v>85</v>
      </c>
      <c r="AY205" s="18" t="s">
        <v>219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83</v>
      </c>
      <c r="BK205" s="233">
        <f>ROUND(I205*H205,2)</f>
        <v>0</v>
      </c>
      <c r="BL205" s="18" t="s">
        <v>226</v>
      </c>
      <c r="BM205" s="232" t="s">
        <v>332</v>
      </c>
    </row>
    <row r="206" s="13" customFormat="1">
      <c r="A206" s="13"/>
      <c r="B206" s="234"/>
      <c r="C206" s="235"/>
      <c r="D206" s="236" t="s">
        <v>228</v>
      </c>
      <c r="E206" s="237" t="s">
        <v>1</v>
      </c>
      <c r="F206" s="238" t="s">
        <v>137</v>
      </c>
      <c r="G206" s="235"/>
      <c r="H206" s="239">
        <v>120.88800000000001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228</v>
      </c>
      <c r="AU206" s="245" t="s">
        <v>85</v>
      </c>
      <c r="AV206" s="13" t="s">
        <v>85</v>
      </c>
      <c r="AW206" s="13" t="s">
        <v>32</v>
      </c>
      <c r="AX206" s="13" t="s">
        <v>83</v>
      </c>
      <c r="AY206" s="245" t="s">
        <v>219</v>
      </c>
    </row>
    <row r="207" s="2" customFormat="1" ht="38.18182" customHeight="1">
      <c r="A207" s="39"/>
      <c r="B207" s="40"/>
      <c r="C207" s="221" t="s">
        <v>8</v>
      </c>
      <c r="D207" s="221" t="s">
        <v>221</v>
      </c>
      <c r="E207" s="222" t="s">
        <v>333</v>
      </c>
      <c r="F207" s="223" t="s">
        <v>334</v>
      </c>
      <c r="G207" s="224" t="s">
        <v>273</v>
      </c>
      <c r="H207" s="225">
        <v>121.702</v>
      </c>
      <c r="I207" s="226"/>
      <c r="J207" s="227">
        <f>ROUND(I207*H207,2)</f>
        <v>0</v>
      </c>
      <c r="K207" s="223" t="s">
        <v>225</v>
      </c>
      <c r="L207" s="45"/>
      <c r="M207" s="228" t="s">
        <v>1</v>
      </c>
      <c r="N207" s="229" t="s">
        <v>40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226</v>
      </c>
      <c r="AT207" s="232" t="s">
        <v>221</v>
      </c>
      <c r="AU207" s="232" t="s">
        <v>85</v>
      </c>
      <c r="AY207" s="18" t="s">
        <v>219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83</v>
      </c>
      <c r="BK207" s="233">
        <f>ROUND(I207*H207,2)</f>
        <v>0</v>
      </c>
      <c r="BL207" s="18" t="s">
        <v>226</v>
      </c>
      <c r="BM207" s="232" t="s">
        <v>335</v>
      </c>
    </row>
    <row r="208" s="15" customFormat="1">
      <c r="A208" s="15"/>
      <c r="B208" s="267"/>
      <c r="C208" s="268"/>
      <c r="D208" s="236" t="s">
        <v>228</v>
      </c>
      <c r="E208" s="269" t="s">
        <v>1</v>
      </c>
      <c r="F208" s="270" t="s">
        <v>336</v>
      </c>
      <c r="G208" s="268"/>
      <c r="H208" s="269" t="s">
        <v>1</v>
      </c>
      <c r="I208" s="271"/>
      <c r="J208" s="268"/>
      <c r="K208" s="268"/>
      <c r="L208" s="272"/>
      <c r="M208" s="273"/>
      <c r="N208" s="274"/>
      <c r="O208" s="274"/>
      <c r="P208" s="274"/>
      <c r="Q208" s="274"/>
      <c r="R208" s="274"/>
      <c r="S208" s="274"/>
      <c r="T208" s="27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6" t="s">
        <v>228</v>
      </c>
      <c r="AU208" s="276" t="s">
        <v>85</v>
      </c>
      <c r="AV208" s="15" t="s">
        <v>83</v>
      </c>
      <c r="AW208" s="15" t="s">
        <v>32</v>
      </c>
      <c r="AX208" s="15" t="s">
        <v>75</v>
      </c>
      <c r="AY208" s="276" t="s">
        <v>219</v>
      </c>
    </row>
    <row r="209" s="13" customFormat="1">
      <c r="A209" s="13"/>
      <c r="B209" s="234"/>
      <c r="C209" s="235"/>
      <c r="D209" s="236" t="s">
        <v>228</v>
      </c>
      <c r="E209" s="237" t="s">
        <v>1</v>
      </c>
      <c r="F209" s="238" t="s">
        <v>153</v>
      </c>
      <c r="G209" s="235"/>
      <c r="H209" s="239">
        <v>121.702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228</v>
      </c>
      <c r="AU209" s="245" t="s">
        <v>85</v>
      </c>
      <c r="AV209" s="13" t="s">
        <v>85</v>
      </c>
      <c r="AW209" s="13" t="s">
        <v>32</v>
      </c>
      <c r="AX209" s="13" t="s">
        <v>83</v>
      </c>
      <c r="AY209" s="245" t="s">
        <v>219</v>
      </c>
    </row>
    <row r="210" s="2" customFormat="1" ht="38.18182" customHeight="1">
      <c r="A210" s="39"/>
      <c r="B210" s="40"/>
      <c r="C210" s="221" t="s">
        <v>337</v>
      </c>
      <c r="D210" s="221" t="s">
        <v>221</v>
      </c>
      <c r="E210" s="222" t="s">
        <v>338</v>
      </c>
      <c r="F210" s="223" t="s">
        <v>339</v>
      </c>
      <c r="G210" s="224" t="s">
        <v>273</v>
      </c>
      <c r="H210" s="225">
        <v>81.135000000000005</v>
      </c>
      <c r="I210" s="226"/>
      <c r="J210" s="227">
        <f>ROUND(I210*H210,2)</f>
        <v>0</v>
      </c>
      <c r="K210" s="223" t="s">
        <v>225</v>
      </c>
      <c r="L210" s="45"/>
      <c r="M210" s="228" t="s">
        <v>1</v>
      </c>
      <c r="N210" s="229" t="s">
        <v>40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226</v>
      </c>
      <c r="AT210" s="232" t="s">
        <v>221</v>
      </c>
      <c r="AU210" s="232" t="s">
        <v>85</v>
      </c>
      <c r="AY210" s="18" t="s">
        <v>219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83</v>
      </c>
      <c r="BK210" s="233">
        <f>ROUND(I210*H210,2)</f>
        <v>0</v>
      </c>
      <c r="BL210" s="18" t="s">
        <v>226</v>
      </c>
      <c r="BM210" s="232" t="s">
        <v>340</v>
      </c>
    </row>
    <row r="211" s="15" customFormat="1">
      <c r="A211" s="15"/>
      <c r="B211" s="267"/>
      <c r="C211" s="268"/>
      <c r="D211" s="236" t="s">
        <v>228</v>
      </c>
      <c r="E211" s="269" t="s">
        <v>1</v>
      </c>
      <c r="F211" s="270" t="s">
        <v>341</v>
      </c>
      <c r="G211" s="268"/>
      <c r="H211" s="269" t="s">
        <v>1</v>
      </c>
      <c r="I211" s="271"/>
      <c r="J211" s="268"/>
      <c r="K211" s="268"/>
      <c r="L211" s="272"/>
      <c r="M211" s="273"/>
      <c r="N211" s="274"/>
      <c r="O211" s="274"/>
      <c r="P211" s="274"/>
      <c r="Q211" s="274"/>
      <c r="R211" s="274"/>
      <c r="S211" s="274"/>
      <c r="T211" s="27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6" t="s">
        <v>228</v>
      </c>
      <c r="AU211" s="276" t="s">
        <v>85</v>
      </c>
      <c r="AV211" s="15" t="s">
        <v>83</v>
      </c>
      <c r="AW211" s="15" t="s">
        <v>32</v>
      </c>
      <c r="AX211" s="15" t="s">
        <v>75</v>
      </c>
      <c r="AY211" s="276" t="s">
        <v>219</v>
      </c>
    </row>
    <row r="212" s="13" customFormat="1">
      <c r="A212" s="13"/>
      <c r="B212" s="234"/>
      <c r="C212" s="235"/>
      <c r="D212" s="236" t="s">
        <v>228</v>
      </c>
      <c r="E212" s="237" t="s">
        <v>1</v>
      </c>
      <c r="F212" s="238" t="s">
        <v>155</v>
      </c>
      <c r="G212" s="235"/>
      <c r="H212" s="239">
        <v>81.135000000000005</v>
      </c>
      <c r="I212" s="240"/>
      <c r="J212" s="235"/>
      <c r="K212" s="235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228</v>
      </c>
      <c r="AU212" s="245" t="s">
        <v>85</v>
      </c>
      <c r="AV212" s="13" t="s">
        <v>85</v>
      </c>
      <c r="AW212" s="13" t="s">
        <v>32</v>
      </c>
      <c r="AX212" s="13" t="s">
        <v>83</v>
      </c>
      <c r="AY212" s="245" t="s">
        <v>219</v>
      </c>
    </row>
    <row r="213" s="2" customFormat="1" ht="38.18182" customHeight="1">
      <c r="A213" s="39"/>
      <c r="B213" s="40"/>
      <c r="C213" s="221" t="s">
        <v>342</v>
      </c>
      <c r="D213" s="221" t="s">
        <v>221</v>
      </c>
      <c r="E213" s="222" t="s">
        <v>343</v>
      </c>
      <c r="F213" s="223" t="s">
        <v>344</v>
      </c>
      <c r="G213" s="224" t="s">
        <v>273</v>
      </c>
      <c r="H213" s="225">
        <v>1622.6959999999999</v>
      </c>
      <c r="I213" s="226"/>
      <c r="J213" s="227">
        <f>ROUND(I213*H213,2)</f>
        <v>0</v>
      </c>
      <c r="K213" s="223" t="s">
        <v>225</v>
      </c>
      <c r="L213" s="45"/>
      <c r="M213" s="228" t="s">
        <v>1</v>
      </c>
      <c r="N213" s="229" t="s">
        <v>40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226</v>
      </c>
      <c r="AT213" s="232" t="s">
        <v>221</v>
      </c>
      <c r="AU213" s="232" t="s">
        <v>85</v>
      </c>
      <c r="AY213" s="18" t="s">
        <v>219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83</v>
      </c>
      <c r="BK213" s="233">
        <f>ROUND(I213*H213,2)</f>
        <v>0</v>
      </c>
      <c r="BL213" s="18" t="s">
        <v>226</v>
      </c>
      <c r="BM213" s="232" t="s">
        <v>345</v>
      </c>
    </row>
    <row r="214" s="15" customFormat="1">
      <c r="A214" s="15"/>
      <c r="B214" s="267"/>
      <c r="C214" s="268"/>
      <c r="D214" s="236" t="s">
        <v>228</v>
      </c>
      <c r="E214" s="269" t="s">
        <v>1</v>
      </c>
      <c r="F214" s="270" t="s">
        <v>346</v>
      </c>
      <c r="G214" s="268"/>
      <c r="H214" s="269" t="s">
        <v>1</v>
      </c>
      <c r="I214" s="271"/>
      <c r="J214" s="268"/>
      <c r="K214" s="268"/>
      <c r="L214" s="272"/>
      <c r="M214" s="273"/>
      <c r="N214" s="274"/>
      <c r="O214" s="274"/>
      <c r="P214" s="274"/>
      <c r="Q214" s="274"/>
      <c r="R214" s="274"/>
      <c r="S214" s="274"/>
      <c r="T214" s="27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6" t="s">
        <v>228</v>
      </c>
      <c r="AU214" s="276" t="s">
        <v>85</v>
      </c>
      <c r="AV214" s="15" t="s">
        <v>83</v>
      </c>
      <c r="AW214" s="15" t="s">
        <v>32</v>
      </c>
      <c r="AX214" s="15" t="s">
        <v>75</v>
      </c>
      <c r="AY214" s="276" t="s">
        <v>219</v>
      </c>
    </row>
    <row r="215" s="13" customFormat="1">
      <c r="A215" s="13"/>
      <c r="B215" s="234"/>
      <c r="C215" s="235"/>
      <c r="D215" s="236" t="s">
        <v>228</v>
      </c>
      <c r="E215" s="237" t="s">
        <v>1</v>
      </c>
      <c r="F215" s="238" t="s">
        <v>347</v>
      </c>
      <c r="G215" s="235"/>
      <c r="H215" s="239">
        <v>1622.6959999999999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228</v>
      </c>
      <c r="AU215" s="245" t="s">
        <v>85</v>
      </c>
      <c r="AV215" s="13" t="s">
        <v>85</v>
      </c>
      <c r="AW215" s="13" t="s">
        <v>32</v>
      </c>
      <c r="AX215" s="13" t="s">
        <v>83</v>
      </c>
      <c r="AY215" s="245" t="s">
        <v>219</v>
      </c>
    </row>
    <row r="216" s="2" customFormat="1" ht="24.65454" customHeight="1">
      <c r="A216" s="39"/>
      <c r="B216" s="40"/>
      <c r="C216" s="221" t="s">
        <v>348</v>
      </c>
      <c r="D216" s="221" t="s">
        <v>221</v>
      </c>
      <c r="E216" s="222" t="s">
        <v>349</v>
      </c>
      <c r="F216" s="223" t="s">
        <v>350</v>
      </c>
      <c r="G216" s="224" t="s">
        <v>273</v>
      </c>
      <c r="H216" s="225">
        <v>454.21300000000002</v>
      </c>
      <c r="I216" s="226"/>
      <c r="J216" s="227">
        <f>ROUND(I216*H216,2)</f>
        <v>0</v>
      </c>
      <c r="K216" s="223" t="s">
        <v>225</v>
      </c>
      <c r="L216" s="45"/>
      <c r="M216" s="228" t="s">
        <v>1</v>
      </c>
      <c r="N216" s="229" t="s">
        <v>40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226</v>
      </c>
      <c r="AT216" s="232" t="s">
        <v>221</v>
      </c>
      <c r="AU216" s="232" t="s">
        <v>85</v>
      </c>
      <c r="AY216" s="18" t="s">
        <v>219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83</v>
      </c>
      <c r="BK216" s="233">
        <f>ROUND(I216*H216,2)</f>
        <v>0</v>
      </c>
      <c r="BL216" s="18" t="s">
        <v>226</v>
      </c>
      <c r="BM216" s="232" t="s">
        <v>351</v>
      </c>
    </row>
    <row r="217" s="13" customFormat="1">
      <c r="A217" s="13"/>
      <c r="B217" s="234"/>
      <c r="C217" s="235"/>
      <c r="D217" s="236" t="s">
        <v>228</v>
      </c>
      <c r="E217" s="237" t="s">
        <v>1</v>
      </c>
      <c r="F217" s="238" t="s">
        <v>352</v>
      </c>
      <c r="G217" s="235"/>
      <c r="H217" s="239">
        <v>454.21300000000002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228</v>
      </c>
      <c r="AU217" s="245" t="s">
        <v>85</v>
      </c>
      <c r="AV217" s="13" t="s">
        <v>85</v>
      </c>
      <c r="AW217" s="13" t="s">
        <v>32</v>
      </c>
      <c r="AX217" s="13" t="s">
        <v>83</v>
      </c>
      <c r="AY217" s="245" t="s">
        <v>219</v>
      </c>
    </row>
    <row r="218" s="2" customFormat="1" ht="24.65454" customHeight="1">
      <c r="A218" s="39"/>
      <c r="B218" s="40"/>
      <c r="C218" s="221" t="s">
        <v>353</v>
      </c>
      <c r="D218" s="221" t="s">
        <v>221</v>
      </c>
      <c r="E218" s="222" t="s">
        <v>354</v>
      </c>
      <c r="F218" s="223" t="s">
        <v>355</v>
      </c>
      <c r="G218" s="224" t="s">
        <v>273</v>
      </c>
      <c r="H218" s="225">
        <v>78.530000000000001</v>
      </c>
      <c r="I218" s="226"/>
      <c r="J218" s="227">
        <f>ROUND(I218*H218,2)</f>
        <v>0</v>
      </c>
      <c r="K218" s="223" t="s">
        <v>225</v>
      </c>
      <c r="L218" s="45"/>
      <c r="M218" s="228" t="s">
        <v>1</v>
      </c>
      <c r="N218" s="229" t="s">
        <v>40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226</v>
      </c>
      <c r="AT218" s="232" t="s">
        <v>221</v>
      </c>
      <c r="AU218" s="232" t="s">
        <v>85</v>
      </c>
      <c r="AY218" s="18" t="s">
        <v>219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83</v>
      </c>
      <c r="BK218" s="233">
        <f>ROUND(I218*H218,2)</f>
        <v>0</v>
      </c>
      <c r="BL218" s="18" t="s">
        <v>226</v>
      </c>
      <c r="BM218" s="232" t="s">
        <v>356</v>
      </c>
    </row>
    <row r="219" s="13" customFormat="1">
      <c r="A219" s="13"/>
      <c r="B219" s="234"/>
      <c r="C219" s="235"/>
      <c r="D219" s="236" t="s">
        <v>228</v>
      </c>
      <c r="E219" s="237" t="s">
        <v>173</v>
      </c>
      <c r="F219" s="238" t="s">
        <v>357</v>
      </c>
      <c r="G219" s="235"/>
      <c r="H219" s="239">
        <v>78.530000000000001</v>
      </c>
      <c r="I219" s="240"/>
      <c r="J219" s="235"/>
      <c r="K219" s="235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228</v>
      </c>
      <c r="AU219" s="245" t="s">
        <v>85</v>
      </c>
      <c r="AV219" s="13" t="s">
        <v>85</v>
      </c>
      <c r="AW219" s="13" t="s">
        <v>32</v>
      </c>
      <c r="AX219" s="13" t="s">
        <v>83</v>
      </c>
      <c r="AY219" s="245" t="s">
        <v>219</v>
      </c>
    </row>
    <row r="220" s="2" customFormat="1" ht="15.70909" customHeight="1">
      <c r="A220" s="39"/>
      <c r="B220" s="40"/>
      <c r="C220" s="257" t="s">
        <v>358</v>
      </c>
      <c r="D220" s="257" t="s">
        <v>264</v>
      </c>
      <c r="E220" s="258" t="s">
        <v>359</v>
      </c>
      <c r="F220" s="259" t="s">
        <v>360</v>
      </c>
      <c r="G220" s="260" t="s">
        <v>282</v>
      </c>
      <c r="H220" s="261">
        <v>157.06</v>
      </c>
      <c r="I220" s="262"/>
      <c r="J220" s="263">
        <f>ROUND(I220*H220,2)</f>
        <v>0</v>
      </c>
      <c r="K220" s="259" t="s">
        <v>225</v>
      </c>
      <c r="L220" s="264"/>
      <c r="M220" s="265" t="s">
        <v>1</v>
      </c>
      <c r="N220" s="266" t="s">
        <v>40</v>
      </c>
      <c r="O220" s="92"/>
      <c r="P220" s="230">
        <f>O220*H220</f>
        <v>0</v>
      </c>
      <c r="Q220" s="230">
        <v>1</v>
      </c>
      <c r="R220" s="230">
        <f>Q220*H220</f>
        <v>157.06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263</v>
      </c>
      <c r="AT220" s="232" t="s">
        <v>264</v>
      </c>
      <c r="AU220" s="232" t="s">
        <v>85</v>
      </c>
      <c r="AY220" s="18" t="s">
        <v>219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83</v>
      </c>
      <c r="BK220" s="233">
        <f>ROUND(I220*H220,2)</f>
        <v>0</v>
      </c>
      <c r="BL220" s="18" t="s">
        <v>226</v>
      </c>
      <c r="BM220" s="232" t="s">
        <v>361</v>
      </c>
    </row>
    <row r="221" s="13" customFormat="1">
      <c r="A221" s="13"/>
      <c r="B221" s="234"/>
      <c r="C221" s="235"/>
      <c r="D221" s="236" t="s">
        <v>228</v>
      </c>
      <c r="E221" s="237" t="s">
        <v>1</v>
      </c>
      <c r="F221" s="238" t="s">
        <v>362</v>
      </c>
      <c r="G221" s="235"/>
      <c r="H221" s="239">
        <v>157.06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228</v>
      </c>
      <c r="AU221" s="245" t="s">
        <v>85</v>
      </c>
      <c r="AV221" s="13" t="s">
        <v>85</v>
      </c>
      <c r="AW221" s="13" t="s">
        <v>32</v>
      </c>
      <c r="AX221" s="13" t="s">
        <v>83</v>
      </c>
      <c r="AY221" s="245" t="s">
        <v>219</v>
      </c>
    </row>
    <row r="222" s="2" customFormat="1" ht="24.65454" customHeight="1">
      <c r="A222" s="39"/>
      <c r="B222" s="40"/>
      <c r="C222" s="221" t="s">
        <v>7</v>
      </c>
      <c r="D222" s="221" t="s">
        <v>221</v>
      </c>
      <c r="E222" s="222" t="s">
        <v>363</v>
      </c>
      <c r="F222" s="223" t="s">
        <v>364</v>
      </c>
      <c r="G222" s="224" t="s">
        <v>273</v>
      </c>
      <c r="H222" s="225">
        <v>121.2</v>
      </c>
      <c r="I222" s="226"/>
      <c r="J222" s="227">
        <f>ROUND(I222*H222,2)</f>
        <v>0</v>
      </c>
      <c r="K222" s="223" t="s">
        <v>225</v>
      </c>
      <c r="L222" s="45"/>
      <c r="M222" s="228" t="s">
        <v>1</v>
      </c>
      <c r="N222" s="229" t="s">
        <v>40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226</v>
      </c>
      <c r="AT222" s="232" t="s">
        <v>221</v>
      </c>
      <c r="AU222" s="232" t="s">
        <v>85</v>
      </c>
      <c r="AY222" s="18" t="s">
        <v>219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83</v>
      </c>
      <c r="BK222" s="233">
        <f>ROUND(I222*H222,2)</f>
        <v>0</v>
      </c>
      <c r="BL222" s="18" t="s">
        <v>226</v>
      </c>
      <c r="BM222" s="232" t="s">
        <v>365</v>
      </c>
    </row>
    <row r="223" s="15" customFormat="1">
      <c r="A223" s="15"/>
      <c r="B223" s="267"/>
      <c r="C223" s="268"/>
      <c r="D223" s="236" t="s">
        <v>228</v>
      </c>
      <c r="E223" s="269" t="s">
        <v>1</v>
      </c>
      <c r="F223" s="270" t="s">
        <v>366</v>
      </c>
      <c r="G223" s="268"/>
      <c r="H223" s="269" t="s">
        <v>1</v>
      </c>
      <c r="I223" s="271"/>
      <c r="J223" s="268"/>
      <c r="K223" s="268"/>
      <c r="L223" s="272"/>
      <c r="M223" s="273"/>
      <c r="N223" s="274"/>
      <c r="O223" s="274"/>
      <c r="P223" s="274"/>
      <c r="Q223" s="274"/>
      <c r="R223" s="274"/>
      <c r="S223" s="274"/>
      <c r="T223" s="27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6" t="s">
        <v>228</v>
      </c>
      <c r="AU223" s="276" t="s">
        <v>85</v>
      </c>
      <c r="AV223" s="15" t="s">
        <v>83</v>
      </c>
      <c r="AW223" s="15" t="s">
        <v>32</v>
      </c>
      <c r="AX223" s="15" t="s">
        <v>75</v>
      </c>
      <c r="AY223" s="276" t="s">
        <v>219</v>
      </c>
    </row>
    <row r="224" s="13" customFormat="1">
      <c r="A224" s="13"/>
      <c r="B224" s="234"/>
      <c r="C224" s="235"/>
      <c r="D224" s="236" t="s">
        <v>228</v>
      </c>
      <c r="E224" s="237" t="s">
        <v>177</v>
      </c>
      <c r="F224" s="238" t="s">
        <v>367</v>
      </c>
      <c r="G224" s="235"/>
      <c r="H224" s="239">
        <v>121.2</v>
      </c>
      <c r="I224" s="240"/>
      <c r="J224" s="235"/>
      <c r="K224" s="235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228</v>
      </c>
      <c r="AU224" s="245" t="s">
        <v>85</v>
      </c>
      <c r="AV224" s="13" t="s">
        <v>85</v>
      </c>
      <c r="AW224" s="13" t="s">
        <v>32</v>
      </c>
      <c r="AX224" s="13" t="s">
        <v>83</v>
      </c>
      <c r="AY224" s="245" t="s">
        <v>219</v>
      </c>
    </row>
    <row r="225" s="2" customFormat="1" ht="15.70909" customHeight="1">
      <c r="A225" s="39"/>
      <c r="B225" s="40"/>
      <c r="C225" s="257" t="s">
        <v>368</v>
      </c>
      <c r="D225" s="257" t="s">
        <v>264</v>
      </c>
      <c r="E225" s="258" t="s">
        <v>369</v>
      </c>
      <c r="F225" s="259" t="s">
        <v>370</v>
      </c>
      <c r="G225" s="260" t="s">
        <v>282</v>
      </c>
      <c r="H225" s="261">
        <v>20.199999999999999</v>
      </c>
      <c r="I225" s="262"/>
      <c r="J225" s="263">
        <f>ROUND(I225*H225,2)</f>
        <v>0</v>
      </c>
      <c r="K225" s="259" t="s">
        <v>225</v>
      </c>
      <c r="L225" s="264"/>
      <c r="M225" s="265" t="s">
        <v>1</v>
      </c>
      <c r="N225" s="266" t="s">
        <v>40</v>
      </c>
      <c r="O225" s="92"/>
      <c r="P225" s="230">
        <f>O225*H225</f>
        <v>0</v>
      </c>
      <c r="Q225" s="230">
        <v>1</v>
      </c>
      <c r="R225" s="230">
        <f>Q225*H225</f>
        <v>20.199999999999999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263</v>
      </c>
      <c r="AT225" s="232" t="s">
        <v>264</v>
      </c>
      <c r="AU225" s="232" t="s">
        <v>85</v>
      </c>
      <c r="AY225" s="18" t="s">
        <v>219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83</v>
      </c>
      <c r="BK225" s="233">
        <f>ROUND(I225*H225,2)</f>
        <v>0</v>
      </c>
      <c r="BL225" s="18" t="s">
        <v>226</v>
      </c>
      <c r="BM225" s="232" t="s">
        <v>371</v>
      </c>
    </row>
    <row r="226" s="13" customFormat="1">
      <c r="A226" s="13"/>
      <c r="B226" s="234"/>
      <c r="C226" s="235"/>
      <c r="D226" s="236" t="s">
        <v>228</v>
      </c>
      <c r="E226" s="237" t="s">
        <v>1</v>
      </c>
      <c r="F226" s="238" t="s">
        <v>372</v>
      </c>
      <c r="G226" s="235"/>
      <c r="H226" s="239">
        <v>20.199999999999999</v>
      </c>
      <c r="I226" s="240"/>
      <c r="J226" s="235"/>
      <c r="K226" s="235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228</v>
      </c>
      <c r="AU226" s="245" t="s">
        <v>85</v>
      </c>
      <c r="AV226" s="13" t="s">
        <v>85</v>
      </c>
      <c r="AW226" s="13" t="s">
        <v>32</v>
      </c>
      <c r="AX226" s="13" t="s">
        <v>83</v>
      </c>
      <c r="AY226" s="245" t="s">
        <v>219</v>
      </c>
    </row>
    <row r="227" s="2" customFormat="1" ht="15.70909" customHeight="1">
      <c r="A227" s="39"/>
      <c r="B227" s="40"/>
      <c r="C227" s="257" t="s">
        <v>373</v>
      </c>
      <c r="D227" s="257" t="s">
        <v>264</v>
      </c>
      <c r="E227" s="258" t="s">
        <v>374</v>
      </c>
      <c r="F227" s="259" t="s">
        <v>375</v>
      </c>
      <c r="G227" s="260" t="s">
        <v>282</v>
      </c>
      <c r="H227" s="261">
        <v>101</v>
      </c>
      <c r="I227" s="262"/>
      <c r="J227" s="263">
        <f>ROUND(I227*H227,2)</f>
        <v>0</v>
      </c>
      <c r="K227" s="259" t="s">
        <v>225</v>
      </c>
      <c r="L227" s="264"/>
      <c r="M227" s="265" t="s">
        <v>1</v>
      </c>
      <c r="N227" s="266" t="s">
        <v>40</v>
      </c>
      <c r="O227" s="92"/>
      <c r="P227" s="230">
        <f>O227*H227</f>
        <v>0</v>
      </c>
      <c r="Q227" s="230">
        <v>1</v>
      </c>
      <c r="R227" s="230">
        <f>Q227*H227</f>
        <v>101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263</v>
      </c>
      <c r="AT227" s="232" t="s">
        <v>264</v>
      </c>
      <c r="AU227" s="232" t="s">
        <v>85</v>
      </c>
      <c r="AY227" s="18" t="s">
        <v>219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83</v>
      </c>
      <c r="BK227" s="233">
        <f>ROUND(I227*H227,2)</f>
        <v>0</v>
      </c>
      <c r="BL227" s="18" t="s">
        <v>226</v>
      </c>
      <c r="BM227" s="232" t="s">
        <v>376</v>
      </c>
    </row>
    <row r="228" s="13" customFormat="1">
      <c r="A228" s="13"/>
      <c r="B228" s="234"/>
      <c r="C228" s="235"/>
      <c r="D228" s="236" t="s">
        <v>228</v>
      </c>
      <c r="E228" s="237" t="s">
        <v>1</v>
      </c>
      <c r="F228" s="238" t="s">
        <v>377</v>
      </c>
      <c r="G228" s="235"/>
      <c r="H228" s="239">
        <v>101</v>
      </c>
      <c r="I228" s="240"/>
      <c r="J228" s="235"/>
      <c r="K228" s="235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228</v>
      </c>
      <c r="AU228" s="245" t="s">
        <v>85</v>
      </c>
      <c r="AV228" s="13" t="s">
        <v>85</v>
      </c>
      <c r="AW228" s="13" t="s">
        <v>32</v>
      </c>
      <c r="AX228" s="13" t="s">
        <v>83</v>
      </c>
      <c r="AY228" s="245" t="s">
        <v>219</v>
      </c>
    </row>
    <row r="229" s="2" customFormat="1" ht="38.18182" customHeight="1">
      <c r="A229" s="39"/>
      <c r="B229" s="40"/>
      <c r="C229" s="221" t="s">
        <v>378</v>
      </c>
      <c r="D229" s="221" t="s">
        <v>221</v>
      </c>
      <c r="E229" s="222" t="s">
        <v>379</v>
      </c>
      <c r="F229" s="223" t="s">
        <v>380</v>
      </c>
      <c r="G229" s="224" t="s">
        <v>273</v>
      </c>
      <c r="H229" s="225">
        <v>27.134</v>
      </c>
      <c r="I229" s="226"/>
      <c r="J229" s="227">
        <f>ROUND(I229*H229,2)</f>
        <v>0</v>
      </c>
      <c r="K229" s="223" t="s">
        <v>225</v>
      </c>
      <c r="L229" s="45"/>
      <c r="M229" s="228" t="s">
        <v>1</v>
      </c>
      <c r="N229" s="229" t="s">
        <v>40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226</v>
      </c>
      <c r="AT229" s="232" t="s">
        <v>221</v>
      </c>
      <c r="AU229" s="232" t="s">
        <v>85</v>
      </c>
      <c r="AY229" s="18" t="s">
        <v>219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83</v>
      </c>
      <c r="BK229" s="233">
        <f>ROUND(I229*H229,2)</f>
        <v>0</v>
      </c>
      <c r="BL229" s="18" t="s">
        <v>226</v>
      </c>
      <c r="BM229" s="232" t="s">
        <v>381</v>
      </c>
    </row>
    <row r="230" s="15" customFormat="1">
      <c r="A230" s="15"/>
      <c r="B230" s="267"/>
      <c r="C230" s="268"/>
      <c r="D230" s="236" t="s">
        <v>228</v>
      </c>
      <c r="E230" s="269" t="s">
        <v>1</v>
      </c>
      <c r="F230" s="270" t="s">
        <v>382</v>
      </c>
      <c r="G230" s="268"/>
      <c r="H230" s="269" t="s">
        <v>1</v>
      </c>
      <c r="I230" s="271"/>
      <c r="J230" s="268"/>
      <c r="K230" s="268"/>
      <c r="L230" s="272"/>
      <c r="M230" s="273"/>
      <c r="N230" s="274"/>
      <c r="O230" s="274"/>
      <c r="P230" s="274"/>
      <c r="Q230" s="274"/>
      <c r="R230" s="274"/>
      <c r="S230" s="274"/>
      <c r="T230" s="27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6" t="s">
        <v>228</v>
      </c>
      <c r="AU230" s="276" t="s">
        <v>85</v>
      </c>
      <c r="AV230" s="15" t="s">
        <v>83</v>
      </c>
      <c r="AW230" s="15" t="s">
        <v>32</v>
      </c>
      <c r="AX230" s="15" t="s">
        <v>75</v>
      </c>
      <c r="AY230" s="276" t="s">
        <v>219</v>
      </c>
    </row>
    <row r="231" s="13" customFormat="1">
      <c r="A231" s="13"/>
      <c r="B231" s="234"/>
      <c r="C231" s="235"/>
      <c r="D231" s="236" t="s">
        <v>228</v>
      </c>
      <c r="E231" s="237" t="s">
        <v>1</v>
      </c>
      <c r="F231" s="238" t="s">
        <v>383</v>
      </c>
      <c r="G231" s="235"/>
      <c r="H231" s="239">
        <v>5.798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228</v>
      </c>
      <c r="AU231" s="245" t="s">
        <v>85</v>
      </c>
      <c r="AV231" s="13" t="s">
        <v>85</v>
      </c>
      <c r="AW231" s="13" t="s">
        <v>32</v>
      </c>
      <c r="AX231" s="13" t="s">
        <v>75</v>
      </c>
      <c r="AY231" s="245" t="s">
        <v>219</v>
      </c>
    </row>
    <row r="232" s="13" customFormat="1">
      <c r="A232" s="13"/>
      <c r="B232" s="234"/>
      <c r="C232" s="235"/>
      <c r="D232" s="236" t="s">
        <v>228</v>
      </c>
      <c r="E232" s="237" t="s">
        <v>1</v>
      </c>
      <c r="F232" s="238" t="s">
        <v>384</v>
      </c>
      <c r="G232" s="235"/>
      <c r="H232" s="239">
        <v>21.335999999999999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228</v>
      </c>
      <c r="AU232" s="245" t="s">
        <v>85</v>
      </c>
      <c r="AV232" s="13" t="s">
        <v>85</v>
      </c>
      <c r="AW232" s="13" t="s">
        <v>32</v>
      </c>
      <c r="AX232" s="13" t="s">
        <v>75</v>
      </c>
      <c r="AY232" s="245" t="s">
        <v>219</v>
      </c>
    </row>
    <row r="233" s="14" customFormat="1">
      <c r="A233" s="14"/>
      <c r="B233" s="246"/>
      <c r="C233" s="247"/>
      <c r="D233" s="236" t="s">
        <v>228</v>
      </c>
      <c r="E233" s="248" t="s">
        <v>135</v>
      </c>
      <c r="F233" s="249" t="s">
        <v>250</v>
      </c>
      <c r="G233" s="247"/>
      <c r="H233" s="250">
        <v>27.134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228</v>
      </c>
      <c r="AU233" s="256" t="s">
        <v>85</v>
      </c>
      <c r="AV233" s="14" t="s">
        <v>226</v>
      </c>
      <c r="AW233" s="14" t="s">
        <v>32</v>
      </c>
      <c r="AX233" s="14" t="s">
        <v>83</v>
      </c>
      <c r="AY233" s="256" t="s">
        <v>219</v>
      </c>
    </row>
    <row r="234" s="2" customFormat="1" ht="15.70909" customHeight="1">
      <c r="A234" s="39"/>
      <c r="B234" s="40"/>
      <c r="C234" s="257" t="s">
        <v>385</v>
      </c>
      <c r="D234" s="257" t="s">
        <v>264</v>
      </c>
      <c r="E234" s="258" t="s">
        <v>386</v>
      </c>
      <c r="F234" s="259" t="s">
        <v>387</v>
      </c>
      <c r="G234" s="260" t="s">
        <v>282</v>
      </c>
      <c r="H234" s="261">
        <v>54.268000000000001</v>
      </c>
      <c r="I234" s="262"/>
      <c r="J234" s="263">
        <f>ROUND(I234*H234,2)</f>
        <v>0</v>
      </c>
      <c r="K234" s="259" t="s">
        <v>225</v>
      </c>
      <c r="L234" s="264"/>
      <c r="M234" s="265" t="s">
        <v>1</v>
      </c>
      <c r="N234" s="266" t="s">
        <v>40</v>
      </c>
      <c r="O234" s="92"/>
      <c r="P234" s="230">
        <f>O234*H234</f>
        <v>0</v>
      </c>
      <c r="Q234" s="230">
        <v>1</v>
      </c>
      <c r="R234" s="230">
        <f>Q234*H234</f>
        <v>54.268000000000001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263</v>
      </c>
      <c r="AT234" s="232" t="s">
        <v>264</v>
      </c>
      <c r="AU234" s="232" t="s">
        <v>85</v>
      </c>
      <c r="AY234" s="18" t="s">
        <v>219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83</v>
      </c>
      <c r="BK234" s="233">
        <f>ROUND(I234*H234,2)</f>
        <v>0</v>
      </c>
      <c r="BL234" s="18" t="s">
        <v>226</v>
      </c>
      <c r="BM234" s="232" t="s">
        <v>388</v>
      </c>
    </row>
    <row r="235" s="13" customFormat="1">
      <c r="A235" s="13"/>
      <c r="B235" s="234"/>
      <c r="C235" s="235"/>
      <c r="D235" s="236" t="s">
        <v>228</v>
      </c>
      <c r="E235" s="237" t="s">
        <v>1</v>
      </c>
      <c r="F235" s="238" t="s">
        <v>389</v>
      </c>
      <c r="G235" s="235"/>
      <c r="H235" s="239">
        <v>54.268000000000001</v>
      </c>
      <c r="I235" s="240"/>
      <c r="J235" s="235"/>
      <c r="K235" s="235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228</v>
      </c>
      <c r="AU235" s="245" t="s">
        <v>85</v>
      </c>
      <c r="AV235" s="13" t="s">
        <v>85</v>
      </c>
      <c r="AW235" s="13" t="s">
        <v>32</v>
      </c>
      <c r="AX235" s="13" t="s">
        <v>83</v>
      </c>
      <c r="AY235" s="245" t="s">
        <v>219</v>
      </c>
    </row>
    <row r="236" s="2" customFormat="1" ht="15.70909" customHeight="1">
      <c r="A236" s="39"/>
      <c r="B236" s="40"/>
      <c r="C236" s="221" t="s">
        <v>390</v>
      </c>
      <c r="D236" s="221" t="s">
        <v>221</v>
      </c>
      <c r="E236" s="222" t="s">
        <v>391</v>
      </c>
      <c r="F236" s="223" t="s">
        <v>392</v>
      </c>
      <c r="G236" s="224" t="s">
        <v>224</v>
      </c>
      <c r="H236" s="225">
        <v>1170.8</v>
      </c>
      <c r="I236" s="226"/>
      <c r="J236" s="227">
        <f>ROUND(I236*H236,2)</f>
        <v>0</v>
      </c>
      <c r="K236" s="223" t="s">
        <v>225</v>
      </c>
      <c r="L236" s="45"/>
      <c r="M236" s="228" t="s">
        <v>1</v>
      </c>
      <c r="N236" s="229" t="s">
        <v>40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226</v>
      </c>
      <c r="AT236" s="232" t="s">
        <v>221</v>
      </c>
      <c r="AU236" s="232" t="s">
        <v>85</v>
      </c>
      <c r="AY236" s="18" t="s">
        <v>219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83</v>
      </c>
      <c r="BK236" s="233">
        <f>ROUND(I236*H236,2)</f>
        <v>0</v>
      </c>
      <c r="BL236" s="18" t="s">
        <v>226</v>
      </c>
      <c r="BM236" s="232" t="s">
        <v>393</v>
      </c>
    </row>
    <row r="237" s="13" customFormat="1">
      <c r="A237" s="13"/>
      <c r="B237" s="234"/>
      <c r="C237" s="235"/>
      <c r="D237" s="236" t="s">
        <v>228</v>
      </c>
      <c r="E237" s="237" t="s">
        <v>1</v>
      </c>
      <c r="F237" s="238" t="s">
        <v>139</v>
      </c>
      <c r="G237" s="235"/>
      <c r="H237" s="239">
        <v>1170.8</v>
      </c>
      <c r="I237" s="240"/>
      <c r="J237" s="235"/>
      <c r="K237" s="235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228</v>
      </c>
      <c r="AU237" s="245" t="s">
        <v>85</v>
      </c>
      <c r="AV237" s="13" t="s">
        <v>85</v>
      </c>
      <c r="AW237" s="13" t="s">
        <v>32</v>
      </c>
      <c r="AX237" s="13" t="s">
        <v>83</v>
      </c>
      <c r="AY237" s="245" t="s">
        <v>219</v>
      </c>
    </row>
    <row r="238" s="12" customFormat="1" ht="22.8" customHeight="1">
      <c r="A238" s="12"/>
      <c r="B238" s="205"/>
      <c r="C238" s="206"/>
      <c r="D238" s="207" t="s">
        <v>74</v>
      </c>
      <c r="E238" s="219" t="s">
        <v>85</v>
      </c>
      <c r="F238" s="219" t="s">
        <v>394</v>
      </c>
      <c r="G238" s="206"/>
      <c r="H238" s="206"/>
      <c r="I238" s="209"/>
      <c r="J238" s="220">
        <f>BK238</f>
        <v>0</v>
      </c>
      <c r="K238" s="206"/>
      <c r="L238" s="211"/>
      <c r="M238" s="212"/>
      <c r="N238" s="213"/>
      <c r="O238" s="213"/>
      <c r="P238" s="214">
        <f>SUM(P239:P255)</f>
        <v>0</v>
      </c>
      <c r="Q238" s="213"/>
      <c r="R238" s="214">
        <f>SUM(R239:R255)</f>
        <v>0.014800000000000001</v>
      </c>
      <c r="S238" s="213"/>
      <c r="T238" s="215">
        <f>SUM(T239:T255)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6" t="s">
        <v>83</v>
      </c>
      <c r="AT238" s="217" t="s">
        <v>74</v>
      </c>
      <c r="AU238" s="217" t="s">
        <v>83</v>
      </c>
      <c r="AY238" s="216" t="s">
        <v>219</v>
      </c>
      <c r="BK238" s="218">
        <f>SUM(BK239:BK255)</f>
        <v>0</v>
      </c>
    </row>
    <row r="239" s="2" customFormat="1" ht="24.65454" customHeight="1">
      <c r="A239" s="39"/>
      <c r="B239" s="40"/>
      <c r="C239" s="221" t="s">
        <v>395</v>
      </c>
      <c r="D239" s="221" t="s">
        <v>221</v>
      </c>
      <c r="E239" s="222" t="s">
        <v>396</v>
      </c>
      <c r="F239" s="223" t="s">
        <v>397</v>
      </c>
      <c r="G239" s="224" t="s">
        <v>273</v>
      </c>
      <c r="H239" s="225">
        <v>2</v>
      </c>
      <c r="I239" s="226"/>
      <c r="J239" s="227">
        <f>ROUND(I239*H239,2)</f>
        <v>0</v>
      </c>
      <c r="K239" s="223" t="s">
        <v>225</v>
      </c>
      <c r="L239" s="45"/>
      <c r="M239" s="228" t="s">
        <v>1</v>
      </c>
      <c r="N239" s="229" t="s">
        <v>40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226</v>
      </c>
      <c r="AT239" s="232" t="s">
        <v>221</v>
      </c>
      <c r="AU239" s="232" t="s">
        <v>85</v>
      </c>
      <c r="AY239" s="18" t="s">
        <v>219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83</v>
      </c>
      <c r="BK239" s="233">
        <f>ROUND(I239*H239,2)</f>
        <v>0</v>
      </c>
      <c r="BL239" s="18" t="s">
        <v>226</v>
      </c>
      <c r="BM239" s="232" t="s">
        <v>398</v>
      </c>
    </row>
    <row r="240" s="15" customFormat="1">
      <c r="A240" s="15"/>
      <c r="B240" s="267"/>
      <c r="C240" s="268"/>
      <c r="D240" s="236" t="s">
        <v>228</v>
      </c>
      <c r="E240" s="269" t="s">
        <v>1</v>
      </c>
      <c r="F240" s="270" t="s">
        <v>399</v>
      </c>
      <c r="G240" s="268"/>
      <c r="H240" s="269" t="s">
        <v>1</v>
      </c>
      <c r="I240" s="271"/>
      <c r="J240" s="268"/>
      <c r="K240" s="268"/>
      <c r="L240" s="272"/>
      <c r="M240" s="273"/>
      <c r="N240" s="274"/>
      <c r="O240" s="274"/>
      <c r="P240" s="274"/>
      <c r="Q240" s="274"/>
      <c r="R240" s="274"/>
      <c r="S240" s="274"/>
      <c r="T240" s="27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6" t="s">
        <v>228</v>
      </c>
      <c r="AU240" s="276" t="s">
        <v>85</v>
      </c>
      <c r="AV240" s="15" t="s">
        <v>83</v>
      </c>
      <c r="AW240" s="15" t="s">
        <v>32</v>
      </c>
      <c r="AX240" s="15" t="s">
        <v>75</v>
      </c>
      <c r="AY240" s="276" t="s">
        <v>219</v>
      </c>
    </row>
    <row r="241" s="13" customFormat="1">
      <c r="A241" s="13"/>
      <c r="B241" s="234"/>
      <c r="C241" s="235"/>
      <c r="D241" s="236" t="s">
        <v>228</v>
      </c>
      <c r="E241" s="237" t="s">
        <v>1</v>
      </c>
      <c r="F241" s="238" t="s">
        <v>400</v>
      </c>
      <c r="G241" s="235"/>
      <c r="H241" s="239">
        <v>0.59999999999999998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228</v>
      </c>
      <c r="AU241" s="245" t="s">
        <v>85</v>
      </c>
      <c r="AV241" s="13" t="s">
        <v>85</v>
      </c>
      <c r="AW241" s="13" t="s">
        <v>32</v>
      </c>
      <c r="AX241" s="13" t="s">
        <v>75</v>
      </c>
      <c r="AY241" s="245" t="s">
        <v>219</v>
      </c>
    </row>
    <row r="242" s="13" customFormat="1">
      <c r="A242" s="13"/>
      <c r="B242" s="234"/>
      <c r="C242" s="235"/>
      <c r="D242" s="236" t="s">
        <v>228</v>
      </c>
      <c r="E242" s="237" t="s">
        <v>1</v>
      </c>
      <c r="F242" s="238" t="s">
        <v>401</v>
      </c>
      <c r="G242" s="235"/>
      <c r="H242" s="239">
        <v>1.3999999999999999</v>
      </c>
      <c r="I242" s="240"/>
      <c r="J242" s="235"/>
      <c r="K242" s="235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228</v>
      </c>
      <c r="AU242" s="245" t="s">
        <v>85</v>
      </c>
      <c r="AV242" s="13" t="s">
        <v>85</v>
      </c>
      <c r="AW242" s="13" t="s">
        <v>32</v>
      </c>
      <c r="AX242" s="13" t="s">
        <v>75</v>
      </c>
      <c r="AY242" s="245" t="s">
        <v>219</v>
      </c>
    </row>
    <row r="243" s="14" customFormat="1">
      <c r="A243" s="14"/>
      <c r="B243" s="246"/>
      <c r="C243" s="247"/>
      <c r="D243" s="236" t="s">
        <v>228</v>
      </c>
      <c r="E243" s="248" t="s">
        <v>94</v>
      </c>
      <c r="F243" s="249" t="s">
        <v>250</v>
      </c>
      <c r="G243" s="247"/>
      <c r="H243" s="250">
        <v>2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228</v>
      </c>
      <c r="AU243" s="256" t="s">
        <v>85</v>
      </c>
      <c r="AV243" s="14" t="s">
        <v>226</v>
      </c>
      <c r="AW243" s="14" t="s">
        <v>32</v>
      </c>
      <c r="AX243" s="14" t="s">
        <v>83</v>
      </c>
      <c r="AY243" s="256" t="s">
        <v>219</v>
      </c>
    </row>
    <row r="244" s="2" customFormat="1" ht="15.70909" customHeight="1">
      <c r="A244" s="39"/>
      <c r="B244" s="40"/>
      <c r="C244" s="221" t="s">
        <v>402</v>
      </c>
      <c r="D244" s="221" t="s">
        <v>221</v>
      </c>
      <c r="E244" s="222" t="s">
        <v>403</v>
      </c>
      <c r="F244" s="223" t="s">
        <v>404</v>
      </c>
      <c r="G244" s="224" t="s">
        <v>224</v>
      </c>
      <c r="H244" s="225">
        <v>10</v>
      </c>
      <c r="I244" s="226"/>
      <c r="J244" s="227">
        <f>ROUND(I244*H244,2)</f>
        <v>0</v>
      </c>
      <c r="K244" s="223" t="s">
        <v>225</v>
      </c>
      <c r="L244" s="45"/>
      <c r="M244" s="228" t="s">
        <v>1</v>
      </c>
      <c r="N244" s="229" t="s">
        <v>40</v>
      </c>
      <c r="O244" s="92"/>
      <c r="P244" s="230">
        <f>O244*H244</f>
        <v>0</v>
      </c>
      <c r="Q244" s="230">
        <v>0.0014400000000000001</v>
      </c>
      <c r="R244" s="230">
        <f>Q244*H244</f>
        <v>0.014400000000000001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226</v>
      </c>
      <c r="AT244" s="232" t="s">
        <v>221</v>
      </c>
      <c r="AU244" s="232" t="s">
        <v>85</v>
      </c>
      <c r="AY244" s="18" t="s">
        <v>219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83</v>
      </c>
      <c r="BK244" s="233">
        <f>ROUND(I244*H244,2)</f>
        <v>0</v>
      </c>
      <c r="BL244" s="18" t="s">
        <v>226</v>
      </c>
      <c r="BM244" s="232" t="s">
        <v>405</v>
      </c>
    </row>
    <row r="245" s="15" customFormat="1">
      <c r="A245" s="15"/>
      <c r="B245" s="267"/>
      <c r="C245" s="268"/>
      <c r="D245" s="236" t="s">
        <v>228</v>
      </c>
      <c r="E245" s="269" t="s">
        <v>1</v>
      </c>
      <c r="F245" s="270" t="s">
        <v>406</v>
      </c>
      <c r="G245" s="268"/>
      <c r="H245" s="269" t="s">
        <v>1</v>
      </c>
      <c r="I245" s="271"/>
      <c r="J245" s="268"/>
      <c r="K245" s="268"/>
      <c r="L245" s="272"/>
      <c r="M245" s="273"/>
      <c r="N245" s="274"/>
      <c r="O245" s="274"/>
      <c r="P245" s="274"/>
      <c r="Q245" s="274"/>
      <c r="R245" s="274"/>
      <c r="S245" s="274"/>
      <c r="T245" s="27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6" t="s">
        <v>228</v>
      </c>
      <c r="AU245" s="276" t="s">
        <v>85</v>
      </c>
      <c r="AV245" s="15" t="s">
        <v>83</v>
      </c>
      <c r="AW245" s="15" t="s">
        <v>32</v>
      </c>
      <c r="AX245" s="15" t="s">
        <v>75</v>
      </c>
      <c r="AY245" s="276" t="s">
        <v>219</v>
      </c>
    </row>
    <row r="246" s="13" customFormat="1">
      <c r="A246" s="13"/>
      <c r="B246" s="234"/>
      <c r="C246" s="235"/>
      <c r="D246" s="236" t="s">
        <v>228</v>
      </c>
      <c r="E246" s="237" t="s">
        <v>1</v>
      </c>
      <c r="F246" s="238" t="s">
        <v>407</v>
      </c>
      <c r="G246" s="235"/>
      <c r="H246" s="239">
        <v>8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228</v>
      </c>
      <c r="AU246" s="245" t="s">
        <v>85</v>
      </c>
      <c r="AV246" s="13" t="s">
        <v>85</v>
      </c>
      <c r="AW246" s="13" t="s">
        <v>32</v>
      </c>
      <c r="AX246" s="13" t="s">
        <v>75</v>
      </c>
      <c r="AY246" s="245" t="s">
        <v>219</v>
      </c>
    </row>
    <row r="247" s="13" customFormat="1">
      <c r="A247" s="13"/>
      <c r="B247" s="234"/>
      <c r="C247" s="235"/>
      <c r="D247" s="236" t="s">
        <v>228</v>
      </c>
      <c r="E247" s="237" t="s">
        <v>1</v>
      </c>
      <c r="F247" s="238" t="s">
        <v>408</v>
      </c>
      <c r="G247" s="235"/>
      <c r="H247" s="239">
        <v>2</v>
      </c>
      <c r="I247" s="240"/>
      <c r="J247" s="235"/>
      <c r="K247" s="235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228</v>
      </c>
      <c r="AU247" s="245" t="s">
        <v>85</v>
      </c>
      <c r="AV247" s="13" t="s">
        <v>85</v>
      </c>
      <c r="AW247" s="13" t="s">
        <v>32</v>
      </c>
      <c r="AX247" s="13" t="s">
        <v>75</v>
      </c>
      <c r="AY247" s="245" t="s">
        <v>219</v>
      </c>
    </row>
    <row r="248" s="14" customFormat="1">
      <c r="A248" s="14"/>
      <c r="B248" s="246"/>
      <c r="C248" s="247"/>
      <c r="D248" s="236" t="s">
        <v>228</v>
      </c>
      <c r="E248" s="248" t="s">
        <v>89</v>
      </c>
      <c r="F248" s="249" t="s">
        <v>250</v>
      </c>
      <c r="G248" s="247"/>
      <c r="H248" s="250">
        <v>10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228</v>
      </c>
      <c r="AU248" s="256" t="s">
        <v>85</v>
      </c>
      <c r="AV248" s="14" t="s">
        <v>226</v>
      </c>
      <c r="AW248" s="14" t="s">
        <v>32</v>
      </c>
      <c r="AX248" s="14" t="s">
        <v>83</v>
      </c>
      <c r="AY248" s="256" t="s">
        <v>219</v>
      </c>
    </row>
    <row r="249" s="2" customFormat="1" ht="15.70909" customHeight="1">
      <c r="A249" s="39"/>
      <c r="B249" s="40"/>
      <c r="C249" s="221" t="s">
        <v>409</v>
      </c>
      <c r="D249" s="221" t="s">
        <v>221</v>
      </c>
      <c r="E249" s="222" t="s">
        <v>410</v>
      </c>
      <c r="F249" s="223" t="s">
        <v>411</v>
      </c>
      <c r="G249" s="224" t="s">
        <v>224</v>
      </c>
      <c r="H249" s="225">
        <v>10</v>
      </c>
      <c r="I249" s="226"/>
      <c r="J249" s="227">
        <f>ROUND(I249*H249,2)</f>
        <v>0</v>
      </c>
      <c r="K249" s="223" t="s">
        <v>225</v>
      </c>
      <c r="L249" s="45"/>
      <c r="M249" s="228" t="s">
        <v>1</v>
      </c>
      <c r="N249" s="229" t="s">
        <v>40</v>
      </c>
      <c r="O249" s="92"/>
      <c r="P249" s="230">
        <f>O249*H249</f>
        <v>0</v>
      </c>
      <c r="Q249" s="230">
        <v>4.0000000000000003E-05</v>
      </c>
      <c r="R249" s="230">
        <f>Q249*H249</f>
        <v>0.00040000000000000002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226</v>
      </c>
      <c r="AT249" s="232" t="s">
        <v>221</v>
      </c>
      <c r="AU249" s="232" t="s">
        <v>85</v>
      </c>
      <c r="AY249" s="18" t="s">
        <v>219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83</v>
      </c>
      <c r="BK249" s="233">
        <f>ROUND(I249*H249,2)</f>
        <v>0</v>
      </c>
      <c r="BL249" s="18" t="s">
        <v>226</v>
      </c>
      <c r="BM249" s="232" t="s">
        <v>412</v>
      </c>
    </row>
    <row r="250" s="13" customFormat="1">
      <c r="A250" s="13"/>
      <c r="B250" s="234"/>
      <c r="C250" s="235"/>
      <c r="D250" s="236" t="s">
        <v>228</v>
      </c>
      <c r="E250" s="237" t="s">
        <v>1</v>
      </c>
      <c r="F250" s="238" t="s">
        <v>89</v>
      </c>
      <c r="G250" s="235"/>
      <c r="H250" s="239">
        <v>10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228</v>
      </c>
      <c r="AU250" s="245" t="s">
        <v>85</v>
      </c>
      <c r="AV250" s="13" t="s">
        <v>85</v>
      </c>
      <c r="AW250" s="13" t="s">
        <v>32</v>
      </c>
      <c r="AX250" s="13" t="s">
        <v>83</v>
      </c>
      <c r="AY250" s="245" t="s">
        <v>219</v>
      </c>
    </row>
    <row r="251" s="2" customFormat="1" ht="22.25455" customHeight="1">
      <c r="A251" s="39"/>
      <c r="B251" s="40"/>
      <c r="C251" s="221" t="s">
        <v>118</v>
      </c>
      <c r="D251" s="221" t="s">
        <v>221</v>
      </c>
      <c r="E251" s="222" t="s">
        <v>413</v>
      </c>
      <c r="F251" s="223" t="s">
        <v>414</v>
      </c>
      <c r="G251" s="224" t="s">
        <v>273</v>
      </c>
      <c r="H251" s="225">
        <v>0.44800000000000001</v>
      </c>
      <c r="I251" s="226"/>
      <c r="J251" s="227">
        <f>ROUND(I251*H251,2)</f>
        <v>0</v>
      </c>
      <c r="K251" s="223" t="s">
        <v>225</v>
      </c>
      <c r="L251" s="45"/>
      <c r="M251" s="228" t="s">
        <v>1</v>
      </c>
      <c r="N251" s="229" t="s">
        <v>40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226</v>
      </c>
      <c r="AT251" s="232" t="s">
        <v>221</v>
      </c>
      <c r="AU251" s="232" t="s">
        <v>85</v>
      </c>
      <c r="AY251" s="18" t="s">
        <v>219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83</v>
      </c>
      <c r="BK251" s="233">
        <f>ROUND(I251*H251,2)</f>
        <v>0</v>
      </c>
      <c r="BL251" s="18" t="s">
        <v>226</v>
      </c>
      <c r="BM251" s="232" t="s">
        <v>415</v>
      </c>
    </row>
    <row r="252" s="15" customFormat="1">
      <c r="A252" s="15"/>
      <c r="B252" s="267"/>
      <c r="C252" s="268"/>
      <c r="D252" s="236" t="s">
        <v>228</v>
      </c>
      <c r="E252" s="269" t="s">
        <v>1</v>
      </c>
      <c r="F252" s="270" t="s">
        <v>416</v>
      </c>
      <c r="G252" s="268"/>
      <c r="H252" s="269" t="s">
        <v>1</v>
      </c>
      <c r="I252" s="271"/>
      <c r="J252" s="268"/>
      <c r="K252" s="268"/>
      <c r="L252" s="272"/>
      <c r="M252" s="273"/>
      <c r="N252" s="274"/>
      <c r="O252" s="274"/>
      <c r="P252" s="274"/>
      <c r="Q252" s="274"/>
      <c r="R252" s="274"/>
      <c r="S252" s="274"/>
      <c r="T252" s="27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6" t="s">
        <v>228</v>
      </c>
      <c r="AU252" s="276" t="s">
        <v>85</v>
      </c>
      <c r="AV252" s="15" t="s">
        <v>83</v>
      </c>
      <c r="AW252" s="15" t="s">
        <v>32</v>
      </c>
      <c r="AX252" s="15" t="s">
        <v>75</v>
      </c>
      <c r="AY252" s="276" t="s">
        <v>219</v>
      </c>
    </row>
    <row r="253" s="13" customFormat="1">
      <c r="A253" s="13"/>
      <c r="B253" s="234"/>
      <c r="C253" s="235"/>
      <c r="D253" s="236" t="s">
        <v>228</v>
      </c>
      <c r="E253" s="237" t="s">
        <v>91</v>
      </c>
      <c r="F253" s="238" t="s">
        <v>417</v>
      </c>
      <c r="G253" s="235"/>
      <c r="H253" s="239">
        <v>0.44800000000000001</v>
      </c>
      <c r="I253" s="240"/>
      <c r="J253" s="235"/>
      <c r="K253" s="235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228</v>
      </c>
      <c r="AU253" s="245" t="s">
        <v>85</v>
      </c>
      <c r="AV253" s="13" t="s">
        <v>85</v>
      </c>
      <c r="AW253" s="13" t="s">
        <v>32</v>
      </c>
      <c r="AX253" s="13" t="s">
        <v>83</v>
      </c>
      <c r="AY253" s="245" t="s">
        <v>219</v>
      </c>
    </row>
    <row r="254" s="2" customFormat="1" ht="22.25455" customHeight="1">
      <c r="A254" s="39"/>
      <c r="B254" s="40"/>
      <c r="C254" s="221" t="s">
        <v>418</v>
      </c>
      <c r="D254" s="221" t="s">
        <v>221</v>
      </c>
      <c r="E254" s="222" t="s">
        <v>419</v>
      </c>
      <c r="F254" s="223" t="s">
        <v>420</v>
      </c>
      <c r="G254" s="224" t="s">
        <v>273</v>
      </c>
      <c r="H254" s="225">
        <v>2.448</v>
      </c>
      <c r="I254" s="226"/>
      <c r="J254" s="227">
        <f>ROUND(I254*H254,2)</f>
        <v>0</v>
      </c>
      <c r="K254" s="223" t="s">
        <v>225</v>
      </c>
      <c r="L254" s="45"/>
      <c r="M254" s="228" t="s">
        <v>1</v>
      </c>
      <c r="N254" s="229" t="s">
        <v>40</v>
      </c>
      <c r="O254" s="92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226</v>
      </c>
      <c r="AT254" s="232" t="s">
        <v>221</v>
      </c>
      <c r="AU254" s="232" t="s">
        <v>85</v>
      </c>
      <c r="AY254" s="18" t="s">
        <v>219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83</v>
      </c>
      <c r="BK254" s="233">
        <f>ROUND(I254*H254,2)</f>
        <v>0</v>
      </c>
      <c r="BL254" s="18" t="s">
        <v>226</v>
      </c>
      <c r="BM254" s="232" t="s">
        <v>421</v>
      </c>
    </row>
    <row r="255" s="13" customFormat="1">
      <c r="A255" s="13"/>
      <c r="B255" s="234"/>
      <c r="C255" s="235"/>
      <c r="D255" s="236" t="s">
        <v>228</v>
      </c>
      <c r="E255" s="237" t="s">
        <v>1</v>
      </c>
      <c r="F255" s="238" t="s">
        <v>422</v>
      </c>
      <c r="G255" s="235"/>
      <c r="H255" s="239">
        <v>2.448</v>
      </c>
      <c r="I255" s="240"/>
      <c r="J255" s="235"/>
      <c r="K255" s="235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228</v>
      </c>
      <c r="AU255" s="245" t="s">
        <v>85</v>
      </c>
      <c r="AV255" s="13" t="s">
        <v>85</v>
      </c>
      <c r="AW255" s="13" t="s">
        <v>32</v>
      </c>
      <c r="AX255" s="13" t="s">
        <v>83</v>
      </c>
      <c r="AY255" s="245" t="s">
        <v>219</v>
      </c>
    </row>
    <row r="256" s="12" customFormat="1" ht="22.8" customHeight="1">
      <c r="A256" s="12"/>
      <c r="B256" s="205"/>
      <c r="C256" s="206"/>
      <c r="D256" s="207" t="s">
        <v>74</v>
      </c>
      <c r="E256" s="219" t="s">
        <v>226</v>
      </c>
      <c r="F256" s="219" t="s">
        <v>423</v>
      </c>
      <c r="G256" s="206"/>
      <c r="H256" s="206"/>
      <c r="I256" s="209"/>
      <c r="J256" s="220">
        <f>BK256</f>
        <v>0</v>
      </c>
      <c r="K256" s="206"/>
      <c r="L256" s="211"/>
      <c r="M256" s="212"/>
      <c r="N256" s="213"/>
      <c r="O256" s="213"/>
      <c r="P256" s="214">
        <f>SUM(P257:P270)</f>
        <v>0</v>
      </c>
      <c r="Q256" s="213"/>
      <c r="R256" s="214">
        <f>SUM(R257:R270)</f>
        <v>0</v>
      </c>
      <c r="S256" s="213"/>
      <c r="T256" s="215">
        <f>SUM(T257:T270)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6" t="s">
        <v>83</v>
      </c>
      <c r="AT256" s="217" t="s">
        <v>74</v>
      </c>
      <c r="AU256" s="217" t="s">
        <v>83</v>
      </c>
      <c r="AY256" s="216" t="s">
        <v>219</v>
      </c>
      <c r="BK256" s="218">
        <f>SUM(BK257:BK270)</f>
        <v>0</v>
      </c>
    </row>
    <row r="257" s="2" customFormat="1" ht="22.25455" customHeight="1">
      <c r="A257" s="39"/>
      <c r="B257" s="40"/>
      <c r="C257" s="221" t="s">
        <v>424</v>
      </c>
      <c r="D257" s="221" t="s">
        <v>221</v>
      </c>
      <c r="E257" s="222" t="s">
        <v>425</v>
      </c>
      <c r="F257" s="223" t="s">
        <v>426</v>
      </c>
      <c r="G257" s="224" t="s">
        <v>273</v>
      </c>
      <c r="H257" s="225">
        <v>15.223000000000001</v>
      </c>
      <c r="I257" s="226"/>
      <c r="J257" s="227">
        <f>ROUND(I257*H257,2)</f>
        <v>0</v>
      </c>
      <c r="K257" s="223" t="s">
        <v>225</v>
      </c>
      <c r="L257" s="45"/>
      <c r="M257" s="228" t="s">
        <v>1</v>
      </c>
      <c r="N257" s="229" t="s">
        <v>40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226</v>
      </c>
      <c r="AT257" s="232" t="s">
        <v>221</v>
      </c>
      <c r="AU257" s="232" t="s">
        <v>85</v>
      </c>
      <c r="AY257" s="18" t="s">
        <v>219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83</v>
      </c>
      <c r="BK257" s="233">
        <f>ROUND(I257*H257,2)</f>
        <v>0</v>
      </c>
      <c r="BL257" s="18" t="s">
        <v>226</v>
      </c>
      <c r="BM257" s="232" t="s">
        <v>427</v>
      </c>
    </row>
    <row r="258" s="15" customFormat="1">
      <c r="A258" s="15"/>
      <c r="B258" s="267"/>
      <c r="C258" s="268"/>
      <c r="D258" s="236" t="s">
        <v>228</v>
      </c>
      <c r="E258" s="269" t="s">
        <v>1</v>
      </c>
      <c r="F258" s="270" t="s">
        <v>428</v>
      </c>
      <c r="G258" s="268"/>
      <c r="H258" s="269" t="s">
        <v>1</v>
      </c>
      <c r="I258" s="271"/>
      <c r="J258" s="268"/>
      <c r="K258" s="268"/>
      <c r="L258" s="272"/>
      <c r="M258" s="273"/>
      <c r="N258" s="274"/>
      <c r="O258" s="274"/>
      <c r="P258" s="274"/>
      <c r="Q258" s="274"/>
      <c r="R258" s="274"/>
      <c r="S258" s="274"/>
      <c r="T258" s="27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6" t="s">
        <v>228</v>
      </c>
      <c r="AU258" s="276" t="s">
        <v>85</v>
      </c>
      <c r="AV258" s="15" t="s">
        <v>83</v>
      </c>
      <c r="AW258" s="15" t="s">
        <v>32</v>
      </c>
      <c r="AX258" s="15" t="s">
        <v>75</v>
      </c>
      <c r="AY258" s="276" t="s">
        <v>219</v>
      </c>
    </row>
    <row r="259" s="15" customFormat="1">
      <c r="A259" s="15"/>
      <c r="B259" s="267"/>
      <c r="C259" s="268"/>
      <c r="D259" s="236" t="s">
        <v>228</v>
      </c>
      <c r="E259" s="269" t="s">
        <v>1</v>
      </c>
      <c r="F259" s="270" t="s">
        <v>429</v>
      </c>
      <c r="G259" s="268"/>
      <c r="H259" s="269" t="s">
        <v>1</v>
      </c>
      <c r="I259" s="271"/>
      <c r="J259" s="268"/>
      <c r="K259" s="268"/>
      <c r="L259" s="272"/>
      <c r="M259" s="273"/>
      <c r="N259" s="274"/>
      <c r="O259" s="274"/>
      <c r="P259" s="274"/>
      <c r="Q259" s="274"/>
      <c r="R259" s="274"/>
      <c r="S259" s="274"/>
      <c r="T259" s="27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6" t="s">
        <v>228</v>
      </c>
      <c r="AU259" s="276" t="s">
        <v>85</v>
      </c>
      <c r="AV259" s="15" t="s">
        <v>83</v>
      </c>
      <c r="AW259" s="15" t="s">
        <v>32</v>
      </c>
      <c r="AX259" s="15" t="s">
        <v>75</v>
      </c>
      <c r="AY259" s="276" t="s">
        <v>219</v>
      </c>
    </row>
    <row r="260" s="13" customFormat="1">
      <c r="A260" s="13"/>
      <c r="B260" s="234"/>
      <c r="C260" s="235"/>
      <c r="D260" s="236" t="s">
        <v>228</v>
      </c>
      <c r="E260" s="237" t="s">
        <v>1</v>
      </c>
      <c r="F260" s="238" t="s">
        <v>430</v>
      </c>
      <c r="G260" s="235"/>
      <c r="H260" s="239">
        <v>2.6869999999999998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228</v>
      </c>
      <c r="AU260" s="245" t="s">
        <v>85</v>
      </c>
      <c r="AV260" s="13" t="s">
        <v>85</v>
      </c>
      <c r="AW260" s="13" t="s">
        <v>32</v>
      </c>
      <c r="AX260" s="13" t="s">
        <v>75</v>
      </c>
      <c r="AY260" s="245" t="s">
        <v>219</v>
      </c>
    </row>
    <row r="261" s="13" customFormat="1">
      <c r="A261" s="13"/>
      <c r="B261" s="234"/>
      <c r="C261" s="235"/>
      <c r="D261" s="236" t="s">
        <v>228</v>
      </c>
      <c r="E261" s="237" t="s">
        <v>1</v>
      </c>
      <c r="F261" s="238" t="s">
        <v>431</v>
      </c>
      <c r="G261" s="235"/>
      <c r="H261" s="239">
        <v>1.026</v>
      </c>
      <c r="I261" s="240"/>
      <c r="J261" s="235"/>
      <c r="K261" s="235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228</v>
      </c>
      <c r="AU261" s="245" t="s">
        <v>85</v>
      </c>
      <c r="AV261" s="13" t="s">
        <v>85</v>
      </c>
      <c r="AW261" s="13" t="s">
        <v>32</v>
      </c>
      <c r="AX261" s="13" t="s">
        <v>75</v>
      </c>
      <c r="AY261" s="245" t="s">
        <v>219</v>
      </c>
    </row>
    <row r="262" s="13" customFormat="1">
      <c r="A262" s="13"/>
      <c r="B262" s="234"/>
      <c r="C262" s="235"/>
      <c r="D262" s="236" t="s">
        <v>228</v>
      </c>
      <c r="E262" s="237" t="s">
        <v>1</v>
      </c>
      <c r="F262" s="238" t="s">
        <v>432</v>
      </c>
      <c r="G262" s="235"/>
      <c r="H262" s="239">
        <v>2.3039999999999998</v>
      </c>
      <c r="I262" s="240"/>
      <c r="J262" s="235"/>
      <c r="K262" s="235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228</v>
      </c>
      <c r="AU262" s="245" t="s">
        <v>85</v>
      </c>
      <c r="AV262" s="13" t="s">
        <v>85</v>
      </c>
      <c r="AW262" s="13" t="s">
        <v>32</v>
      </c>
      <c r="AX262" s="13" t="s">
        <v>75</v>
      </c>
      <c r="AY262" s="245" t="s">
        <v>219</v>
      </c>
    </row>
    <row r="263" s="13" customFormat="1">
      <c r="A263" s="13"/>
      <c r="B263" s="234"/>
      <c r="C263" s="235"/>
      <c r="D263" s="236" t="s">
        <v>228</v>
      </c>
      <c r="E263" s="237" t="s">
        <v>1</v>
      </c>
      <c r="F263" s="238" t="s">
        <v>433</v>
      </c>
      <c r="G263" s="235"/>
      <c r="H263" s="239">
        <v>5.6699999999999999</v>
      </c>
      <c r="I263" s="240"/>
      <c r="J263" s="235"/>
      <c r="K263" s="235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228</v>
      </c>
      <c r="AU263" s="245" t="s">
        <v>85</v>
      </c>
      <c r="AV263" s="13" t="s">
        <v>85</v>
      </c>
      <c r="AW263" s="13" t="s">
        <v>32</v>
      </c>
      <c r="AX263" s="13" t="s">
        <v>75</v>
      </c>
      <c r="AY263" s="245" t="s">
        <v>219</v>
      </c>
    </row>
    <row r="264" s="15" customFormat="1">
      <c r="A264" s="15"/>
      <c r="B264" s="267"/>
      <c r="C264" s="268"/>
      <c r="D264" s="236" t="s">
        <v>228</v>
      </c>
      <c r="E264" s="269" t="s">
        <v>1</v>
      </c>
      <c r="F264" s="270" t="s">
        <v>302</v>
      </c>
      <c r="G264" s="268"/>
      <c r="H264" s="269" t="s">
        <v>1</v>
      </c>
      <c r="I264" s="271"/>
      <c r="J264" s="268"/>
      <c r="K264" s="268"/>
      <c r="L264" s="272"/>
      <c r="M264" s="273"/>
      <c r="N264" s="274"/>
      <c r="O264" s="274"/>
      <c r="P264" s="274"/>
      <c r="Q264" s="274"/>
      <c r="R264" s="274"/>
      <c r="S264" s="274"/>
      <c r="T264" s="27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6" t="s">
        <v>228</v>
      </c>
      <c r="AU264" s="276" t="s">
        <v>85</v>
      </c>
      <c r="AV264" s="15" t="s">
        <v>83</v>
      </c>
      <c r="AW264" s="15" t="s">
        <v>32</v>
      </c>
      <c r="AX264" s="15" t="s">
        <v>75</v>
      </c>
      <c r="AY264" s="276" t="s">
        <v>219</v>
      </c>
    </row>
    <row r="265" s="13" customFormat="1">
      <c r="A265" s="13"/>
      <c r="B265" s="234"/>
      <c r="C265" s="235"/>
      <c r="D265" s="236" t="s">
        <v>228</v>
      </c>
      <c r="E265" s="237" t="s">
        <v>1</v>
      </c>
      <c r="F265" s="238" t="s">
        <v>434</v>
      </c>
      <c r="G265" s="235"/>
      <c r="H265" s="239">
        <v>1.6479999999999999</v>
      </c>
      <c r="I265" s="240"/>
      <c r="J265" s="235"/>
      <c r="K265" s="235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228</v>
      </c>
      <c r="AU265" s="245" t="s">
        <v>85</v>
      </c>
      <c r="AV265" s="13" t="s">
        <v>85</v>
      </c>
      <c r="AW265" s="13" t="s">
        <v>32</v>
      </c>
      <c r="AX265" s="13" t="s">
        <v>75</v>
      </c>
      <c r="AY265" s="245" t="s">
        <v>219</v>
      </c>
    </row>
    <row r="266" s="13" customFormat="1">
      <c r="A266" s="13"/>
      <c r="B266" s="234"/>
      <c r="C266" s="235"/>
      <c r="D266" s="236" t="s">
        <v>228</v>
      </c>
      <c r="E266" s="237" t="s">
        <v>1</v>
      </c>
      <c r="F266" s="238" t="s">
        <v>435</v>
      </c>
      <c r="G266" s="235"/>
      <c r="H266" s="239">
        <v>0.28000000000000003</v>
      </c>
      <c r="I266" s="240"/>
      <c r="J266" s="235"/>
      <c r="K266" s="235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228</v>
      </c>
      <c r="AU266" s="245" t="s">
        <v>85</v>
      </c>
      <c r="AV266" s="13" t="s">
        <v>85</v>
      </c>
      <c r="AW266" s="13" t="s">
        <v>32</v>
      </c>
      <c r="AX266" s="13" t="s">
        <v>75</v>
      </c>
      <c r="AY266" s="245" t="s">
        <v>219</v>
      </c>
    </row>
    <row r="267" s="13" customFormat="1">
      <c r="A267" s="13"/>
      <c r="B267" s="234"/>
      <c r="C267" s="235"/>
      <c r="D267" s="236" t="s">
        <v>228</v>
      </c>
      <c r="E267" s="237" t="s">
        <v>1</v>
      </c>
      <c r="F267" s="238" t="s">
        <v>436</v>
      </c>
      <c r="G267" s="235"/>
      <c r="H267" s="239">
        <v>0.28000000000000003</v>
      </c>
      <c r="I267" s="240"/>
      <c r="J267" s="235"/>
      <c r="K267" s="235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228</v>
      </c>
      <c r="AU267" s="245" t="s">
        <v>85</v>
      </c>
      <c r="AV267" s="13" t="s">
        <v>85</v>
      </c>
      <c r="AW267" s="13" t="s">
        <v>32</v>
      </c>
      <c r="AX267" s="13" t="s">
        <v>75</v>
      </c>
      <c r="AY267" s="245" t="s">
        <v>219</v>
      </c>
    </row>
    <row r="268" s="13" customFormat="1">
      <c r="A268" s="13"/>
      <c r="B268" s="234"/>
      <c r="C268" s="235"/>
      <c r="D268" s="236" t="s">
        <v>228</v>
      </c>
      <c r="E268" s="237" t="s">
        <v>1</v>
      </c>
      <c r="F268" s="238" t="s">
        <v>437</v>
      </c>
      <c r="G268" s="235"/>
      <c r="H268" s="239">
        <v>0.16</v>
      </c>
      <c r="I268" s="240"/>
      <c r="J268" s="235"/>
      <c r="K268" s="235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228</v>
      </c>
      <c r="AU268" s="245" t="s">
        <v>85</v>
      </c>
      <c r="AV268" s="13" t="s">
        <v>85</v>
      </c>
      <c r="AW268" s="13" t="s">
        <v>32</v>
      </c>
      <c r="AX268" s="13" t="s">
        <v>75</v>
      </c>
      <c r="AY268" s="245" t="s">
        <v>219</v>
      </c>
    </row>
    <row r="269" s="13" customFormat="1">
      <c r="A269" s="13"/>
      <c r="B269" s="234"/>
      <c r="C269" s="235"/>
      <c r="D269" s="236" t="s">
        <v>228</v>
      </c>
      <c r="E269" s="237" t="s">
        <v>1</v>
      </c>
      <c r="F269" s="238" t="s">
        <v>438</v>
      </c>
      <c r="G269" s="235"/>
      <c r="H269" s="239">
        <v>1.1679999999999999</v>
      </c>
      <c r="I269" s="240"/>
      <c r="J269" s="235"/>
      <c r="K269" s="235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228</v>
      </c>
      <c r="AU269" s="245" t="s">
        <v>85</v>
      </c>
      <c r="AV269" s="13" t="s">
        <v>85</v>
      </c>
      <c r="AW269" s="13" t="s">
        <v>32</v>
      </c>
      <c r="AX269" s="13" t="s">
        <v>75</v>
      </c>
      <c r="AY269" s="245" t="s">
        <v>219</v>
      </c>
    </row>
    <row r="270" s="14" customFormat="1">
      <c r="A270" s="14"/>
      <c r="B270" s="246"/>
      <c r="C270" s="247"/>
      <c r="D270" s="236" t="s">
        <v>228</v>
      </c>
      <c r="E270" s="248" t="s">
        <v>127</v>
      </c>
      <c r="F270" s="249" t="s">
        <v>250</v>
      </c>
      <c r="G270" s="247"/>
      <c r="H270" s="250">
        <v>15.223000000000001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228</v>
      </c>
      <c r="AU270" s="256" t="s">
        <v>85</v>
      </c>
      <c r="AV270" s="14" t="s">
        <v>226</v>
      </c>
      <c r="AW270" s="14" t="s">
        <v>32</v>
      </c>
      <c r="AX270" s="14" t="s">
        <v>83</v>
      </c>
      <c r="AY270" s="256" t="s">
        <v>219</v>
      </c>
    </row>
    <row r="271" s="12" customFormat="1" ht="22.8" customHeight="1">
      <c r="A271" s="12"/>
      <c r="B271" s="205"/>
      <c r="C271" s="206"/>
      <c r="D271" s="207" t="s">
        <v>74</v>
      </c>
      <c r="E271" s="219" t="s">
        <v>116</v>
      </c>
      <c r="F271" s="219" t="s">
        <v>439</v>
      </c>
      <c r="G271" s="206"/>
      <c r="H271" s="206"/>
      <c r="I271" s="209"/>
      <c r="J271" s="220">
        <f>BK271</f>
        <v>0</v>
      </c>
      <c r="K271" s="206"/>
      <c r="L271" s="211"/>
      <c r="M271" s="212"/>
      <c r="N271" s="213"/>
      <c r="O271" s="213"/>
      <c r="P271" s="214">
        <f>SUM(P272:P341)</f>
        <v>0</v>
      </c>
      <c r="Q271" s="213"/>
      <c r="R271" s="214">
        <f>SUM(R272:R341)</f>
        <v>181.166236</v>
      </c>
      <c r="S271" s="213"/>
      <c r="T271" s="215">
        <f>SUM(T272:T341)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6" t="s">
        <v>83</v>
      </c>
      <c r="AT271" s="217" t="s">
        <v>74</v>
      </c>
      <c r="AU271" s="217" t="s">
        <v>83</v>
      </c>
      <c r="AY271" s="216" t="s">
        <v>219</v>
      </c>
      <c r="BK271" s="218">
        <f>SUM(BK272:BK341)</f>
        <v>0</v>
      </c>
    </row>
    <row r="272" s="2" customFormat="1" ht="22.25455" customHeight="1">
      <c r="A272" s="39"/>
      <c r="B272" s="40"/>
      <c r="C272" s="221" t="s">
        <v>440</v>
      </c>
      <c r="D272" s="221" t="s">
        <v>221</v>
      </c>
      <c r="E272" s="222" t="s">
        <v>441</v>
      </c>
      <c r="F272" s="223" t="s">
        <v>442</v>
      </c>
      <c r="G272" s="224" t="s">
        <v>224</v>
      </c>
      <c r="H272" s="225">
        <v>473.60000000000002</v>
      </c>
      <c r="I272" s="226"/>
      <c r="J272" s="227">
        <f>ROUND(I272*H272,2)</f>
        <v>0</v>
      </c>
      <c r="K272" s="223" t="s">
        <v>225</v>
      </c>
      <c r="L272" s="45"/>
      <c r="M272" s="228" t="s">
        <v>1</v>
      </c>
      <c r="N272" s="229" t="s">
        <v>40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226</v>
      </c>
      <c r="AT272" s="232" t="s">
        <v>221</v>
      </c>
      <c r="AU272" s="232" t="s">
        <v>85</v>
      </c>
      <c r="AY272" s="18" t="s">
        <v>219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83</v>
      </c>
      <c r="BK272" s="233">
        <f>ROUND(I272*H272,2)</f>
        <v>0</v>
      </c>
      <c r="BL272" s="18" t="s">
        <v>226</v>
      </c>
      <c r="BM272" s="232" t="s">
        <v>443</v>
      </c>
    </row>
    <row r="273" s="15" customFormat="1">
      <c r="A273" s="15"/>
      <c r="B273" s="267"/>
      <c r="C273" s="268"/>
      <c r="D273" s="236" t="s">
        <v>228</v>
      </c>
      <c r="E273" s="269" t="s">
        <v>1</v>
      </c>
      <c r="F273" s="270" t="s">
        <v>444</v>
      </c>
      <c r="G273" s="268"/>
      <c r="H273" s="269" t="s">
        <v>1</v>
      </c>
      <c r="I273" s="271"/>
      <c r="J273" s="268"/>
      <c r="K273" s="268"/>
      <c r="L273" s="272"/>
      <c r="M273" s="273"/>
      <c r="N273" s="274"/>
      <c r="O273" s="274"/>
      <c r="P273" s="274"/>
      <c r="Q273" s="274"/>
      <c r="R273" s="274"/>
      <c r="S273" s="274"/>
      <c r="T273" s="27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6" t="s">
        <v>228</v>
      </c>
      <c r="AU273" s="276" t="s">
        <v>85</v>
      </c>
      <c r="AV273" s="15" t="s">
        <v>83</v>
      </c>
      <c r="AW273" s="15" t="s">
        <v>32</v>
      </c>
      <c r="AX273" s="15" t="s">
        <v>75</v>
      </c>
      <c r="AY273" s="276" t="s">
        <v>219</v>
      </c>
    </row>
    <row r="274" s="13" customFormat="1">
      <c r="A274" s="13"/>
      <c r="B274" s="234"/>
      <c r="C274" s="235"/>
      <c r="D274" s="236" t="s">
        <v>228</v>
      </c>
      <c r="E274" s="237" t="s">
        <v>1</v>
      </c>
      <c r="F274" s="238" t="s">
        <v>445</v>
      </c>
      <c r="G274" s="235"/>
      <c r="H274" s="239">
        <v>331</v>
      </c>
      <c r="I274" s="240"/>
      <c r="J274" s="235"/>
      <c r="K274" s="235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228</v>
      </c>
      <c r="AU274" s="245" t="s">
        <v>85</v>
      </c>
      <c r="AV274" s="13" t="s">
        <v>85</v>
      </c>
      <c r="AW274" s="13" t="s">
        <v>32</v>
      </c>
      <c r="AX274" s="13" t="s">
        <v>75</v>
      </c>
      <c r="AY274" s="245" t="s">
        <v>219</v>
      </c>
    </row>
    <row r="275" s="13" customFormat="1">
      <c r="A275" s="13"/>
      <c r="B275" s="234"/>
      <c r="C275" s="235"/>
      <c r="D275" s="236" t="s">
        <v>228</v>
      </c>
      <c r="E275" s="237" t="s">
        <v>1</v>
      </c>
      <c r="F275" s="238" t="s">
        <v>446</v>
      </c>
      <c r="G275" s="235"/>
      <c r="H275" s="239">
        <v>138</v>
      </c>
      <c r="I275" s="240"/>
      <c r="J275" s="235"/>
      <c r="K275" s="235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228</v>
      </c>
      <c r="AU275" s="245" t="s">
        <v>85</v>
      </c>
      <c r="AV275" s="13" t="s">
        <v>85</v>
      </c>
      <c r="AW275" s="13" t="s">
        <v>32</v>
      </c>
      <c r="AX275" s="13" t="s">
        <v>75</v>
      </c>
      <c r="AY275" s="245" t="s">
        <v>219</v>
      </c>
    </row>
    <row r="276" s="13" customFormat="1">
      <c r="A276" s="13"/>
      <c r="B276" s="234"/>
      <c r="C276" s="235"/>
      <c r="D276" s="236" t="s">
        <v>228</v>
      </c>
      <c r="E276" s="237" t="s">
        <v>1</v>
      </c>
      <c r="F276" s="238" t="s">
        <v>447</v>
      </c>
      <c r="G276" s="235"/>
      <c r="H276" s="239">
        <v>4.5999999999999996</v>
      </c>
      <c r="I276" s="240"/>
      <c r="J276" s="235"/>
      <c r="K276" s="235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228</v>
      </c>
      <c r="AU276" s="245" t="s">
        <v>85</v>
      </c>
      <c r="AV276" s="13" t="s">
        <v>85</v>
      </c>
      <c r="AW276" s="13" t="s">
        <v>32</v>
      </c>
      <c r="AX276" s="13" t="s">
        <v>75</v>
      </c>
      <c r="AY276" s="245" t="s">
        <v>219</v>
      </c>
    </row>
    <row r="277" s="14" customFormat="1">
      <c r="A277" s="14"/>
      <c r="B277" s="246"/>
      <c r="C277" s="247"/>
      <c r="D277" s="236" t="s">
        <v>228</v>
      </c>
      <c r="E277" s="248" t="s">
        <v>145</v>
      </c>
      <c r="F277" s="249" t="s">
        <v>250</v>
      </c>
      <c r="G277" s="247"/>
      <c r="H277" s="250">
        <v>473.60000000000002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228</v>
      </c>
      <c r="AU277" s="256" t="s">
        <v>85</v>
      </c>
      <c r="AV277" s="14" t="s">
        <v>226</v>
      </c>
      <c r="AW277" s="14" t="s">
        <v>32</v>
      </c>
      <c r="AX277" s="14" t="s">
        <v>83</v>
      </c>
      <c r="AY277" s="256" t="s">
        <v>219</v>
      </c>
    </row>
    <row r="278" s="2" customFormat="1" ht="22.25455" customHeight="1">
      <c r="A278" s="39"/>
      <c r="B278" s="40"/>
      <c r="C278" s="221" t="s">
        <v>448</v>
      </c>
      <c r="D278" s="221" t="s">
        <v>221</v>
      </c>
      <c r="E278" s="222" t="s">
        <v>449</v>
      </c>
      <c r="F278" s="223" t="s">
        <v>450</v>
      </c>
      <c r="G278" s="224" t="s">
        <v>224</v>
      </c>
      <c r="H278" s="225">
        <v>151</v>
      </c>
      <c r="I278" s="226"/>
      <c r="J278" s="227">
        <f>ROUND(I278*H278,2)</f>
        <v>0</v>
      </c>
      <c r="K278" s="223" t="s">
        <v>225</v>
      </c>
      <c r="L278" s="45"/>
      <c r="M278" s="228" t="s">
        <v>1</v>
      </c>
      <c r="N278" s="229" t="s">
        <v>40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226</v>
      </c>
      <c r="AT278" s="232" t="s">
        <v>221</v>
      </c>
      <c r="AU278" s="232" t="s">
        <v>85</v>
      </c>
      <c r="AY278" s="18" t="s">
        <v>219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83</v>
      </c>
      <c r="BK278" s="233">
        <f>ROUND(I278*H278,2)</f>
        <v>0</v>
      </c>
      <c r="BL278" s="18" t="s">
        <v>226</v>
      </c>
      <c r="BM278" s="232" t="s">
        <v>451</v>
      </c>
    </row>
    <row r="279" s="15" customFormat="1">
      <c r="A279" s="15"/>
      <c r="B279" s="267"/>
      <c r="C279" s="268"/>
      <c r="D279" s="236" t="s">
        <v>228</v>
      </c>
      <c r="E279" s="269" t="s">
        <v>1</v>
      </c>
      <c r="F279" s="270" t="s">
        <v>452</v>
      </c>
      <c r="G279" s="268"/>
      <c r="H279" s="269" t="s">
        <v>1</v>
      </c>
      <c r="I279" s="271"/>
      <c r="J279" s="268"/>
      <c r="K279" s="268"/>
      <c r="L279" s="272"/>
      <c r="M279" s="273"/>
      <c r="N279" s="274"/>
      <c r="O279" s="274"/>
      <c r="P279" s="274"/>
      <c r="Q279" s="274"/>
      <c r="R279" s="274"/>
      <c r="S279" s="274"/>
      <c r="T279" s="27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6" t="s">
        <v>228</v>
      </c>
      <c r="AU279" s="276" t="s">
        <v>85</v>
      </c>
      <c r="AV279" s="15" t="s">
        <v>83</v>
      </c>
      <c r="AW279" s="15" t="s">
        <v>32</v>
      </c>
      <c r="AX279" s="15" t="s">
        <v>75</v>
      </c>
      <c r="AY279" s="276" t="s">
        <v>219</v>
      </c>
    </row>
    <row r="280" s="13" customFormat="1">
      <c r="A280" s="13"/>
      <c r="B280" s="234"/>
      <c r="C280" s="235"/>
      <c r="D280" s="236" t="s">
        <v>228</v>
      </c>
      <c r="E280" s="237" t="s">
        <v>113</v>
      </c>
      <c r="F280" s="238" t="s">
        <v>453</v>
      </c>
      <c r="G280" s="235"/>
      <c r="H280" s="239">
        <v>115</v>
      </c>
      <c r="I280" s="240"/>
      <c r="J280" s="235"/>
      <c r="K280" s="235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228</v>
      </c>
      <c r="AU280" s="245" t="s">
        <v>85</v>
      </c>
      <c r="AV280" s="13" t="s">
        <v>85</v>
      </c>
      <c r="AW280" s="13" t="s">
        <v>32</v>
      </c>
      <c r="AX280" s="13" t="s">
        <v>75</v>
      </c>
      <c r="AY280" s="245" t="s">
        <v>219</v>
      </c>
    </row>
    <row r="281" s="13" customFormat="1">
      <c r="A281" s="13"/>
      <c r="B281" s="234"/>
      <c r="C281" s="235"/>
      <c r="D281" s="236" t="s">
        <v>228</v>
      </c>
      <c r="E281" s="237" t="s">
        <v>1</v>
      </c>
      <c r="F281" s="238" t="s">
        <v>454</v>
      </c>
      <c r="G281" s="235"/>
      <c r="H281" s="239">
        <v>19</v>
      </c>
      <c r="I281" s="240"/>
      <c r="J281" s="235"/>
      <c r="K281" s="235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228</v>
      </c>
      <c r="AU281" s="245" t="s">
        <v>85</v>
      </c>
      <c r="AV281" s="13" t="s">
        <v>85</v>
      </c>
      <c r="AW281" s="13" t="s">
        <v>32</v>
      </c>
      <c r="AX281" s="13" t="s">
        <v>75</v>
      </c>
      <c r="AY281" s="245" t="s">
        <v>219</v>
      </c>
    </row>
    <row r="282" s="13" customFormat="1">
      <c r="A282" s="13"/>
      <c r="B282" s="234"/>
      <c r="C282" s="235"/>
      <c r="D282" s="236" t="s">
        <v>228</v>
      </c>
      <c r="E282" s="237" t="s">
        <v>1</v>
      </c>
      <c r="F282" s="238" t="s">
        <v>455</v>
      </c>
      <c r="G282" s="235"/>
      <c r="H282" s="239">
        <v>17</v>
      </c>
      <c r="I282" s="240"/>
      <c r="J282" s="235"/>
      <c r="K282" s="235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228</v>
      </c>
      <c r="AU282" s="245" t="s">
        <v>85</v>
      </c>
      <c r="AV282" s="13" t="s">
        <v>85</v>
      </c>
      <c r="AW282" s="13" t="s">
        <v>32</v>
      </c>
      <c r="AX282" s="13" t="s">
        <v>75</v>
      </c>
      <c r="AY282" s="245" t="s">
        <v>219</v>
      </c>
    </row>
    <row r="283" s="14" customFormat="1">
      <c r="A283" s="14"/>
      <c r="B283" s="246"/>
      <c r="C283" s="247"/>
      <c r="D283" s="236" t="s">
        <v>228</v>
      </c>
      <c r="E283" s="248" t="s">
        <v>456</v>
      </c>
      <c r="F283" s="249" t="s">
        <v>250</v>
      </c>
      <c r="G283" s="247"/>
      <c r="H283" s="250">
        <v>151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228</v>
      </c>
      <c r="AU283" s="256" t="s">
        <v>85</v>
      </c>
      <c r="AV283" s="14" t="s">
        <v>226</v>
      </c>
      <c r="AW283" s="14" t="s">
        <v>32</v>
      </c>
      <c r="AX283" s="14" t="s">
        <v>83</v>
      </c>
      <c r="AY283" s="256" t="s">
        <v>219</v>
      </c>
    </row>
    <row r="284" s="2" customFormat="1" ht="24.65454" customHeight="1">
      <c r="A284" s="39"/>
      <c r="B284" s="40"/>
      <c r="C284" s="221" t="s">
        <v>457</v>
      </c>
      <c r="D284" s="221" t="s">
        <v>221</v>
      </c>
      <c r="E284" s="222" t="s">
        <v>458</v>
      </c>
      <c r="F284" s="223" t="s">
        <v>459</v>
      </c>
      <c r="G284" s="224" t="s">
        <v>224</v>
      </c>
      <c r="H284" s="225">
        <v>990.60000000000002</v>
      </c>
      <c r="I284" s="226"/>
      <c r="J284" s="227">
        <f>ROUND(I284*H284,2)</f>
        <v>0</v>
      </c>
      <c r="K284" s="223" t="s">
        <v>225</v>
      </c>
      <c r="L284" s="45"/>
      <c r="M284" s="228" t="s">
        <v>1</v>
      </c>
      <c r="N284" s="229" t="s">
        <v>40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226</v>
      </c>
      <c r="AT284" s="232" t="s">
        <v>221</v>
      </c>
      <c r="AU284" s="232" t="s">
        <v>85</v>
      </c>
      <c r="AY284" s="18" t="s">
        <v>219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83</v>
      </c>
      <c r="BK284" s="233">
        <f>ROUND(I284*H284,2)</f>
        <v>0</v>
      </c>
      <c r="BL284" s="18" t="s">
        <v>226</v>
      </c>
      <c r="BM284" s="232" t="s">
        <v>460</v>
      </c>
    </row>
    <row r="285" s="13" customFormat="1">
      <c r="A285" s="13"/>
      <c r="B285" s="234"/>
      <c r="C285" s="235"/>
      <c r="D285" s="236" t="s">
        <v>228</v>
      </c>
      <c r="E285" s="237" t="s">
        <v>1</v>
      </c>
      <c r="F285" s="238" t="s">
        <v>461</v>
      </c>
      <c r="G285" s="235"/>
      <c r="H285" s="239">
        <v>1036.8</v>
      </c>
      <c r="I285" s="240"/>
      <c r="J285" s="235"/>
      <c r="K285" s="235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228</v>
      </c>
      <c r="AU285" s="245" t="s">
        <v>85</v>
      </c>
      <c r="AV285" s="13" t="s">
        <v>85</v>
      </c>
      <c r="AW285" s="13" t="s">
        <v>32</v>
      </c>
      <c r="AX285" s="13" t="s">
        <v>75</v>
      </c>
      <c r="AY285" s="245" t="s">
        <v>219</v>
      </c>
    </row>
    <row r="286" s="15" customFormat="1">
      <c r="A286" s="15"/>
      <c r="B286" s="267"/>
      <c r="C286" s="268"/>
      <c r="D286" s="236" t="s">
        <v>228</v>
      </c>
      <c r="E286" s="269" t="s">
        <v>1</v>
      </c>
      <c r="F286" s="270" t="s">
        <v>462</v>
      </c>
      <c r="G286" s="268"/>
      <c r="H286" s="269" t="s">
        <v>1</v>
      </c>
      <c r="I286" s="271"/>
      <c r="J286" s="268"/>
      <c r="K286" s="268"/>
      <c r="L286" s="272"/>
      <c r="M286" s="273"/>
      <c r="N286" s="274"/>
      <c r="O286" s="274"/>
      <c r="P286" s="274"/>
      <c r="Q286" s="274"/>
      <c r="R286" s="274"/>
      <c r="S286" s="274"/>
      <c r="T286" s="27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6" t="s">
        <v>228</v>
      </c>
      <c r="AU286" s="276" t="s">
        <v>85</v>
      </c>
      <c r="AV286" s="15" t="s">
        <v>83</v>
      </c>
      <c r="AW286" s="15" t="s">
        <v>32</v>
      </c>
      <c r="AX286" s="15" t="s">
        <v>75</v>
      </c>
      <c r="AY286" s="276" t="s">
        <v>219</v>
      </c>
    </row>
    <row r="287" s="13" customFormat="1">
      <c r="A287" s="13"/>
      <c r="B287" s="234"/>
      <c r="C287" s="235"/>
      <c r="D287" s="236" t="s">
        <v>228</v>
      </c>
      <c r="E287" s="237" t="s">
        <v>1</v>
      </c>
      <c r="F287" s="238" t="s">
        <v>463</v>
      </c>
      <c r="G287" s="235"/>
      <c r="H287" s="239">
        <v>-15.6</v>
      </c>
      <c r="I287" s="240"/>
      <c r="J287" s="235"/>
      <c r="K287" s="235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228</v>
      </c>
      <c r="AU287" s="245" t="s">
        <v>85</v>
      </c>
      <c r="AV287" s="13" t="s">
        <v>85</v>
      </c>
      <c r="AW287" s="13" t="s">
        <v>32</v>
      </c>
      <c r="AX287" s="13" t="s">
        <v>75</v>
      </c>
      <c r="AY287" s="245" t="s">
        <v>219</v>
      </c>
    </row>
    <row r="288" s="13" customFormat="1">
      <c r="A288" s="13"/>
      <c r="B288" s="234"/>
      <c r="C288" s="235"/>
      <c r="D288" s="236" t="s">
        <v>228</v>
      </c>
      <c r="E288" s="237" t="s">
        <v>1</v>
      </c>
      <c r="F288" s="238" t="s">
        <v>464</v>
      </c>
      <c r="G288" s="235"/>
      <c r="H288" s="239">
        <v>-30.600000000000001</v>
      </c>
      <c r="I288" s="240"/>
      <c r="J288" s="235"/>
      <c r="K288" s="235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228</v>
      </c>
      <c r="AU288" s="245" t="s">
        <v>85</v>
      </c>
      <c r="AV288" s="13" t="s">
        <v>85</v>
      </c>
      <c r="AW288" s="13" t="s">
        <v>32</v>
      </c>
      <c r="AX288" s="13" t="s">
        <v>75</v>
      </c>
      <c r="AY288" s="245" t="s">
        <v>219</v>
      </c>
    </row>
    <row r="289" s="14" customFormat="1">
      <c r="A289" s="14"/>
      <c r="B289" s="246"/>
      <c r="C289" s="247"/>
      <c r="D289" s="236" t="s">
        <v>228</v>
      </c>
      <c r="E289" s="248" t="s">
        <v>143</v>
      </c>
      <c r="F289" s="249" t="s">
        <v>250</v>
      </c>
      <c r="G289" s="247"/>
      <c r="H289" s="250">
        <v>990.60000000000002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228</v>
      </c>
      <c r="AU289" s="256" t="s">
        <v>85</v>
      </c>
      <c r="AV289" s="14" t="s">
        <v>226</v>
      </c>
      <c r="AW289" s="14" t="s">
        <v>32</v>
      </c>
      <c r="AX289" s="14" t="s">
        <v>83</v>
      </c>
      <c r="AY289" s="256" t="s">
        <v>219</v>
      </c>
    </row>
    <row r="290" s="2" customFormat="1" ht="38.18182" customHeight="1">
      <c r="A290" s="39"/>
      <c r="B290" s="40"/>
      <c r="C290" s="221" t="s">
        <v>465</v>
      </c>
      <c r="D290" s="221" t="s">
        <v>221</v>
      </c>
      <c r="E290" s="222" t="s">
        <v>466</v>
      </c>
      <c r="F290" s="223" t="s">
        <v>467</v>
      </c>
      <c r="G290" s="224" t="s">
        <v>224</v>
      </c>
      <c r="H290" s="225">
        <v>1036.8</v>
      </c>
      <c r="I290" s="226"/>
      <c r="J290" s="227">
        <f>ROUND(I290*H290,2)</f>
        <v>0</v>
      </c>
      <c r="K290" s="223" t="s">
        <v>225</v>
      </c>
      <c r="L290" s="45"/>
      <c r="M290" s="228" t="s">
        <v>1</v>
      </c>
      <c r="N290" s="229" t="s">
        <v>40</v>
      </c>
      <c r="O290" s="92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226</v>
      </c>
      <c r="AT290" s="232" t="s">
        <v>221</v>
      </c>
      <c r="AU290" s="232" t="s">
        <v>85</v>
      </c>
      <c r="AY290" s="18" t="s">
        <v>219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83</v>
      </c>
      <c r="BK290" s="233">
        <f>ROUND(I290*H290,2)</f>
        <v>0</v>
      </c>
      <c r="BL290" s="18" t="s">
        <v>226</v>
      </c>
      <c r="BM290" s="232" t="s">
        <v>468</v>
      </c>
    </row>
    <row r="291" s="13" customFormat="1">
      <c r="A291" s="13"/>
      <c r="B291" s="234"/>
      <c r="C291" s="235"/>
      <c r="D291" s="236" t="s">
        <v>228</v>
      </c>
      <c r="E291" s="237" t="s">
        <v>1</v>
      </c>
      <c r="F291" s="238" t="s">
        <v>469</v>
      </c>
      <c r="G291" s="235"/>
      <c r="H291" s="239">
        <v>1170.8</v>
      </c>
      <c r="I291" s="240"/>
      <c r="J291" s="235"/>
      <c r="K291" s="235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228</v>
      </c>
      <c r="AU291" s="245" t="s">
        <v>85</v>
      </c>
      <c r="AV291" s="13" t="s">
        <v>85</v>
      </c>
      <c r="AW291" s="13" t="s">
        <v>32</v>
      </c>
      <c r="AX291" s="13" t="s">
        <v>75</v>
      </c>
      <c r="AY291" s="245" t="s">
        <v>219</v>
      </c>
    </row>
    <row r="292" s="15" customFormat="1">
      <c r="A292" s="15"/>
      <c r="B292" s="267"/>
      <c r="C292" s="268"/>
      <c r="D292" s="236" t="s">
        <v>228</v>
      </c>
      <c r="E292" s="269" t="s">
        <v>1</v>
      </c>
      <c r="F292" s="270" t="s">
        <v>462</v>
      </c>
      <c r="G292" s="268"/>
      <c r="H292" s="269" t="s">
        <v>1</v>
      </c>
      <c r="I292" s="271"/>
      <c r="J292" s="268"/>
      <c r="K292" s="268"/>
      <c r="L292" s="272"/>
      <c r="M292" s="273"/>
      <c r="N292" s="274"/>
      <c r="O292" s="274"/>
      <c r="P292" s="274"/>
      <c r="Q292" s="274"/>
      <c r="R292" s="274"/>
      <c r="S292" s="274"/>
      <c r="T292" s="27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6" t="s">
        <v>228</v>
      </c>
      <c r="AU292" s="276" t="s">
        <v>85</v>
      </c>
      <c r="AV292" s="15" t="s">
        <v>83</v>
      </c>
      <c r="AW292" s="15" t="s">
        <v>32</v>
      </c>
      <c r="AX292" s="15" t="s">
        <v>75</v>
      </c>
      <c r="AY292" s="276" t="s">
        <v>219</v>
      </c>
    </row>
    <row r="293" s="13" customFormat="1">
      <c r="A293" s="13"/>
      <c r="B293" s="234"/>
      <c r="C293" s="235"/>
      <c r="D293" s="236" t="s">
        <v>228</v>
      </c>
      <c r="E293" s="237" t="s">
        <v>1</v>
      </c>
      <c r="F293" s="238" t="s">
        <v>470</v>
      </c>
      <c r="G293" s="235"/>
      <c r="H293" s="239">
        <v>-115</v>
      </c>
      <c r="I293" s="240"/>
      <c r="J293" s="235"/>
      <c r="K293" s="235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228</v>
      </c>
      <c r="AU293" s="245" t="s">
        <v>85</v>
      </c>
      <c r="AV293" s="13" t="s">
        <v>85</v>
      </c>
      <c r="AW293" s="13" t="s">
        <v>32</v>
      </c>
      <c r="AX293" s="13" t="s">
        <v>75</v>
      </c>
      <c r="AY293" s="245" t="s">
        <v>219</v>
      </c>
    </row>
    <row r="294" s="13" customFormat="1">
      <c r="A294" s="13"/>
      <c r="B294" s="234"/>
      <c r="C294" s="235"/>
      <c r="D294" s="236" t="s">
        <v>228</v>
      </c>
      <c r="E294" s="237" t="s">
        <v>1</v>
      </c>
      <c r="F294" s="238" t="s">
        <v>471</v>
      </c>
      <c r="G294" s="235"/>
      <c r="H294" s="239">
        <v>-19</v>
      </c>
      <c r="I294" s="240"/>
      <c r="J294" s="235"/>
      <c r="K294" s="235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228</v>
      </c>
      <c r="AU294" s="245" t="s">
        <v>85</v>
      </c>
      <c r="AV294" s="13" t="s">
        <v>85</v>
      </c>
      <c r="AW294" s="13" t="s">
        <v>32</v>
      </c>
      <c r="AX294" s="13" t="s">
        <v>75</v>
      </c>
      <c r="AY294" s="245" t="s">
        <v>219</v>
      </c>
    </row>
    <row r="295" s="14" customFormat="1">
      <c r="A295" s="14"/>
      <c r="B295" s="246"/>
      <c r="C295" s="247"/>
      <c r="D295" s="236" t="s">
        <v>228</v>
      </c>
      <c r="E295" s="248" t="s">
        <v>149</v>
      </c>
      <c r="F295" s="249" t="s">
        <v>250</v>
      </c>
      <c r="G295" s="247"/>
      <c r="H295" s="250">
        <v>1036.8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228</v>
      </c>
      <c r="AU295" s="256" t="s">
        <v>85</v>
      </c>
      <c r="AV295" s="14" t="s">
        <v>226</v>
      </c>
      <c r="AW295" s="14" t="s">
        <v>32</v>
      </c>
      <c r="AX295" s="14" t="s">
        <v>83</v>
      </c>
      <c r="AY295" s="256" t="s">
        <v>219</v>
      </c>
    </row>
    <row r="296" s="2" customFormat="1" ht="15.70909" customHeight="1">
      <c r="A296" s="39"/>
      <c r="B296" s="40"/>
      <c r="C296" s="257" t="s">
        <v>472</v>
      </c>
      <c r="D296" s="257" t="s">
        <v>264</v>
      </c>
      <c r="E296" s="258" t="s">
        <v>473</v>
      </c>
      <c r="F296" s="259" t="s">
        <v>474</v>
      </c>
      <c r="G296" s="260" t="s">
        <v>282</v>
      </c>
      <c r="H296" s="261">
        <v>20.736000000000001</v>
      </c>
      <c r="I296" s="262"/>
      <c r="J296" s="263">
        <f>ROUND(I296*H296,2)</f>
        <v>0</v>
      </c>
      <c r="K296" s="259" t="s">
        <v>225</v>
      </c>
      <c r="L296" s="264"/>
      <c r="M296" s="265" t="s">
        <v>1</v>
      </c>
      <c r="N296" s="266" t="s">
        <v>40</v>
      </c>
      <c r="O296" s="92"/>
      <c r="P296" s="230">
        <f>O296*H296</f>
        <v>0</v>
      </c>
      <c r="Q296" s="230">
        <v>1</v>
      </c>
      <c r="R296" s="230">
        <f>Q296*H296</f>
        <v>20.736000000000001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263</v>
      </c>
      <c r="AT296" s="232" t="s">
        <v>264</v>
      </c>
      <c r="AU296" s="232" t="s">
        <v>85</v>
      </c>
      <c r="AY296" s="18" t="s">
        <v>219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83</v>
      </c>
      <c r="BK296" s="233">
        <f>ROUND(I296*H296,2)</f>
        <v>0</v>
      </c>
      <c r="BL296" s="18" t="s">
        <v>226</v>
      </c>
      <c r="BM296" s="232" t="s">
        <v>475</v>
      </c>
    </row>
    <row r="297" s="15" customFormat="1">
      <c r="A297" s="15"/>
      <c r="B297" s="267"/>
      <c r="C297" s="268"/>
      <c r="D297" s="236" t="s">
        <v>228</v>
      </c>
      <c r="E297" s="269" t="s">
        <v>1</v>
      </c>
      <c r="F297" s="270" t="s">
        <v>476</v>
      </c>
      <c r="G297" s="268"/>
      <c r="H297" s="269" t="s">
        <v>1</v>
      </c>
      <c r="I297" s="271"/>
      <c r="J297" s="268"/>
      <c r="K297" s="268"/>
      <c r="L297" s="272"/>
      <c r="M297" s="273"/>
      <c r="N297" s="274"/>
      <c r="O297" s="274"/>
      <c r="P297" s="274"/>
      <c r="Q297" s="274"/>
      <c r="R297" s="274"/>
      <c r="S297" s="274"/>
      <c r="T297" s="27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6" t="s">
        <v>228</v>
      </c>
      <c r="AU297" s="276" t="s">
        <v>85</v>
      </c>
      <c r="AV297" s="15" t="s">
        <v>83</v>
      </c>
      <c r="AW297" s="15" t="s">
        <v>32</v>
      </c>
      <c r="AX297" s="15" t="s">
        <v>75</v>
      </c>
      <c r="AY297" s="276" t="s">
        <v>219</v>
      </c>
    </row>
    <row r="298" s="13" customFormat="1">
      <c r="A298" s="13"/>
      <c r="B298" s="234"/>
      <c r="C298" s="235"/>
      <c r="D298" s="236" t="s">
        <v>228</v>
      </c>
      <c r="E298" s="237" t="s">
        <v>1</v>
      </c>
      <c r="F298" s="238" t="s">
        <v>477</v>
      </c>
      <c r="G298" s="235"/>
      <c r="H298" s="239">
        <v>20.736000000000001</v>
      </c>
      <c r="I298" s="240"/>
      <c r="J298" s="235"/>
      <c r="K298" s="235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228</v>
      </c>
      <c r="AU298" s="245" t="s">
        <v>85</v>
      </c>
      <c r="AV298" s="13" t="s">
        <v>85</v>
      </c>
      <c r="AW298" s="13" t="s">
        <v>32</v>
      </c>
      <c r="AX298" s="13" t="s">
        <v>83</v>
      </c>
      <c r="AY298" s="245" t="s">
        <v>219</v>
      </c>
    </row>
    <row r="299" s="2" customFormat="1" ht="15.70909" customHeight="1">
      <c r="A299" s="39"/>
      <c r="B299" s="40"/>
      <c r="C299" s="257" t="s">
        <v>478</v>
      </c>
      <c r="D299" s="257" t="s">
        <v>264</v>
      </c>
      <c r="E299" s="258" t="s">
        <v>479</v>
      </c>
      <c r="F299" s="259" t="s">
        <v>480</v>
      </c>
      <c r="G299" s="260" t="s">
        <v>282</v>
      </c>
      <c r="H299" s="261">
        <v>14.515000000000001</v>
      </c>
      <c r="I299" s="262"/>
      <c r="J299" s="263">
        <f>ROUND(I299*H299,2)</f>
        <v>0</v>
      </c>
      <c r="K299" s="259" t="s">
        <v>225</v>
      </c>
      <c r="L299" s="264"/>
      <c r="M299" s="265" t="s">
        <v>1</v>
      </c>
      <c r="N299" s="266" t="s">
        <v>40</v>
      </c>
      <c r="O299" s="92"/>
      <c r="P299" s="230">
        <f>O299*H299</f>
        <v>0</v>
      </c>
      <c r="Q299" s="230">
        <v>1</v>
      </c>
      <c r="R299" s="230">
        <f>Q299*H299</f>
        <v>14.515000000000001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263</v>
      </c>
      <c r="AT299" s="232" t="s">
        <v>264</v>
      </c>
      <c r="AU299" s="232" t="s">
        <v>85</v>
      </c>
      <c r="AY299" s="18" t="s">
        <v>219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83</v>
      </c>
      <c r="BK299" s="233">
        <f>ROUND(I299*H299,2)</f>
        <v>0</v>
      </c>
      <c r="BL299" s="18" t="s">
        <v>226</v>
      </c>
      <c r="BM299" s="232" t="s">
        <v>481</v>
      </c>
    </row>
    <row r="300" s="15" customFormat="1">
      <c r="A300" s="15"/>
      <c r="B300" s="267"/>
      <c r="C300" s="268"/>
      <c r="D300" s="236" t="s">
        <v>228</v>
      </c>
      <c r="E300" s="269" t="s">
        <v>1</v>
      </c>
      <c r="F300" s="270" t="s">
        <v>482</v>
      </c>
      <c r="G300" s="268"/>
      <c r="H300" s="269" t="s">
        <v>1</v>
      </c>
      <c r="I300" s="271"/>
      <c r="J300" s="268"/>
      <c r="K300" s="268"/>
      <c r="L300" s="272"/>
      <c r="M300" s="273"/>
      <c r="N300" s="274"/>
      <c r="O300" s="274"/>
      <c r="P300" s="274"/>
      <c r="Q300" s="274"/>
      <c r="R300" s="274"/>
      <c r="S300" s="274"/>
      <c r="T300" s="27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6" t="s">
        <v>228</v>
      </c>
      <c r="AU300" s="276" t="s">
        <v>85</v>
      </c>
      <c r="AV300" s="15" t="s">
        <v>83</v>
      </c>
      <c r="AW300" s="15" t="s">
        <v>32</v>
      </c>
      <c r="AX300" s="15" t="s">
        <v>75</v>
      </c>
      <c r="AY300" s="276" t="s">
        <v>219</v>
      </c>
    </row>
    <row r="301" s="13" customFormat="1">
      <c r="A301" s="13"/>
      <c r="B301" s="234"/>
      <c r="C301" s="235"/>
      <c r="D301" s="236" t="s">
        <v>228</v>
      </c>
      <c r="E301" s="237" t="s">
        <v>1</v>
      </c>
      <c r="F301" s="238" t="s">
        <v>483</v>
      </c>
      <c r="G301" s="235"/>
      <c r="H301" s="239">
        <v>14.515000000000001</v>
      </c>
      <c r="I301" s="240"/>
      <c r="J301" s="235"/>
      <c r="K301" s="235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228</v>
      </c>
      <c r="AU301" s="245" t="s">
        <v>85</v>
      </c>
      <c r="AV301" s="13" t="s">
        <v>85</v>
      </c>
      <c r="AW301" s="13" t="s">
        <v>32</v>
      </c>
      <c r="AX301" s="13" t="s">
        <v>83</v>
      </c>
      <c r="AY301" s="245" t="s">
        <v>219</v>
      </c>
    </row>
    <row r="302" s="2" customFormat="1" ht="24.65454" customHeight="1">
      <c r="A302" s="39"/>
      <c r="B302" s="40"/>
      <c r="C302" s="221" t="s">
        <v>111</v>
      </c>
      <c r="D302" s="221" t="s">
        <v>221</v>
      </c>
      <c r="E302" s="222" t="s">
        <v>484</v>
      </c>
      <c r="F302" s="223" t="s">
        <v>485</v>
      </c>
      <c r="G302" s="224" t="s">
        <v>224</v>
      </c>
      <c r="H302" s="225">
        <v>1297.75</v>
      </c>
      <c r="I302" s="226"/>
      <c r="J302" s="227">
        <f>ROUND(I302*H302,2)</f>
        <v>0</v>
      </c>
      <c r="K302" s="223" t="s">
        <v>225</v>
      </c>
      <c r="L302" s="45"/>
      <c r="M302" s="228" t="s">
        <v>1</v>
      </c>
      <c r="N302" s="229" t="s">
        <v>40</v>
      </c>
      <c r="O302" s="92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226</v>
      </c>
      <c r="AT302" s="232" t="s">
        <v>221</v>
      </c>
      <c r="AU302" s="232" t="s">
        <v>85</v>
      </c>
      <c r="AY302" s="18" t="s">
        <v>219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83</v>
      </c>
      <c r="BK302" s="233">
        <f>ROUND(I302*H302,2)</f>
        <v>0</v>
      </c>
      <c r="BL302" s="18" t="s">
        <v>226</v>
      </c>
      <c r="BM302" s="232" t="s">
        <v>486</v>
      </c>
    </row>
    <row r="303" s="13" customFormat="1">
      <c r="A303" s="13"/>
      <c r="B303" s="234"/>
      <c r="C303" s="235"/>
      <c r="D303" s="236" t="s">
        <v>228</v>
      </c>
      <c r="E303" s="237" t="s">
        <v>1</v>
      </c>
      <c r="F303" s="238" t="s">
        <v>487</v>
      </c>
      <c r="G303" s="235"/>
      <c r="H303" s="239">
        <v>1454</v>
      </c>
      <c r="I303" s="240"/>
      <c r="J303" s="235"/>
      <c r="K303" s="235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228</v>
      </c>
      <c r="AU303" s="245" t="s">
        <v>85</v>
      </c>
      <c r="AV303" s="13" t="s">
        <v>85</v>
      </c>
      <c r="AW303" s="13" t="s">
        <v>32</v>
      </c>
      <c r="AX303" s="13" t="s">
        <v>75</v>
      </c>
      <c r="AY303" s="245" t="s">
        <v>219</v>
      </c>
    </row>
    <row r="304" s="15" customFormat="1">
      <c r="A304" s="15"/>
      <c r="B304" s="267"/>
      <c r="C304" s="268"/>
      <c r="D304" s="236" t="s">
        <v>228</v>
      </c>
      <c r="E304" s="269" t="s">
        <v>1</v>
      </c>
      <c r="F304" s="270" t="s">
        <v>462</v>
      </c>
      <c r="G304" s="268"/>
      <c r="H304" s="269" t="s">
        <v>1</v>
      </c>
      <c r="I304" s="271"/>
      <c r="J304" s="268"/>
      <c r="K304" s="268"/>
      <c r="L304" s="272"/>
      <c r="M304" s="273"/>
      <c r="N304" s="274"/>
      <c r="O304" s="274"/>
      <c r="P304" s="274"/>
      <c r="Q304" s="274"/>
      <c r="R304" s="274"/>
      <c r="S304" s="274"/>
      <c r="T304" s="27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6" t="s">
        <v>228</v>
      </c>
      <c r="AU304" s="276" t="s">
        <v>85</v>
      </c>
      <c r="AV304" s="15" t="s">
        <v>83</v>
      </c>
      <c r="AW304" s="15" t="s">
        <v>32</v>
      </c>
      <c r="AX304" s="15" t="s">
        <v>75</v>
      </c>
      <c r="AY304" s="276" t="s">
        <v>219</v>
      </c>
    </row>
    <row r="305" s="13" customFormat="1">
      <c r="A305" s="13"/>
      <c r="B305" s="234"/>
      <c r="C305" s="235"/>
      <c r="D305" s="236" t="s">
        <v>228</v>
      </c>
      <c r="E305" s="237" t="s">
        <v>1</v>
      </c>
      <c r="F305" s="238" t="s">
        <v>488</v>
      </c>
      <c r="G305" s="235"/>
      <c r="H305" s="239">
        <v>-18.25</v>
      </c>
      <c r="I305" s="240"/>
      <c r="J305" s="235"/>
      <c r="K305" s="235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228</v>
      </c>
      <c r="AU305" s="245" t="s">
        <v>85</v>
      </c>
      <c r="AV305" s="13" t="s">
        <v>85</v>
      </c>
      <c r="AW305" s="13" t="s">
        <v>32</v>
      </c>
      <c r="AX305" s="13" t="s">
        <v>75</v>
      </c>
      <c r="AY305" s="245" t="s">
        <v>219</v>
      </c>
    </row>
    <row r="306" s="13" customFormat="1">
      <c r="A306" s="13"/>
      <c r="B306" s="234"/>
      <c r="C306" s="235"/>
      <c r="D306" s="236" t="s">
        <v>228</v>
      </c>
      <c r="E306" s="237" t="s">
        <v>1</v>
      </c>
      <c r="F306" s="238" t="s">
        <v>489</v>
      </c>
      <c r="G306" s="235"/>
      <c r="H306" s="239">
        <v>-138</v>
      </c>
      <c r="I306" s="240"/>
      <c r="J306" s="235"/>
      <c r="K306" s="235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228</v>
      </c>
      <c r="AU306" s="245" t="s">
        <v>85</v>
      </c>
      <c r="AV306" s="13" t="s">
        <v>85</v>
      </c>
      <c r="AW306" s="13" t="s">
        <v>32</v>
      </c>
      <c r="AX306" s="13" t="s">
        <v>75</v>
      </c>
      <c r="AY306" s="245" t="s">
        <v>219</v>
      </c>
    </row>
    <row r="307" s="14" customFormat="1">
      <c r="A307" s="14"/>
      <c r="B307" s="246"/>
      <c r="C307" s="247"/>
      <c r="D307" s="236" t="s">
        <v>228</v>
      </c>
      <c r="E307" s="248" t="s">
        <v>141</v>
      </c>
      <c r="F307" s="249" t="s">
        <v>250</v>
      </c>
      <c r="G307" s="247"/>
      <c r="H307" s="250">
        <v>1297.75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228</v>
      </c>
      <c r="AU307" s="256" t="s">
        <v>85</v>
      </c>
      <c r="AV307" s="14" t="s">
        <v>226</v>
      </c>
      <c r="AW307" s="14" t="s">
        <v>32</v>
      </c>
      <c r="AX307" s="14" t="s">
        <v>83</v>
      </c>
      <c r="AY307" s="256" t="s">
        <v>219</v>
      </c>
    </row>
    <row r="308" s="2" customFormat="1" ht="15.70909" customHeight="1">
      <c r="A308" s="39"/>
      <c r="B308" s="40"/>
      <c r="C308" s="221" t="s">
        <v>490</v>
      </c>
      <c r="D308" s="221" t="s">
        <v>221</v>
      </c>
      <c r="E308" s="222" t="s">
        <v>491</v>
      </c>
      <c r="F308" s="223" t="s">
        <v>492</v>
      </c>
      <c r="G308" s="224" t="s">
        <v>224</v>
      </c>
      <c r="H308" s="225">
        <v>990.60000000000002</v>
      </c>
      <c r="I308" s="226"/>
      <c r="J308" s="227">
        <f>ROUND(I308*H308,2)</f>
        <v>0</v>
      </c>
      <c r="K308" s="223" t="s">
        <v>225</v>
      </c>
      <c r="L308" s="45"/>
      <c r="M308" s="228" t="s">
        <v>1</v>
      </c>
      <c r="N308" s="229" t="s">
        <v>40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226</v>
      </c>
      <c r="AT308" s="232" t="s">
        <v>221</v>
      </c>
      <c r="AU308" s="232" t="s">
        <v>85</v>
      </c>
      <c r="AY308" s="18" t="s">
        <v>219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83</v>
      </c>
      <c r="BK308" s="233">
        <f>ROUND(I308*H308,2)</f>
        <v>0</v>
      </c>
      <c r="BL308" s="18" t="s">
        <v>226</v>
      </c>
      <c r="BM308" s="232" t="s">
        <v>493</v>
      </c>
    </row>
    <row r="309" s="13" customFormat="1">
      <c r="A309" s="13"/>
      <c r="B309" s="234"/>
      <c r="C309" s="235"/>
      <c r="D309" s="236" t="s">
        <v>228</v>
      </c>
      <c r="E309" s="237" t="s">
        <v>1</v>
      </c>
      <c r="F309" s="238" t="s">
        <v>143</v>
      </c>
      <c r="G309" s="235"/>
      <c r="H309" s="239">
        <v>990.60000000000002</v>
      </c>
      <c r="I309" s="240"/>
      <c r="J309" s="235"/>
      <c r="K309" s="235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228</v>
      </c>
      <c r="AU309" s="245" t="s">
        <v>85</v>
      </c>
      <c r="AV309" s="13" t="s">
        <v>85</v>
      </c>
      <c r="AW309" s="13" t="s">
        <v>32</v>
      </c>
      <c r="AX309" s="13" t="s">
        <v>83</v>
      </c>
      <c r="AY309" s="245" t="s">
        <v>219</v>
      </c>
    </row>
    <row r="310" s="2" customFormat="1" ht="15.70909" customHeight="1">
      <c r="A310" s="39"/>
      <c r="B310" s="40"/>
      <c r="C310" s="221" t="s">
        <v>494</v>
      </c>
      <c r="D310" s="221" t="s">
        <v>221</v>
      </c>
      <c r="E310" s="222" t="s">
        <v>495</v>
      </c>
      <c r="F310" s="223" t="s">
        <v>496</v>
      </c>
      <c r="G310" s="224" t="s">
        <v>224</v>
      </c>
      <c r="H310" s="225">
        <v>990.60000000000002</v>
      </c>
      <c r="I310" s="226"/>
      <c r="J310" s="227">
        <f>ROUND(I310*H310,2)</f>
        <v>0</v>
      </c>
      <c r="K310" s="223" t="s">
        <v>225</v>
      </c>
      <c r="L310" s="45"/>
      <c r="M310" s="228" t="s">
        <v>1</v>
      </c>
      <c r="N310" s="229" t="s">
        <v>40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226</v>
      </c>
      <c r="AT310" s="232" t="s">
        <v>221</v>
      </c>
      <c r="AU310" s="232" t="s">
        <v>85</v>
      </c>
      <c r="AY310" s="18" t="s">
        <v>219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83</v>
      </c>
      <c r="BK310" s="233">
        <f>ROUND(I310*H310,2)</f>
        <v>0</v>
      </c>
      <c r="BL310" s="18" t="s">
        <v>226</v>
      </c>
      <c r="BM310" s="232" t="s">
        <v>497</v>
      </c>
    </row>
    <row r="311" s="13" customFormat="1">
      <c r="A311" s="13"/>
      <c r="B311" s="234"/>
      <c r="C311" s="235"/>
      <c r="D311" s="236" t="s">
        <v>228</v>
      </c>
      <c r="E311" s="237" t="s">
        <v>1</v>
      </c>
      <c r="F311" s="238" t="s">
        <v>143</v>
      </c>
      <c r="G311" s="235"/>
      <c r="H311" s="239">
        <v>990.60000000000002</v>
      </c>
      <c r="I311" s="240"/>
      <c r="J311" s="235"/>
      <c r="K311" s="235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228</v>
      </c>
      <c r="AU311" s="245" t="s">
        <v>85</v>
      </c>
      <c r="AV311" s="13" t="s">
        <v>85</v>
      </c>
      <c r="AW311" s="13" t="s">
        <v>32</v>
      </c>
      <c r="AX311" s="13" t="s">
        <v>83</v>
      </c>
      <c r="AY311" s="245" t="s">
        <v>219</v>
      </c>
    </row>
    <row r="312" s="2" customFormat="1" ht="24.65454" customHeight="1">
      <c r="A312" s="39"/>
      <c r="B312" s="40"/>
      <c r="C312" s="221" t="s">
        <v>126</v>
      </c>
      <c r="D312" s="221" t="s">
        <v>221</v>
      </c>
      <c r="E312" s="222" t="s">
        <v>498</v>
      </c>
      <c r="F312" s="223" t="s">
        <v>499</v>
      </c>
      <c r="G312" s="224" t="s">
        <v>224</v>
      </c>
      <c r="H312" s="225">
        <v>990.60000000000002</v>
      </c>
      <c r="I312" s="226"/>
      <c r="J312" s="227">
        <f>ROUND(I312*H312,2)</f>
        <v>0</v>
      </c>
      <c r="K312" s="223" t="s">
        <v>225</v>
      </c>
      <c r="L312" s="45"/>
      <c r="M312" s="228" t="s">
        <v>1</v>
      </c>
      <c r="N312" s="229" t="s">
        <v>40</v>
      </c>
      <c r="O312" s="92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226</v>
      </c>
      <c r="AT312" s="232" t="s">
        <v>221</v>
      </c>
      <c r="AU312" s="232" t="s">
        <v>85</v>
      </c>
      <c r="AY312" s="18" t="s">
        <v>219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83</v>
      </c>
      <c r="BK312" s="233">
        <f>ROUND(I312*H312,2)</f>
        <v>0</v>
      </c>
      <c r="BL312" s="18" t="s">
        <v>226</v>
      </c>
      <c r="BM312" s="232" t="s">
        <v>500</v>
      </c>
    </row>
    <row r="313" s="13" customFormat="1">
      <c r="A313" s="13"/>
      <c r="B313" s="234"/>
      <c r="C313" s="235"/>
      <c r="D313" s="236" t="s">
        <v>228</v>
      </c>
      <c r="E313" s="237" t="s">
        <v>1</v>
      </c>
      <c r="F313" s="238" t="s">
        <v>501</v>
      </c>
      <c r="G313" s="235"/>
      <c r="H313" s="239">
        <v>990.60000000000002</v>
      </c>
      <c r="I313" s="240"/>
      <c r="J313" s="235"/>
      <c r="K313" s="235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228</v>
      </c>
      <c r="AU313" s="245" t="s">
        <v>85</v>
      </c>
      <c r="AV313" s="13" t="s">
        <v>85</v>
      </c>
      <c r="AW313" s="13" t="s">
        <v>32</v>
      </c>
      <c r="AX313" s="13" t="s">
        <v>83</v>
      </c>
      <c r="AY313" s="245" t="s">
        <v>219</v>
      </c>
    </row>
    <row r="314" s="2" customFormat="1" ht="24.65454" customHeight="1">
      <c r="A314" s="39"/>
      <c r="B314" s="40"/>
      <c r="C314" s="221" t="s">
        <v>502</v>
      </c>
      <c r="D314" s="221" t="s">
        <v>221</v>
      </c>
      <c r="E314" s="222" t="s">
        <v>503</v>
      </c>
      <c r="F314" s="223" t="s">
        <v>504</v>
      </c>
      <c r="G314" s="224" t="s">
        <v>224</v>
      </c>
      <c r="H314" s="225">
        <v>990.60000000000002</v>
      </c>
      <c r="I314" s="226"/>
      <c r="J314" s="227">
        <f>ROUND(I314*H314,2)</f>
        <v>0</v>
      </c>
      <c r="K314" s="223" t="s">
        <v>225</v>
      </c>
      <c r="L314" s="45"/>
      <c r="M314" s="228" t="s">
        <v>1</v>
      </c>
      <c r="N314" s="229" t="s">
        <v>40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226</v>
      </c>
      <c r="AT314" s="232" t="s">
        <v>221</v>
      </c>
      <c r="AU314" s="232" t="s">
        <v>85</v>
      </c>
      <c r="AY314" s="18" t="s">
        <v>219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83</v>
      </c>
      <c r="BK314" s="233">
        <f>ROUND(I314*H314,2)</f>
        <v>0</v>
      </c>
      <c r="BL314" s="18" t="s">
        <v>226</v>
      </c>
      <c r="BM314" s="232" t="s">
        <v>505</v>
      </c>
    </row>
    <row r="315" s="13" customFormat="1">
      <c r="A315" s="13"/>
      <c r="B315" s="234"/>
      <c r="C315" s="235"/>
      <c r="D315" s="236" t="s">
        <v>228</v>
      </c>
      <c r="E315" s="237" t="s">
        <v>1</v>
      </c>
      <c r="F315" s="238" t="s">
        <v>143</v>
      </c>
      <c r="G315" s="235"/>
      <c r="H315" s="239">
        <v>990.60000000000002</v>
      </c>
      <c r="I315" s="240"/>
      <c r="J315" s="235"/>
      <c r="K315" s="235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228</v>
      </c>
      <c r="AU315" s="245" t="s">
        <v>85</v>
      </c>
      <c r="AV315" s="13" t="s">
        <v>85</v>
      </c>
      <c r="AW315" s="13" t="s">
        <v>32</v>
      </c>
      <c r="AX315" s="13" t="s">
        <v>83</v>
      </c>
      <c r="AY315" s="245" t="s">
        <v>219</v>
      </c>
    </row>
    <row r="316" s="2" customFormat="1" ht="44.50909" customHeight="1">
      <c r="A316" s="39"/>
      <c r="B316" s="40"/>
      <c r="C316" s="221" t="s">
        <v>506</v>
      </c>
      <c r="D316" s="221" t="s">
        <v>221</v>
      </c>
      <c r="E316" s="222" t="s">
        <v>507</v>
      </c>
      <c r="F316" s="223" t="s">
        <v>508</v>
      </c>
      <c r="G316" s="224" t="s">
        <v>224</v>
      </c>
      <c r="H316" s="225">
        <v>478.60000000000002</v>
      </c>
      <c r="I316" s="226"/>
      <c r="J316" s="227">
        <f>ROUND(I316*H316,2)</f>
        <v>0</v>
      </c>
      <c r="K316" s="223" t="s">
        <v>225</v>
      </c>
      <c r="L316" s="45"/>
      <c r="M316" s="228" t="s">
        <v>1</v>
      </c>
      <c r="N316" s="229" t="s">
        <v>40</v>
      </c>
      <c r="O316" s="92"/>
      <c r="P316" s="230">
        <f>O316*H316</f>
        <v>0</v>
      </c>
      <c r="Q316" s="230">
        <v>0.089219999999999994</v>
      </c>
      <c r="R316" s="230">
        <f>Q316*H316</f>
        <v>42.700691999999997</v>
      </c>
      <c r="S316" s="230">
        <v>0</v>
      </c>
      <c r="T316" s="23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226</v>
      </c>
      <c r="AT316" s="232" t="s">
        <v>221</v>
      </c>
      <c r="AU316" s="232" t="s">
        <v>85</v>
      </c>
      <c r="AY316" s="18" t="s">
        <v>219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83</v>
      </c>
      <c r="BK316" s="233">
        <f>ROUND(I316*H316,2)</f>
        <v>0</v>
      </c>
      <c r="BL316" s="18" t="s">
        <v>226</v>
      </c>
      <c r="BM316" s="232" t="s">
        <v>509</v>
      </c>
    </row>
    <row r="317" s="13" customFormat="1">
      <c r="A317" s="13"/>
      <c r="B317" s="234"/>
      <c r="C317" s="235"/>
      <c r="D317" s="236" t="s">
        <v>228</v>
      </c>
      <c r="E317" s="237" t="s">
        <v>115</v>
      </c>
      <c r="F317" s="238" t="s">
        <v>510</v>
      </c>
      <c r="G317" s="235"/>
      <c r="H317" s="239">
        <v>5</v>
      </c>
      <c r="I317" s="240"/>
      <c r="J317" s="235"/>
      <c r="K317" s="235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228</v>
      </c>
      <c r="AU317" s="245" t="s">
        <v>85</v>
      </c>
      <c r="AV317" s="13" t="s">
        <v>85</v>
      </c>
      <c r="AW317" s="13" t="s">
        <v>32</v>
      </c>
      <c r="AX317" s="13" t="s">
        <v>75</v>
      </c>
      <c r="AY317" s="245" t="s">
        <v>219</v>
      </c>
    </row>
    <row r="318" s="13" customFormat="1">
      <c r="A318" s="13"/>
      <c r="B318" s="234"/>
      <c r="C318" s="235"/>
      <c r="D318" s="236" t="s">
        <v>228</v>
      </c>
      <c r="E318" s="237" t="s">
        <v>1</v>
      </c>
      <c r="F318" s="238" t="s">
        <v>511</v>
      </c>
      <c r="G318" s="235"/>
      <c r="H318" s="239">
        <v>473.60000000000002</v>
      </c>
      <c r="I318" s="240"/>
      <c r="J318" s="235"/>
      <c r="K318" s="235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228</v>
      </c>
      <c r="AU318" s="245" t="s">
        <v>85</v>
      </c>
      <c r="AV318" s="13" t="s">
        <v>85</v>
      </c>
      <c r="AW318" s="13" t="s">
        <v>32</v>
      </c>
      <c r="AX318" s="13" t="s">
        <v>75</v>
      </c>
      <c r="AY318" s="245" t="s">
        <v>219</v>
      </c>
    </row>
    <row r="319" s="14" customFormat="1">
      <c r="A319" s="14"/>
      <c r="B319" s="246"/>
      <c r="C319" s="247"/>
      <c r="D319" s="236" t="s">
        <v>228</v>
      </c>
      <c r="E319" s="248" t="s">
        <v>1</v>
      </c>
      <c r="F319" s="249" t="s">
        <v>250</v>
      </c>
      <c r="G319" s="247"/>
      <c r="H319" s="250">
        <v>478.60000000000002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228</v>
      </c>
      <c r="AU319" s="256" t="s">
        <v>85</v>
      </c>
      <c r="AV319" s="14" t="s">
        <v>226</v>
      </c>
      <c r="AW319" s="14" t="s">
        <v>32</v>
      </c>
      <c r="AX319" s="14" t="s">
        <v>83</v>
      </c>
      <c r="AY319" s="256" t="s">
        <v>219</v>
      </c>
    </row>
    <row r="320" s="2" customFormat="1" ht="15.70909" customHeight="1">
      <c r="A320" s="39"/>
      <c r="B320" s="40"/>
      <c r="C320" s="257" t="s">
        <v>512</v>
      </c>
      <c r="D320" s="257" t="s">
        <v>264</v>
      </c>
      <c r="E320" s="258" t="s">
        <v>513</v>
      </c>
      <c r="F320" s="259" t="s">
        <v>514</v>
      </c>
      <c r="G320" s="260" t="s">
        <v>224</v>
      </c>
      <c r="H320" s="261">
        <v>31.960000000000001</v>
      </c>
      <c r="I320" s="262"/>
      <c r="J320" s="263">
        <f>ROUND(I320*H320,2)</f>
        <v>0</v>
      </c>
      <c r="K320" s="259" t="s">
        <v>225</v>
      </c>
      <c r="L320" s="264"/>
      <c r="M320" s="265" t="s">
        <v>1</v>
      </c>
      <c r="N320" s="266" t="s">
        <v>40</v>
      </c>
      <c r="O320" s="92"/>
      <c r="P320" s="230">
        <f>O320*H320</f>
        <v>0</v>
      </c>
      <c r="Q320" s="230">
        <v>0.13100000000000001</v>
      </c>
      <c r="R320" s="230">
        <f>Q320*H320</f>
        <v>4.1867600000000005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263</v>
      </c>
      <c r="AT320" s="232" t="s">
        <v>264</v>
      </c>
      <c r="AU320" s="232" t="s">
        <v>85</v>
      </c>
      <c r="AY320" s="18" t="s">
        <v>219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83</v>
      </c>
      <c r="BK320" s="233">
        <f>ROUND(I320*H320,2)</f>
        <v>0</v>
      </c>
      <c r="BL320" s="18" t="s">
        <v>226</v>
      </c>
      <c r="BM320" s="232" t="s">
        <v>515</v>
      </c>
    </row>
    <row r="321" s="2" customFormat="1" ht="15.70909" customHeight="1">
      <c r="A321" s="39"/>
      <c r="B321" s="40"/>
      <c r="C321" s="257" t="s">
        <v>516</v>
      </c>
      <c r="D321" s="257" t="s">
        <v>264</v>
      </c>
      <c r="E321" s="258" t="s">
        <v>517</v>
      </c>
      <c r="F321" s="259" t="s">
        <v>518</v>
      </c>
      <c r="G321" s="260" t="s">
        <v>224</v>
      </c>
      <c r="H321" s="261">
        <v>30.294</v>
      </c>
      <c r="I321" s="262"/>
      <c r="J321" s="263">
        <f>ROUND(I321*H321,2)</f>
        <v>0</v>
      </c>
      <c r="K321" s="259" t="s">
        <v>225</v>
      </c>
      <c r="L321" s="264"/>
      <c r="M321" s="265" t="s">
        <v>1</v>
      </c>
      <c r="N321" s="266" t="s">
        <v>40</v>
      </c>
      <c r="O321" s="92"/>
      <c r="P321" s="230">
        <f>O321*H321</f>
        <v>0</v>
      </c>
      <c r="Q321" s="230">
        <v>0.13100000000000001</v>
      </c>
      <c r="R321" s="230">
        <f>Q321*H321</f>
        <v>3.9685140000000003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263</v>
      </c>
      <c r="AT321" s="232" t="s">
        <v>264</v>
      </c>
      <c r="AU321" s="232" t="s">
        <v>85</v>
      </c>
      <c r="AY321" s="18" t="s">
        <v>219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83</v>
      </c>
      <c r="BK321" s="233">
        <f>ROUND(I321*H321,2)</f>
        <v>0</v>
      </c>
      <c r="BL321" s="18" t="s">
        <v>226</v>
      </c>
      <c r="BM321" s="232" t="s">
        <v>519</v>
      </c>
    </row>
    <row r="322" s="2" customFormat="1" ht="15.70909" customHeight="1">
      <c r="A322" s="39"/>
      <c r="B322" s="40"/>
      <c r="C322" s="257" t="s">
        <v>520</v>
      </c>
      <c r="D322" s="257" t="s">
        <v>264</v>
      </c>
      <c r="E322" s="258" t="s">
        <v>521</v>
      </c>
      <c r="F322" s="259" t="s">
        <v>522</v>
      </c>
      <c r="G322" s="260" t="s">
        <v>224</v>
      </c>
      <c r="H322" s="261">
        <v>416.94999999999999</v>
      </c>
      <c r="I322" s="262"/>
      <c r="J322" s="263">
        <f>ROUND(I322*H322,2)</f>
        <v>0</v>
      </c>
      <c r="K322" s="259" t="s">
        <v>523</v>
      </c>
      <c r="L322" s="264"/>
      <c r="M322" s="265" t="s">
        <v>1</v>
      </c>
      <c r="N322" s="266" t="s">
        <v>40</v>
      </c>
      <c r="O322" s="92"/>
      <c r="P322" s="230">
        <f>O322*H322</f>
        <v>0</v>
      </c>
      <c r="Q322" s="230">
        <v>0.13100000000000001</v>
      </c>
      <c r="R322" s="230">
        <f>Q322*H322</f>
        <v>54.620449999999998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263</v>
      </c>
      <c r="AT322" s="232" t="s">
        <v>264</v>
      </c>
      <c r="AU322" s="232" t="s">
        <v>85</v>
      </c>
      <c r="AY322" s="18" t="s">
        <v>219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83</v>
      </c>
      <c r="BK322" s="233">
        <f>ROUND(I322*H322,2)</f>
        <v>0</v>
      </c>
      <c r="BL322" s="18" t="s">
        <v>226</v>
      </c>
      <c r="BM322" s="232" t="s">
        <v>524</v>
      </c>
    </row>
    <row r="323" s="13" customFormat="1">
      <c r="A323" s="13"/>
      <c r="B323" s="234"/>
      <c r="C323" s="235"/>
      <c r="D323" s="236" t="s">
        <v>228</v>
      </c>
      <c r="E323" s="237" t="s">
        <v>1</v>
      </c>
      <c r="F323" s="238" t="s">
        <v>525</v>
      </c>
      <c r="G323" s="235"/>
      <c r="H323" s="239">
        <v>473.60000000000002</v>
      </c>
      <c r="I323" s="240"/>
      <c r="J323" s="235"/>
      <c r="K323" s="235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228</v>
      </c>
      <c r="AU323" s="245" t="s">
        <v>85</v>
      </c>
      <c r="AV323" s="13" t="s">
        <v>85</v>
      </c>
      <c r="AW323" s="13" t="s">
        <v>32</v>
      </c>
      <c r="AX323" s="13" t="s">
        <v>75</v>
      </c>
      <c r="AY323" s="245" t="s">
        <v>219</v>
      </c>
    </row>
    <row r="324" s="15" customFormat="1">
      <c r="A324" s="15"/>
      <c r="B324" s="267"/>
      <c r="C324" s="268"/>
      <c r="D324" s="236" t="s">
        <v>228</v>
      </c>
      <c r="E324" s="269" t="s">
        <v>1</v>
      </c>
      <c r="F324" s="270" t="s">
        <v>526</v>
      </c>
      <c r="G324" s="268"/>
      <c r="H324" s="269" t="s">
        <v>1</v>
      </c>
      <c r="I324" s="271"/>
      <c r="J324" s="268"/>
      <c r="K324" s="268"/>
      <c r="L324" s="272"/>
      <c r="M324" s="273"/>
      <c r="N324" s="274"/>
      <c r="O324" s="274"/>
      <c r="P324" s="274"/>
      <c r="Q324" s="274"/>
      <c r="R324" s="274"/>
      <c r="S324" s="274"/>
      <c r="T324" s="27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6" t="s">
        <v>228</v>
      </c>
      <c r="AU324" s="276" t="s">
        <v>85</v>
      </c>
      <c r="AV324" s="15" t="s">
        <v>83</v>
      </c>
      <c r="AW324" s="15" t="s">
        <v>32</v>
      </c>
      <c r="AX324" s="15" t="s">
        <v>75</v>
      </c>
      <c r="AY324" s="276" t="s">
        <v>219</v>
      </c>
    </row>
    <row r="325" s="13" customFormat="1">
      <c r="A325" s="13"/>
      <c r="B325" s="234"/>
      <c r="C325" s="235"/>
      <c r="D325" s="236" t="s">
        <v>228</v>
      </c>
      <c r="E325" s="237" t="s">
        <v>1</v>
      </c>
      <c r="F325" s="238" t="s">
        <v>527</v>
      </c>
      <c r="G325" s="235"/>
      <c r="H325" s="239">
        <v>-31.649999999999999</v>
      </c>
      <c r="I325" s="240"/>
      <c r="J325" s="235"/>
      <c r="K325" s="235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228</v>
      </c>
      <c r="AU325" s="245" t="s">
        <v>85</v>
      </c>
      <c r="AV325" s="13" t="s">
        <v>85</v>
      </c>
      <c r="AW325" s="13" t="s">
        <v>32</v>
      </c>
      <c r="AX325" s="13" t="s">
        <v>75</v>
      </c>
      <c r="AY325" s="245" t="s">
        <v>219</v>
      </c>
    </row>
    <row r="326" s="13" customFormat="1">
      <c r="A326" s="13"/>
      <c r="B326" s="234"/>
      <c r="C326" s="235"/>
      <c r="D326" s="236" t="s">
        <v>228</v>
      </c>
      <c r="E326" s="237" t="s">
        <v>1</v>
      </c>
      <c r="F326" s="238" t="s">
        <v>528</v>
      </c>
      <c r="G326" s="235"/>
      <c r="H326" s="239">
        <v>-30</v>
      </c>
      <c r="I326" s="240"/>
      <c r="J326" s="235"/>
      <c r="K326" s="235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228</v>
      </c>
      <c r="AU326" s="245" t="s">
        <v>85</v>
      </c>
      <c r="AV326" s="13" t="s">
        <v>85</v>
      </c>
      <c r="AW326" s="13" t="s">
        <v>32</v>
      </c>
      <c r="AX326" s="13" t="s">
        <v>75</v>
      </c>
      <c r="AY326" s="245" t="s">
        <v>219</v>
      </c>
    </row>
    <row r="327" s="13" customFormat="1">
      <c r="A327" s="13"/>
      <c r="B327" s="234"/>
      <c r="C327" s="235"/>
      <c r="D327" s="236" t="s">
        <v>228</v>
      </c>
      <c r="E327" s="237" t="s">
        <v>1</v>
      </c>
      <c r="F327" s="238" t="s">
        <v>115</v>
      </c>
      <c r="G327" s="235"/>
      <c r="H327" s="239">
        <v>5</v>
      </c>
      <c r="I327" s="240"/>
      <c r="J327" s="235"/>
      <c r="K327" s="235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228</v>
      </c>
      <c r="AU327" s="245" t="s">
        <v>85</v>
      </c>
      <c r="AV327" s="13" t="s">
        <v>85</v>
      </c>
      <c r="AW327" s="13" t="s">
        <v>32</v>
      </c>
      <c r="AX327" s="13" t="s">
        <v>75</v>
      </c>
      <c r="AY327" s="245" t="s">
        <v>219</v>
      </c>
    </row>
    <row r="328" s="14" customFormat="1">
      <c r="A328" s="14"/>
      <c r="B328" s="246"/>
      <c r="C328" s="247"/>
      <c r="D328" s="236" t="s">
        <v>228</v>
      </c>
      <c r="E328" s="248" t="s">
        <v>1</v>
      </c>
      <c r="F328" s="249" t="s">
        <v>250</v>
      </c>
      <c r="G328" s="247"/>
      <c r="H328" s="250">
        <v>416.94999999999999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228</v>
      </c>
      <c r="AU328" s="256" t="s">
        <v>85</v>
      </c>
      <c r="AV328" s="14" t="s">
        <v>226</v>
      </c>
      <c r="AW328" s="14" t="s">
        <v>32</v>
      </c>
      <c r="AX328" s="14" t="s">
        <v>83</v>
      </c>
      <c r="AY328" s="256" t="s">
        <v>219</v>
      </c>
    </row>
    <row r="329" s="2" customFormat="1" ht="44.50909" customHeight="1">
      <c r="A329" s="39"/>
      <c r="B329" s="40"/>
      <c r="C329" s="221" t="s">
        <v>529</v>
      </c>
      <c r="D329" s="221" t="s">
        <v>221</v>
      </c>
      <c r="E329" s="222" t="s">
        <v>530</v>
      </c>
      <c r="F329" s="223" t="s">
        <v>531</v>
      </c>
      <c r="G329" s="224" t="s">
        <v>224</v>
      </c>
      <c r="H329" s="225">
        <v>151</v>
      </c>
      <c r="I329" s="226"/>
      <c r="J329" s="227">
        <f>ROUND(I329*H329,2)</f>
        <v>0</v>
      </c>
      <c r="K329" s="223" t="s">
        <v>225</v>
      </c>
      <c r="L329" s="45"/>
      <c r="M329" s="228" t="s">
        <v>1</v>
      </c>
      <c r="N329" s="229" t="s">
        <v>40</v>
      </c>
      <c r="O329" s="92"/>
      <c r="P329" s="230">
        <f>O329*H329</f>
        <v>0</v>
      </c>
      <c r="Q329" s="230">
        <v>0.11162</v>
      </c>
      <c r="R329" s="230">
        <f>Q329*H329</f>
        <v>16.854620000000001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226</v>
      </c>
      <c r="AT329" s="232" t="s">
        <v>221</v>
      </c>
      <c r="AU329" s="232" t="s">
        <v>85</v>
      </c>
      <c r="AY329" s="18" t="s">
        <v>219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83</v>
      </c>
      <c r="BK329" s="233">
        <f>ROUND(I329*H329,2)</f>
        <v>0</v>
      </c>
      <c r="BL329" s="18" t="s">
        <v>226</v>
      </c>
      <c r="BM329" s="232" t="s">
        <v>532</v>
      </c>
    </row>
    <row r="330" s="13" customFormat="1">
      <c r="A330" s="13"/>
      <c r="B330" s="234"/>
      <c r="C330" s="235"/>
      <c r="D330" s="236" t="s">
        <v>228</v>
      </c>
      <c r="E330" s="237" t="s">
        <v>1</v>
      </c>
      <c r="F330" s="238" t="s">
        <v>533</v>
      </c>
      <c r="G330" s="235"/>
      <c r="H330" s="239">
        <v>151</v>
      </c>
      <c r="I330" s="240"/>
      <c r="J330" s="235"/>
      <c r="K330" s="235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228</v>
      </c>
      <c r="AU330" s="245" t="s">
        <v>85</v>
      </c>
      <c r="AV330" s="13" t="s">
        <v>85</v>
      </c>
      <c r="AW330" s="13" t="s">
        <v>32</v>
      </c>
      <c r="AX330" s="13" t="s">
        <v>83</v>
      </c>
      <c r="AY330" s="245" t="s">
        <v>219</v>
      </c>
    </row>
    <row r="331" s="2" customFormat="1" ht="15.70909" customHeight="1">
      <c r="A331" s="39"/>
      <c r="B331" s="40"/>
      <c r="C331" s="257" t="s">
        <v>100</v>
      </c>
      <c r="D331" s="257" t="s">
        <v>264</v>
      </c>
      <c r="E331" s="258" t="s">
        <v>534</v>
      </c>
      <c r="F331" s="259" t="s">
        <v>535</v>
      </c>
      <c r="G331" s="260" t="s">
        <v>224</v>
      </c>
      <c r="H331" s="261">
        <v>34.200000000000003</v>
      </c>
      <c r="I331" s="262"/>
      <c r="J331" s="263">
        <f>ROUND(I331*H331,2)</f>
        <v>0</v>
      </c>
      <c r="K331" s="259" t="s">
        <v>225</v>
      </c>
      <c r="L331" s="264"/>
      <c r="M331" s="265" t="s">
        <v>1</v>
      </c>
      <c r="N331" s="266" t="s">
        <v>40</v>
      </c>
      <c r="O331" s="92"/>
      <c r="P331" s="230">
        <f>O331*H331</f>
        <v>0</v>
      </c>
      <c r="Q331" s="230">
        <v>0.17599999999999999</v>
      </c>
      <c r="R331" s="230">
        <f>Q331*H331</f>
        <v>6.0192000000000006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263</v>
      </c>
      <c r="AT331" s="232" t="s">
        <v>264</v>
      </c>
      <c r="AU331" s="232" t="s">
        <v>85</v>
      </c>
      <c r="AY331" s="18" t="s">
        <v>219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83</v>
      </c>
      <c r="BK331" s="233">
        <f>ROUND(I331*H331,2)</f>
        <v>0</v>
      </c>
      <c r="BL331" s="18" t="s">
        <v>226</v>
      </c>
      <c r="BM331" s="232" t="s">
        <v>536</v>
      </c>
    </row>
    <row r="332" s="13" customFormat="1">
      <c r="A332" s="13"/>
      <c r="B332" s="234"/>
      <c r="C332" s="235"/>
      <c r="D332" s="236" t="s">
        <v>228</v>
      </c>
      <c r="E332" s="237" t="s">
        <v>1</v>
      </c>
      <c r="F332" s="238" t="s">
        <v>533</v>
      </c>
      <c r="G332" s="235"/>
      <c r="H332" s="239">
        <v>151</v>
      </c>
      <c r="I332" s="240"/>
      <c r="J332" s="235"/>
      <c r="K332" s="235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228</v>
      </c>
      <c r="AU332" s="245" t="s">
        <v>85</v>
      </c>
      <c r="AV332" s="13" t="s">
        <v>85</v>
      </c>
      <c r="AW332" s="13" t="s">
        <v>32</v>
      </c>
      <c r="AX332" s="13" t="s">
        <v>75</v>
      </c>
      <c r="AY332" s="245" t="s">
        <v>219</v>
      </c>
    </row>
    <row r="333" s="15" customFormat="1">
      <c r="A333" s="15"/>
      <c r="B333" s="267"/>
      <c r="C333" s="268"/>
      <c r="D333" s="236" t="s">
        <v>228</v>
      </c>
      <c r="E333" s="269" t="s">
        <v>1</v>
      </c>
      <c r="F333" s="270" t="s">
        <v>462</v>
      </c>
      <c r="G333" s="268"/>
      <c r="H333" s="269" t="s">
        <v>1</v>
      </c>
      <c r="I333" s="271"/>
      <c r="J333" s="268"/>
      <c r="K333" s="268"/>
      <c r="L333" s="272"/>
      <c r="M333" s="273"/>
      <c r="N333" s="274"/>
      <c r="O333" s="274"/>
      <c r="P333" s="274"/>
      <c r="Q333" s="274"/>
      <c r="R333" s="274"/>
      <c r="S333" s="274"/>
      <c r="T333" s="27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6" t="s">
        <v>228</v>
      </c>
      <c r="AU333" s="276" t="s">
        <v>85</v>
      </c>
      <c r="AV333" s="15" t="s">
        <v>83</v>
      </c>
      <c r="AW333" s="15" t="s">
        <v>32</v>
      </c>
      <c r="AX333" s="15" t="s">
        <v>75</v>
      </c>
      <c r="AY333" s="276" t="s">
        <v>219</v>
      </c>
    </row>
    <row r="334" s="13" customFormat="1">
      <c r="A334" s="13"/>
      <c r="B334" s="234"/>
      <c r="C334" s="235"/>
      <c r="D334" s="236" t="s">
        <v>228</v>
      </c>
      <c r="E334" s="237" t="s">
        <v>1</v>
      </c>
      <c r="F334" s="238" t="s">
        <v>537</v>
      </c>
      <c r="G334" s="235"/>
      <c r="H334" s="239">
        <v>-115</v>
      </c>
      <c r="I334" s="240"/>
      <c r="J334" s="235"/>
      <c r="K334" s="235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228</v>
      </c>
      <c r="AU334" s="245" t="s">
        <v>85</v>
      </c>
      <c r="AV334" s="13" t="s">
        <v>85</v>
      </c>
      <c r="AW334" s="13" t="s">
        <v>32</v>
      </c>
      <c r="AX334" s="13" t="s">
        <v>75</v>
      </c>
      <c r="AY334" s="245" t="s">
        <v>219</v>
      </c>
    </row>
    <row r="335" s="13" customFormat="1">
      <c r="A335" s="13"/>
      <c r="B335" s="234"/>
      <c r="C335" s="235"/>
      <c r="D335" s="236" t="s">
        <v>228</v>
      </c>
      <c r="E335" s="237" t="s">
        <v>1</v>
      </c>
      <c r="F335" s="238" t="s">
        <v>538</v>
      </c>
      <c r="G335" s="235"/>
      <c r="H335" s="239">
        <v>-1.8</v>
      </c>
      <c r="I335" s="240"/>
      <c r="J335" s="235"/>
      <c r="K335" s="235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228</v>
      </c>
      <c r="AU335" s="245" t="s">
        <v>85</v>
      </c>
      <c r="AV335" s="13" t="s">
        <v>85</v>
      </c>
      <c r="AW335" s="13" t="s">
        <v>32</v>
      </c>
      <c r="AX335" s="13" t="s">
        <v>75</v>
      </c>
      <c r="AY335" s="245" t="s">
        <v>219</v>
      </c>
    </row>
    <row r="336" s="14" customFormat="1">
      <c r="A336" s="14"/>
      <c r="B336" s="246"/>
      <c r="C336" s="247"/>
      <c r="D336" s="236" t="s">
        <v>228</v>
      </c>
      <c r="E336" s="248" t="s">
        <v>1</v>
      </c>
      <c r="F336" s="249" t="s">
        <v>250</v>
      </c>
      <c r="G336" s="247"/>
      <c r="H336" s="250">
        <v>34.200000000000003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6" t="s">
        <v>228</v>
      </c>
      <c r="AU336" s="256" t="s">
        <v>85</v>
      </c>
      <c r="AV336" s="14" t="s">
        <v>226</v>
      </c>
      <c r="AW336" s="14" t="s">
        <v>32</v>
      </c>
      <c r="AX336" s="14" t="s">
        <v>83</v>
      </c>
      <c r="AY336" s="256" t="s">
        <v>219</v>
      </c>
    </row>
    <row r="337" s="2" customFormat="1" ht="15.70909" customHeight="1">
      <c r="A337" s="39"/>
      <c r="B337" s="40"/>
      <c r="C337" s="257" t="s">
        <v>539</v>
      </c>
      <c r="D337" s="257" t="s">
        <v>264</v>
      </c>
      <c r="E337" s="258" t="s">
        <v>540</v>
      </c>
      <c r="F337" s="259" t="s">
        <v>541</v>
      </c>
      <c r="G337" s="260" t="s">
        <v>224</v>
      </c>
      <c r="H337" s="261">
        <v>1.8</v>
      </c>
      <c r="I337" s="262"/>
      <c r="J337" s="263">
        <f>ROUND(I337*H337,2)</f>
        <v>0</v>
      </c>
      <c r="K337" s="259" t="s">
        <v>225</v>
      </c>
      <c r="L337" s="264"/>
      <c r="M337" s="265" t="s">
        <v>1</v>
      </c>
      <c r="N337" s="266" t="s">
        <v>40</v>
      </c>
      <c r="O337" s="92"/>
      <c r="P337" s="230">
        <f>O337*H337</f>
        <v>0</v>
      </c>
      <c r="Q337" s="230">
        <v>0.17499999999999999</v>
      </c>
      <c r="R337" s="230">
        <f>Q337*H337</f>
        <v>0.315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263</v>
      </c>
      <c r="AT337" s="232" t="s">
        <v>264</v>
      </c>
      <c r="AU337" s="232" t="s">
        <v>85</v>
      </c>
      <c r="AY337" s="18" t="s">
        <v>219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83</v>
      </c>
      <c r="BK337" s="233">
        <f>ROUND(I337*H337,2)</f>
        <v>0</v>
      </c>
      <c r="BL337" s="18" t="s">
        <v>226</v>
      </c>
      <c r="BM337" s="232" t="s">
        <v>542</v>
      </c>
    </row>
    <row r="338" s="15" customFormat="1">
      <c r="A338" s="15"/>
      <c r="B338" s="267"/>
      <c r="C338" s="268"/>
      <c r="D338" s="236" t="s">
        <v>228</v>
      </c>
      <c r="E338" s="269" t="s">
        <v>1</v>
      </c>
      <c r="F338" s="270" t="s">
        <v>543</v>
      </c>
      <c r="G338" s="268"/>
      <c r="H338" s="269" t="s">
        <v>1</v>
      </c>
      <c r="I338" s="271"/>
      <c r="J338" s="268"/>
      <c r="K338" s="268"/>
      <c r="L338" s="272"/>
      <c r="M338" s="273"/>
      <c r="N338" s="274"/>
      <c r="O338" s="274"/>
      <c r="P338" s="274"/>
      <c r="Q338" s="274"/>
      <c r="R338" s="274"/>
      <c r="S338" s="274"/>
      <c r="T338" s="27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6" t="s">
        <v>228</v>
      </c>
      <c r="AU338" s="276" t="s">
        <v>85</v>
      </c>
      <c r="AV338" s="15" t="s">
        <v>83</v>
      </c>
      <c r="AW338" s="15" t="s">
        <v>32</v>
      </c>
      <c r="AX338" s="15" t="s">
        <v>75</v>
      </c>
      <c r="AY338" s="276" t="s">
        <v>219</v>
      </c>
    </row>
    <row r="339" s="13" customFormat="1">
      <c r="A339" s="13"/>
      <c r="B339" s="234"/>
      <c r="C339" s="235"/>
      <c r="D339" s="236" t="s">
        <v>228</v>
      </c>
      <c r="E339" s="237" t="s">
        <v>161</v>
      </c>
      <c r="F339" s="238" t="s">
        <v>544</v>
      </c>
      <c r="G339" s="235"/>
      <c r="H339" s="239">
        <v>1.8</v>
      </c>
      <c r="I339" s="240"/>
      <c r="J339" s="235"/>
      <c r="K339" s="235"/>
      <c r="L339" s="241"/>
      <c r="M339" s="242"/>
      <c r="N339" s="243"/>
      <c r="O339" s="243"/>
      <c r="P339" s="243"/>
      <c r="Q339" s="243"/>
      <c r="R339" s="243"/>
      <c r="S339" s="243"/>
      <c r="T339" s="24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5" t="s">
        <v>228</v>
      </c>
      <c r="AU339" s="245" t="s">
        <v>85</v>
      </c>
      <c r="AV339" s="13" t="s">
        <v>85</v>
      </c>
      <c r="AW339" s="13" t="s">
        <v>32</v>
      </c>
      <c r="AX339" s="13" t="s">
        <v>83</v>
      </c>
      <c r="AY339" s="245" t="s">
        <v>219</v>
      </c>
    </row>
    <row r="340" s="2" customFormat="1" ht="15.70909" customHeight="1">
      <c r="A340" s="39"/>
      <c r="B340" s="40"/>
      <c r="C340" s="257" t="s">
        <v>545</v>
      </c>
      <c r="D340" s="257" t="s">
        <v>264</v>
      </c>
      <c r="E340" s="258" t="s">
        <v>546</v>
      </c>
      <c r="F340" s="259" t="s">
        <v>547</v>
      </c>
      <c r="G340" s="260" t="s">
        <v>224</v>
      </c>
      <c r="H340" s="261">
        <v>115</v>
      </c>
      <c r="I340" s="262"/>
      <c r="J340" s="263">
        <f>ROUND(I340*H340,2)</f>
        <v>0</v>
      </c>
      <c r="K340" s="259" t="s">
        <v>225</v>
      </c>
      <c r="L340" s="264"/>
      <c r="M340" s="265" t="s">
        <v>1</v>
      </c>
      <c r="N340" s="266" t="s">
        <v>40</v>
      </c>
      <c r="O340" s="92"/>
      <c r="P340" s="230">
        <f>O340*H340</f>
        <v>0</v>
      </c>
      <c r="Q340" s="230">
        <v>0.14999999999999999</v>
      </c>
      <c r="R340" s="230">
        <f>Q340*H340</f>
        <v>17.25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263</v>
      </c>
      <c r="AT340" s="232" t="s">
        <v>264</v>
      </c>
      <c r="AU340" s="232" t="s">
        <v>85</v>
      </c>
      <c r="AY340" s="18" t="s">
        <v>219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83</v>
      </c>
      <c r="BK340" s="233">
        <f>ROUND(I340*H340,2)</f>
        <v>0</v>
      </c>
      <c r="BL340" s="18" t="s">
        <v>226</v>
      </c>
      <c r="BM340" s="232" t="s">
        <v>548</v>
      </c>
    </row>
    <row r="341" s="13" customFormat="1">
      <c r="A341" s="13"/>
      <c r="B341" s="234"/>
      <c r="C341" s="235"/>
      <c r="D341" s="236" t="s">
        <v>228</v>
      </c>
      <c r="E341" s="237" t="s">
        <v>1</v>
      </c>
      <c r="F341" s="238" t="s">
        <v>549</v>
      </c>
      <c r="G341" s="235"/>
      <c r="H341" s="239">
        <v>115</v>
      </c>
      <c r="I341" s="240"/>
      <c r="J341" s="235"/>
      <c r="K341" s="235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228</v>
      </c>
      <c r="AU341" s="245" t="s">
        <v>85</v>
      </c>
      <c r="AV341" s="13" t="s">
        <v>85</v>
      </c>
      <c r="AW341" s="13" t="s">
        <v>32</v>
      </c>
      <c r="AX341" s="13" t="s">
        <v>83</v>
      </c>
      <c r="AY341" s="245" t="s">
        <v>219</v>
      </c>
    </row>
    <row r="342" s="12" customFormat="1" ht="22.8" customHeight="1">
      <c r="A342" s="12"/>
      <c r="B342" s="205"/>
      <c r="C342" s="206"/>
      <c r="D342" s="207" t="s">
        <v>74</v>
      </c>
      <c r="E342" s="219" t="s">
        <v>263</v>
      </c>
      <c r="F342" s="219" t="s">
        <v>550</v>
      </c>
      <c r="G342" s="206"/>
      <c r="H342" s="206"/>
      <c r="I342" s="209"/>
      <c r="J342" s="220">
        <f>BK342</f>
        <v>0</v>
      </c>
      <c r="K342" s="206"/>
      <c r="L342" s="211"/>
      <c r="M342" s="212"/>
      <c r="N342" s="213"/>
      <c r="O342" s="213"/>
      <c r="P342" s="214">
        <f>SUM(P343:P385)</f>
        <v>0</v>
      </c>
      <c r="Q342" s="213"/>
      <c r="R342" s="214">
        <f>SUM(R343:R385)</f>
        <v>2.1750880000000001</v>
      </c>
      <c r="S342" s="213"/>
      <c r="T342" s="215">
        <f>SUM(T343:T385)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6" t="s">
        <v>83</v>
      </c>
      <c r="AT342" s="217" t="s">
        <v>74</v>
      </c>
      <c r="AU342" s="217" t="s">
        <v>83</v>
      </c>
      <c r="AY342" s="216" t="s">
        <v>219</v>
      </c>
      <c r="BK342" s="218">
        <f>SUM(BK343:BK385)</f>
        <v>0</v>
      </c>
    </row>
    <row r="343" s="2" customFormat="1" ht="15.70909" customHeight="1">
      <c r="A343" s="39"/>
      <c r="B343" s="40"/>
      <c r="C343" s="257" t="s">
        <v>551</v>
      </c>
      <c r="D343" s="257" t="s">
        <v>264</v>
      </c>
      <c r="E343" s="258" t="s">
        <v>552</v>
      </c>
      <c r="F343" s="259" t="s">
        <v>553</v>
      </c>
      <c r="G343" s="260" t="s">
        <v>168</v>
      </c>
      <c r="H343" s="261">
        <v>1</v>
      </c>
      <c r="I343" s="262"/>
      <c r="J343" s="263">
        <f>ROUND(I343*H343,2)</f>
        <v>0</v>
      </c>
      <c r="K343" s="259" t="s">
        <v>225</v>
      </c>
      <c r="L343" s="264"/>
      <c r="M343" s="265" t="s">
        <v>1</v>
      </c>
      <c r="N343" s="266" t="s">
        <v>40</v>
      </c>
      <c r="O343" s="92"/>
      <c r="P343" s="230">
        <f>O343*H343</f>
        <v>0</v>
      </c>
      <c r="Q343" s="230">
        <v>0.00115</v>
      </c>
      <c r="R343" s="230">
        <f>Q343*H343</f>
        <v>0.00115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263</v>
      </c>
      <c r="AT343" s="232" t="s">
        <v>264</v>
      </c>
      <c r="AU343" s="232" t="s">
        <v>85</v>
      </c>
      <c r="AY343" s="18" t="s">
        <v>219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83</v>
      </c>
      <c r="BK343" s="233">
        <f>ROUND(I343*H343,2)</f>
        <v>0</v>
      </c>
      <c r="BL343" s="18" t="s">
        <v>226</v>
      </c>
      <c r="BM343" s="232" t="s">
        <v>554</v>
      </c>
    </row>
    <row r="344" s="13" customFormat="1">
      <c r="A344" s="13"/>
      <c r="B344" s="234"/>
      <c r="C344" s="235"/>
      <c r="D344" s="236" t="s">
        <v>228</v>
      </c>
      <c r="E344" s="237" t="s">
        <v>1</v>
      </c>
      <c r="F344" s="238" t="s">
        <v>555</v>
      </c>
      <c r="G344" s="235"/>
      <c r="H344" s="239">
        <v>1</v>
      </c>
      <c r="I344" s="240"/>
      <c r="J344" s="235"/>
      <c r="K344" s="235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228</v>
      </c>
      <c r="AU344" s="245" t="s">
        <v>85</v>
      </c>
      <c r="AV344" s="13" t="s">
        <v>85</v>
      </c>
      <c r="AW344" s="13" t="s">
        <v>32</v>
      </c>
      <c r="AX344" s="13" t="s">
        <v>83</v>
      </c>
      <c r="AY344" s="245" t="s">
        <v>219</v>
      </c>
    </row>
    <row r="345" s="2" customFormat="1" ht="24.65454" customHeight="1">
      <c r="A345" s="39"/>
      <c r="B345" s="40"/>
      <c r="C345" s="221" t="s">
        <v>556</v>
      </c>
      <c r="D345" s="221" t="s">
        <v>221</v>
      </c>
      <c r="E345" s="222" t="s">
        <v>557</v>
      </c>
      <c r="F345" s="223" t="s">
        <v>558</v>
      </c>
      <c r="G345" s="224" t="s">
        <v>168</v>
      </c>
      <c r="H345" s="225">
        <v>22.100000000000001</v>
      </c>
      <c r="I345" s="226"/>
      <c r="J345" s="227">
        <f>ROUND(I345*H345,2)</f>
        <v>0</v>
      </c>
      <c r="K345" s="223" t="s">
        <v>225</v>
      </c>
      <c r="L345" s="45"/>
      <c r="M345" s="228" t="s">
        <v>1</v>
      </c>
      <c r="N345" s="229" t="s">
        <v>40</v>
      </c>
      <c r="O345" s="92"/>
      <c r="P345" s="230">
        <f>O345*H345</f>
        <v>0</v>
      </c>
      <c r="Q345" s="230">
        <v>0.0027599999999999999</v>
      </c>
      <c r="R345" s="230">
        <f>Q345*H345</f>
        <v>0.060996000000000002</v>
      </c>
      <c r="S345" s="230">
        <v>0</v>
      </c>
      <c r="T345" s="23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226</v>
      </c>
      <c r="AT345" s="232" t="s">
        <v>221</v>
      </c>
      <c r="AU345" s="232" t="s">
        <v>85</v>
      </c>
      <c r="AY345" s="18" t="s">
        <v>219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83</v>
      </c>
      <c r="BK345" s="233">
        <f>ROUND(I345*H345,2)</f>
        <v>0</v>
      </c>
      <c r="BL345" s="18" t="s">
        <v>226</v>
      </c>
      <c r="BM345" s="232" t="s">
        <v>559</v>
      </c>
    </row>
    <row r="346" s="15" customFormat="1">
      <c r="A346" s="15"/>
      <c r="B346" s="267"/>
      <c r="C346" s="268"/>
      <c r="D346" s="236" t="s">
        <v>228</v>
      </c>
      <c r="E346" s="269" t="s">
        <v>1</v>
      </c>
      <c r="F346" s="270" t="s">
        <v>302</v>
      </c>
      <c r="G346" s="268"/>
      <c r="H346" s="269" t="s">
        <v>1</v>
      </c>
      <c r="I346" s="271"/>
      <c r="J346" s="268"/>
      <c r="K346" s="268"/>
      <c r="L346" s="272"/>
      <c r="M346" s="273"/>
      <c r="N346" s="274"/>
      <c r="O346" s="274"/>
      <c r="P346" s="274"/>
      <c r="Q346" s="274"/>
      <c r="R346" s="274"/>
      <c r="S346" s="274"/>
      <c r="T346" s="27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6" t="s">
        <v>228</v>
      </c>
      <c r="AU346" s="276" t="s">
        <v>85</v>
      </c>
      <c r="AV346" s="15" t="s">
        <v>83</v>
      </c>
      <c r="AW346" s="15" t="s">
        <v>32</v>
      </c>
      <c r="AX346" s="15" t="s">
        <v>75</v>
      </c>
      <c r="AY346" s="276" t="s">
        <v>219</v>
      </c>
    </row>
    <row r="347" s="13" customFormat="1">
      <c r="A347" s="13"/>
      <c r="B347" s="234"/>
      <c r="C347" s="235"/>
      <c r="D347" s="236" t="s">
        <v>228</v>
      </c>
      <c r="E347" s="237" t="s">
        <v>1</v>
      </c>
      <c r="F347" s="238" t="s">
        <v>560</v>
      </c>
      <c r="G347" s="235"/>
      <c r="H347" s="239">
        <v>10.300000000000001</v>
      </c>
      <c r="I347" s="240"/>
      <c r="J347" s="235"/>
      <c r="K347" s="235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228</v>
      </c>
      <c r="AU347" s="245" t="s">
        <v>85</v>
      </c>
      <c r="AV347" s="13" t="s">
        <v>85</v>
      </c>
      <c r="AW347" s="13" t="s">
        <v>32</v>
      </c>
      <c r="AX347" s="13" t="s">
        <v>75</v>
      </c>
      <c r="AY347" s="245" t="s">
        <v>219</v>
      </c>
    </row>
    <row r="348" s="13" customFormat="1">
      <c r="A348" s="13"/>
      <c r="B348" s="234"/>
      <c r="C348" s="235"/>
      <c r="D348" s="236" t="s">
        <v>228</v>
      </c>
      <c r="E348" s="237" t="s">
        <v>1</v>
      </c>
      <c r="F348" s="238" t="s">
        <v>561</v>
      </c>
      <c r="G348" s="235"/>
      <c r="H348" s="239">
        <v>1.75</v>
      </c>
      <c r="I348" s="240"/>
      <c r="J348" s="235"/>
      <c r="K348" s="235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228</v>
      </c>
      <c r="AU348" s="245" t="s">
        <v>85</v>
      </c>
      <c r="AV348" s="13" t="s">
        <v>85</v>
      </c>
      <c r="AW348" s="13" t="s">
        <v>32</v>
      </c>
      <c r="AX348" s="13" t="s">
        <v>75</v>
      </c>
      <c r="AY348" s="245" t="s">
        <v>219</v>
      </c>
    </row>
    <row r="349" s="13" customFormat="1">
      <c r="A349" s="13"/>
      <c r="B349" s="234"/>
      <c r="C349" s="235"/>
      <c r="D349" s="236" t="s">
        <v>228</v>
      </c>
      <c r="E349" s="237" t="s">
        <v>1</v>
      </c>
      <c r="F349" s="238" t="s">
        <v>562</v>
      </c>
      <c r="G349" s="235"/>
      <c r="H349" s="239">
        <v>1.75</v>
      </c>
      <c r="I349" s="240"/>
      <c r="J349" s="235"/>
      <c r="K349" s="235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228</v>
      </c>
      <c r="AU349" s="245" t="s">
        <v>85</v>
      </c>
      <c r="AV349" s="13" t="s">
        <v>85</v>
      </c>
      <c r="AW349" s="13" t="s">
        <v>32</v>
      </c>
      <c r="AX349" s="13" t="s">
        <v>75</v>
      </c>
      <c r="AY349" s="245" t="s">
        <v>219</v>
      </c>
    </row>
    <row r="350" s="13" customFormat="1">
      <c r="A350" s="13"/>
      <c r="B350" s="234"/>
      <c r="C350" s="235"/>
      <c r="D350" s="236" t="s">
        <v>228</v>
      </c>
      <c r="E350" s="237" t="s">
        <v>1</v>
      </c>
      <c r="F350" s="238" t="s">
        <v>563</v>
      </c>
      <c r="G350" s="235"/>
      <c r="H350" s="239">
        <v>1</v>
      </c>
      <c r="I350" s="240"/>
      <c r="J350" s="235"/>
      <c r="K350" s="235"/>
      <c r="L350" s="241"/>
      <c r="M350" s="242"/>
      <c r="N350" s="243"/>
      <c r="O350" s="243"/>
      <c r="P350" s="243"/>
      <c r="Q350" s="243"/>
      <c r="R350" s="243"/>
      <c r="S350" s="243"/>
      <c r="T350" s="24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5" t="s">
        <v>228</v>
      </c>
      <c r="AU350" s="245" t="s">
        <v>85</v>
      </c>
      <c r="AV350" s="13" t="s">
        <v>85</v>
      </c>
      <c r="AW350" s="13" t="s">
        <v>32</v>
      </c>
      <c r="AX350" s="13" t="s">
        <v>75</v>
      </c>
      <c r="AY350" s="245" t="s">
        <v>219</v>
      </c>
    </row>
    <row r="351" s="13" customFormat="1">
      <c r="A351" s="13"/>
      <c r="B351" s="234"/>
      <c r="C351" s="235"/>
      <c r="D351" s="236" t="s">
        <v>228</v>
      </c>
      <c r="E351" s="237" t="s">
        <v>1</v>
      </c>
      <c r="F351" s="238" t="s">
        <v>564</v>
      </c>
      <c r="G351" s="235"/>
      <c r="H351" s="239">
        <v>7.2999999999999998</v>
      </c>
      <c r="I351" s="240"/>
      <c r="J351" s="235"/>
      <c r="K351" s="235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228</v>
      </c>
      <c r="AU351" s="245" t="s">
        <v>85</v>
      </c>
      <c r="AV351" s="13" t="s">
        <v>85</v>
      </c>
      <c r="AW351" s="13" t="s">
        <v>32</v>
      </c>
      <c r="AX351" s="13" t="s">
        <v>75</v>
      </c>
      <c r="AY351" s="245" t="s">
        <v>219</v>
      </c>
    </row>
    <row r="352" s="14" customFormat="1">
      <c r="A352" s="14"/>
      <c r="B352" s="246"/>
      <c r="C352" s="247"/>
      <c r="D352" s="236" t="s">
        <v>228</v>
      </c>
      <c r="E352" s="248" t="s">
        <v>119</v>
      </c>
      <c r="F352" s="249" t="s">
        <v>250</v>
      </c>
      <c r="G352" s="247"/>
      <c r="H352" s="250">
        <v>22.100000000000001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228</v>
      </c>
      <c r="AU352" s="256" t="s">
        <v>85</v>
      </c>
      <c r="AV352" s="14" t="s">
        <v>226</v>
      </c>
      <c r="AW352" s="14" t="s">
        <v>32</v>
      </c>
      <c r="AX352" s="14" t="s">
        <v>83</v>
      </c>
      <c r="AY352" s="256" t="s">
        <v>219</v>
      </c>
    </row>
    <row r="353" s="2" customFormat="1" ht="24.65454" customHeight="1">
      <c r="A353" s="39"/>
      <c r="B353" s="40"/>
      <c r="C353" s="221" t="s">
        <v>565</v>
      </c>
      <c r="D353" s="221" t="s">
        <v>221</v>
      </c>
      <c r="E353" s="222" t="s">
        <v>566</v>
      </c>
      <c r="F353" s="223" t="s">
        <v>567</v>
      </c>
      <c r="G353" s="224" t="s">
        <v>168</v>
      </c>
      <c r="H353" s="225">
        <v>64.930000000000007</v>
      </c>
      <c r="I353" s="226"/>
      <c r="J353" s="227">
        <f>ROUND(I353*H353,2)</f>
        <v>0</v>
      </c>
      <c r="K353" s="223" t="s">
        <v>225</v>
      </c>
      <c r="L353" s="45"/>
      <c r="M353" s="228" t="s">
        <v>1</v>
      </c>
      <c r="N353" s="229" t="s">
        <v>40</v>
      </c>
      <c r="O353" s="92"/>
      <c r="P353" s="230">
        <f>O353*H353</f>
        <v>0</v>
      </c>
      <c r="Q353" s="230">
        <v>0.0044000000000000003</v>
      </c>
      <c r="R353" s="230">
        <f>Q353*H353</f>
        <v>0.28569200000000006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226</v>
      </c>
      <c r="AT353" s="232" t="s">
        <v>221</v>
      </c>
      <c r="AU353" s="232" t="s">
        <v>85</v>
      </c>
      <c r="AY353" s="18" t="s">
        <v>219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83</v>
      </c>
      <c r="BK353" s="233">
        <f>ROUND(I353*H353,2)</f>
        <v>0</v>
      </c>
      <c r="BL353" s="18" t="s">
        <v>226</v>
      </c>
      <c r="BM353" s="232" t="s">
        <v>568</v>
      </c>
    </row>
    <row r="354" s="13" customFormat="1">
      <c r="A354" s="13"/>
      <c r="B354" s="234"/>
      <c r="C354" s="235"/>
      <c r="D354" s="236" t="s">
        <v>228</v>
      </c>
      <c r="E354" s="237" t="s">
        <v>1</v>
      </c>
      <c r="F354" s="238" t="s">
        <v>569</v>
      </c>
      <c r="G354" s="235"/>
      <c r="H354" s="239">
        <v>14.93</v>
      </c>
      <c r="I354" s="240"/>
      <c r="J354" s="235"/>
      <c r="K354" s="235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228</v>
      </c>
      <c r="AU354" s="245" t="s">
        <v>85</v>
      </c>
      <c r="AV354" s="13" t="s">
        <v>85</v>
      </c>
      <c r="AW354" s="13" t="s">
        <v>32</v>
      </c>
      <c r="AX354" s="13" t="s">
        <v>75</v>
      </c>
      <c r="AY354" s="245" t="s">
        <v>219</v>
      </c>
    </row>
    <row r="355" s="13" customFormat="1">
      <c r="A355" s="13"/>
      <c r="B355" s="234"/>
      <c r="C355" s="235"/>
      <c r="D355" s="236" t="s">
        <v>228</v>
      </c>
      <c r="E355" s="237" t="s">
        <v>1</v>
      </c>
      <c r="F355" s="238" t="s">
        <v>570</v>
      </c>
      <c r="G355" s="235"/>
      <c r="H355" s="239">
        <v>5.7000000000000002</v>
      </c>
      <c r="I355" s="240"/>
      <c r="J355" s="235"/>
      <c r="K355" s="235"/>
      <c r="L355" s="241"/>
      <c r="M355" s="242"/>
      <c r="N355" s="243"/>
      <c r="O355" s="243"/>
      <c r="P355" s="243"/>
      <c r="Q355" s="243"/>
      <c r="R355" s="243"/>
      <c r="S355" s="243"/>
      <c r="T355" s="24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5" t="s">
        <v>228</v>
      </c>
      <c r="AU355" s="245" t="s">
        <v>85</v>
      </c>
      <c r="AV355" s="13" t="s">
        <v>85</v>
      </c>
      <c r="AW355" s="13" t="s">
        <v>32</v>
      </c>
      <c r="AX355" s="13" t="s">
        <v>75</v>
      </c>
      <c r="AY355" s="245" t="s">
        <v>219</v>
      </c>
    </row>
    <row r="356" s="13" customFormat="1">
      <c r="A356" s="13"/>
      <c r="B356" s="234"/>
      <c r="C356" s="235"/>
      <c r="D356" s="236" t="s">
        <v>228</v>
      </c>
      <c r="E356" s="237" t="s">
        <v>1</v>
      </c>
      <c r="F356" s="238" t="s">
        <v>571</v>
      </c>
      <c r="G356" s="235"/>
      <c r="H356" s="239">
        <v>12.800000000000001</v>
      </c>
      <c r="I356" s="240"/>
      <c r="J356" s="235"/>
      <c r="K356" s="235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228</v>
      </c>
      <c r="AU356" s="245" t="s">
        <v>85</v>
      </c>
      <c r="AV356" s="13" t="s">
        <v>85</v>
      </c>
      <c r="AW356" s="13" t="s">
        <v>32</v>
      </c>
      <c r="AX356" s="13" t="s">
        <v>75</v>
      </c>
      <c r="AY356" s="245" t="s">
        <v>219</v>
      </c>
    </row>
    <row r="357" s="13" customFormat="1">
      <c r="A357" s="13"/>
      <c r="B357" s="234"/>
      <c r="C357" s="235"/>
      <c r="D357" s="236" t="s">
        <v>228</v>
      </c>
      <c r="E357" s="237" t="s">
        <v>1</v>
      </c>
      <c r="F357" s="238" t="s">
        <v>572</v>
      </c>
      <c r="G357" s="235"/>
      <c r="H357" s="239">
        <v>31.5</v>
      </c>
      <c r="I357" s="240"/>
      <c r="J357" s="235"/>
      <c r="K357" s="235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228</v>
      </c>
      <c r="AU357" s="245" t="s">
        <v>85</v>
      </c>
      <c r="AV357" s="13" t="s">
        <v>85</v>
      </c>
      <c r="AW357" s="13" t="s">
        <v>32</v>
      </c>
      <c r="AX357" s="13" t="s">
        <v>75</v>
      </c>
      <c r="AY357" s="245" t="s">
        <v>219</v>
      </c>
    </row>
    <row r="358" s="14" customFormat="1">
      <c r="A358" s="14"/>
      <c r="B358" s="246"/>
      <c r="C358" s="247"/>
      <c r="D358" s="236" t="s">
        <v>228</v>
      </c>
      <c r="E358" s="248" t="s">
        <v>121</v>
      </c>
      <c r="F358" s="249" t="s">
        <v>250</v>
      </c>
      <c r="G358" s="247"/>
      <c r="H358" s="250">
        <v>64.930000000000007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228</v>
      </c>
      <c r="AU358" s="256" t="s">
        <v>85</v>
      </c>
      <c r="AV358" s="14" t="s">
        <v>226</v>
      </c>
      <c r="AW358" s="14" t="s">
        <v>32</v>
      </c>
      <c r="AX358" s="14" t="s">
        <v>83</v>
      </c>
      <c r="AY358" s="256" t="s">
        <v>219</v>
      </c>
    </row>
    <row r="359" s="2" customFormat="1" ht="24.65454" customHeight="1">
      <c r="A359" s="39"/>
      <c r="B359" s="40"/>
      <c r="C359" s="221" t="s">
        <v>573</v>
      </c>
      <c r="D359" s="221" t="s">
        <v>221</v>
      </c>
      <c r="E359" s="222" t="s">
        <v>574</v>
      </c>
      <c r="F359" s="223" t="s">
        <v>575</v>
      </c>
      <c r="G359" s="224" t="s">
        <v>576</v>
      </c>
      <c r="H359" s="225">
        <v>12</v>
      </c>
      <c r="I359" s="226"/>
      <c r="J359" s="227">
        <f>ROUND(I359*H359,2)</f>
        <v>0</v>
      </c>
      <c r="K359" s="223" t="s">
        <v>225</v>
      </c>
      <c r="L359" s="45"/>
      <c r="M359" s="228" t="s">
        <v>1</v>
      </c>
      <c r="N359" s="229" t="s">
        <v>40</v>
      </c>
      <c r="O359" s="92"/>
      <c r="P359" s="230">
        <f>O359*H359</f>
        <v>0</v>
      </c>
      <c r="Q359" s="230">
        <v>0</v>
      </c>
      <c r="R359" s="230">
        <f>Q359*H359</f>
        <v>0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226</v>
      </c>
      <c r="AT359" s="232" t="s">
        <v>221</v>
      </c>
      <c r="AU359" s="232" t="s">
        <v>85</v>
      </c>
      <c r="AY359" s="18" t="s">
        <v>219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83</v>
      </c>
      <c r="BK359" s="233">
        <f>ROUND(I359*H359,2)</f>
        <v>0</v>
      </c>
      <c r="BL359" s="18" t="s">
        <v>226</v>
      </c>
      <c r="BM359" s="232" t="s">
        <v>577</v>
      </c>
    </row>
    <row r="360" s="13" customFormat="1">
      <c r="A360" s="13"/>
      <c r="B360" s="234"/>
      <c r="C360" s="235"/>
      <c r="D360" s="236" t="s">
        <v>228</v>
      </c>
      <c r="E360" s="237" t="s">
        <v>1</v>
      </c>
      <c r="F360" s="238" t="s">
        <v>578</v>
      </c>
      <c r="G360" s="235"/>
      <c r="H360" s="239">
        <v>12</v>
      </c>
      <c r="I360" s="240"/>
      <c r="J360" s="235"/>
      <c r="K360" s="235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228</v>
      </c>
      <c r="AU360" s="245" t="s">
        <v>85</v>
      </c>
      <c r="AV360" s="13" t="s">
        <v>85</v>
      </c>
      <c r="AW360" s="13" t="s">
        <v>32</v>
      </c>
      <c r="AX360" s="13" t="s">
        <v>83</v>
      </c>
      <c r="AY360" s="245" t="s">
        <v>219</v>
      </c>
    </row>
    <row r="361" s="2" customFormat="1" ht="15.70909" customHeight="1">
      <c r="A361" s="39"/>
      <c r="B361" s="40"/>
      <c r="C361" s="257" t="s">
        <v>579</v>
      </c>
      <c r="D361" s="257" t="s">
        <v>264</v>
      </c>
      <c r="E361" s="258" t="s">
        <v>580</v>
      </c>
      <c r="F361" s="259" t="s">
        <v>581</v>
      </c>
      <c r="G361" s="260" t="s">
        <v>576</v>
      </c>
      <c r="H361" s="261">
        <v>12</v>
      </c>
      <c r="I361" s="262"/>
      <c r="J361" s="263">
        <f>ROUND(I361*H361,2)</f>
        <v>0</v>
      </c>
      <c r="K361" s="259" t="s">
        <v>225</v>
      </c>
      <c r="L361" s="264"/>
      <c r="M361" s="265" t="s">
        <v>1</v>
      </c>
      <c r="N361" s="266" t="s">
        <v>40</v>
      </c>
      <c r="O361" s="92"/>
      <c r="P361" s="230">
        <f>O361*H361</f>
        <v>0</v>
      </c>
      <c r="Q361" s="230">
        <v>0.00088000000000000003</v>
      </c>
      <c r="R361" s="230">
        <f>Q361*H361</f>
        <v>0.01056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263</v>
      </c>
      <c r="AT361" s="232" t="s">
        <v>264</v>
      </c>
      <c r="AU361" s="232" t="s">
        <v>85</v>
      </c>
      <c r="AY361" s="18" t="s">
        <v>219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83</v>
      </c>
      <c r="BK361" s="233">
        <f>ROUND(I361*H361,2)</f>
        <v>0</v>
      </c>
      <c r="BL361" s="18" t="s">
        <v>226</v>
      </c>
      <c r="BM361" s="232" t="s">
        <v>582</v>
      </c>
    </row>
    <row r="362" s="13" customFormat="1">
      <c r="A362" s="13"/>
      <c r="B362" s="234"/>
      <c r="C362" s="235"/>
      <c r="D362" s="236" t="s">
        <v>228</v>
      </c>
      <c r="E362" s="237" t="s">
        <v>1</v>
      </c>
      <c r="F362" s="238" t="s">
        <v>310</v>
      </c>
      <c r="G362" s="235"/>
      <c r="H362" s="239">
        <v>12</v>
      </c>
      <c r="I362" s="240"/>
      <c r="J362" s="235"/>
      <c r="K362" s="235"/>
      <c r="L362" s="241"/>
      <c r="M362" s="242"/>
      <c r="N362" s="243"/>
      <c r="O362" s="243"/>
      <c r="P362" s="243"/>
      <c r="Q362" s="243"/>
      <c r="R362" s="243"/>
      <c r="S362" s="243"/>
      <c r="T362" s="24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5" t="s">
        <v>228</v>
      </c>
      <c r="AU362" s="245" t="s">
        <v>85</v>
      </c>
      <c r="AV362" s="13" t="s">
        <v>85</v>
      </c>
      <c r="AW362" s="13" t="s">
        <v>32</v>
      </c>
      <c r="AX362" s="13" t="s">
        <v>83</v>
      </c>
      <c r="AY362" s="245" t="s">
        <v>219</v>
      </c>
    </row>
    <row r="363" s="2" customFormat="1" ht="24.65454" customHeight="1">
      <c r="A363" s="39"/>
      <c r="B363" s="40"/>
      <c r="C363" s="221" t="s">
        <v>583</v>
      </c>
      <c r="D363" s="221" t="s">
        <v>221</v>
      </c>
      <c r="E363" s="222" t="s">
        <v>584</v>
      </c>
      <c r="F363" s="223" t="s">
        <v>585</v>
      </c>
      <c r="G363" s="224" t="s">
        <v>576</v>
      </c>
      <c r="H363" s="225">
        <v>5</v>
      </c>
      <c r="I363" s="226"/>
      <c r="J363" s="227">
        <f>ROUND(I363*H363,2)</f>
        <v>0</v>
      </c>
      <c r="K363" s="223" t="s">
        <v>225</v>
      </c>
      <c r="L363" s="45"/>
      <c r="M363" s="228" t="s">
        <v>1</v>
      </c>
      <c r="N363" s="229" t="s">
        <v>40</v>
      </c>
      <c r="O363" s="92"/>
      <c r="P363" s="230">
        <f>O363*H363</f>
        <v>0</v>
      </c>
      <c r="Q363" s="230">
        <v>1.0000000000000001E-05</v>
      </c>
      <c r="R363" s="230">
        <f>Q363*H363</f>
        <v>5.0000000000000002E-05</v>
      </c>
      <c r="S363" s="230">
        <v>0</v>
      </c>
      <c r="T363" s="23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2" t="s">
        <v>226</v>
      </c>
      <c r="AT363" s="232" t="s">
        <v>221</v>
      </c>
      <c r="AU363" s="232" t="s">
        <v>85</v>
      </c>
      <c r="AY363" s="18" t="s">
        <v>219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8" t="s">
        <v>83</v>
      </c>
      <c r="BK363" s="233">
        <f>ROUND(I363*H363,2)</f>
        <v>0</v>
      </c>
      <c r="BL363" s="18" t="s">
        <v>226</v>
      </c>
      <c r="BM363" s="232" t="s">
        <v>586</v>
      </c>
    </row>
    <row r="364" s="13" customFormat="1">
      <c r="A364" s="13"/>
      <c r="B364" s="234"/>
      <c r="C364" s="235"/>
      <c r="D364" s="236" t="s">
        <v>228</v>
      </c>
      <c r="E364" s="237" t="s">
        <v>1</v>
      </c>
      <c r="F364" s="238" t="s">
        <v>587</v>
      </c>
      <c r="G364" s="235"/>
      <c r="H364" s="239">
        <v>5</v>
      </c>
      <c r="I364" s="240"/>
      <c r="J364" s="235"/>
      <c r="K364" s="235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228</v>
      </c>
      <c r="AU364" s="245" t="s">
        <v>85</v>
      </c>
      <c r="AV364" s="13" t="s">
        <v>85</v>
      </c>
      <c r="AW364" s="13" t="s">
        <v>32</v>
      </c>
      <c r="AX364" s="13" t="s">
        <v>83</v>
      </c>
      <c r="AY364" s="245" t="s">
        <v>219</v>
      </c>
    </row>
    <row r="365" s="2" customFormat="1" ht="15.70909" customHeight="1">
      <c r="A365" s="39"/>
      <c r="B365" s="40"/>
      <c r="C365" s="257" t="s">
        <v>588</v>
      </c>
      <c r="D365" s="257" t="s">
        <v>264</v>
      </c>
      <c r="E365" s="258" t="s">
        <v>589</v>
      </c>
      <c r="F365" s="259" t="s">
        <v>590</v>
      </c>
      <c r="G365" s="260" t="s">
        <v>576</v>
      </c>
      <c r="H365" s="261">
        <v>5</v>
      </c>
      <c r="I365" s="262"/>
      <c r="J365" s="263">
        <f>ROUND(I365*H365,2)</f>
        <v>0</v>
      </c>
      <c r="K365" s="259" t="s">
        <v>225</v>
      </c>
      <c r="L365" s="264"/>
      <c r="M365" s="265" t="s">
        <v>1</v>
      </c>
      <c r="N365" s="266" t="s">
        <v>40</v>
      </c>
      <c r="O365" s="92"/>
      <c r="P365" s="230">
        <f>O365*H365</f>
        <v>0</v>
      </c>
      <c r="Q365" s="230">
        <v>0.0043</v>
      </c>
      <c r="R365" s="230">
        <f>Q365*H365</f>
        <v>0.021499999999999998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263</v>
      </c>
      <c r="AT365" s="232" t="s">
        <v>264</v>
      </c>
      <c r="AU365" s="232" t="s">
        <v>85</v>
      </c>
      <c r="AY365" s="18" t="s">
        <v>219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83</v>
      </c>
      <c r="BK365" s="233">
        <f>ROUND(I365*H365,2)</f>
        <v>0</v>
      </c>
      <c r="BL365" s="18" t="s">
        <v>226</v>
      </c>
      <c r="BM365" s="232" t="s">
        <v>591</v>
      </c>
    </row>
    <row r="366" s="2" customFormat="1" ht="24.65454" customHeight="1">
      <c r="A366" s="39"/>
      <c r="B366" s="40"/>
      <c r="C366" s="221" t="s">
        <v>592</v>
      </c>
      <c r="D366" s="221" t="s">
        <v>221</v>
      </c>
      <c r="E366" s="222" t="s">
        <v>593</v>
      </c>
      <c r="F366" s="223" t="s">
        <v>594</v>
      </c>
      <c r="G366" s="224" t="s">
        <v>576</v>
      </c>
      <c r="H366" s="225">
        <v>10</v>
      </c>
      <c r="I366" s="226"/>
      <c r="J366" s="227">
        <f>ROUND(I366*H366,2)</f>
        <v>0</v>
      </c>
      <c r="K366" s="223" t="s">
        <v>225</v>
      </c>
      <c r="L366" s="45"/>
      <c r="M366" s="228" t="s">
        <v>1</v>
      </c>
      <c r="N366" s="229" t="s">
        <v>40</v>
      </c>
      <c r="O366" s="92"/>
      <c r="P366" s="230">
        <f>O366*H366</f>
        <v>0</v>
      </c>
      <c r="Q366" s="230">
        <v>0</v>
      </c>
      <c r="R366" s="230">
        <f>Q366*H366</f>
        <v>0</v>
      </c>
      <c r="S366" s="230">
        <v>0</v>
      </c>
      <c r="T366" s="23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2" t="s">
        <v>226</v>
      </c>
      <c r="AT366" s="232" t="s">
        <v>221</v>
      </c>
      <c r="AU366" s="232" t="s">
        <v>85</v>
      </c>
      <c r="AY366" s="18" t="s">
        <v>219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8" t="s">
        <v>83</v>
      </c>
      <c r="BK366" s="233">
        <f>ROUND(I366*H366,2)</f>
        <v>0</v>
      </c>
      <c r="BL366" s="18" t="s">
        <v>226</v>
      </c>
      <c r="BM366" s="232" t="s">
        <v>595</v>
      </c>
    </row>
    <row r="367" s="13" customFormat="1">
      <c r="A367" s="13"/>
      <c r="B367" s="234"/>
      <c r="C367" s="235"/>
      <c r="D367" s="236" t="s">
        <v>228</v>
      </c>
      <c r="E367" s="237" t="s">
        <v>1</v>
      </c>
      <c r="F367" s="238" t="s">
        <v>596</v>
      </c>
      <c r="G367" s="235"/>
      <c r="H367" s="239">
        <v>10</v>
      </c>
      <c r="I367" s="240"/>
      <c r="J367" s="235"/>
      <c r="K367" s="235"/>
      <c r="L367" s="241"/>
      <c r="M367" s="242"/>
      <c r="N367" s="243"/>
      <c r="O367" s="243"/>
      <c r="P367" s="243"/>
      <c r="Q367" s="243"/>
      <c r="R367" s="243"/>
      <c r="S367" s="243"/>
      <c r="T367" s="24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5" t="s">
        <v>228</v>
      </c>
      <c r="AU367" s="245" t="s">
        <v>85</v>
      </c>
      <c r="AV367" s="13" t="s">
        <v>85</v>
      </c>
      <c r="AW367" s="13" t="s">
        <v>32</v>
      </c>
      <c r="AX367" s="13" t="s">
        <v>83</v>
      </c>
      <c r="AY367" s="245" t="s">
        <v>219</v>
      </c>
    </row>
    <row r="368" s="2" customFormat="1" ht="24.65454" customHeight="1">
      <c r="A368" s="39"/>
      <c r="B368" s="40"/>
      <c r="C368" s="221" t="s">
        <v>597</v>
      </c>
      <c r="D368" s="221" t="s">
        <v>221</v>
      </c>
      <c r="E368" s="222" t="s">
        <v>598</v>
      </c>
      <c r="F368" s="223" t="s">
        <v>599</v>
      </c>
      <c r="G368" s="224" t="s">
        <v>576</v>
      </c>
      <c r="H368" s="225">
        <v>8</v>
      </c>
      <c r="I368" s="226"/>
      <c r="J368" s="227">
        <f>ROUND(I368*H368,2)</f>
        <v>0</v>
      </c>
      <c r="K368" s="223" t="s">
        <v>225</v>
      </c>
      <c r="L368" s="45"/>
      <c r="M368" s="228" t="s">
        <v>1</v>
      </c>
      <c r="N368" s="229" t="s">
        <v>40</v>
      </c>
      <c r="O368" s="92"/>
      <c r="P368" s="230">
        <f>O368*H368</f>
        <v>0</v>
      </c>
      <c r="Q368" s="230">
        <v>0.064509999999999998</v>
      </c>
      <c r="R368" s="230">
        <f>Q368*H368</f>
        <v>0.51607999999999998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226</v>
      </c>
      <c r="AT368" s="232" t="s">
        <v>221</v>
      </c>
      <c r="AU368" s="232" t="s">
        <v>85</v>
      </c>
      <c r="AY368" s="18" t="s">
        <v>219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83</v>
      </c>
      <c r="BK368" s="233">
        <f>ROUND(I368*H368,2)</f>
        <v>0</v>
      </c>
      <c r="BL368" s="18" t="s">
        <v>226</v>
      </c>
      <c r="BM368" s="232" t="s">
        <v>600</v>
      </c>
    </row>
    <row r="369" s="13" customFormat="1">
      <c r="A369" s="13"/>
      <c r="B369" s="234"/>
      <c r="C369" s="235"/>
      <c r="D369" s="236" t="s">
        <v>228</v>
      </c>
      <c r="E369" s="237" t="s">
        <v>1</v>
      </c>
      <c r="F369" s="238" t="s">
        <v>601</v>
      </c>
      <c r="G369" s="235"/>
      <c r="H369" s="239">
        <v>2</v>
      </c>
      <c r="I369" s="240"/>
      <c r="J369" s="235"/>
      <c r="K369" s="235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228</v>
      </c>
      <c r="AU369" s="245" t="s">
        <v>85</v>
      </c>
      <c r="AV369" s="13" t="s">
        <v>85</v>
      </c>
      <c r="AW369" s="13" t="s">
        <v>32</v>
      </c>
      <c r="AX369" s="13" t="s">
        <v>75</v>
      </c>
      <c r="AY369" s="245" t="s">
        <v>219</v>
      </c>
    </row>
    <row r="370" s="13" customFormat="1">
      <c r="A370" s="13"/>
      <c r="B370" s="234"/>
      <c r="C370" s="235"/>
      <c r="D370" s="236" t="s">
        <v>228</v>
      </c>
      <c r="E370" s="237" t="s">
        <v>1</v>
      </c>
      <c r="F370" s="238" t="s">
        <v>602</v>
      </c>
      <c r="G370" s="235"/>
      <c r="H370" s="239">
        <v>6</v>
      </c>
      <c r="I370" s="240"/>
      <c r="J370" s="235"/>
      <c r="K370" s="235"/>
      <c r="L370" s="241"/>
      <c r="M370" s="242"/>
      <c r="N370" s="243"/>
      <c r="O370" s="243"/>
      <c r="P370" s="243"/>
      <c r="Q370" s="243"/>
      <c r="R370" s="243"/>
      <c r="S370" s="243"/>
      <c r="T370" s="24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5" t="s">
        <v>228</v>
      </c>
      <c r="AU370" s="245" t="s">
        <v>85</v>
      </c>
      <c r="AV370" s="13" t="s">
        <v>85</v>
      </c>
      <c r="AW370" s="13" t="s">
        <v>32</v>
      </c>
      <c r="AX370" s="13" t="s">
        <v>75</v>
      </c>
      <c r="AY370" s="245" t="s">
        <v>219</v>
      </c>
    </row>
    <row r="371" s="14" customFormat="1">
      <c r="A371" s="14"/>
      <c r="B371" s="246"/>
      <c r="C371" s="247"/>
      <c r="D371" s="236" t="s">
        <v>228</v>
      </c>
      <c r="E371" s="248" t="s">
        <v>1</v>
      </c>
      <c r="F371" s="249" t="s">
        <v>250</v>
      </c>
      <c r="G371" s="247"/>
      <c r="H371" s="250">
        <v>8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6" t="s">
        <v>228</v>
      </c>
      <c r="AU371" s="256" t="s">
        <v>85</v>
      </c>
      <c r="AV371" s="14" t="s">
        <v>226</v>
      </c>
      <c r="AW371" s="14" t="s">
        <v>32</v>
      </c>
      <c r="AX371" s="14" t="s">
        <v>83</v>
      </c>
      <c r="AY371" s="256" t="s">
        <v>219</v>
      </c>
    </row>
    <row r="372" s="2" customFormat="1" ht="24.65454" customHeight="1">
      <c r="A372" s="39"/>
      <c r="B372" s="40"/>
      <c r="C372" s="221" t="s">
        <v>603</v>
      </c>
      <c r="D372" s="221" t="s">
        <v>221</v>
      </c>
      <c r="E372" s="222" t="s">
        <v>604</v>
      </c>
      <c r="F372" s="223" t="s">
        <v>605</v>
      </c>
      <c r="G372" s="224" t="s">
        <v>576</v>
      </c>
      <c r="H372" s="225">
        <v>2</v>
      </c>
      <c r="I372" s="226"/>
      <c r="J372" s="227">
        <f>ROUND(I372*H372,2)</f>
        <v>0</v>
      </c>
      <c r="K372" s="223" t="s">
        <v>225</v>
      </c>
      <c r="L372" s="45"/>
      <c r="M372" s="228" t="s">
        <v>1</v>
      </c>
      <c r="N372" s="229" t="s">
        <v>40</v>
      </c>
      <c r="O372" s="92"/>
      <c r="P372" s="230">
        <f>O372*H372</f>
        <v>0</v>
      </c>
      <c r="Q372" s="230">
        <v>0.074370000000000006</v>
      </c>
      <c r="R372" s="230">
        <f>Q372*H372</f>
        <v>0.14874000000000001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226</v>
      </c>
      <c r="AT372" s="232" t="s">
        <v>221</v>
      </c>
      <c r="AU372" s="232" t="s">
        <v>85</v>
      </c>
      <c r="AY372" s="18" t="s">
        <v>219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83</v>
      </c>
      <c r="BK372" s="233">
        <f>ROUND(I372*H372,2)</f>
        <v>0</v>
      </c>
      <c r="BL372" s="18" t="s">
        <v>226</v>
      </c>
      <c r="BM372" s="232" t="s">
        <v>606</v>
      </c>
    </row>
    <row r="373" s="13" customFormat="1">
      <c r="A373" s="13"/>
      <c r="B373" s="234"/>
      <c r="C373" s="235"/>
      <c r="D373" s="236" t="s">
        <v>228</v>
      </c>
      <c r="E373" s="237" t="s">
        <v>1</v>
      </c>
      <c r="F373" s="238" t="s">
        <v>607</v>
      </c>
      <c r="G373" s="235"/>
      <c r="H373" s="239">
        <v>2</v>
      </c>
      <c r="I373" s="240"/>
      <c r="J373" s="235"/>
      <c r="K373" s="235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228</v>
      </c>
      <c r="AU373" s="245" t="s">
        <v>85</v>
      </c>
      <c r="AV373" s="13" t="s">
        <v>85</v>
      </c>
      <c r="AW373" s="13" t="s">
        <v>32</v>
      </c>
      <c r="AX373" s="13" t="s">
        <v>83</v>
      </c>
      <c r="AY373" s="245" t="s">
        <v>219</v>
      </c>
    </row>
    <row r="374" s="2" customFormat="1" ht="24.65454" customHeight="1">
      <c r="A374" s="39"/>
      <c r="B374" s="40"/>
      <c r="C374" s="221" t="s">
        <v>608</v>
      </c>
      <c r="D374" s="221" t="s">
        <v>221</v>
      </c>
      <c r="E374" s="222" t="s">
        <v>609</v>
      </c>
      <c r="F374" s="223" t="s">
        <v>610</v>
      </c>
      <c r="G374" s="224" t="s">
        <v>576</v>
      </c>
      <c r="H374" s="225">
        <v>10</v>
      </c>
      <c r="I374" s="226"/>
      <c r="J374" s="227">
        <f>ROUND(I374*H374,2)</f>
        <v>0</v>
      </c>
      <c r="K374" s="223" t="s">
        <v>225</v>
      </c>
      <c r="L374" s="45"/>
      <c r="M374" s="228" t="s">
        <v>1</v>
      </c>
      <c r="N374" s="229" t="s">
        <v>40</v>
      </c>
      <c r="O374" s="92"/>
      <c r="P374" s="230">
        <f>O374*H374</f>
        <v>0</v>
      </c>
      <c r="Q374" s="230">
        <v>0.01136</v>
      </c>
      <c r="R374" s="230">
        <f>Q374*H374</f>
        <v>0.11360000000000001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226</v>
      </c>
      <c r="AT374" s="232" t="s">
        <v>221</v>
      </c>
      <c r="AU374" s="232" t="s">
        <v>85</v>
      </c>
      <c r="AY374" s="18" t="s">
        <v>219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83</v>
      </c>
      <c r="BK374" s="233">
        <f>ROUND(I374*H374,2)</f>
        <v>0</v>
      </c>
      <c r="BL374" s="18" t="s">
        <v>226</v>
      </c>
      <c r="BM374" s="232" t="s">
        <v>611</v>
      </c>
    </row>
    <row r="375" s="13" customFormat="1">
      <c r="A375" s="13"/>
      <c r="B375" s="234"/>
      <c r="C375" s="235"/>
      <c r="D375" s="236" t="s">
        <v>228</v>
      </c>
      <c r="E375" s="237" t="s">
        <v>1</v>
      </c>
      <c r="F375" s="238" t="s">
        <v>596</v>
      </c>
      <c r="G375" s="235"/>
      <c r="H375" s="239">
        <v>10</v>
      </c>
      <c r="I375" s="240"/>
      <c r="J375" s="235"/>
      <c r="K375" s="235"/>
      <c r="L375" s="241"/>
      <c r="M375" s="242"/>
      <c r="N375" s="243"/>
      <c r="O375" s="243"/>
      <c r="P375" s="243"/>
      <c r="Q375" s="243"/>
      <c r="R375" s="243"/>
      <c r="S375" s="243"/>
      <c r="T375" s="24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5" t="s">
        <v>228</v>
      </c>
      <c r="AU375" s="245" t="s">
        <v>85</v>
      </c>
      <c r="AV375" s="13" t="s">
        <v>85</v>
      </c>
      <c r="AW375" s="13" t="s">
        <v>32</v>
      </c>
      <c r="AX375" s="13" t="s">
        <v>83</v>
      </c>
      <c r="AY375" s="245" t="s">
        <v>219</v>
      </c>
    </row>
    <row r="376" s="2" customFormat="1" ht="15.70909" customHeight="1">
      <c r="A376" s="39"/>
      <c r="B376" s="40"/>
      <c r="C376" s="257" t="s">
        <v>612</v>
      </c>
      <c r="D376" s="257" t="s">
        <v>264</v>
      </c>
      <c r="E376" s="258" t="s">
        <v>613</v>
      </c>
      <c r="F376" s="259" t="s">
        <v>614</v>
      </c>
      <c r="G376" s="260" t="s">
        <v>576</v>
      </c>
      <c r="H376" s="261">
        <v>6</v>
      </c>
      <c r="I376" s="262"/>
      <c r="J376" s="263">
        <f>ROUND(I376*H376,2)</f>
        <v>0</v>
      </c>
      <c r="K376" s="259" t="s">
        <v>1</v>
      </c>
      <c r="L376" s="264"/>
      <c r="M376" s="265" t="s">
        <v>1</v>
      </c>
      <c r="N376" s="266" t="s">
        <v>40</v>
      </c>
      <c r="O376" s="92"/>
      <c r="P376" s="230">
        <f>O376*H376</f>
        <v>0</v>
      </c>
      <c r="Q376" s="230">
        <v>0.00055999999999999995</v>
      </c>
      <c r="R376" s="230">
        <f>Q376*H376</f>
        <v>0.0033599999999999997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263</v>
      </c>
      <c r="AT376" s="232" t="s">
        <v>264</v>
      </c>
      <c r="AU376" s="232" t="s">
        <v>85</v>
      </c>
      <c r="AY376" s="18" t="s">
        <v>219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83</v>
      </c>
      <c r="BK376" s="233">
        <f>ROUND(I376*H376,2)</f>
        <v>0</v>
      </c>
      <c r="BL376" s="18" t="s">
        <v>226</v>
      </c>
      <c r="BM376" s="232" t="s">
        <v>615</v>
      </c>
    </row>
    <row r="377" s="13" customFormat="1">
      <c r="A377" s="13"/>
      <c r="B377" s="234"/>
      <c r="C377" s="235"/>
      <c r="D377" s="236" t="s">
        <v>228</v>
      </c>
      <c r="E377" s="237" t="s">
        <v>1</v>
      </c>
      <c r="F377" s="238" t="s">
        <v>616</v>
      </c>
      <c r="G377" s="235"/>
      <c r="H377" s="239">
        <v>6</v>
      </c>
      <c r="I377" s="240"/>
      <c r="J377" s="235"/>
      <c r="K377" s="235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228</v>
      </c>
      <c r="AU377" s="245" t="s">
        <v>85</v>
      </c>
      <c r="AV377" s="13" t="s">
        <v>85</v>
      </c>
      <c r="AW377" s="13" t="s">
        <v>32</v>
      </c>
      <c r="AX377" s="13" t="s">
        <v>83</v>
      </c>
      <c r="AY377" s="245" t="s">
        <v>219</v>
      </c>
    </row>
    <row r="378" s="2" customFormat="1" ht="15.70909" customHeight="1">
      <c r="A378" s="39"/>
      <c r="B378" s="40"/>
      <c r="C378" s="257" t="s">
        <v>617</v>
      </c>
      <c r="D378" s="257" t="s">
        <v>264</v>
      </c>
      <c r="E378" s="258" t="s">
        <v>618</v>
      </c>
      <c r="F378" s="259" t="s">
        <v>619</v>
      </c>
      <c r="G378" s="260" t="s">
        <v>576</v>
      </c>
      <c r="H378" s="261">
        <v>8</v>
      </c>
      <c r="I378" s="262"/>
      <c r="J378" s="263">
        <f>ROUND(I378*H378,2)</f>
        <v>0</v>
      </c>
      <c r="K378" s="259" t="s">
        <v>225</v>
      </c>
      <c r="L378" s="264"/>
      <c r="M378" s="265" t="s">
        <v>1</v>
      </c>
      <c r="N378" s="266" t="s">
        <v>40</v>
      </c>
      <c r="O378" s="92"/>
      <c r="P378" s="230">
        <f>O378*H378</f>
        <v>0</v>
      </c>
      <c r="Q378" s="230">
        <v>0.0085000000000000006</v>
      </c>
      <c r="R378" s="230">
        <f>Q378*H378</f>
        <v>0.068000000000000005</v>
      </c>
      <c r="S378" s="230">
        <v>0</v>
      </c>
      <c r="T378" s="23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2" t="s">
        <v>263</v>
      </c>
      <c r="AT378" s="232" t="s">
        <v>264</v>
      </c>
      <c r="AU378" s="232" t="s">
        <v>85</v>
      </c>
      <c r="AY378" s="18" t="s">
        <v>219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8" t="s">
        <v>83</v>
      </c>
      <c r="BK378" s="233">
        <f>ROUND(I378*H378,2)</f>
        <v>0</v>
      </c>
      <c r="BL378" s="18" t="s">
        <v>226</v>
      </c>
      <c r="BM378" s="232" t="s">
        <v>620</v>
      </c>
    </row>
    <row r="379" s="13" customFormat="1">
      <c r="A379" s="13"/>
      <c r="B379" s="234"/>
      <c r="C379" s="235"/>
      <c r="D379" s="236" t="s">
        <v>228</v>
      </c>
      <c r="E379" s="237" t="s">
        <v>1</v>
      </c>
      <c r="F379" s="238" t="s">
        <v>263</v>
      </c>
      <c r="G379" s="235"/>
      <c r="H379" s="239">
        <v>8</v>
      </c>
      <c r="I379" s="240"/>
      <c r="J379" s="235"/>
      <c r="K379" s="235"/>
      <c r="L379" s="241"/>
      <c r="M379" s="242"/>
      <c r="N379" s="243"/>
      <c r="O379" s="243"/>
      <c r="P379" s="243"/>
      <c r="Q379" s="243"/>
      <c r="R379" s="243"/>
      <c r="S379" s="243"/>
      <c r="T379" s="24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5" t="s">
        <v>228</v>
      </c>
      <c r="AU379" s="245" t="s">
        <v>85</v>
      </c>
      <c r="AV379" s="13" t="s">
        <v>85</v>
      </c>
      <c r="AW379" s="13" t="s">
        <v>32</v>
      </c>
      <c r="AX379" s="13" t="s">
        <v>83</v>
      </c>
      <c r="AY379" s="245" t="s">
        <v>219</v>
      </c>
    </row>
    <row r="380" s="2" customFormat="1" ht="24.65454" customHeight="1">
      <c r="A380" s="39"/>
      <c r="B380" s="40"/>
      <c r="C380" s="221" t="s">
        <v>621</v>
      </c>
      <c r="D380" s="221" t="s">
        <v>221</v>
      </c>
      <c r="E380" s="222" t="s">
        <v>622</v>
      </c>
      <c r="F380" s="223" t="s">
        <v>623</v>
      </c>
      <c r="G380" s="224" t="s">
        <v>576</v>
      </c>
      <c r="H380" s="225">
        <v>10</v>
      </c>
      <c r="I380" s="226"/>
      <c r="J380" s="227">
        <f>ROUND(I380*H380,2)</f>
        <v>0</v>
      </c>
      <c r="K380" s="223" t="s">
        <v>225</v>
      </c>
      <c r="L380" s="45"/>
      <c r="M380" s="228" t="s">
        <v>1</v>
      </c>
      <c r="N380" s="229" t="s">
        <v>40</v>
      </c>
      <c r="O380" s="92"/>
      <c r="P380" s="230">
        <f>O380*H380</f>
        <v>0</v>
      </c>
      <c r="Q380" s="230">
        <v>0.0062199999999999998</v>
      </c>
      <c r="R380" s="230">
        <f>Q380*H380</f>
        <v>0.062199999999999998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226</v>
      </c>
      <c r="AT380" s="232" t="s">
        <v>221</v>
      </c>
      <c r="AU380" s="232" t="s">
        <v>85</v>
      </c>
      <c r="AY380" s="18" t="s">
        <v>219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83</v>
      </c>
      <c r="BK380" s="233">
        <f>ROUND(I380*H380,2)</f>
        <v>0</v>
      </c>
      <c r="BL380" s="18" t="s">
        <v>226</v>
      </c>
      <c r="BM380" s="232" t="s">
        <v>624</v>
      </c>
    </row>
    <row r="381" s="13" customFormat="1">
      <c r="A381" s="13"/>
      <c r="B381" s="234"/>
      <c r="C381" s="235"/>
      <c r="D381" s="236" t="s">
        <v>228</v>
      </c>
      <c r="E381" s="237" t="s">
        <v>1</v>
      </c>
      <c r="F381" s="238" t="s">
        <v>625</v>
      </c>
      <c r="G381" s="235"/>
      <c r="H381" s="239">
        <v>10</v>
      </c>
      <c r="I381" s="240"/>
      <c r="J381" s="235"/>
      <c r="K381" s="235"/>
      <c r="L381" s="241"/>
      <c r="M381" s="242"/>
      <c r="N381" s="243"/>
      <c r="O381" s="243"/>
      <c r="P381" s="243"/>
      <c r="Q381" s="243"/>
      <c r="R381" s="243"/>
      <c r="S381" s="243"/>
      <c r="T381" s="24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5" t="s">
        <v>228</v>
      </c>
      <c r="AU381" s="245" t="s">
        <v>85</v>
      </c>
      <c r="AV381" s="13" t="s">
        <v>85</v>
      </c>
      <c r="AW381" s="13" t="s">
        <v>32</v>
      </c>
      <c r="AX381" s="13" t="s">
        <v>83</v>
      </c>
      <c r="AY381" s="245" t="s">
        <v>219</v>
      </c>
    </row>
    <row r="382" s="2" customFormat="1" ht="24.65454" customHeight="1">
      <c r="A382" s="39"/>
      <c r="B382" s="40"/>
      <c r="C382" s="221" t="s">
        <v>626</v>
      </c>
      <c r="D382" s="221" t="s">
        <v>221</v>
      </c>
      <c r="E382" s="222" t="s">
        <v>627</v>
      </c>
      <c r="F382" s="223" t="s">
        <v>628</v>
      </c>
      <c r="G382" s="224" t="s">
        <v>576</v>
      </c>
      <c r="H382" s="225">
        <v>2</v>
      </c>
      <c r="I382" s="226"/>
      <c r="J382" s="227">
        <f>ROUND(I382*H382,2)</f>
        <v>0</v>
      </c>
      <c r="K382" s="223" t="s">
        <v>225</v>
      </c>
      <c r="L382" s="45"/>
      <c r="M382" s="228" t="s">
        <v>1</v>
      </c>
      <c r="N382" s="229" t="s">
        <v>40</v>
      </c>
      <c r="O382" s="92"/>
      <c r="P382" s="230">
        <f>O382*H382</f>
        <v>0</v>
      </c>
      <c r="Q382" s="230">
        <v>0.054539999999999998</v>
      </c>
      <c r="R382" s="230">
        <f>Q382*H382</f>
        <v>0.10908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226</v>
      </c>
      <c r="AT382" s="232" t="s">
        <v>221</v>
      </c>
      <c r="AU382" s="232" t="s">
        <v>85</v>
      </c>
      <c r="AY382" s="18" t="s">
        <v>219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83</v>
      </c>
      <c r="BK382" s="233">
        <f>ROUND(I382*H382,2)</f>
        <v>0</v>
      </c>
      <c r="BL382" s="18" t="s">
        <v>226</v>
      </c>
      <c r="BM382" s="232" t="s">
        <v>629</v>
      </c>
    </row>
    <row r="383" s="13" customFormat="1">
      <c r="A383" s="13"/>
      <c r="B383" s="234"/>
      <c r="C383" s="235"/>
      <c r="D383" s="236" t="s">
        <v>228</v>
      </c>
      <c r="E383" s="237" t="s">
        <v>1</v>
      </c>
      <c r="F383" s="238" t="s">
        <v>630</v>
      </c>
      <c r="G383" s="235"/>
      <c r="H383" s="239">
        <v>2</v>
      </c>
      <c r="I383" s="240"/>
      <c r="J383" s="235"/>
      <c r="K383" s="235"/>
      <c r="L383" s="241"/>
      <c r="M383" s="242"/>
      <c r="N383" s="243"/>
      <c r="O383" s="243"/>
      <c r="P383" s="243"/>
      <c r="Q383" s="243"/>
      <c r="R383" s="243"/>
      <c r="S383" s="243"/>
      <c r="T383" s="24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5" t="s">
        <v>228</v>
      </c>
      <c r="AU383" s="245" t="s">
        <v>85</v>
      </c>
      <c r="AV383" s="13" t="s">
        <v>85</v>
      </c>
      <c r="AW383" s="13" t="s">
        <v>32</v>
      </c>
      <c r="AX383" s="13" t="s">
        <v>83</v>
      </c>
      <c r="AY383" s="245" t="s">
        <v>219</v>
      </c>
    </row>
    <row r="384" s="2" customFormat="1" ht="24.65454" customHeight="1">
      <c r="A384" s="39"/>
      <c r="B384" s="40"/>
      <c r="C384" s="221" t="s">
        <v>631</v>
      </c>
      <c r="D384" s="221" t="s">
        <v>221</v>
      </c>
      <c r="E384" s="222" t="s">
        <v>632</v>
      </c>
      <c r="F384" s="223" t="s">
        <v>633</v>
      </c>
      <c r="G384" s="224" t="s">
        <v>576</v>
      </c>
      <c r="H384" s="225">
        <v>8</v>
      </c>
      <c r="I384" s="226"/>
      <c r="J384" s="227">
        <f>ROUND(I384*H384,2)</f>
        <v>0</v>
      </c>
      <c r="K384" s="223" t="s">
        <v>225</v>
      </c>
      <c r="L384" s="45"/>
      <c r="M384" s="228" t="s">
        <v>1</v>
      </c>
      <c r="N384" s="229" t="s">
        <v>40</v>
      </c>
      <c r="O384" s="92"/>
      <c r="P384" s="230">
        <f>O384*H384</f>
        <v>0</v>
      </c>
      <c r="Q384" s="230">
        <v>0.096759999999999999</v>
      </c>
      <c r="R384" s="230">
        <f>Q384*H384</f>
        <v>0.77407999999999999</v>
      </c>
      <c r="S384" s="230">
        <v>0</v>
      </c>
      <c r="T384" s="23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2" t="s">
        <v>226</v>
      </c>
      <c r="AT384" s="232" t="s">
        <v>221</v>
      </c>
      <c r="AU384" s="232" t="s">
        <v>85</v>
      </c>
      <c r="AY384" s="18" t="s">
        <v>219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8" t="s">
        <v>83</v>
      </c>
      <c r="BK384" s="233">
        <f>ROUND(I384*H384,2)</f>
        <v>0</v>
      </c>
      <c r="BL384" s="18" t="s">
        <v>226</v>
      </c>
      <c r="BM384" s="232" t="s">
        <v>634</v>
      </c>
    </row>
    <row r="385" s="13" customFormat="1">
      <c r="A385" s="13"/>
      <c r="B385" s="234"/>
      <c r="C385" s="235"/>
      <c r="D385" s="236" t="s">
        <v>228</v>
      </c>
      <c r="E385" s="237" t="s">
        <v>1</v>
      </c>
      <c r="F385" s="238" t="s">
        <v>635</v>
      </c>
      <c r="G385" s="235"/>
      <c r="H385" s="239">
        <v>8</v>
      </c>
      <c r="I385" s="240"/>
      <c r="J385" s="235"/>
      <c r="K385" s="235"/>
      <c r="L385" s="241"/>
      <c r="M385" s="242"/>
      <c r="N385" s="243"/>
      <c r="O385" s="243"/>
      <c r="P385" s="243"/>
      <c r="Q385" s="243"/>
      <c r="R385" s="243"/>
      <c r="S385" s="243"/>
      <c r="T385" s="24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5" t="s">
        <v>228</v>
      </c>
      <c r="AU385" s="245" t="s">
        <v>85</v>
      </c>
      <c r="AV385" s="13" t="s">
        <v>85</v>
      </c>
      <c r="AW385" s="13" t="s">
        <v>32</v>
      </c>
      <c r="AX385" s="13" t="s">
        <v>83</v>
      </c>
      <c r="AY385" s="245" t="s">
        <v>219</v>
      </c>
    </row>
    <row r="386" s="12" customFormat="1" ht="22.8" customHeight="1">
      <c r="A386" s="12"/>
      <c r="B386" s="205"/>
      <c r="C386" s="206"/>
      <c r="D386" s="207" t="s">
        <v>74</v>
      </c>
      <c r="E386" s="219" t="s">
        <v>270</v>
      </c>
      <c r="F386" s="219" t="s">
        <v>636</v>
      </c>
      <c r="G386" s="206"/>
      <c r="H386" s="206"/>
      <c r="I386" s="209"/>
      <c r="J386" s="220">
        <f>BK386</f>
        <v>0</v>
      </c>
      <c r="K386" s="206"/>
      <c r="L386" s="211"/>
      <c r="M386" s="212"/>
      <c r="N386" s="213"/>
      <c r="O386" s="213"/>
      <c r="P386" s="214">
        <f>SUM(P387:P524)</f>
        <v>0</v>
      </c>
      <c r="Q386" s="213"/>
      <c r="R386" s="214">
        <f>SUM(R387:R524)</f>
        <v>216.65812677999998</v>
      </c>
      <c r="S386" s="213"/>
      <c r="T386" s="215">
        <f>SUM(T387:T524)</f>
        <v>1.0700000000000001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6" t="s">
        <v>83</v>
      </c>
      <c r="AT386" s="217" t="s">
        <v>74</v>
      </c>
      <c r="AU386" s="217" t="s">
        <v>83</v>
      </c>
      <c r="AY386" s="216" t="s">
        <v>219</v>
      </c>
      <c r="BK386" s="218">
        <f>SUM(BK387:BK524)</f>
        <v>0</v>
      </c>
    </row>
    <row r="387" s="2" customFormat="1" ht="22.25455" customHeight="1">
      <c r="A387" s="39"/>
      <c r="B387" s="40"/>
      <c r="C387" s="221" t="s">
        <v>637</v>
      </c>
      <c r="D387" s="221" t="s">
        <v>221</v>
      </c>
      <c r="E387" s="222" t="s">
        <v>638</v>
      </c>
      <c r="F387" s="223" t="s">
        <v>639</v>
      </c>
      <c r="G387" s="224" t="s">
        <v>576</v>
      </c>
      <c r="H387" s="225">
        <v>15</v>
      </c>
      <c r="I387" s="226"/>
      <c r="J387" s="227">
        <f>ROUND(I387*H387,2)</f>
        <v>0</v>
      </c>
      <c r="K387" s="223" t="s">
        <v>225</v>
      </c>
      <c r="L387" s="45"/>
      <c r="M387" s="228" t="s">
        <v>1</v>
      </c>
      <c r="N387" s="229" t="s">
        <v>40</v>
      </c>
      <c r="O387" s="92"/>
      <c r="P387" s="230">
        <f>O387*H387</f>
        <v>0</v>
      </c>
      <c r="Q387" s="230">
        <v>0.00069999999999999999</v>
      </c>
      <c r="R387" s="230">
        <f>Q387*H387</f>
        <v>0.010500000000000001</v>
      </c>
      <c r="S387" s="230">
        <v>0</v>
      </c>
      <c r="T387" s="23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2" t="s">
        <v>226</v>
      </c>
      <c r="AT387" s="232" t="s">
        <v>221</v>
      </c>
      <c r="AU387" s="232" t="s">
        <v>85</v>
      </c>
      <c r="AY387" s="18" t="s">
        <v>219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8" t="s">
        <v>83</v>
      </c>
      <c r="BK387" s="233">
        <f>ROUND(I387*H387,2)</f>
        <v>0</v>
      </c>
      <c r="BL387" s="18" t="s">
        <v>226</v>
      </c>
      <c r="BM387" s="232" t="s">
        <v>640</v>
      </c>
    </row>
    <row r="388" s="13" customFormat="1">
      <c r="A388" s="13"/>
      <c r="B388" s="234"/>
      <c r="C388" s="235"/>
      <c r="D388" s="236" t="s">
        <v>228</v>
      </c>
      <c r="E388" s="237" t="s">
        <v>1</v>
      </c>
      <c r="F388" s="238" t="s">
        <v>8</v>
      </c>
      <c r="G388" s="235"/>
      <c r="H388" s="239">
        <v>15</v>
      </c>
      <c r="I388" s="240"/>
      <c r="J388" s="235"/>
      <c r="K388" s="235"/>
      <c r="L388" s="241"/>
      <c r="M388" s="242"/>
      <c r="N388" s="243"/>
      <c r="O388" s="243"/>
      <c r="P388" s="243"/>
      <c r="Q388" s="243"/>
      <c r="R388" s="243"/>
      <c r="S388" s="243"/>
      <c r="T388" s="24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5" t="s">
        <v>228</v>
      </c>
      <c r="AU388" s="245" t="s">
        <v>85</v>
      </c>
      <c r="AV388" s="13" t="s">
        <v>85</v>
      </c>
      <c r="AW388" s="13" t="s">
        <v>32</v>
      </c>
      <c r="AX388" s="13" t="s">
        <v>83</v>
      </c>
      <c r="AY388" s="245" t="s">
        <v>219</v>
      </c>
    </row>
    <row r="389" s="2" customFormat="1" ht="15.70909" customHeight="1">
      <c r="A389" s="39"/>
      <c r="B389" s="40"/>
      <c r="C389" s="257" t="s">
        <v>641</v>
      </c>
      <c r="D389" s="257" t="s">
        <v>264</v>
      </c>
      <c r="E389" s="258" t="s">
        <v>642</v>
      </c>
      <c r="F389" s="259" t="s">
        <v>643</v>
      </c>
      <c r="G389" s="260" t="s">
        <v>576</v>
      </c>
      <c r="H389" s="261">
        <v>1</v>
      </c>
      <c r="I389" s="262"/>
      <c r="J389" s="263">
        <f>ROUND(I389*H389,2)</f>
        <v>0</v>
      </c>
      <c r="K389" s="259" t="s">
        <v>225</v>
      </c>
      <c r="L389" s="264"/>
      <c r="M389" s="265" t="s">
        <v>1</v>
      </c>
      <c r="N389" s="266" t="s">
        <v>40</v>
      </c>
      <c r="O389" s="92"/>
      <c r="P389" s="230">
        <f>O389*H389</f>
        <v>0</v>
      </c>
      <c r="Q389" s="230">
        <v>0.0016999999999999999</v>
      </c>
      <c r="R389" s="230">
        <f>Q389*H389</f>
        <v>0.0016999999999999999</v>
      </c>
      <c r="S389" s="230">
        <v>0</v>
      </c>
      <c r="T389" s="23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2" t="s">
        <v>263</v>
      </c>
      <c r="AT389" s="232" t="s">
        <v>264</v>
      </c>
      <c r="AU389" s="232" t="s">
        <v>85</v>
      </c>
      <c r="AY389" s="18" t="s">
        <v>219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8" t="s">
        <v>83</v>
      </c>
      <c r="BK389" s="233">
        <f>ROUND(I389*H389,2)</f>
        <v>0</v>
      </c>
      <c r="BL389" s="18" t="s">
        <v>226</v>
      </c>
      <c r="BM389" s="232" t="s">
        <v>644</v>
      </c>
    </row>
    <row r="390" s="13" customFormat="1">
      <c r="A390" s="13"/>
      <c r="B390" s="234"/>
      <c r="C390" s="235"/>
      <c r="D390" s="236" t="s">
        <v>228</v>
      </c>
      <c r="E390" s="237" t="s">
        <v>1</v>
      </c>
      <c r="F390" s="238" t="s">
        <v>645</v>
      </c>
      <c r="G390" s="235"/>
      <c r="H390" s="239">
        <v>1</v>
      </c>
      <c r="I390" s="240"/>
      <c r="J390" s="235"/>
      <c r="K390" s="235"/>
      <c r="L390" s="241"/>
      <c r="M390" s="242"/>
      <c r="N390" s="243"/>
      <c r="O390" s="243"/>
      <c r="P390" s="243"/>
      <c r="Q390" s="243"/>
      <c r="R390" s="243"/>
      <c r="S390" s="243"/>
      <c r="T390" s="24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5" t="s">
        <v>228</v>
      </c>
      <c r="AU390" s="245" t="s">
        <v>85</v>
      </c>
      <c r="AV390" s="13" t="s">
        <v>85</v>
      </c>
      <c r="AW390" s="13" t="s">
        <v>32</v>
      </c>
      <c r="AX390" s="13" t="s">
        <v>83</v>
      </c>
      <c r="AY390" s="245" t="s">
        <v>219</v>
      </c>
    </row>
    <row r="391" s="2" customFormat="1" ht="15.70909" customHeight="1">
      <c r="A391" s="39"/>
      <c r="B391" s="40"/>
      <c r="C391" s="257" t="s">
        <v>646</v>
      </c>
      <c r="D391" s="257" t="s">
        <v>264</v>
      </c>
      <c r="E391" s="258" t="s">
        <v>647</v>
      </c>
      <c r="F391" s="259" t="s">
        <v>648</v>
      </c>
      <c r="G391" s="260" t="s">
        <v>576</v>
      </c>
      <c r="H391" s="261">
        <v>1</v>
      </c>
      <c r="I391" s="262"/>
      <c r="J391" s="263">
        <f>ROUND(I391*H391,2)</f>
        <v>0</v>
      </c>
      <c r="K391" s="259" t="s">
        <v>225</v>
      </c>
      <c r="L391" s="264"/>
      <c r="M391" s="265" t="s">
        <v>1</v>
      </c>
      <c r="N391" s="266" t="s">
        <v>40</v>
      </c>
      <c r="O391" s="92"/>
      <c r="P391" s="230">
        <f>O391*H391</f>
        <v>0</v>
      </c>
      <c r="Q391" s="230">
        <v>0.00089999999999999998</v>
      </c>
      <c r="R391" s="230">
        <f>Q391*H391</f>
        <v>0.00089999999999999998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263</v>
      </c>
      <c r="AT391" s="232" t="s">
        <v>264</v>
      </c>
      <c r="AU391" s="232" t="s">
        <v>85</v>
      </c>
      <c r="AY391" s="18" t="s">
        <v>219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83</v>
      </c>
      <c r="BK391" s="233">
        <f>ROUND(I391*H391,2)</f>
        <v>0</v>
      </c>
      <c r="BL391" s="18" t="s">
        <v>226</v>
      </c>
      <c r="BM391" s="232" t="s">
        <v>649</v>
      </c>
    </row>
    <row r="392" s="13" customFormat="1">
      <c r="A392" s="13"/>
      <c r="B392" s="234"/>
      <c r="C392" s="235"/>
      <c r="D392" s="236" t="s">
        <v>228</v>
      </c>
      <c r="E392" s="237" t="s">
        <v>1</v>
      </c>
      <c r="F392" s="238" t="s">
        <v>650</v>
      </c>
      <c r="G392" s="235"/>
      <c r="H392" s="239">
        <v>1</v>
      </c>
      <c r="I392" s="240"/>
      <c r="J392" s="235"/>
      <c r="K392" s="235"/>
      <c r="L392" s="241"/>
      <c r="M392" s="242"/>
      <c r="N392" s="243"/>
      <c r="O392" s="243"/>
      <c r="P392" s="243"/>
      <c r="Q392" s="243"/>
      <c r="R392" s="243"/>
      <c r="S392" s="243"/>
      <c r="T392" s="24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5" t="s">
        <v>228</v>
      </c>
      <c r="AU392" s="245" t="s">
        <v>85</v>
      </c>
      <c r="AV392" s="13" t="s">
        <v>85</v>
      </c>
      <c r="AW392" s="13" t="s">
        <v>32</v>
      </c>
      <c r="AX392" s="13" t="s">
        <v>83</v>
      </c>
      <c r="AY392" s="245" t="s">
        <v>219</v>
      </c>
    </row>
    <row r="393" s="2" customFormat="1" ht="15.70909" customHeight="1">
      <c r="A393" s="39"/>
      <c r="B393" s="40"/>
      <c r="C393" s="257" t="s">
        <v>651</v>
      </c>
      <c r="D393" s="257" t="s">
        <v>264</v>
      </c>
      <c r="E393" s="258" t="s">
        <v>652</v>
      </c>
      <c r="F393" s="259" t="s">
        <v>653</v>
      </c>
      <c r="G393" s="260" t="s">
        <v>576</v>
      </c>
      <c r="H393" s="261">
        <v>1</v>
      </c>
      <c r="I393" s="262"/>
      <c r="J393" s="263">
        <f>ROUND(I393*H393,2)</f>
        <v>0</v>
      </c>
      <c r="K393" s="259" t="s">
        <v>225</v>
      </c>
      <c r="L393" s="264"/>
      <c r="M393" s="265" t="s">
        <v>1</v>
      </c>
      <c r="N393" s="266" t="s">
        <v>40</v>
      </c>
      <c r="O393" s="92"/>
      <c r="P393" s="230">
        <f>O393*H393</f>
        <v>0</v>
      </c>
      <c r="Q393" s="230">
        <v>0.0025000000000000001</v>
      </c>
      <c r="R393" s="230">
        <f>Q393*H393</f>
        <v>0.0025000000000000001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263</v>
      </c>
      <c r="AT393" s="232" t="s">
        <v>264</v>
      </c>
      <c r="AU393" s="232" t="s">
        <v>85</v>
      </c>
      <c r="AY393" s="18" t="s">
        <v>219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83</v>
      </c>
      <c r="BK393" s="233">
        <f>ROUND(I393*H393,2)</f>
        <v>0</v>
      </c>
      <c r="BL393" s="18" t="s">
        <v>226</v>
      </c>
      <c r="BM393" s="232" t="s">
        <v>654</v>
      </c>
    </row>
    <row r="394" s="13" customFormat="1">
      <c r="A394" s="13"/>
      <c r="B394" s="234"/>
      <c r="C394" s="235"/>
      <c r="D394" s="236" t="s">
        <v>228</v>
      </c>
      <c r="E394" s="237" t="s">
        <v>1</v>
      </c>
      <c r="F394" s="238" t="s">
        <v>655</v>
      </c>
      <c r="G394" s="235"/>
      <c r="H394" s="239">
        <v>1</v>
      </c>
      <c r="I394" s="240"/>
      <c r="J394" s="235"/>
      <c r="K394" s="235"/>
      <c r="L394" s="241"/>
      <c r="M394" s="242"/>
      <c r="N394" s="243"/>
      <c r="O394" s="243"/>
      <c r="P394" s="243"/>
      <c r="Q394" s="243"/>
      <c r="R394" s="243"/>
      <c r="S394" s="243"/>
      <c r="T394" s="24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5" t="s">
        <v>228</v>
      </c>
      <c r="AU394" s="245" t="s">
        <v>85</v>
      </c>
      <c r="AV394" s="13" t="s">
        <v>85</v>
      </c>
      <c r="AW394" s="13" t="s">
        <v>32</v>
      </c>
      <c r="AX394" s="13" t="s">
        <v>83</v>
      </c>
      <c r="AY394" s="245" t="s">
        <v>219</v>
      </c>
    </row>
    <row r="395" s="2" customFormat="1" ht="15.70909" customHeight="1">
      <c r="A395" s="39"/>
      <c r="B395" s="40"/>
      <c r="C395" s="257" t="s">
        <v>656</v>
      </c>
      <c r="D395" s="257" t="s">
        <v>264</v>
      </c>
      <c r="E395" s="258" t="s">
        <v>657</v>
      </c>
      <c r="F395" s="259" t="s">
        <v>658</v>
      </c>
      <c r="G395" s="260" t="s">
        <v>576</v>
      </c>
      <c r="H395" s="261">
        <v>3</v>
      </c>
      <c r="I395" s="262"/>
      <c r="J395" s="263">
        <f>ROUND(I395*H395,2)</f>
        <v>0</v>
      </c>
      <c r="K395" s="259" t="s">
        <v>225</v>
      </c>
      <c r="L395" s="264"/>
      <c r="M395" s="265" t="s">
        <v>1</v>
      </c>
      <c r="N395" s="266" t="s">
        <v>40</v>
      </c>
      <c r="O395" s="92"/>
      <c r="P395" s="230">
        <f>O395*H395</f>
        <v>0</v>
      </c>
      <c r="Q395" s="230">
        <v>0.0035000000000000001</v>
      </c>
      <c r="R395" s="230">
        <f>Q395*H395</f>
        <v>0.010500000000000001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263</v>
      </c>
      <c r="AT395" s="232" t="s">
        <v>264</v>
      </c>
      <c r="AU395" s="232" t="s">
        <v>85</v>
      </c>
      <c r="AY395" s="18" t="s">
        <v>219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83</v>
      </c>
      <c r="BK395" s="233">
        <f>ROUND(I395*H395,2)</f>
        <v>0</v>
      </c>
      <c r="BL395" s="18" t="s">
        <v>226</v>
      </c>
      <c r="BM395" s="232" t="s">
        <v>659</v>
      </c>
    </row>
    <row r="396" s="13" customFormat="1">
      <c r="A396" s="13"/>
      <c r="B396" s="234"/>
      <c r="C396" s="235"/>
      <c r="D396" s="236" t="s">
        <v>228</v>
      </c>
      <c r="E396" s="237" t="s">
        <v>1</v>
      </c>
      <c r="F396" s="238" t="s">
        <v>660</v>
      </c>
      <c r="G396" s="235"/>
      <c r="H396" s="239">
        <v>1</v>
      </c>
      <c r="I396" s="240"/>
      <c r="J396" s="235"/>
      <c r="K396" s="235"/>
      <c r="L396" s="241"/>
      <c r="M396" s="242"/>
      <c r="N396" s="243"/>
      <c r="O396" s="243"/>
      <c r="P396" s="243"/>
      <c r="Q396" s="243"/>
      <c r="R396" s="243"/>
      <c r="S396" s="243"/>
      <c r="T396" s="24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5" t="s">
        <v>228</v>
      </c>
      <c r="AU396" s="245" t="s">
        <v>85</v>
      </c>
      <c r="AV396" s="13" t="s">
        <v>85</v>
      </c>
      <c r="AW396" s="13" t="s">
        <v>32</v>
      </c>
      <c r="AX396" s="13" t="s">
        <v>75</v>
      </c>
      <c r="AY396" s="245" t="s">
        <v>219</v>
      </c>
    </row>
    <row r="397" s="13" customFormat="1">
      <c r="A397" s="13"/>
      <c r="B397" s="234"/>
      <c r="C397" s="235"/>
      <c r="D397" s="236" t="s">
        <v>228</v>
      </c>
      <c r="E397" s="237" t="s">
        <v>1</v>
      </c>
      <c r="F397" s="238" t="s">
        <v>661</v>
      </c>
      <c r="G397" s="235"/>
      <c r="H397" s="239">
        <v>1</v>
      </c>
      <c r="I397" s="240"/>
      <c r="J397" s="235"/>
      <c r="K397" s="235"/>
      <c r="L397" s="241"/>
      <c r="M397" s="242"/>
      <c r="N397" s="243"/>
      <c r="O397" s="243"/>
      <c r="P397" s="243"/>
      <c r="Q397" s="243"/>
      <c r="R397" s="243"/>
      <c r="S397" s="243"/>
      <c r="T397" s="24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5" t="s">
        <v>228</v>
      </c>
      <c r="AU397" s="245" t="s">
        <v>85</v>
      </c>
      <c r="AV397" s="13" t="s">
        <v>85</v>
      </c>
      <c r="AW397" s="13" t="s">
        <v>32</v>
      </c>
      <c r="AX397" s="13" t="s">
        <v>75</v>
      </c>
      <c r="AY397" s="245" t="s">
        <v>219</v>
      </c>
    </row>
    <row r="398" s="13" customFormat="1">
      <c r="A398" s="13"/>
      <c r="B398" s="234"/>
      <c r="C398" s="235"/>
      <c r="D398" s="236" t="s">
        <v>228</v>
      </c>
      <c r="E398" s="237" t="s">
        <v>1</v>
      </c>
      <c r="F398" s="238" t="s">
        <v>662</v>
      </c>
      <c r="G398" s="235"/>
      <c r="H398" s="239">
        <v>1</v>
      </c>
      <c r="I398" s="240"/>
      <c r="J398" s="235"/>
      <c r="K398" s="235"/>
      <c r="L398" s="241"/>
      <c r="M398" s="242"/>
      <c r="N398" s="243"/>
      <c r="O398" s="243"/>
      <c r="P398" s="243"/>
      <c r="Q398" s="243"/>
      <c r="R398" s="243"/>
      <c r="S398" s="243"/>
      <c r="T398" s="24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5" t="s">
        <v>228</v>
      </c>
      <c r="AU398" s="245" t="s">
        <v>85</v>
      </c>
      <c r="AV398" s="13" t="s">
        <v>85</v>
      </c>
      <c r="AW398" s="13" t="s">
        <v>32</v>
      </c>
      <c r="AX398" s="13" t="s">
        <v>75</v>
      </c>
      <c r="AY398" s="245" t="s">
        <v>219</v>
      </c>
    </row>
    <row r="399" s="14" customFormat="1">
      <c r="A399" s="14"/>
      <c r="B399" s="246"/>
      <c r="C399" s="247"/>
      <c r="D399" s="236" t="s">
        <v>228</v>
      </c>
      <c r="E399" s="248" t="s">
        <v>1</v>
      </c>
      <c r="F399" s="249" t="s">
        <v>250</v>
      </c>
      <c r="G399" s="247"/>
      <c r="H399" s="250">
        <v>3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6" t="s">
        <v>228</v>
      </c>
      <c r="AU399" s="256" t="s">
        <v>85</v>
      </c>
      <c r="AV399" s="14" t="s">
        <v>226</v>
      </c>
      <c r="AW399" s="14" t="s">
        <v>32</v>
      </c>
      <c r="AX399" s="14" t="s">
        <v>83</v>
      </c>
      <c r="AY399" s="256" t="s">
        <v>219</v>
      </c>
    </row>
    <row r="400" s="2" customFormat="1" ht="15.70909" customHeight="1">
      <c r="A400" s="39"/>
      <c r="B400" s="40"/>
      <c r="C400" s="257" t="s">
        <v>663</v>
      </c>
      <c r="D400" s="257" t="s">
        <v>264</v>
      </c>
      <c r="E400" s="258" t="s">
        <v>664</v>
      </c>
      <c r="F400" s="259" t="s">
        <v>665</v>
      </c>
      <c r="G400" s="260" t="s">
        <v>576</v>
      </c>
      <c r="H400" s="261">
        <v>1</v>
      </c>
      <c r="I400" s="262"/>
      <c r="J400" s="263">
        <f>ROUND(I400*H400,2)</f>
        <v>0</v>
      </c>
      <c r="K400" s="259" t="s">
        <v>225</v>
      </c>
      <c r="L400" s="264"/>
      <c r="M400" s="265" t="s">
        <v>1</v>
      </c>
      <c r="N400" s="266" t="s">
        <v>40</v>
      </c>
      <c r="O400" s="92"/>
      <c r="P400" s="230">
        <f>O400*H400</f>
        <v>0</v>
      </c>
      <c r="Q400" s="230">
        <v>0.0025999999999999999</v>
      </c>
      <c r="R400" s="230">
        <f>Q400*H400</f>
        <v>0.0025999999999999999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263</v>
      </c>
      <c r="AT400" s="232" t="s">
        <v>264</v>
      </c>
      <c r="AU400" s="232" t="s">
        <v>85</v>
      </c>
      <c r="AY400" s="18" t="s">
        <v>219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83</v>
      </c>
      <c r="BK400" s="233">
        <f>ROUND(I400*H400,2)</f>
        <v>0</v>
      </c>
      <c r="BL400" s="18" t="s">
        <v>226</v>
      </c>
      <c r="BM400" s="232" t="s">
        <v>666</v>
      </c>
    </row>
    <row r="401" s="13" customFormat="1">
      <c r="A401" s="13"/>
      <c r="B401" s="234"/>
      <c r="C401" s="235"/>
      <c r="D401" s="236" t="s">
        <v>228</v>
      </c>
      <c r="E401" s="237" t="s">
        <v>1</v>
      </c>
      <c r="F401" s="238" t="s">
        <v>667</v>
      </c>
      <c r="G401" s="235"/>
      <c r="H401" s="239">
        <v>1</v>
      </c>
      <c r="I401" s="240"/>
      <c r="J401" s="235"/>
      <c r="K401" s="235"/>
      <c r="L401" s="241"/>
      <c r="M401" s="242"/>
      <c r="N401" s="243"/>
      <c r="O401" s="243"/>
      <c r="P401" s="243"/>
      <c r="Q401" s="243"/>
      <c r="R401" s="243"/>
      <c r="S401" s="243"/>
      <c r="T401" s="24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5" t="s">
        <v>228</v>
      </c>
      <c r="AU401" s="245" t="s">
        <v>85</v>
      </c>
      <c r="AV401" s="13" t="s">
        <v>85</v>
      </c>
      <c r="AW401" s="13" t="s">
        <v>32</v>
      </c>
      <c r="AX401" s="13" t="s">
        <v>83</v>
      </c>
      <c r="AY401" s="245" t="s">
        <v>219</v>
      </c>
    </row>
    <row r="402" s="2" customFormat="1" ht="15.70909" customHeight="1">
      <c r="A402" s="39"/>
      <c r="B402" s="40"/>
      <c r="C402" s="257" t="s">
        <v>668</v>
      </c>
      <c r="D402" s="257" t="s">
        <v>264</v>
      </c>
      <c r="E402" s="258" t="s">
        <v>669</v>
      </c>
      <c r="F402" s="259" t="s">
        <v>670</v>
      </c>
      <c r="G402" s="260" t="s">
        <v>576</v>
      </c>
      <c r="H402" s="261">
        <v>12</v>
      </c>
      <c r="I402" s="262"/>
      <c r="J402" s="263">
        <f>ROUND(I402*H402,2)</f>
        <v>0</v>
      </c>
      <c r="K402" s="259" t="s">
        <v>225</v>
      </c>
      <c r="L402" s="264"/>
      <c r="M402" s="265" t="s">
        <v>1</v>
      </c>
      <c r="N402" s="266" t="s">
        <v>40</v>
      </c>
      <c r="O402" s="92"/>
      <c r="P402" s="230">
        <f>O402*H402</f>
        <v>0</v>
      </c>
      <c r="Q402" s="230">
        <v>0.0064999999999999997</v>
      </c>
      <c r="R402" s="230">
        <f>Q402*H402</f>
        <v>0.078</v>
      </c>
      <c r="S402" s="230">
        <v>0</v>
      </c>
      <c r="T402" s="23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2" t="s">
        <v>263</v>
      </c>
      <c r="AT402" s="232" t="s">
        <v>264</v>
      </c>
      <c r="AU402" s="232" t="s">
        <v>85</v>
      </c>
      <c r="AY402" s="18" t="s">
        <v>219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8" t="s">
        <v>83</v>
      </c>
      <c r="BK402" s="233">
        <f>ROUND(I402*H402,2)</f>
        <v>0</v>
      </c>
      <c r="BL402" s="18" t="s">
        <v>226</v>
      </c>
      <c r="BM402" s="232" t="s">
        <v>671</v>
      </c>
    </row>
    <row r="403" s="13" customFormat="1">
      <c r="A403" s="13"/>
      <c r="B403" s="234"/>
      <c r="C403" s="235"/>
      <c r="D403" s="236" t="s">
        <v>228</v>
      </c>
      <c r="E403" s="237" t="s">
        <v>1</v>
      </c>
      <c r="F403" s="238" t="s">
        <v>310</v>
      </c>
      <c r="G403" s="235"/>
      <c r="H403" s="239">
        <v>12</v>
      </c>
      <c r="I403" s="240"/>
      <c r="J403" s="235"/>
      <c r="K403" s="235"/>
      <c r="L403" s="241"/>
      <c r="M403" s="242"/>
      <c r="N403" s="243"/>
      <c r="O403" s="243"/>
      <c r="P403" s="243"/>
      <c r="Q403" s="243"/>
      <c r="R403" s="243"/>
      <c r="S403" s="243"/>
      <c r="T403" s="24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5" t="s">
        <v>228</v>
      </c>
      <c r="AU403" s="245" t="s">
        <v>85</v>
      </c>
      <c r="AV403" s="13" t="s">
        <v>85</v>
      </c>
      <c r="AW403" s="13" t="s">
        <v>32</v>
      </c>
      <c r="AX403" s="13" t="s">
        <v>83</v>
      </c>
      <c r="AY403" s="245" t="s">
        <v>219</v>
      </c>
    </row>
    <row r="404" s="2" customFormat="1" ht="15.70909" customHeight="1">
      <c r="A404" s="39"/>
      <c r="B404" s="40"/>
      <c r="C404" s="257" t="s">
        <v>672</v>
      </c>
      <c r="D404" s="257" t="s">
        <v>264</v>
      </c>
      <c r="E404" s="258" t="s">
        <v>673</v>
      </c>
      <c r="F404" s="259" t="s">
        <v>674</v>
      </c>
      <c r="G404" s="260" t="s">
        <v>576</v>
      </c>
      <c r="H404" s="261">
        <v>11</v>
      </c>
      <c r="I404" s="262"/>
      <c r="J404" s="263">
        <f>ROUND(I404*H404,2)</f>
        <v>0</v>
      </c>
      <c r="K404" s="259" t="s">
        <v>225</v>
      </c>
      <c r="L404" s="264"/>
      <c r="M404" s="265" t="s">
        <v>1</v>
      </c>
      <c r="N404" s="266" t="s">
        <v>40</v>
      </c>
      <c r="O404" s="92"/>
      <c r="P404" s="230">
        <f>O404*H404</f>
        <v>0</v>
      </c>
      <c r="Q404" s="230">
        <v>0.0033</v>
      </c>
      <c r="R404" s="230">
        <f>Q404*H404</f>
        <v>0.036299999999999999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263</v>
      </c>
      <c r="AT404" s="232" t="s">
        <v>264</v>
      </c>
      <c r="AU404" s="232" t="s">
        <v>85</v>
      </c>
      <c r="AY404" s="18" t="s">
        <v>219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83</v>
      </c>
      <c r="BK404" s="233">
        <f>ROUND(I404*H404,2)</f>
        <v>0</v>
      </c>
      <c r="BL404" s="18" t="s">
        <v>226</v>
      </c>
      <c r="BM404" s="232" t="s">
        <v>675</v>
      </c>
    </row>
    <row r="405" s="13" customFormat="1">
      <c r="A405" s="13"/>
      <c r="B405" s="234"/>
      <c r="C405" s="235"/>
      <c r="D405" s="236" t="s">
        <v>228</v>
      </c>
      <c r="E405" s="237" t="s">
        <v>1</v>
      </c>
      <c r="F405" s="238" t="s">
        <v>284</v>
      </c>
      <c r="G405" s="235"/>
      <c r="H405" s="239">
        <v>11</v>
      </c>
      <c r="I405" s="240"/>
      <c r="J405" s="235"/>
      <c r="K405" s="235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228</v>
      </c>
      <c r="AU405" s="245" t="s">
        <v>85</v>
      </c>
      <c r="AV405" s="13" t="s">
        <v>85</v>
      </c>
      <c r="AW405" s="13" t="s">
        <v>32</v>
      </c>
      <c r="AX405" s="13" t="s">
        <v>83</v>
      </c>
      <c r="AY405" s="245" t="s">
        <v>219</v>
      </c>
    </row>
    <row r="406" s="2" customFormat="1" ht="38.18182" customHeight="1">
      <c r="A406" s="39"/>
      <c r="B406" s="40"/>
      <c r="C406" s="257" t="s">
        <v>676</v>
      </c>
      <c r="D406" s="257" t="s">
        <v>264</v>
      </c>
      <c r="E406" s="258" t="s">
        <v>677</v>
      </c>
      <c r="F406" s="259" t="s">
        <v>678</v>
      </c>
      <c r="G406" s="260" t="s">
        <v>576</v>
      </c>
      <c r="H406" s="261">
        <v>4</v>
      </c>
      <c r="I406" s="262"/>
      <c r="J406" s="263">
        <f>ROUND(I406*H406,2)</f>
        <v>0</v>
      </c>
      <c r="K406" s="259" t="s">
        <v>225</v>
      </c>
      <c r="L406" s="264"/>
      <c r="M406" s="265" t="s">
        <v>1</v>
      </c>
      <c r="N406" s="266" t="s">
        <v>40</v>
      </c>
      <c r="O406" s="92"/>
      <c r="P406" s="230">
        <f>O406*H406</f>
        <v>0</v>
      </c>
      <c r="Q406" s="230">
        <v>0.0012999999999999999</v>
      </c>
      <c r="R406" s="230">
        <f>Q406*H406</f>
        <v>0.0051999999999999998</v>
      </c>
      <c r="S406" s="230">
        <v>0</v>
      </c>
      <c r="T406" s="23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263</v>
      </c>
      <c r="AT406" s="232" t="s">
        <v>264</v>
      </c>
      <c r="AU406" s="232" t="s">
        <v>85</v>
      </c>
      <c r="AY406" s="18" t="s">
        <v>219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83</v>
      </c>
      <c r="BK406" s="233">
        <f>ROUND(I406*H406,2)</f>
        <v>0</v>
      </c>
      <c r="BL406" s="18" t="s">
        <v>226</v>
      </c>
      <c r="BM406" s="232" t="s">
        <v>679</v>
      </c>
    </row>
    <row r="407" s="13" customFormat="1">
      <c r="A407" s="13"/>
      <c r="B407" s="234"/>
      <c r="C407" s="235"/>
      <c r="D407" s="236" t="s">
        <v>228</v>
      </c>
      <c r="E407" s="237" t="s">
        <v>1</v>
      </c>
      <c r="F407" s="238" t="s">
        <v>680</v>
      </c>
      <c r="G407" s="235"/>
      <c r="H407" s="239">
        <v>3</v>
      </c>
      <c r="I407" s="240"/>
      <c r="J407" s="235"/>
      <c r="K407" s="235"/>
      <c r="L407" s="241"/>
      <c r="M407" s="242"/>
      <c r="N407" s="243"/>
      <c r="O407" s="243"/>
      <c r="P407" s="243"/>
      <c r="Q407" s="243"/>
      <c r="R407" s="243"/>
      <c r="S407" s="243"/>
      <c r="T407" s="24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5" t="s">
        <v>228</v>
      </c>
      <c r="AU407" s="245" t="s">
        <v>85</v>
      </c>
      <c r="AV407" s="13" t="s">
        <v>85</v>
      </c>
      <c r="AW407" s="13" t="s">
        <v>32</v>
      </c>
      <c r="AX407" s="13" t="s">
        <v>75</v>
      </c>
      <c r="AY407" s="245" t="s">
        <v>219</v>
      </c>
    </row>
    <row r="408" s="13" customFormat="1">
      <c r="A408" s="13"/>
      <c r="B408" s="234"/>
      <c r="C408" s="235"/>
      <c r="D408" s="236" t="s">
        <v>228</v>
      </c>
      <c r="E408" s="237" t="s">
        <v>1</v>
      </c>
      <c r="F408" s="238" t="s">
        <v>681</v>
      </c>
      <c r="G408" s="235"/>
      <c r="H408" s="239">
        <v>1</v>
      </c>
      <c r="I408" s="240"/>
      <c r="J408" s="235"/>
      <c r="K408" s="235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228</v>
      </c>
      <c r="AU408" s="245" t="s">
        <v>85</v>
      </c>
      <c r="AV408" s="13" t="s">
        <v>85</v>
      </c>
      <c r="AW408" s="13" t="s">
        <v>32</v>
      </c>
      <c r="AX408" s="13" t="s">
        <v>75</v>
      </c>
      <c r="AY408" s="245" t="s">
        <v>219</v>
      </c>
    </row>
    <row r="409" s="14" customFormat="1">
      <c r="A409" s="14"/>
      <c r="B409" s="246"/>
      <c r="C409" s="247"/>
      <c r="D409" s="236" t="s">
        <v>228</v>
      </c>
      <c r="E409" s="248" t="s">
        <v>1</v>
      </c>
      <c r="F409" s="249" t="s">
        <v>250</v>
      </c>
      <c r="G409" s="247"/>
      <c r="H409" s="250">
        <v>4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6" t="s">
        <v>228</v>
      </c>
      <c r="AU409" s="256" t="s">
        <v>85</v>
      </c>
      <c r="AV409" s="14" t="s">
        <v>226</v>
      </c>
      <c r="AW409" s="14" t="s">
        <v>32</v>
      </c>
      <c r="AX409" s="14" t="s">
        <v>83</v>
      </c>
      <c r="AY409" s="256" t="s">
        <v>219</v>
      </c>
    </row>
    <row r="410" s="2" customFormat="1" ht="22.25455" customHeight="1">
      <c r="A410" s="39"/>
      <c r="B410" s="40"/>
      <c r="C410" s="221" t="s">
        <v>682</v>
      </c>
      <c r="D410" s="221" t="s">
        <v>221</v>
      </c>
      <c r="E410" s="222" t="s">
        <v>683</v>
      </c>
      <c r="F410" s="223" t="s">
        <v>684</v>
      </c>
      <c r="G410" s="224" t="s">
        <v>171</v>
      </c>
      <c r="H410" s="225">
        <v>328.29000000000002</v>
      </c>
      <c r="I410" s="226"/>
      <c r="J410" s="227">
        <f>ROUND(I410*H410,2)</f>
        <v>0</v>
      </c>
      <c r="K410" s="223" t="s">
        <v>225</v>
      </c>
      <c r="L410" s="45"/>
      <c r="M410" s="228" t="s">
        <v>1</v>
      </c>
      <c r="N410" s="229" t="s">
        <v>40</v>
      </c>
      <c r="O410" s="92"/>
      <c r="P410" s="230">
        <f>O410*H410</f>
        <v>0</v>
      </c>
      <c r="Q410" s="230">
        <v>0</v>
      </c>
      <c r="R410" s="230">
        <f>Q410*H410</f>
        <v>0</v>
      </c>
      <c r="S410" s="230">
        <v>0</v>
      </c>
      <c r="T410" s="23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2" t="s">
        <v>226</v>
      </c>
      <c r="AT410" s="232" t="s">
        <v>221</v>
      </c>
      <c r="AU410" s="232" t="s">
        <v>85</v>
      </c>
      <c r="AY410" s="18" t="s">
        <v>219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8" t="s">
        <v>83</v>
      </c>
      <c r="BK410" s="233">
        <f>ROUND(I410*H410,2)</f>
        <v>0</v>
      </c>
      <c r="BL410" s="18" t="s">
        <v>226</v>
      </c>
      <c r="BM410" s="232" t="s">
        <v>685</v>
      </c>
    </row>
    <row r="411" s="13" customFormat="1">
      <c r="A411" s="13"/>
      <c r="B411" s="234"/>
      <c r="C411" s="235"/>
      <c r="D411" s="236" t="s">
        <v>228</v>
      </c>
      <c r="E411" s="237" t="s">
        <v>1</v>
      </c>
      <c r="F411" s="238" t="s">
        <v>686</v>
      </c>
      <c r="G411" s="235"/>
      <c r="H411" s="239">
        <v>151.68600000000001</v>
      </c>
      <c r="I411" s="240"/>
      <c r="J411" s="235"/>
      <c r="K411" s="235"/>
      <c r="L411" s="241"/>
      <c r="M411" s="242"/>
      <c r="N411" s="243"/>
      <c r="O411" s="243"/>
      <c r="P411" s="243"/>
      <c r="Q411" s="243"/>
      <c r="R411" s="243"/>
      <c r="S411" s="243"/>
      <c r="T411" s="24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5" t="s">
        <v>228</v>
      </c>
      <c r="AU411" s="245" t="s">
        <v>85</v>
      </c>
      <c r="AV411" s="13" t="s">
        <v>85</v>
      </c>
      <c r="AW411" s="13" t="s">
        <v>32</v>
      </c>
      <c r="AX411" s="13" t="s">
        <v>75</v>
      </c>
      <c r="AY411" s="245" t="s">
        <v>219</v>
      </c>
    </row>
    <row r="412" s="13" customFormat="1">
      <c r="A412" s="13"/>
      <c r="B412" s="234"/>
      <c r="C412" s="235"/>
      <c r="D412" s="236" t="s">
        <v>228</v>
      </c>
      <c r="E412" s="237" t="s">
        <v>1</v>
      </c>
      <c r="F412" s="238" t="s">
        <v>687</v>
      </c>
      <c r="G412" s="235"/>
      <c r="H412" s="239">
        <v>95.506</v>
      </c>
      <c r="I412" s="240"/>
      <c r="J412" s="235"/>
      <c r="K412" s="235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228</v>
      </c>
      <c r="AU412" s="245" t="s">
        <v>85</v>
      </c>
      <c r="AV412" s="13" t="s">
        <v>85</v>
      </c>
      <c r="AW412" s="13" t="s">
        <v>32</v>
      </c>
      <c r="AX412" s="13" t="s">
        <v>75</v>
      </c>
      <c r="AY412" s="245" t="s">
        <v>219</v>
      </c>
    </row>
    <row r="413" s="13" customFormat="1">
      <c r="A413" s="13"/>
      <c r="B413" s="234"/>
      <c r="C413" s="235"/>
      <c r="D413" s="236" t="s">
        <v>228</v>
      </c>
      <c r="E413" s="237" t="s">
        <v>1</v>
      </c>
      <c r="F413" s="238" t="s">
        <v>688</v>
      </c>
      <c r="G413" s="235"/>
      <c r="H413" s="239">
        <v>81.097999999999999</v>
      </c>
      <c r="I413" s="240"/>
      <c r="J413" s="235"/>
      <c r="K413" s="235"/>
      <c r="L413" s="241"/>
      <c r="M413" s="242"/>
      <c r="N413" s="243"/>
      <c r="O413" s="243"/>
      <c r="P413" s="243"/>
      <c r="Q413" s="243"/>
      <c r="R413" s="243"/>
      <c r="S413" s="243"/>
      <c r="T413" s="24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5" t="s">
        <v>228</v>
      </c>
      <c r="AU413" s="245" t="s">
        <v>85</v>
      </c>
      <c r="AV413" s="13" t="s">
        <v>85</v>
      </c>
      <c r="AW413" s="13" t="s">
        <v>32</v>
      </c>
      <c r="AX413" s="13" t="s">
        <v>75</v>
      </c>
      <c r="AY413" s="245" t="s">
        <v>219</v>
      </c>
    </row>
    <row r="414" s="14" customFormat="1">
      <c r="A414" s="14"/>
      <c r="B414" s="246"/>
      <c r="C414" s="247"/>
      <c r="D414" s="236" t="s">
        <v>228</v>
      </c>
      <c r="E414" s="248" t="s">
        <v>170</v>
      </c>
      <c r="F414" s="249" t="s">
        <v>250</v>
      </c>
      <c r="G414" s="247"/>
      <c r="H414" s="250">
        <v>328.29000000000002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6" t="s">
        <v>228</v>
      </c>
      <c r="AU414" s="256" t="s">
        <v>85</v>
      </c>
      <c r="AV414" s="14" t="s">
        <v>226</v>
      </c>
      <c r="AW414" s="14" t="s">
        <v>32</v>
      </c>
      <c r="AX414" s="14" t="s">
        <v>83</v>
      </c>
      <c r="AY414" s="256" t="s">
        <v>219</v>
      </c>
    </row>
    <row r="415" s="2" customFormat="1" ht="22.25455" customHeight="1">
      <c r="A415" s="39"/>
      <c r="B415" s="40"/>
      <c r="C415" s="221" t="s">
        <v>689</v>
      </c>
      <c r="D415" s="221" t="s">
        <v>221</v>
      </c>
      <c r="E415" s="222" t="s">
        <v>690</v>
      </c>
      <c r="F415" s="223" t="s">
        <v>691</v>
      </c>
      <c r="G415" s="224" t="s">
        <v>171</v>
      </c>
      <c r="H415" s="225">
        <v>328.29000000000002</v>
      </c>
      <c r="I415" s="226"/>
      <c r="J415" s="227">
        <f>ROUND(I415*H415,2)</f>
        <v>0</v>
      </c>
      <c r="K415" s="223" t="s">
        <v>225</v>
      </c>
      <c r="L415" s="45"/>
      <c r="M415" s="228" t="s">
        <v>1</v>
      </c>
      <c r="N415" s="229" t="s">
        <v>40</v>
      </c>
      <c r="O415" s="92"/>
      <c r="P415" s="230">
        <f>O415*H415</f>
        <v>0</v>
      </c>
      <c r="Q415" s="230">
        <v>2.0000000000000002E-05</v>
      </c>
      <c r="R415" s="230">
        <f>Q415*H415</f>
        <v>0.006565800000000001</v>
      </c>
      <c r="S415" s="230">
        <v>0</v>
      </c>
      <c r="T415" s="23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2" t="s">
        <v>226</v>
      </c>
      <c r="AT415" s="232" t="s">
        <v>221</v>
      </c>
      <c r="AU415" s="232" t="s">
        <v>85</v>
      </c>
      <c r="AY415" s="18" t="s">
        <v>219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8" t="s">
        <v>83</v>
      </c>
      <c r="BK415" s="233">
        <f>ROUND(I415*H415,2)</f>
        <v>0</v>
      </c>
      <c r="BL415" s="18" t="s">
        <v>226</v>
      </c>
      <c r="BM415" s="232" t="s">
        <v>692</v>
      </c>
    </row>
    <row r="416" s="13" customFormat="1">
      <c r="A416" s="13"/>
      <c r="B416" s="234"/>
      <c r="C416" s="235"/>
      <c r="D416" s="236" t="s">
        <v>228</v>
      </c>
      <c r="E416" s="237" t="s">
        <v>1</v>
      </c>
      <c r="F416" s="238" t="s">
        <v>170</v>
      </c>
      <c r="G416" s="235"/>
      <c r="H416" s="239">
        <v>328.29000000000002</v>
      </c>
      <c r="I416" s="240"/>
      <c r="J416" s="235"/>
      <c r="K416" s="235"/>
      <c r="L416" s="241"/>
      <c r="M416" s="242"/>
      <c r="N416" s="243"/>
      <c r="O416" s="243"/>
      <c r="P416" s="243"/>
      <c r="Q416" s="243"/>
      <c r="R416" s="243"/>
      <c r="S416" s="243"/>
      <c r="T416" s="24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5" t="s">
        <v>228</v>
      </c>
      <c r="AU416" s="245" t="s">
        <v>85</v>
      </c>
      <c r="AV416" s="13" t="s">
        <v>85</v>
      </c>
      <c r="AW416" s="13" t="s">
        <v>32</v>
      </c>
      <c r="AX416" s="13" t="s">
        <v>83</v>
      </c>
      <c r="AY416" s="245" t="s">
        <v>219</v>
      </c>
    </row>
    <row r="417" s="2" customFormat="1" ht="15.70909" customHeight="1">
      <c r="A417" s="39"/>
      <c r="B417" s="40"/>
      <c r="C417" s="257" t="s">
        <v>693</v>
      </c>
      <c r="D417" s="257" t="s">
        <v>264</v>
      </c>
      <c r="E417" s="258" t="s">
        <v>694</v>
      </c>
      <c r="F417" s="259" t="s">
        <v>695</v>
      </c>
      <c r="G417" s="260" t="s">
        <v>168</v>
      </c>
      <c r="H417" s="261">
        <v>51.770000000000003</v>
      </c>
      <c r="I417" s="262"/>
      <c r="J417" s="263">
        <f>ROUND(I417*H417,2)</f>
        <v>0</v>
      </c>
      <c r="K417" s="259" t="s">
        <v>225</v>
      </c>
      <c r="L417" s="264"/>
      <c r="M417" s="265" t="s">
        <v>1</v>
      </c>
      <c r="N417" s="266" t="s">
        <v>40</v>
      </c>
      <c r="O417" s="92"/>
      <c r="P417" s="230">
        <f>O417*H417</f>
        <v>0</v>
      </c>
      <c r="Q417" s="230">
        <v>0.0029299999999999999</v>
      </c>
      <c r="R417" s="230">
        <f>Q417*H417</f>
        <v>0.15168609999999999</v>
      </c>
      <c r="S417" s="230">
        <v>0</v>
      </c>
      <c r="T417" s="23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2" t="s">
        <v>263</v>
      </c>
      <c r="AT417" s="232" t="s">
        <v>264</v>
      </c>
      <c r="AU417" s="232" t="s">
        <v>85</v>
      </c>
      <c r="AY417" s="18" t="s">
        <v>219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8" t="s">
        <v>83</v>
      </c>
      <c r="BK417" s="233">
        <f>ROUND(I417*H417,2)</f>
        <v>0</v>
      </c>
      <c r="BL417" s="18" t="s">
        <v>226</v>
      </c>
      <c r="BM417" s="232" t="s">
        <v>696</v>
      </c>
    </row>
    <row r="418" s="15" customFormat="1">
      <c r="A418" s="15"/>
      <c r="B418" s="267"/>
      <c r="C418" s="268"/>
      <c r="D418" s="236" t="s">
        <v>228</v>
      </c>
      <c r="E418" s="269" t="s">
        <v>1</v>
      </c>
      <c r="F418" s="270" t="s">
        <v>697</v>
      </c>
      <c r="G418" s="268"/>
      <c r="H418" s="269" t="s">
        <v>1</v>
      </c>
      <c r="I418" s="271"/>
      <c r="J418" s="268"/>
      <c r="K418" s="268"/>
      <c r="L418" s="272"/>
      <c r="M418" s="273"/>
      <c r="N418" s="274"/>
      <c r="O418" s="274"/>
      <c r="P418" s="274"/>
      <c r="Q418" s="274"/>
      <c r="R418" s="274"/>
      <c r="S418" s="274"/>
      <c r="T418" s="27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6" t="s">
        <v>228</v>
      </c>
      <c r="AU418" s="276" t="s">
        <v>85</v>
      </c>
      <c r="AV418" s="15" t="s">
        <v>83</v>
      </c>
      <c r="AW418" s="15" t="s">
        <v>32</v>
      </c>
      <c r="AX418" s="15" t="s">
        <v>75</v>
      </c>
      <c r="AY418" s="276" t="s">
        <v>219</v>
      </c>
    </row>
    <row r="419" s="15" customFormat="1">
      <c r="A419" s="15"/>
      <c r="B419" s="267"/>
      <c r="C419" s="268"/>
      <c r="D419" s="236" t="s">
        <v>228</v>
      </c>
      <c r="E419" s="269" t="s">
        <v>1</v>
      </c>
      <c r="F419" s="270" t="s">
        <v>698</v>
      </c>
      <c r="G419" s="268"/>
      <c r="H419" s="269" t="s">
        <v>1</v>
      </c>
      <c r="I419" s="271"/>
      <c r="J419" s="268"/>
      <c r="K419" s="268"/>
      <c r="L419" s="272"/>
      <c r="M419" s="273"/>
      <c r="N419" s="274"/>
      <c r="O419" s="274"/>
      <c r="P419" s="274"/>
      <c r="Q419" s="274"/>
      <c r="R419" s="274"/>
      <c r="S419" s="274"/>
      <c r="T419" s="27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6" t="s">
        <v>228</v>
      </c>
      <c r="AU419" s="276" t="s">
        <v>85</v>
      </c>
      <c r="AV419" s="15" t="s">
        <v>83</v>
      </c>
      <c r="AW419" s="15" t="s">
        <v>32</v>
      </c>
      <c r="AX419" s="15" t="s">
        <v>75</v>
      </c>
      <c r="AY419" s="276" t="s">
        <v>219</v>
      </c>
    </row>
    <row r="420" s="15" customFormat="1">
      <c r="A420" s="15"/>
      <c r="B420" s="267"/>
      <c r="C420" s="268"/>
      <c r="D420" s="236" t="s">
        <v>228</v>
      </c>
      <c r="E420" s="269" t="s">
        <v>1</v>
      </c>
      <c r="F420" s="270" t="s">
        <v>699</v>
      </c>
      <c r="G420" s="268"/>
      <c r="H420" s="269" t="s">
        <v>1</v>
      </c>
      <c r="I420" s="271"/>
      <c r="J420" s="268"/>
      <c r="K420" s="268"/>
      <c r="L420" s="272"/>
      <c r="M420" s="273"/>
      <c r="N420" s="274"/>
      <c r="O420" s="274"/>
      <c r="P420" s="274"/>
      <c r="Q420" s="274"/>
      <c r="R420" s="274"/>
      <c r="S420" s="274"/>
      <c r="T420" s="27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6" t="s">
        <v>228</v>
      </c>
      <c r="AU420" s="276" t="s">
        <v>85</v>
      </c>
      <c r="AV420" s="15" t="s">
        <v>83</v>
      </c>
      <c r="AW420" s="15" t="s">
        <v>32</v>
      </c>
      <c r="AX420" s="15" t="s">
        <v>75</v>
      </c>
      <c r="AY420" s="276" t="s">
        <v>219</v>
      </c>
    </row>
    <row r="421" s="13" customFormat="1">
      <c r="A421" s="13"/>
      <c r="B421" s="234"/>
      <c r="C421" s="235"/>
      <c r="D421" s="236" t="s">
        <v>228</v>
      </c>
      <c r="E421" s="237" t="s">
        <v>1</v>
      </c>
      <c r="F421" s="238" t="s">
        <v>700</v>
      </c>
      <c r="G421" s="235"/>
      <c r="H421" s="239">
        <v>6.7999999999999998</v>
      </c>
      <c r="I421" s="240"/>
      <c r="J421" s="235"/>
      <c r="K421" s="235"/>
      <c r="L421" s="241"/>
      <c r="M421" s="242"/>
      <c r="N421" s="243"/>
      <c r="O421" s="243"/>
      <c r="P421" s="243"/>
      <c r="Q421" s="243"/>
      <c r="R421" s="243"/>
      <c r="S421" s="243"/>
      <c r="T421" s="24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5" t="s">
        <v>228</v>
      </c>
      <c r="AU421" s="245" t="s">
        <v>85</v>
      </c>
      <c r="AV421" s="13" t="s">
        <v>85</v>
      </c>
      <c r="AW421" s="13" t="s">
        <v>32</v>
      </c>
      <c r="AX421" s="13" t="s">
        <v>75</v>
      </c>
      <c r="AY421" s="245" t="s">
        <v>219</v>
      </c>
    </row>
    <row r="422" s="13" customFormat="1">
      <c r="A422" s="13"/>
      <c r="B422" s="234"/>
      <c r="C422" s="235"/>
      <c r="D422" s="236" t="s">
        <v>228</v>
      </c>
      <c r="E422" s="237" t="s">
        <v>1</v>
      </c>
      <c r="F422" s="238" t="s">
        <v>701</v>
      </c>
      <c r="G422" s="235"/>
      <c r="H422" s="239">
        <v>4.2000000000000002</v>
      </c>
      <c r="I422" s="240"/>
      <c r="J422" s="235"/>
      <c r="K422" s="235"/>
      <c r="L422" s="241"/>
      <c r="M422" s="242"/>
      <c r="N422" s="243"/>
      <c r="O422" s="243"/>
      <c r="P422" s="243"/>
      <c r="Q422" s="243"/>
      <c r="R422" s="243"/>
      <c r="S422" s="243"/>
      <c r="T422" s="24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5" t="s">
        <v>228</v>
      </c>
      <c r="AU422" s="245" t="s">
        <v>85</v>
      </c>
      <c r="AV422" s="13" t="s">
        <v>85</v>
      </c>
      <c r="AW422" s="13" t="s">
        <v>32</v>
      </c>
      <c r="AX422" s="13" t="s">
        <v>75</v>
      </c>
      <c r="AY422" s="245" t="s">
        <v>219</v>
      </c>
    </row>
    <row r="423" s="15" customFormat="1">
      <c r="A423" s="15"/>
      <c r="B423" s="267"/>
      <c r="C423" s="268"/>
      <c r="D423" s="236" t="s">
        <v>228</v>
      </c>
      <c r="E423" s="269" t="s">
        <v>1</v>
      </c>
      <c r="F423" s="270" t="s">
        <v>702</v>
      </c>
      <c r="G423" s="268"/>
      <c r="H423" s="269" t="s">
        <v>1</v>
      </c>
      <c r="I423" s="271"/>
      <c r="J423" s="268"/>
      <c r="K423" s="268"/>
      <c r="L423" s="272"/>
      <c r="M423" s="273"/>
      <c r="N423" s="274"/>
      <c r="O423" s="274"/>
      <c r="P423" s="274"/>
      <c r="Q423" s="274"/>
      <c r="R423" s="274"/>
      <c r="S423" s="274"/>
      <c r="T423" s="27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6" t="s">
        <v>228</v>
      </c>
      <c r="AU423" s="276" t="s">
        <v>85</v>
      </c>
      <c r="AV423" s="15" t="s">
        <v>83</v>
      </c>
      <c r="AW423" s="15" t="s">
        <v>32</v>
      </c>
      <c r="AX423" s="15" t="s">
        <v>75</v>
      </c>
      <c r="AY423" s="276" t="s">
        <v>219</v>
      </c>
    </row>
    <row r="424" s="13" customFormat="1">
      <c r="A424" s="13"/>
      <c r="B424" s="234"/>
      <c r="C424" s="235"/>
      <c r="D424" s="236" t="s">
        <v>228</v>
      </c>
      <c r="E424" s="237" t="s">
        <v>1</v>
      </c>
      <c r="F424" s="238" t="s">
        <v>703</v>
      </c>
      <c r="G424" s="235"/>
      <c r="H424" s="239">
        <v>8.4000000000000004</v>
      </c>
      <c r="I424" s="240"/>
      <c r="J424" s="235"/>
      <c r="K424" s="235"/>
      <c r="L424" s="241"/>
      <c r="M424" s="242"/>
      <c r="N424" s="243"/>
      <c r="O424" s="243"/>
      <c r="P424" s="243"/>
      <c r="Q424" s="243"/>
      <c r="R424" s="243"/>
      <c r="S424" s="243"/>
      <c r="T424" s="24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5" t="s">
        <v>228</v>
      </c>
      <c r="AU424" s="245" t="s">
        <v>85</v>
      </c>
      <c r="AV424" s="13" t="s">
        <v>85</v>
      </c>
      <c r="AW424" s="13" t="s">
        <v>32</v>
      </c>
      <c r="AX424" s="13" t="s">
        <v>75</v>
      </c>
      <c r="AY424" s="245" t="s">
        <v>219</v>
      </c>
    </row>
    <row r="425" s="13" customFormat="1">
      <c r="A425" s="13"/>
      <c r="B425" s="234"/>
      <c r="C425" s="235"/>
      <c r="D425" s="236" t="s">
        <v>228</v>
      </c>
      <c r="E425" s="237" t="s">
        <v>1</v>
      </c>
      <c r="F425" s="238" t="s">
        <v>701</v>
      </c>
      <c r="G425" s="235"/>
      <c r="H425" s="239">
        <v>4.2000000000000002</v>
      </c>
      <c r="I425" s="240"/>
      <c r="J425" s="235"/>
      <c r="K425" s="235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228</v>
      </c>
      <c r="AU425" s="245" t="s">
        <v>85</v>
      </c>
      <c r="AV425" s="13" t="s">
        <v>85</v>
      </c>
      <c r="AW425" s="13" t="s">
        <v>32</v>
      </c>
      <c r="AX425" s="13" t="s">
        <v>75</v>
      </c>
      <c r="AY425" s="245" t="s">
        <v>219</v>
      </c>
    </row>
    <row r="426" s="15" customFormat="1">
      <c r="A426" s="15"/>
      <c r="B426" s="267"/>
      <c r="C426" s="268"/>
      <c r="D426" s="236" t="s">
        <v>228</v>
      </c>
      <c r="E426" s="269" t="s">
        <v>1</v>
      </c>
      <c r="F426" s="270" t="s">
        <v>704</v>
      </c>
      <c r="G426" s="268"/>
      <c r="H426" s="269" t="s">
        <v>1</v>
      </c>
      <c r="I426" s="271"/>
      <c r="J426" s="268"/>
      <c r="K426" s="268"/>
      <c r="L426" s="272"/>
      <c r="M426" s="273"/>
      <c r="N426" s="274"/>
      <c r="O426" s="274"/>
      <c r="P426" s="274"/>
      <c r="Q426" s="274"/>
      <c r="R426" s="274"/>
      <c r="S426" s="274"/>
      <c r="T426" s="27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6" t="s">
        <v>228</v>
      </c>
      <c r="AU426" s="276" t="s">
        <v>85</v>
      </c>
      <c r="AV426" s="15" t="s">
        <v>83</v>
      </c>
      <c r="AW426" s="15" t="s">
        <v>32</v>
      </c>
      <c r="AX426" s="15" t="s">
        <v>75</v>
      </c>
      <c r="AY426" s="276" t="s">
        <v>219</v>
      </c>
    </row>
    <row r="427" s="13" customFormat="1">
      <c r="A427" s="13"/>
      <c r="B427" s="234"/>
      <c r="C427" s="235"/>
      <c r="D427" s="236" t="s">
        <v>228</v>
      </c>
      <c r="E427" s="237" t="s">
        <v>1</v>
      </c>
      <c r="F427" s="238" t="s">
        <v>705</v>
      </c>
      <c r="G427" s="235"/>
      <c r="H427" s="239">
        <v>11.800000000000001</v>
      </c>
      <c r="I427" s="240"/>
      <c r="J427" s="235"/>
      <c r="K427" s="235"/>
      <c r="L427" s="241"/>
      <c r="M427" s="242"/>
      <c r="N427" s="243"/>
      <c r="O427" s="243"/>
      <c r="P427" s="243"/>
      <c r="Q427" s="243"/>
      <c r="R427" s="243"/>
      <c r="S427" s="243"/>
      <c r="T427" s="24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5" t="s">
        <v>228</v>
      </c>
      <c r="AU427" s="245" t="s">
        <v>85</v>
      </c>
      <c r="AV427" s="13" t="s">
        <v>85</v>
      </c>
      <c r="AW427" s="13" t="s">
        <v>32</v>
      </c>
      <c r="AX427" s="13" t="s">
        <v>75</v>
      </c>
      <c r="AY427" s="245" t="s">
        <v>219</v>
      </c>
    </row>
    <row r="428" s="13" customFormat="1">
      <c r="A428" s="13"/>
      <c r="B428" s="234"/>
      <c r="C428" s="235"/>
      <c r="D428" s="236" t="s">
        <v>228</v>
      </c>
      <c r="E428" s="237" t="s">
        <v>1</v>
      </c>
      <c r="F428" s="238" t="s">
        <v>706</v>
      </c>
      <c r="G428" s="235"/>
      <c r="H428" s="239">
        <v>7.3499999999999996</v>
      </c>
      <c r="I428" s="240"/>
      <c r="J428" s="235"/>
      <c r="K428" s="235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228</v>
      </c>
      <c r="AU428" s="245" t="s">
        <v>85</v>
      </c>
      <c r="AV428" s="13" t="s">
        <v>85</v>
      </c>
      <c r="AW428" s="13" t="s">
        <v>32</v>
      </c>
      <c r="AX428" s="13" t="s">
        <v>75</v>
      </c>
      <c r="AY428" s="245" t="s">
        <v>219</v>
      </c>
    </row>
    <row r="429" s="15" customFormat="1">
      <c r="A429" s="15"/>
      <c r="B429" s="267"/>
      <c r="C429" s="268"/>
      <c r="D429" s="236" t="s">
        <v>228</v>
      </c>
      <c r="E429" s="269" t="s">
        <v>1</v>
      </c>
      <c r="F429" s="270" t="s">
        <v>707</v>
      </c>
      <c r="G429" s="268"/>
      <c r="H429" s="269" t="s">
        <v>1</v>
      </c>
      <c r="I429" s="271"/>
      <c r="J429" s="268"/>
      <c r="K429" s="268"/>
      <c r="L429" s="272"/>
      <c r="M429" s="273"/>
      <c r="N429" s="274"/>
      <c r="O429" s="274"/>
      <c r="P429" s="274"/>
      <c r="Q429" s="274"/>
      <c r="R429" s="274"/>
      <c r="S429" s="274"/>
      <c r="T429" s="27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76" t="s">
        <v>228</v>
      </c>
      <c r="AU429" s="276" t="s">
        <v>85</v>
      </c>
      <c r="AV429" s="15" t="s">
        <v>83</v>
      </c>
      <c r="AW429" s="15" t="s">
        <v>32</v>
      </c>
      <c r="AX429" s="15" t="s">
        <v>75</v>
      </c>
      <c r="AY429" s="276" t="s">
        <v>219</v>
      </c>
    </row>
    <row r="430" s="13" customFormat="1">
      <c r="A430" s="13"/>
      <c r="B430" s="234"/>
      <c r="C430" s="235"/>
      <c r="D430" s="236" t="s">
        <v>228</v>
      </c>
      <c r="E430" s="237" t="s">
        <v>1</v>
      </c>
      <c r="F430" s="238" t="s">
        <v>708</v>
      </c>
      <c r="G430" s="235"/>
      <c r="H430" s="239">
        <v>4.2000000000000002</v>
      </c>
      <c r="I430" s="240"/>
      <c r="J430" s="235"/>
      <c r="K430" s="235"/>
      <c r="L430" s="241"/>
      <c r="M430" s="242"/>
      <c r="N430" s="243"/>
      <c r="O430" s="243"/>
      <c r="P430" s="243"/>
      <c r="Q430" s="243"/>
      <c r="R430" s="243"/>
      <c r="S430" s="243"/>
      <c r="T430" s="24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5" t="s">
        <v>228</v>
      </c>
      <c r="AU430" s="245" t="s">
        <v>85</v>
      </c>
      <c r="AV430" s="13" t="s">
        <v>85</v>
      </c>
      <c r="AW430" s="13" t="s">
        <v>32</v>
      </c>
      <c r="AX430" s="13" t="s">
        <v>75</v>
      </c>
      <c r="AY430" s="245" t="s">
        <v>219</v>
      </c>
    </row>
    <row r="431" s="13" customFormat="1">
      <c r="A431" s="13"/>
      <c r="B431" s="234"/>
      <c r="C431" s="235"/>
      <c r="D431" s="236" t="s">
        <v>228</v>
      </c>
      <c r="E431" s="237" t="s">
        <v>1</v>
      </c>
      <c r="F431" s="238" t="s">
        <v>709</v>
      </c>
      <c r="G431" s="235"/>
      <c r="H431" s="239">
        <v>4.8200000000000003</v>
      </c>
      <c r="I431" s="240"/>
      <c r="J431" s="235"/>
      <c r="K431" s="235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228</v>
      </c>
      <c r="AU431" s="245" t="s">
        <v>85</v>
      </c>
      <c r="AV431" s="13" t="s">
        <v>85</v>
      </c>
      <c r="AW431" s="13" t="s">
        <v>32</v>
      </c>
      <c r="AX431" s="13" t="s">
        <v>75</v>
      </c>
      <c r="AY431" s="245" t="s">
        <v>219</v>
      </c>
    </row>
    <row r="432" s="14" customFormat="1">
      <c r="A432" s="14"/>
      <c r="B432" s="246"/>
      <c r="C432" s="247"/>
      <c r="D432" s="236" t="s">
        <v>228</v>
      </c>
      <c r="E432" s="248" t="s">
        <v>167</v>
      </c>
      <c r="F432" s="249" t="s">
        <v>250</v>
      </c>
      <c r="G432" s="247"/>
      <c r="H432" s="250">
        <v>51.770000000000003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6" t="s">
        <v>228</v>
      </c>
      <c r="AU432" s="256" t="s">
        <v>85</v>
      </c>
      <c r="AV432" s="14" t="s">
        <v>226</v>
      </c>
      <c r="AW432" s="14" t="s">
        <v>32</v>
      </c>
      <c r="AX432" s="14" t="s">
        <v>83</v>
      </c>
      <c r="AY432" s="256" t="s">
        <v>219</v>
      </c>
    </row>
    <row r="433" s="2" customFormat="1" ht="15.70909" customHeight="1">
      <c r="A433" s="39"/>
      <c r="B433" s="40"/>
      <c r="C433" s="257" t="s">
        <v>106</v>
      </c>
      <c r="D433" s="257" t="s">
        <v>264</v>
      </c>
      <c r="E433" s="258" t="s">
        <v>710</v>
      </c>
      <c r="F433" s="259" t="s">
        <v>711</v>
      </c>
      <c r="G433" s="260" t="s">
        <v>168</v>
      </c>
      <c r="H433" s="261">
        <v>176.30000000000001</v>
      </c>
      <c r="I433" s="262"/>
      <c r="J433" s="263">
        <f>ROUND(I433*H433,2)</f>
        <v>0</v>
      </c>
      <c r="K433" s="259" t="s">
        <v>225</v>
      </c>
      <c r="L433" s="264"/>
      <c r="M433" s="265" t="s">
        <v>1</v>
      </c>
      <c r="N433" s="266" t="s">
        <v>40</v>
      </c>
      <c r="O433" s="92"/>
      <c r="P433" s="230">
        <f>O433*H433</f>
        <v>0</v>
      </c>
      <c r="Q433" s="230">
        <v>0.00059000000000000003</v>
      </c>
      <c r="R433" s="230">
        <f>Q433*H433</f>
        <v>0.10401700000000001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263</v>
      </c>
      <c r="AT433" s="232" t="s">
        <v>264</v>
      </c>
      <c r="AU433" s="232" t="s">
        <v>85</v>
      </c>
      <c r="AY433" s="18" t="s">
        <v>219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83</v>
      </c>
      <c r="BK433" s="233">
        <f>ROUND(I433*H433,2)</f>
        <v>0</v>
      </c>
      <c r="BL433" s="18" t="s">
        <v>226</v>
      </c>
      <c r="BM433" s="232" t="s">
        <v>712</v>
      </c>
    </row>
    <row r="434" s="15" customFormat="1">
      <c r="A434" s="15"/>
      <c r="B434" s="267"/>
      <c r="C434" s="268"/>
      <c r="D434" s="236" t="s">
        <v>228</v>
      </c>
      <c r="E434" s="269" t="s">
        <v>1</v>
      </c>
      <c r="F434" s="270" t="s">
        <v>713</v>
      </c>
      <c r="G434" s="268"/>
      <c r="H434" s="269" t="s">
        <v>1</v>
      </c>
      <c r="I434" s="271"/>
      <c r="J434" s="268"/>
      <c r="K434" s="268"/>
      <c r="L434" s="272"/>
      <c r="M434" s="273"/>
      <c r="N434" s="274"/>
      <c r="O434" s="274"/>
      <c r="P434" s="274"/>
      <c r="Q434" s="274"/>
      <c r="R434" s="274"/>
      <c r="S434" s="274"/>
      <c r="T434" s="27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6" t="s">
        <v>228</v>
      </c>
      <c r="AU434" s="276" t="s">
        <v>85</v>
      </c>
      <c r="AV434" s="15" t="s">
        <v>83</v>
      </c>
      <c r="AW434" s="15" t="s">
        <v>32</v>
      </c>
      <c r="AX434" s="15" t="s">
        <v>75</v>
      </c>
      <c r="AY434" s="276" t="s">
        <v>219</v>
      </c>
    </row>
    <row r="435" s="15" customFormat="1">
      <c r="A435" s="15"/>
      <c r="B435" s="267"/>
      <c r="C435" s="268"/>
      <c r="D435" s="236" t="s">
        <v>228</v>
      </c>
      <c r="E435" s="269" t="s">
        <v>1</v>
      </c>
      <c r="F435" s="270" t="s">
        <v>714</v>
      </c>
      <c r="G435" s="268"/>
      <c r="H435" s="269" t="s">
        <v>1</v>
      </c>
      <c r="I435" s="271"/>
      <c r="J435" s="268"/>
      <c r="K435" s="268"/>
      <c r="L435" s="272"/>
      <c r="M435" s="273"/>
      <c r="N435" s="274"/>
      <c r="O435" s="274"/>
      <c r="P435" s="274"/>
      <c r="Q435" s="274"/>
      <c r="R435" s="274"/>
      <c r="S435" s="274"/>
      <c r="T435" s="27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6" t="s">
        <v>228</v>
      </c>
      <c r="AU435" s="276" t="s">
        <v>85</v>
      </c>
      <c r="AV435" s="15" t="s">
        <v>83</v>
      </c>
      <c r="AW435" s="15" t="s">
        <v>32</v>
      </c>
      <c r="AX435" s="15" t="s">
        <v>75</v>
      </c>
      <c r="AY435" s="276" t="s">
        <v>219</v>
      </c>
    </row>
    <row r="436" s="13" customFormat="1">
      <c r="A436" s="13"/>
      <c r="B436" s="234"/>
      <c r="C436" s="235"/>
      <c r="D436" s="236" t="s">
        <v>228</v>
      </c>
      <c r="E436" s="237" t="s">
        <v>1</v>
      </c>
      <c r="F436" s="238" t="s">
        <v>715</v>
      </c>
      <c r="G436" s="235"/>
      <c r="H436" s="239">
        <v>36</v>
      </c>
      <c r="I436" s="240"/>
      <c r="J436" s="235"/>
      <c r="K436" s="235"/>
      <c r="L436" s="241"/>
      <c r="M436" s="242"/>
      <c r="N436" s="243"/>
      <c r="O436" s="243"/>
      <c r="P436" s="243"/>
      <c r="Q436" s="243"/>
      <c r="R436" s="243"/>
      <c r="S436" s="243"/>
      <c r="T436" s="24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5" t="s">
        <v>228</v>
      </c>
      <c r="AU436" s="245" t="s">
        <v>85</v>
      </c>
      <c r="AV436" s="13" t="s">
        <v>85</v>
      </c>
      <c r="AW436" s="13" t="s">
        <v>32</v>
      </c>
      <c r="AX436" s="13" t="s">
        <v>75</v>
      </c>
      <c r="AY436" s="245" t="s">
        <v>219</v>
      </c>
    </row>
    <row r="437" s="15" customFormat="1">
      <c r="A437" s="15"/>
      <c r="B437" s="267"/>
      <c r="C437" s="268"/>
      <c r="D437" s="236" t="s">
        <v>228</v>
      </c>
      <c r="E437" s="269" t="s">
        <v>1</v>
      </c>
      <c r="F437" s="270" t="s">
        <v>716</v>
      </c>
      <c r="G437" s="268"/>
      <c r="H437" s="269" t="s">
        <v>1</v>
      </c>
      <c r="I437" s="271"/>
      <c r="J437" s="268"/>
      <c r="K437" s="268"/>
      <c r="L437" s="272"/>
      <c r="M437" s="273"/>
      <c r="N437" s="274"/>
      <c r="O437" s="274"/>
      <c r="P437" s="274"/>
      <c r="Q437" s="274"/>
      <c r="R437" s="274"/>
      <c r="S437" s="274"/>
      <c r="T437" s="27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6" t="s">
        <v>228</v>
      </c>
      <c r="AU437" s="276" t="s">
        <v>85</v>
      </c>
      <c r="AV437" s="15" t="s">
        <v>83</v>
      </c>
      <c r="AW437" s="15" t="s">
        <v>32</v>
      </c>
      <c r="AX437" s="15" t="s">
        <v>75</v>
      </c>
      <c r="AY437" s="276" t="s">
        <v>219</v>
      </c>
    </row>
    <row r="438" s="13" customFormat="1">
      <c r="A438" s="13"/>
      <c r="B438" s="234"/>
      <c r="C438" s="235"/>
      <c r="D438" s="236" t="s">
        <v>228</v>
      </c>
      <c r="E438" s="237" t="s">
        <v>1</v>
      </c>
      <c r="F438" s="238" t="s">
        <v>717</v>
      </c>
      <c r="G438" s="235"/>
      <c r="H438" s="239">
        <v>60</v>
      </c>
      <c r="I438" s="240"/>
      <c r="J438" s="235"/>
      <c r="K438" s="235"/>
      <c r="L438" s="241"/>
      <c r="M438" s="242"/>
      <c r="N438" s="243"/>
      <c r="O438" s="243"/>
      <c r="P438" s="243"/>
      <c r="Q438" s="243"/>
      <c r="R438" s="243"/>
      <c r="S438" s="243"/>
      <c r="T438" s="24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5" t="s">
        <v>228</v>
      </c>
      <c r="AU438" s="245" t="s">
        <v>85</v>
      </c>
      <c r="AV438" s="13" t="s">
        <v>85</v>
      </c>
      <c r="AW438" s="13" t="s">
        <v>32</v>
      </c>
      <c r="AX438" s="13" t="s">
        <v>75</v>
      </c>
      <c r="AY438" s="245" t="s">
        <v>219</v>
      </c>
    </row>
    <row r="439" s="15" customFormat="1">
      <c r="A439" s="15"/>
      <c r="B439" s="267"/>
      <c r="C439" s="268"/>
      <c r="D439" s="236" t="s">
        <v>228</v>
      </c>
      <c r="E439" s="269" t="s">
        <v>1</v>
      </c>
      <c r="F439" s="270" t="s">
        <v>704</v>
      </c>
      <c r="G439" s="268"/>
      <c r="H439" s="269" t="s">
        <v>1</v>
      </c>
      <c r="I439" s="271"/>
      <c r="J439" s="268"/>
      <c r="K439" s="268"/>
      <c r="L439" s="272"/>
      <c r="M439" s="273"/>
      <c r="N439" s="274"/>
      <c r="O439" s="274"/>
      <c r="P439" s="274"/>
      <c r="Q439" s="274"/>
      <c r="R439" s="274"/>
      <c r="S439" s="274"/>
      <c r="T439" s="27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6" t="s">
        <v>228</v>
      </c>
      <c r="AU439" s="276" t="s">
        <v>85</v>
      </c>
      <c r="AV439" s="15" t="s">
        <v>83</v>
      </c>
      <c r="AW439" s="15" t="s">
        <v>32</v>
      </c>
      <c r="AX439" s="15" t="s">
        <v>75</v>
      </c>
      <c r="AY439" s="276" t="s">
        <v>219</v>
      </c>
    </row>
    <row r="440" s="15" customFormat="1">
      <c r="A440" s="15"/>
      <c r="B440" s="267"/>
      <c r="C440" s="268"/>
      <c r="D440" s="236" t="s">
        <v>228</v>
      </c>
      <c r="E440" s="269" t="s">
        <v>1</v>
      </c>
      <c r="F440" s="270" t="s">
        <v>718</v>
      </c>
      <c r="G440" s="268"/>
      <c r="H440" s="269" t="s">
        <v>1</v>
      </c>
      <c r="I440" s="271"/>
      <c r="J440" s="268"/>
      <c r="K440" s="268"/>
      <c r="L440" s="272"/>
      <c r="M440" s="273"/>
      <c r="N440" s="274"/>
      <c r="O440" s="274"/>
      <c r="P440" s="274"/>
      <c r="Q440" s="274"/>
      <c r="R440" s="274"/>
      <c r="S440" s="274"/>
      <c r="T440" s="27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6" t="s">
        <v>228</v>
      </c>
      <c r="AU440" s="276" t="s">
        <v>85</v>
      </c>
      <c r="AV440" s="15" t="s">
        <v>83</v>
      </c>
      <c r="AW440" s="15" t="s">
        <v>32</v>
      </c>
      <c r="AX440" s="15" t="s">
        <v>75</v>
      </c>
      <c r="AY440" s="276" t="s">
        <v>219</v>
      </c>
    </row>
    <row r="441" s="13" customFormat="1">
      <c r="A441" s="13"/>
      <c r="B441" s="234"/>
      <c r="C441" s="235"/>
      <c r="D441" s="236" t="s">
        <v>228</v>
      </c>
      <c r="E441" s="237" t="s">
        <v>1</v>
      </c>
      <c r="F441" s="238" t="s">
        <v>719</v>
      </c>
      <c r="G441" s="235"/>
      <c r="H441" s="239">
        <v>66</v>
      </c>
      <c r="I441" s="240"/>
      <c r="J441" s="235"/>
      <c r="K441" s="235"/>
      <c r="L441" s="241"/>
      <c r="M441" s="242"/>
      <c r="N441" s="243"/>
      <c r="O441" s="243"/>
      <c r="P441" s="243"/>
      <c r="Q441" s="243"/>
      <c r="R441" s="243"/>
      <c r="S441" s="243"/>
      <c r="T441" s="24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5" t="s">
        <v>228</v>
      </c>
      <c r="AU441" s="245" t="s">
        <v>85</v>
      </c>
      <c r="AV441" s="13" t="s">
        <v>85</v>
      </c>
      <c r="AW441" s="13" t="s">
        <v>32</v>
      </c>
      <c r="AX441" s="13" t="s">
        <v>75</v>
      </c>
      <c r="AY441" s="245" t="s">
        <v>219</v>
      </c>
    </row>
    <row r="442" s="13" customFormat="1">
      <c r="A442" s="13"/>
      <c r="B442" s="234"/>
      <c r="C442" s="235"/>
      <c r="D442" s="236" t="s">
        <v>228</v>
      </c>
      <c r="E442" s="237" t="s">
        <v>1</v>
      </c>
      <c r="F442" s="238" t="s">
        <v>720</v>
      </c>
      <c r="G442" s="235"/>
      <c r="H442" s="239">
        <v>14.300000000000001</v>
      </c>
      <c r="I442" s="240"/>
      <c r="J442" s="235"/>
      <c r="K442" s="235"/>
      <c r="L442" s="241"/>
      <c r="M442" s="242"/>
      <c r="N442" s="243"/>
      <c r="O442" s="243"/>
      <c r="P442" s="243"/>
      <c r="Q442" s="243"/>
      <c r="R442" s="243"/>
      <c r="S442" s="243"/>
      <c r="T442" s="24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5" t="s">
        <v>228</v>
      </c>
      <c r="AU442" s="245" t="s">
        <v>85</v>
      </c>
      <c r="AV442" s="13" t="s">
        <v>85</v>
      </c>
      <c r="AW442" s="13" t="s">
        <v>32</v>
      </c>
      <c r="AX442" s="13" t="s">
        <v>75</v>
      </c>
      <c r="AY442" s="245" t="s">
        <v>219</v>
      </c>
    </row>
    <row r="443" s="14" customFormat="1">
      <c r="A443" s="14"/>
      <c r="B443" s="246"/>
      <c r="C443" s="247"/>
      <c r="D443" s="236" t="s">
        <v>228</v>
      </c>
      <c r="E443" s="248" t="s">
        <v>179</v>
      </c>
      <c r="F443" s="249" t="s">
        <v>250</v>
      </c>
      <c r="G443" s="247"/>
      <c r="H443" s="250">
        <v>176.30000000000001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6" t="s">
        <v>228</v>
      </c>
      <c r="AU443" s="256" t="s">
        <v>85</v>
      </c>
      <c r="AV443" s="14" t="s">
        <v>226</v>
      </c>
      <c r="AW443" s="14" t="s">
        <v>32</v>
      </c>
      <c r="AX443" s="14" t="s">
        <v>83</v>
      </c>
      <c r="AY443" s="256" t="s">
        <v>219</v>
      </c>
    </row>
    <row r="444" s="2" customFormat="1" ht="15.70909" customHeight="1">
      <c r="A444" s="39"/>
      <c r="B444" s="40"/>
      <c r="C444" s="257" t="s">
        <v>721</v>
      </c>
      <c r="D444" s="257" t="s">
        <v>264</v>
      </c>
      <c r="E444" s="258" t="s">
        <v>722</v>
      </c>
      <c r="F444" s="259" t="s">
        <v>723</v>
      </c>
      <c r="G444" s="260" t="s">
        <v>168</v>
      </c>
      <c r="H444" s="261">
        <v>56.18</v>
      </c>
      <c r="I444" s="262"/>
      <c r="J444" s="263">
        <f>ROUND(I444*H444,2)</f>
        <v>0</v>
      </c>
      <c r="K444" s="259" t="s">
        <v>225</v>
      </c>
      <c r="L444" s="264"/>
      <c r="M444" s="265" t="s">
        <v>1</v>
      </c>
      <c r="N444" s="266" t="s">
        <v>40</v>
      </c>
      <c r="O444" s="92"/>
      <c r="P444" s="230">
        <f>O444*H444</f>
        <v>0</v>
      </c>
      <c r="Q444" s="230">
        <v>0.0019400000000000001</v>
      </c>
      <c r="R444" s="230">
        <f>Q444*H444</f>
        <v>0.10898920000000001</v>
      </c>
      <c r="S444" s="230">
        <v>0</v>
      </c>
      <c r="T444" s="23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2" t="s">
        <v>263</v>
      </c>
      <c r="AT444" s="232" t="s">
        <v>264</v>
      </c>
      <c r="AU444" s="232" t="s">
        <v>85</v>
      </c>
      <c r="AY444" s="18" t="s">
        <v>219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8" t="s">
        <v>83</v>
      </c>
      <c r="BK444" s="233">
        <f>ROUND(I444*H444,2)</f>
        <v>0</v>
      </c>
      <c r="BL444" s="18" t="s">
        <v>226</v>
      </c>
      <c r="BM444" s="232" t="s">
        <v>724</v>
      </c>
    </row>
    <row r="445" s="15" customFormat="1">
      <c r="A445" s="15"/>
      <c r="B445" s="267"/>
      <c r="C445" s="268"/>
      <c r="D445" s="236" t="s">
        <v>228</v>
      </c>
      <c r="E445" s="269" t="s">
        <v>1</v>
      </c>
      <c r="F445" s="270" t="s">
        <v>697</v>
      </c>
      <c r="G445" s="268"/>
      <c r="H445" s="269" t="s">
        <v>1</v>
      </c>
      <c r="I445" s="271"/>
      <c r="J445" s="268"/>
      <c r="K445" s="268"/>
      <c r="L445" s="272"/>
      <c r="M445" s="273"/>
      <c r="N445" s="274"/>
      <c r="O445" s="274"/>
      <c r="P445" s="274"/>
      <c r="Q445" s="274"/>
      <c r="R445" s="274"/>
      <c r="S445" s="274"/>
      <c r="T445" s="27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6" t="s">
        <v>228</v>
      </c>
      <c r="AU445" s="276" t="s">
        <v>85</v>
      </c>
      <c r="AV445" s="15" t="s">
        <v>83</v>
      </c>
      <c r="AW445" s="15" t="s">
        <v>32</v>
      </c>
      <c r="AX445" s="15" t="s">
        <v>75</v>
      </c>
      <c r="AY445" s="276" t="s">
        <v>219</v>
      </c>
    </row>
    <row r="446" s="15" customFormat="1">
      <c r="A446" s="15"/>
      <c r="B446" s="267"/>
      <c r="C446" s="268"/>
      <c r="D446" s="236" t="s">
        <v>228</v>
      </c>
      <c r="E446" s="269" t="s">
        <v>1</v>
      </c>
      <c r="F446" s="270" t="s">
        <v>725</v>
      </c>
      <c r="G446" s="268"/>
      <c r="H446" s="269" t="s">
        <v>1</v>
      </c>
      <c r="I446" s="271"/>
      <c r="J446" s="268"/>
      <c r="K446" s="268"/>
      <c r="L446" s="272"/>
      <c r="M446" s="273"/>
      <c r="N446" s="274"/>
      <c r="O446" s="274"/>
      <c r="P446" s="274"/>
      <c r="Q446" s="274"/>
      <c r="R446" s="274"/>
      <c r="S446" s="274"/>
      <c r="T446" s="27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6" t="s">
        <v>228</v>
      </c>
      <c r="AU446" s="276" t="s">
        <v>85</v>
      </c>
      <c r="AV446" s="15" t="s">
        <v>83</v>
      </c>
      <c r="AW446" s="15" t="s">
        <v>32</v>
      </c>
      <c r="AX446" s="15" t="s">
        <v>75</v>
      </c>
      <c r="AY446" s="276" t="s">
        <v>219</v>
      </c>
    </row>
    <row r="447" s="15" customFormat="1">
      <c r="A447" s="15"/>
      <c r="B447" s="267"/>
      <c r="C447" s="268"/>
      <c r="D447" s="236" t="s">
        <v>228</v>
      </c>
      <c r="E447" s="269" t="s">
        <v>1</v>
      </c>
      <c r="F447" s="270" t="s">
        <v>714</v>
      </c>
      <c r="G447" s="268"/>
      <c r="H447" s="269" t="s">
        <v>1</v>
      </c>
      <c r="I447" s="271"/>
      <c r="J447" s="268"/>
      <c r="K447" s="268"/>
      <c r="L447" s="272"/>
      <c r="M447" s="273"/>
      <c r="N447" s="274"/>
      <c r="O447" s="274"/>
      <c r="P447" s="274"/>
      <c r="Q447" s="274"/>
      <c r="R447" s="274"/>
      <c r="S447" s="274"/>
      <c r="T447" s="27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6" t="s">
        <v>228</v>
      </c>
      <c r="AU447" s="276" t="s">
        <v>85</v>
      </c>
      <c r="AV447" s="15" t="s">
        <v>83</v>
      </c>
      <c r="AW447" s="15" t="s">
        <v>32</v>
      </c>
      <c r="AX447" s="15" t="s">
        <v>75</v>
      </c>
      <c r="AY447" s="276" t="s">
        <v>219</v>
      </c>
    </row>
    <row r="448" s="13" customFormat="1">
      <c r="A448" s="13"/>
      <c r="B448" s="234"/>
      <c r="C448" s="235"/>
      <c r="D448" s="236" t="s">
        <v>228</v>
      </c>
      <c r="E448" s="237" t="s">
        <v>1</v>
      </c>
      <c r="F448" s="238" t="s">
        <v>726</v>
      </c>
      <c r="G448" s="235"/>
      <c r="H448" s="239">
        <v>11.4</v>
      </c>
      <c r="I448" s="240"/>
      <c r="J448" s="235"/>
      <c r="K448" s="235"/>
      <c r="L448" s="241"/>
      <c r="M448" s="242"/>
      <c r="N448" s="243"/>
      <c r="O448" s="243"/>
      <c r="P448" s="243"/>
      <c r="Q448" s="243"/>
      <c r="R448" s="243"/>
      <c r="S448" s="243"/>
      <c r="T448" s="24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5" t="s">
        <v>228</v>
      </c>
      <c r="AU448" s="245" t="s">
        <v>85</v>
      </c>
      <c r="AV448" s="13" t="s">
        <v>85</v>
      </c>
      <c r="AW448" s="13" t="s">
        <v>32</v>
      </c>
      <c r="AX448" s="13" t="s">
        <v>75</v>
      </c>
      <c r="AY448" s="245" t="s">
        <v>219</v>
      </c>
    </row>
    <row r="449" s="15" customFormat="1">
      <c r="A449" s="15"/>
      <c r="B449" s="267"/>
      <c r="C449" s="268"/>
      <c r="D449" s="236" t="s">
        <v>228</v>
      </c>
      <c r="E449" s="269" t="s">
        <v>1</v>
      </c>
      <c r="F449" s="270" t="s">
        <v>727</v>
      </c>
      <c r="G449" s="268"/>
      <c r="H449" s="269" t="s">
        <v>1</v>
      </c>
      <c r="I449" s="271"/>
      <c r="J449" s="268"/>
      <c r="K449" s="268"/>
      <c r="L449" s="272"/>
      <c r="M449" s="273"/>
      <c r="N449" s="274"/>
      <c r="O449" s="274"/>
      <c r="P449" s="274"/>
      <c r="Q449" s="274"/>
      <c r="R449" s="274"/>
      <c r="S449" s="274"/>
      <c r="T449" s="27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6" t="s">
        <v>228</v>
      </c>
      <c r="AU449" s="276" t="s">
        <v>85</v>
      </c>
      <c r="AV449" s="15" t="s">
        <v>83</v>
      </c>
      <c r="AW449" s="15" t="s">
        <v>32</v>
      </c>
      <c r="AX449" s="15" t="s">
        <v>75</v>
      </c>
      <c r="AY449" s="276" t="s">
        <v>219</v>
      </c>
    </row>
    <row r="450" s="13" customFormat="1">
      <c r="A450" s="13"/>
      <c r="B450" s="234"/>
      <c r="C450" s="235"/>
      <c r="D450" s="236" t="s">
        <v>228</v>
      </c>
      <c r="E450" s="237" t="s">
        <v>1</v>
      </c>
      <c r="F450" s="238" t="s">
        <v>728</v>
      </c>
      <c r="G450" s="235"/>
      <c r="H450" s="239">
        <v>19</v>
      </c>
      <c r="I450" s="240"/>
      <c r="J450" s="235"/>
      <c r="K450" s="235"/>
      <c r="L450" s="241"/>
      <c r="M450" s="242"/>
      <c r="N450" s="243"/>
      <c r="O450" s="243"/>
      <c r="P450" s="243"/>
      <c r="Q450" s="243"/>
      <c r="R450" s="243"/>
      <c r="S450" s="243"/>
      <c r="T450" s="24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5" t="s">
        <v>228</v>
      </c>
      <c r="AU450" s="245" t="s">
        <v>85</v>
      </c>
      <c r="AV450" s="13" t="s">
        <v>85</v>
      </c>
      <c r="AW450" s="13" t="s">
        <v>32</v>
      </c>
      <c r="AX450" s="13" t="s">
        <v>75</v>
      </c>
      <c r="AY450" s="245" t="s">
        <v>219</v>
      </c>
    </row>
    <row r="451" s="13" customFormat="1">
      <c r="A451" s="13"/>
      <c r="B451" s="234"/>
      <c r="C451" s="235"/>
      <c r="D451" s="236" t="s">
        <v>228</v>
      </c>
      <c r="E451" s="237" t="s">
        <v>1</v>
      </c>
      <c r="F451" s="238" t="s">
        <v>729</v>
      </c>
      <c r="G451" s="235"/>
      <c r="H451" s="239">
        <v>20.899999999999999</v>
      </c>
      <c r="I451" s="240"/>
      <c r="J451" s="235"/>
      <c r="K451" s="235"/>
      <c r="L451" s="241"/>
      <c r="M451" s="242"/>
      <c r="N451" s="243"/>
      <c r="O451" s="243"/>
      <c r="P451" s="243"/>
      <c r="Q451" s="243"/>
      <c r="R451" s="243"/>
      <c r="S451" s="243"/>
      <c r="T451" s="24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5" t="s">
        <v>228</v>
      </c>
      <c r="AU451" s="245" t="s">
        <v>85</v>
      </c>
      <c r="AV451" s="13" t="s">
        <v>85</v>
      </c>
      <c r="AW451" s="13" t="s">
        <v>32</v>
      </c>
      <c r="AX451" s="13" t="s">
        <v>75</v>
      </c>
      <c r="AY451" s="245" t="s">
        <v>219</v>
      </c>
    </row>
    <row r="452" s="15" customFormat="1">
      <c r="A452" s="15"/>
      <c r="B452" s="267"/>
      <c r="C452" s="268"/>
      <c r="D452" s="236" t="s">
        <v>228</v>
      </c>
      <c r="E452" s="269" t="s">
        <v>1</v>
      </c>
      <c r="F452" s="270" t="s">
        <v>707</v>
      </c>
      <c r="G452" s="268"/>
      <c r="H452" s="269" t="s">
        <v>1</v>
      </c>
      <c r="I452" s="271"/>
      <c r="J452" s="268"/>
      <c r="K452" s="268"/>
      <c r="L452" s="272"/>
      <c r="M452" s="273"/>
      <c r="N452" s="274"/>
      <c r="O452" s="274"/>
      <c r="P452" s="274"/>
      <c r="Q452" s="274"/>
      <c r="R452" s="274"/>
      <c r="S452" s="274"/>
      <c r="T452" s="27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6" t="s">
        <v>228</v>
      </c>
      <c r="AU452" s="276" t="s">
        <v>85</v>
      </c>
      <c r="AV452" s="15" t="s">
        <v>83</v>
      </c>
      <c r="AW452" s="15" t="s">
        <v>32</v>
      </c>
      <c r="AX452" s="15" t="s">
        <v>75</v>
      </c>
      <c r="AY452" s="276" t="s">
        <v>219</v>
      </c>
    </row>
    <row r="453" s="13" customFormat="1">
      <c r="A453" s="13"/>
      <c r="B453" s="234"/>
      <c r="C453" s="235"/>
      <c r="D453" s="236" t="s">
        <v>228</v>
      </c>
      <c r="E453" s="237" t="s">
        <v>1</v>
      </c>
      <c r="F453" s="238" t="s">
        <v>730</v>
      </c>
      <c r="G453" s="235"/>
      <c r="H453" s="239">
        <v>4.8799999999999999</v>
      </c>
      <c r="I453" s="240"/>
      <c r="J453" s="235"/>
      <c r="K453" s="235"/>
      <c r="L453" s="241"/>
      <c r="M453" s="242"/>
      <c r="N453" s="243"/>
      <c r="O453" s="243"/>
      <c r="P453" s="243"/>
      <c r="Q453" s="243"/>
      <c r="R453" s="243"/>
      <c r="S453" s="243"/>
      <c r="T453" s="24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228</v>
      </c>
      <c r="AU453" s="245" t="s">
        <v>85</v>
      </c>
      <c r="AV453" s="13" t="s">
        <v>85</v>
      </c>
      <c r="AW453" s="13" t="s">
        <v>32</v>
      </c>
      <c r="AX453" s="13" t="s">
        <v>75</v>
      </c>
      <c r="AY453" s="245" t="s">
        <v>219</v>
      </c>
    </row>
    <row r="454" s="14" customFormat="1">
      <c r="A454" s="14"/>
      <c r="B454" s="246"/>
      <c r="C454" s="247"/>
      <c r="D454" s="236" t="s">
        <v>228</v>
      </c>
      <c r="E454" s="248" t="s">
        <v>181</v>
      </c>
      <c r="F454" s="249" t="s">
        <v>250</v>
      </c>
      <c r="G454" s="247"/>
      <c r="H454" s="250">
        <v>56.18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6" t="s">
        <v>228</v>
      </c>
      <c r="AU454" s="256" t="s">
        <v>85</v>
      </c>
      <c r="AV454" s="14" t="s">
        <v>226</v>
      </c>
      <c r="AW454" s="14" t="s">
        <v>32</v>
      </c>
      <c r="AX454" s="14" t="s">
        <v>83</v>
      </c>
      <c r="AY454" s="256" t="s">
        <v>219</v>
      </c>
    </row>
    <row r="455" s="2" customFormat="1" ht="22.25455" customHeight="1">
      <c r="A455" s="39"/>
      <c r="B455" s="40"/>
      <c r="C455" s="221" t="s">
        <v>731</v>
      </c>
      <c r="D455" s="221" t="s">
        <v>221</v>
      </c>
      <c r="E455" s="222" t="s">
        <v>732</v>
      </c>
      <c r="F455" s="223" t="s">
        <v>733</v>
      </c>
      <c r="G455" s="224" t="s">
        <v>168</v>
      </c>
      <c r="H455" s="225">
        <v>42.5</v>
      </c>
      <c r="I455" s="226"/>
      <c r="J455" s="227">
        <f>ROUND(I455*H455,2)</f>
        <v>0</v>
      </c>
      <c r="K455" s="223" t="s">
        <v>225</v>
      </c>
      <c r="L455" s="45"/>
      <c r="M455" s="228" t="s">
        <v>1</v>
      </c>
      <c r="N455" s="229" t="s">
        <v>40</v>
      </c>
      <c r="O455" s="92"/>
      <c r="P455" s="230">
        <f>O455*H455</f>
        <v>0</v>
      </c>
      <c r="Q455" s="230">
        <v>0.00020000000000000001</v>
      </c>
      <c r="R455" s="230">
        <f>Q455*H455</f>
        <v>0.0085000000000000006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226</v>
      </c>
      <c r="AT455" s="232" t="s">
        <v>221</v>
      </c>
      <c r="AU455" s="232" t="s">
        <v>85</v>
      </c>
      <c r="AY455" s="18" t="s">
        <v>219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8" t="s">
        <v>83</v>
      </c>
      <c r="BK455" s="233">
        <f>ROUND(I455*H455,2)</f>
        <v>0</v>
      </c>
      <c r="BL455" s="18" t="s">
        <v>226</v>
      </c>
      <c r="BM455" s="232" t="s">
        <v>734</v>
      </c>
    </row>
    <row r="456" s="13" customFormat="1">
      <c r="A456" s="13"/>
      <c r="B456" s="234"/>
      <c r="C456" s="235"/>
      <c r="D456" s="236" t="s">
        <v>228</v>
      </c>
      <c r="E456" s="237" t="s">
        <v>1</v>
      </c>
      <c r="F456" s="238" t="s">
        <v>735</v>
      </c>
      <c r="G456" s="235"/>
      <c r="H456" s="239">
        <v>42.5</v>
      </c>
      <c r="I456" s="240"/>
      <c r="J456" s="235"/>
      <c r="K456" s="235"/>
      <c r="L456" s="241"/>
      <c r="M456" s="242"/>
      <c r="N456" s="243"/>
      <c r="O456" s="243"/>
      <c r="P456" s="243"/>
      <c r="Q456" s="243"/>
      <c r="R456" s="243"/>
      <c r="S456" s="243"/>
      <c r="T456" s="24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5" t="s">
        <v>228</v>
      </c>
      <c r="AU456" s="245" t="s">
        <v>85</v>
      </c>
      <c r="AV456" s="13" t="s">
        <v>85</v>
      </c>
      <c r="AW456" s="13" t="s">
        <v>32</v>
      </c>
      <c r="AX456" s="13" t="s">
        <v>83</v>
      </c>
      <c r="AY456" s="245" t="s">
        <v>219</v>
      </c>
    </row>
    <row r="457" s="2" customFormat="1" ht="22.25455" customHeight="1">
      <c r="A457" s="39"/>
      <c r="B457" s="40"/>
      <c r="C457" s="221" t="s">
        <v>134</v>
      </c>
      <c r="D457" s="221" t="s">
        <v>221</v>
      </c>
      <c r="E457" s="222" t="s">
        <v>736</v>
      </c>
      <c r="F457" s="223" t="s">
        <v>737</v>
      </c>
      <c r="G457" s="224" t="s">
        <v>168</v>
      </c>
      <c r="H457" s="225">
        <v>259.39999999999998</v>
      </c>
      <c r="I457" s="226"/>
      <c r="J457" s="227">
        <f>ROUND(I457*H457,2)</f>
        <v>0</v>
      </c>
      <c r="K457" s="223" t="s">
        <v>225</v>
      </c>
      <c r="L457" s="45"/>
      <c r="M457" s="228" t="s">
        <v>1</v>
      </c>
      <c r="N457" s="229" t="s">
        <v>40</v>
      </c>
      <c r="O457" s="92"/>
      <c r="P457" s="230">
        <f>O457*H457</f>
        <v>0</v>
      </c>
      <c r="Q457" s="230">
        <v>0.00020000000000000001</v>
      </c>
      <c r="R457" s="230">
        <f>Q457*H457</f>
        <v>0.051879999999999996</v>
      </c>
      <c r="S457" s="230">
        <v>0</v>
      </c>
      <c r="T457" s="23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2" t="s">
        <v>226</v>
      </c>
      <c r="AT457" s="232" t="s">
        <v>221</v>
      </c>
      <c r="AU457" s="232" t="s">
        <v>85</v>
      </c>
      <c r="AY457" s="18" t="s">
        <v>219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8" t="s">
        <v>83</v>
      </c>
      <c r="BK457" s="233">
        <f>ROUND(I457*H457,2)</f>
        <v>0</v>
      </c>
      <c r="BL457" s="18" t="s">
        <v>226</v>
      </c>
      <c r="BM457" s="232" t="s">
        <v>738</v>
      </c>
    </row>
    <row r="458" s="15" customFormat="1">
      <c r="A458" s="15"/>
      <c r="B458" s="267"/>
      <c r="C458" s="268"/>
      <c r="D458" s="236" t="s">
        <v>228</v>
      </c>
      <c r="E458" s="269" t="s">
        <v>1</v>
      </c>
      <c r="F458" s="270" t="s">
        <v>739</v>
      </c>
      <c r="G458" s="268"/>
      <c r="H458" s="269" t="s">
        <v>1</v>
      </c>
      <c r="I458" s="271"/>
      <c r="J458" s="268"/>
      <c r="K458" s="268"/>
      <c r="L458" s="272"/>
      <c r="M458" s="273"/>
      <c r="N458" s="274"/>
      <c r="O458" s="274"/>
      <c r="P458" s="274"/>
      <c r="Q458" s="274"/>
      <c r="R458" s="274"/>
      <c r="S458" s="274"/>
      <c r="T458" s="27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6" t="s">
        <v>228</v>
      </c>
      <c r="AU458" s="276" t="s">
        <v>85</v>
      </c>
      <c r="AV458" s="15" t="s">
        <v>83</v>
      </c>
      <c r="AW458" s="15" t="s">
        <v>32</v>
      </c>
      <c r="AX458" s="15" t="s">
        <v>75</v>
      </c>
      <c r="AY458" s="276" t="s">
        <v>219</v>
      </c>
    </row>
    <row r="459" s="15" customFormat="1">
      <c r="A459" s="15"/>
      <c r="B459" s="267"/>
      <c r="C459" s="268"/>
      <c r="D459" s="236" t="s">
        <v>228</v>
      </c>
      <c r="E459" s="269" t="s">
        <v>1</v>
      </c>
      <c r="F459" s="270" t="s">
        <v>740</v>
      </c>
      <c r="G459" s="268"/>
      <c r="H459" s="269" t="s">
        <v>1</v>
      </c>
      <c r="I459" s="271"/>
      <c r="J459" s="268"/>
      <c r="K459" s="268"/>
      <c r="L459" s="272"/>
      <c r="M459" s="273"/>
      <c r="N459" s="274"/>
      <c r="O459" s="274"/>
      <c r="P459" s="274"/>
      <c r="Q459" s="274"/>
      <c r="R459" s="274"/>
      <c r="S459" s="274"/>
      <c r="T459" s="27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76" t="s">
        <v>228</v>
      </c>
      <c r="AU459" s="276" t="s">
        <v>85</v>
      </c>
      <c r="AV459" s="15" t="s">
        <v>83</v>
      </c>
      <c r="AW459" s="15" t="s">
        <v>32</v>
      </c>
      <c r="AX459" s="15" t="s">
        <v>75</v>
      </c>
      <c r="AY459" s="276" t="s">
        <v>219</v>
      </c>
    </row>
    <row r="460" s="13" customFormat="1">
      <c r="A460" s="13"/>
      <c r="B460" s="234"/>
      <c r="C460" s="235"/>
      <c r="D460" s="236" t="s">
        <v>228</v>
      </c>
      <c r="E460" s="237" t="s">
        <v>1</v>
      </c>
      <c r="F460" s="238" t="s">
        <v>741</v>
      </c>
      <c r="G460" s="235"/>
      <c r="H460" s="239">
        <v>126.90000000000001</v>
      </c>
      <c r="I460" s="240"/>
      <c r="J460" s="235"/>
      <c r="K460" s="235"/>
      <c r="L460" s="241"/>
      <c r="M460" s="242"/>
      <c r="N460" s="243"/>
      <c r="O460" s="243"/>
      <c r="P460" s="243"/>
      <c r="Q460" s="243"/>
      <c r="R460" s="243"/>
      <c r="S460" s="243"/>
      <c r="T460" s="24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5" t="s">
        <v>228</v>
      </c>
      <c r="AU460" s="245" t="s">
        <v>85</v>
      </c>
      <c r="AV460" s="13" t="s">
        <v>85</v>
      </c>
      <c r="AW460" s="13" t="s">
        <v>32</v>
      </c>
      <c r="AX460" s="13" t="s">
        <v>75</v>
      </c>
      <c r="AY460" s="245" t="s">
        <v>219</v>
      </c>
    </row>
    <row r="461" s="15" customFormat="1">
      <c r="A461" s="15"/>
      <c r="B461" s="267"/>
      <c r="C461" s="268"/>
      <c r="D461" s="236" t="s">
        <v>228</v>
      </c>
      <c r="E461" s="269" t="s">
        <v>1</v>
      </c>
      <c r="F461" s="270" t="s">
        <v>742</v>
      </c>
      <c r="G461" s="268"/>
      <c r="H461" s="269" t="s">
        <v>1</v>
      </c>
      <c r="I461" s="271"/>
      <c r="J461" s="268"/>
      <c r="K461" s="268"/>
      <c r="L461" s="272"/>
      <c r="M461" s="273"/>
      <c r="N461" s="274"/>
      <c r="O461" s="274"/>
      <c r="P461" s="274"/>
      <c r="Q461" s="274"/>
      <c r="R461" s="274"/>
      <c r="S461" s="274"/>
      <c r="T461" s="27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6" t="s">
        <v>228</v>
      </c>
      <c r="AU461" s="276" t="s">
        <v>85</v>
      </c>
      <c r="AV461" s="15" t="s">
        <v>83</v>
      </c>
      <c r="AW461" s="15" t="s">
        <v>32</v>
      </c>
      <c r="AX461" s="15" t="s">
        <v>75</v>
      </c>
      <c r="AY461" s="276" t="s">
        <v>219</v>
      </c>
    </row>
    <row r="462" s="13" customFormat="1">
      <c r="A462" s="13"/>
      <c r="B462" s="234"/>
      <c r="C462" s="235"/>
      <c r="D462" s="236" t="s">
        <v>228</v>
      </c>
      <c r="E462" s="237" t="s">
        <v>1</v>
      </c>
      <c r="F462" s="238" t="s">
        <v>743</v>
      </c>
      <c r="G462" s="235"/>
      <c r="H462" s="239">
        <v>132.5</v>
      </c>
      <c r="I462" s="240"/>
      <c r="J462" s="235"/>
      <c r="K462" s="235"/>
      <c r="L462" s="241"/>
      <c r="M462" s="242"/>
      <c r="N462" s="243"/>
      <c r="O462" s="243"/>
      <c r="P462" s="243"/>
      <c r="Q462" s="243"/>
      <c r="R462" s="243"/>
      <c r="S462" s="243"/>
      <c r="T462" s="24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5" t="s">
        <v>228</v>
      </c>
      <c r="AU462" s="245" t="s">
        <v>85</v>
      </c>
      <c r="AV462" s="13" t="s">
        <v>85</v>
      </c>
      <c r="AW462" s="13" t="s">
        <v>32</v>
      </c>
      <c r="AX462" s="13" t="s">
        <v>75</v>
      </c>
      <c r="AY462" s="245" t="s">
        <v>219</v>
      </c>
    </row>
    <row r="463" s="14" customFormat="1">
      <c r="A463" s="14"/>
      <c r="B463" s="246"/>
      <c r="C463" s="247"/>
      <c r="D463" s="236" t="s">
        <v>228</v>
      </c>
      <c r="E463" s="248" t="s">
        <v>1</v>
      </c>
      <c r="F463" s="249" t="s">
        <v>250</v>
      </c>
      <c r="G463" s="247"/>
      <c r="H463" s="250">
        <v>259.39999999999998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6" t="s">
        <v>228</v>
      </c>
      <c r="AU463" s="256" t="s">
        <v>85</v>
      </c>
      <c r="AV463" s="14" t="s">
        <v>226</v>
      </c>
      <c r="AW463" s="14" t="s">
        <v>32</v>
      </c>
      <c r="AX463" s="14" t="s">
        <v>83</v>
      </c>
      <c r="AY463" s="256" t="s">
        <v>219</v>
      </c>
    </row>
    <row r="464" s="2" customFormat="1" ht="22.25455" customHeight="1">
      <c r="A464" s="39"/>
      <c r="B464" s="40"/>
      <c r="C464" s="221" t="s">
        <v>744</v>
      </c>
      <c r="D464" s="221" t="s">
        <v>221</v>
      </c>
      <c r="E464" s="222" t="s">
        <v>745</v>
      </c>
      <c r="F464" s="223" t="s">
        <v>746</v>
      </c>
      <c r="G464" s="224" t="s">
        <v>168</v>
      </c>
      <c r="H464" s="225">
        <v>101.8</v>
      </c>
      <c r="I464" s="226"/>
      <c r="J464" s="227">
        <f>ROUND(I464*H464,2)</f>
        <v>0</v>
      </c>
      <c r="K464" s="223" t="s">
        <v>225</v>
      </c>
      <c r="L464" s="45"/>
      <c r="M464" s="228" t="s">
        <v>1</v>
      </c>
      <c r="N464" s="229" t="s">
        <v>40</v>
      </c>
      <c r="O464" s="92"/>
      <c r="P464" s="230">
        <f>O464*H464</f>
        <v>0</v>
      </c>
      <c r="Q464" s="230">
        <v>6.9999999999999994E-05</v>
      </c>
      <c r="R464" s="230">
        <f>Q464*H464</f>
        <v>0.0071259999999999995</v>
      </c>
      <c r="S464" s="230">
        <v>0</v>
      </c>
      <c r="T464" s="23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2" t="s">
        <v>226</v>
      </c>
      <c r="AT464" s="232" t="s">
        <v>221</v>
      </c>
      <c r="AU464" s="232" t="s">
        <v>85</v>
      </c>
      <c r="AY464" s="18" t="s">
        <v>219</v>
      </c>
      <c r="BE464" s="233">
        <f>IF(N464="základní",J464,0)</f>
        <v>0</v>
      </c>
      <c r="BF464" s="233">
        <f>IF(N464="snížená",J464,0)</f>
        <v>0</v>
      </c>
      <c r="BG464" s="233">
        <f>IF(N464="zákl. přenesená",J464,0)</f>
        <v>0</v>
      </c>
      <c r="BH464" s="233">
        <f>IF(N464="sníž. přenesená",J464,0)</f>
        <v>0</v>
      </c>
      <c r="BI464" s="233">
        <f>IF(N464="nulová",J464,0)</f>
        <v>0</v>
      </c>
      <c r="BJ464" s="18" t="s">
        <v>83</v>
      </c>
      <c r="BK464" s="233">
        <f>ROUND(I464*H464,2)</f>
        <v>0</v>
      </c>
      <c r="BL464" s="18" t="s">
        <v>226</v>
      </c>
      <c r="BM464" s="232" t="s">
        <v>747</v>
      </c>
    </row>
    <row r="465" s="15" customFormat="1">
      <c r="A465" s="15"/>
      <c r="B465" s="267"/>
      <c r="C465" s="268"/>
      <c r="D465" s="236" t="s">
        <v>228</v>
      </c>
      <c r="E465" s="269" t="s">
        <v>1</v>
      </c>
      <c r="F465" s="270" t="s">
        <v>748</v>
      </c>
      <c r="G465" s="268"/>
      <c r="H465" s="269" t="s">
        <v>1</v>
      </c>
      <c r="I465" s="271"/>
      <c r="J465" s="268"/>
      <c r="K465" s="268"/>
      <c r="L465" s="272"/>
      <c r="M465" s="273"/>
      <c r="N465" s="274"/>
      <c r="O465" s="274"/>
      <c r="P465" s="274"/>
      <c r="Q465" s="274"/>
      <c r="R465" s="274"/>
      <c r="S465" s="274"/>
      <c r="T465" s="27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6" t="s">
        <v>228</v>
      </c>
      <c r="AU465" s="276" t="s">
        <v>85</v>
      </c>
      <c r="AV465" s="15" t="s">
        <v>83</v>
      </c>
      <c r="AW465" s="15" t="s">
        <v>32</v>
      </c>
      <c r="AX465" s="15" t="s">
        <v>75</v>
      </c>
      <c r="AY465" s="276" t="s">
        <v>219</v>
      </c>
    </row>
    <row r="466" s="13" customFormat="1">
      <c r="A466" s="13"/>
      <c r="B466" s="234"/>
      <c r="C466" s="235"/>
      <c r="D466" s="236" t="s">
        <v>228</v>
      </c>
      <c r="E466" s="237" t="s">
        <v>1</v>
      </c>
      <c r="F466" s="238" t="s">
        <v>749</v>
      </c>
      <c r="G466" s="235"/>
      <c r="H466" s="239">
        <v>85.5</v>
      </c>
      <c r="I466" s="240"/>
      <c r="J466" s="235"/>
      <c r="K466" s="235"/>
      <c r="L466" s="241"/>
      <c r="M466" s="242"/>
      <c r="N466" s="243"/>
      <c r="O466" s="243"/>
      <c r="P466" s="243"/>
      <c r="Q466" s="243"/>
      <c r="R466" s="243"/>
      <c r="S466" s="243"/>
      <c r="T466" s="24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5" t="s">
        <v>228</v>
      </c>
      <c r="AU466" s="245" t="s">
        <v>85</v>
      </c>
      <c r="AV466" s="13" t="s">
        <v>85</v>
      </c>
      <c r="AW466" s="13" t="s">
        <v>32</v>
      </c>
      <c r="AX466" s="13" t="s">
        <v>75</v>
      </c>
      <c r="AY466" s="245" t="s">
        <v>219</v>
      </c>
    </row>
    <row r="467" s="13" customFormat="1">
      <c r="A467" s="13"/>
      <c r="B467" s="234"/>
      <c r="C467" s="235"/>
      <c r="D467" s="236" t="s">
        <v>228</v>
      </c>
      <c r="E467" s="237" t="s">
        <v>1</v>
      </c>
      <c r="F467" s="238" t="s">
        <v>750</v>
      </c>
      <c r="G467" s="235"/>
      <c r="H467" s="239">
        <v>16.300000000000001</v>
      </c>
      <c r="I467" s="240"/>
      <c r="J467" s="235"/>
      <c r="K467" s="235"/>
      <c r="L467" s="241"/>
      <c r="M467" s="242"/>
      <c r="N467" s="243"/>
      <c r="O467" s="243"/>
      <c r="P467" s="243"/>
      <c r="Q467" s="243"/>
      <c r="R467" s="243"/>
      <c r="S467" s="243"/>
      <c r="T467" s="24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5" t="s">
        <v>228</v>
      </c>
      <c r="AU467" s="245" t="s">
        <v>85</v>
      </c>
      <c r="AV467" s="13" t="s">
        <v>85</v>
      </c>
      <c r="AW467" s="13" t="s">
        <v>32</v>
      </c>
      <c r="AX467" s="13" t="s">
        <v>75</v>
      </c>
      <c r="AY467" s="245" t="s">
        <v>219</v>
      </c>
    </row>
    <row r="468" s="14" customFormat="1">
      <c r="A468" s="14"/>
      <c r="B468" s="246"/>
      <c r="C468" s="247"/>
      <c r="D468" s="236" t="s">
        <v>228</v>
      </c>
      <c r="E468" s="248" t="s">
        <v>1</v>
      </c>
      <c r="F468" s="249" t="s">
        <v>250</v>
      </c>
      <c r="G468" s="247"/>
      <c r="H468" s="250">
        <v>101.8</v>
      </c>
      <c r="I468" s="251"/>
      <c r="J468" s="247"/>
      <c r="K468" s="247"/>
      <c r="L468" s="252"/>
      <c r="M468" s="253"/>
      <c r="N468" s="254"/>
      <c r="O468" s="254"/>
      <c r="P468" s="254"/>
      <c r="Q468" s="254"/>
      <c r="R468" s="254"/>
      <c r="S468" s="254"/>
      <c r="T468" s="25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6" t="s">
        <v>228</v>
      </c>
      <c r="AU468" s="256" t="s">
        <v>85</v>
      </c>
      <c r="AV468" s="14" t="s">
        <v>226</v>
      </c>
      <c r="AW468" s="14" t="s">
        <v>32</v>
      </c>
      <c r="AX468" s="14" t="s">
        <v>83</v>
      </c>
      <c r="AY468" s="256" t="s">
        <v>219</v>
      </c>
    </row>
    <row r="469" s="2" customFormat="1" ht="22.25455" customHeight="1">
      <c r="A469" s="39"/>
      <c r="B469" s="40"/>
      <c r="C469" s="221" t="s">
        <v>751</v>
      </c>
      <c r="D469" s="221" t="s">
        <v>221</v>
      </c>
      <c r="E469" s="222" t="s">
        <v>752</v>
      </c>
      <c r="F469" s="223" t="s">
        <v>753</v>
      </c>
      <c r="G469" s="224" t="s">
        <v>224</v>
      </c>
      <c r="H469" s="225">
        <v>2.6499999999999999</v>
      </c>
      <c r="I469" s="226"/>
      <c r="J469" s="227">
        <f>ROUND(I469*H469,2)</f>
        <v>0</v>
      </c>
      <c r="K469" s="223" t="s">
        <v>225</v>
      </c>
      <c r="L469" s="45"/>
      <c r="M469" s="228" t="s">
        <v>1</v>
      </c>
      <c r="N469" s="229" t="s">
        <v>40</v>
      </c>
      <c r="O469" s="92"/>
      <c r="P469" s="230">
        <f>O469*H469</f>
        <v>0</v>
      </c>
      <c r="Q469" s="230">
        <v>0.0016000000000000001</v>
      </c>
      <c r="R469" s="230">
        <f>Q469*H469</f>
        <v>0.0042399999999999998</v>
      </c>
      <c r="S469" s="230">
        <v>0</v>
      </c>
      <c r="T469" s="23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2" t="s">
        <v>226</v>
      </c>
      <c r="AT469" s="232" t="s">
        <v>221</v>
      </c>
      <c r="AU469" s="232" t="s">
        <v>85</v>
      </c>
      <c r="AY469" s="18" t="s">
        <v>219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8" t="s">
        <v>83</v>
      </c>
      <c r="BK469" s="233">
        <f>ROUND(I469*H469,2)</f>
        <v>0</v>
      </c>
      <c r="BL469" s="18" t="s">
        <v>226</v>
      </c>
      <c r="BM469" s="232" t="s">
        <v>754</v>
      </c>
    </row>
    <row r="470" s="13" customFormat="1">
      <c r="A470" s="13"/>
      <c r="B470" s="234"/>
      <c r="C470" s="235"/>
      <c r="D470" s="236" t="s">
        <v>228</v>
      </c>
      <c r="E470" s="237" t="s">
        <v>1</v>
      </c>
      <c r="F470" s="238" t="s">
        <v>755</v>
      </c>
      <c r="G470" s="235"/>
      <c r="H470" s="239">
        <v>0.5</v>
      </c>
      <c r="I470" s="240"/>
      <c r="J470" s="235"/>
      <c r="K470" s="235"/>
      <c r="L470" s="241"/>
      <c r="M470" s="242"/>
      <c r="N470" s="243"/>
      <c r="O470" s="243"/>
      <c r="P470" s="243"/>
      <c r="Q470" s="243"/>
      <c r="R470" s="243"/>
      <c r="S470" s="243"/>
      <c r="T470" s="24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5" t="s">
        <v>228</v>
      </c>
      <c r="AU470" s="245" t="s">
        <v>85</v>
      </c>
      <c r="AV470" s="13" t="s">
        <v>85</v>
      </c>
      <c r="AW470" s="13" t="s">
        <v>32</v>
      </c>
      <c r="AX470" s="13" t="s">
        <v>75</v>
      </c>
      <c r="AY470" s="245" t="s">
        <v>219</v>
      </c>
    </row>
    <row r="471" s="13" customFormat="1">
      <c r="A471" s="13"/>
      <c r="B471" s="234"/>
      <c r="C471" s="235"/>
      <c r="D471" s="236" t="s">
        <v>228</v>
      </c>
      <c r="E471" s="237" t="s">
        <v>1</v>
      </c>
      <c r="F471" s="238" t="s">
        <v>756</v>
      </c>
      <c r="G471" s="235"/>
      <c r="H471" s="239">
        <v>0.5</v>
      </c>
      <c r="I471" s="240"/>
      <c r="J471" s="235"/>
      <c r="K471" s="235"/>
      <c r="L471" s="241"/>
      <c r="M471" s="242"/>
      <c r="N471" s="243"/>
      <c r="O471" s="243"/>
      <c r="P471" s="243"/>
      <c r="Q471" s="243"/>
      <c r="R471" s="243"/>
      <c r="S471" s="243"/>
      <c r="T471" s="24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5" t="s">
        <v>228</v>
      </c>
      <c r="AU471" s="245" t="s">
        <v>85</v>
      </c>
      <c r="AV471" s="13" t="s">
        <v>85</v>
      </c>
      <c r="AW471" s="13" t="s">
        <v>32</v>
      </c>
      <c r="AX471" s="13" t="s">
        <v>75</v>
      </c>
      <c r="AY471" s="245" t="s">
        <v>219</v>
      </c>
    </row>
    <row r="472" s="13" customFormat="1">
      <c r="A472" s="13"/>
      <c r="B472" s="234"/>
      <c r="C472" s="235"/>
      <c r="D472" s="236" t="s">
        <v>228</v>
      </c>
      <c r="E472" s="237" t="s">
        <v>1</v>
      </c>
      <c r="F472" s="238" t="s">
        <v>757</v>
      </c>
      <c r="G472" s="235"/>
      <c r="H472" s="239">
        <v>1.1499999999999999</v>
      </c>
      <c r="I472" s="240"/>
      <c r="J472" s="235"/>
      <c r="K472" s="235"/>
      <c r="L472" s="241"/>
      <c r="M472" s="242"/>
      <c r="N472" s="243"/>
      <c r="O472" s="243"/>
      <c r="P472" s="243"/>
      <c r="Q472" s="243"/>
      <c r="R472" s="243"/>
      <c r="S472" s="243"/>
      <c r="T472" s="24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5" t="s">
        <v>228</v>
      </c>
      <c r="AU472" s="245" t="s">
        <v>85</v>
      </c>
      <c r="AV472" s="13" t="s">
        <v>85</v>
      </c>
      <c r="AW472" s="13" t="s">
        <v>32</v>
      </c>
      <c r="AX472" s="13" t="s">
        <v>75</v>
      </c>
      <c r="AY472" s="245" t="s">
        <v>219</v>
      </c>
    </row>
    <row r="473" s="13" customFormat="1">
      <c r="A473" s="13"/>
      <c r="B473" s="234"/>
      <c r="C473" s="235"/>
      <c r="D473" s="236" t="s">
        <v>228</v>
      </c>
      <c r="E473" s="237" t="s">
        <v>1</v>
      </c>
      <c r="F473" s="238" t="s">
        <v>758</v>
      </c>
      <c r="G473" s="235"/>
      <c r="H473" s="239">
        <v>0.5</v>
      </c>
      <c r="I473" s="240"/>
      <c r="J473" s="235"/>
      <c r="K473" s="235"/>
      <c r="L473" s="241"/>
      <c r="M473" s="242"/>
      <c r="N473" s="243"/>
      <c r="O473" s="243"/>
      <c r="P473" s="243"/>
      <c r="Q473" s="243"/>
      <c r="R473" s="243"/>
      <c r="S473" s="243"/>
      <c r="T473" s="24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5" t="s">
        <v>228</v>
      </c>
      <c r="AU473" s="245" t="s">
        <v>85</v>
      </c>
      <c r="AV473" s="13" t="s">
        <v>85</v>
      </c>
      <c r="AW473" s="13" t="s">
        <v>32</v>
      </c>
      <c r="AX473" s="13" t="s">
        <v>75</v>
      </c>
      <c r="AY473" s="245" t="s">
        <v>219</v>
      </c>
    </row>
    <row r="474" s="14" customFormat="1">
      <c r="A474" s="14"/>
      <c r="B474" s="246"/>
      <c r="C474" s="247"/>
      <c r="D474" s="236" t="s">
        <v>228</v>
      </c>
      <c r="E474" s="248" t="s">
        <v>1</v>
      </c>
      <c r="F474" s="249" t="s">
        <v>250</v>
      </c>
      <c r="G474" s="247"/>
      <c r="H474" s="250">
        <v>2.6499999999999999</v>
      </c>
      <c r="I474" s="251"/>
      <c r="J474" s="247"/>
      <c r="K474" s="247"/>
      <c r="L474" s="252"/>
      <c r="M474" s="253"/>
      <c r="N474" s="254"/>
      <c r="O474" s="254"/>
      <c r="P474" s="254"/>
      <c r="Q474" s="254"/>
      <c r="R474" s="254"/>
      <c r="S474" s="254"/>
      <c r="T474" s="255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6" t="s">
        <v>228</v>
      </c>
      <c r="AU474" s="256" t="s">
        <v>85</v>
      </c>
      <c r="AV474" s="14" t="s">
        <v>226</v>
      </c>
      <c r="AW474" s="14" t="s">
        <v>32</v>
      </c>
      <c r="AX474" s="14" t="s">
        <v>83</v>
      </c>
      <c r="AY474" s="256" t="s">
        <v>219</v>
      </c>
    </row>
    <row r="475" s="2" customFormat="1" ht="33.38182" customHeight="1">
      <c r="A475" s="39"/>
      <c r="B475" s="40"/>
      <c r="C475" s="221" t="s">
        <v>759</v>
      </c>
      <c r="D475" s="221" t="s">
        <v>221</v>
      </c>
      <c r="E475" s="222" t="s">
        <v>760</v>
      </c>
      <c r="F475" s="223" t="s">
        <v>761</v>
      </c>
      <c r="G475" s="224" t="s">
        <v>168</v>
      </c>
      <c r="H475" s="225">
        <v>405</v>
      </c>
      <c r="I475" s="226"/>
      <c r="J475" s="227">
        <f>ROUND(I475*H475,2)</f>
        <v>0</v>
      </c>
      <c r="K475" s="223" t="s">
        <v>225</v>
      </c>
      <c r="L475" s="45"/>
      <c r="M475" s="228" t="s">
        <v>1</v>
      </c>
      <c r="N475" s="229" t="s">
        <v>40</v>
      </c>
      <c r="O475" s="92"/>
      <c r="P475" s="230">
        <f>O475*H475</f>
        <v>0</v>
      </c>
      <c r="Q475" s="230">
        <v>0.071900000000000006</v>
      </c>
      <c r="R475" s="230">
        <f>Q475*H475</f>
        <v>29.119500000000002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226</v>
      </c>
      <c r="AT475" s="232" t="s">
        <v>221</v>
      </c>
      <c r="AU475" s="232" t="s">
        <v>85</v>
      </c>
      <c r="AY475" s="18" t="s">
        <v>219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83</v>
      </c>
      <c r="BK475" s="233">
        <f>ROUND(I475*H475,2)</f>
        <v>0</v>
      </c>
      <c r="BL475" s="18" t="s">
        <v>226</v>
      </c>
      <c r="BM475" s="232" t="s">
        <v>762</v>
      </c>
    </row>
    <row r="476" s="13" customFormat="1">
      <c r="A476" s="13"/>
      <c r="B476" s="234"/>
      <c r="C476" s="235"/>
      <c r="D476" s="236" t="s">
        <v>228</v>
      </c>
      <c r="E476" s="237" t="s">
        <v>123</v>
      </c>
      <c r="F476" s="238" t="s">
        <v>763</v>
      </c>
      <c r="G476" s="235"/>
      <c r="H476" s="239">
        <v>405</v>
      </c>
      <c r="I476" s="240"/>
      <c r="J476" s="235"/>
      <c r="K476" s="235"/>
      <c r="L476" s="241"/>
      <c r="M476" s="242"/>
      <c r="N476" s="243"/>
      <c r="O476" s="243"/>
      <c r="P476" s="243"/>
      <c r="Q476" s="243"/>
      <c r="R476" s="243"/>
      <c r="S476" s="243"/>
      <c r="T476" s="24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5" t="s">
        <v>228</v>
      </c>
      <c r="AU476" s="245" t="s">
        <v>85</v>
      </c>
      <c r="AV476" s="13" t="s">
        <v>85</v>
      </c>
      <c r="AW476" s="13" t="s">
        <v>32</v>
      </c>
      <c r="AX476" s="13" t="s">
        <v>83</v>
      </c>
      <c r="AY476" s="245" t="s">
        <v>219</v>
      </c>
    </row>
    <row r="477" s="2" customFormat="1" ht="15.70909" customHeight="1">
      <c r="A477" s="39"/>
      <c r="B477" s="40"/>
      <c r="C477" s="257" t="s">
        <v>764</v>
      </c>
      <c r="D477" s="257" t="s">
        <v>264</v>
      </c>
      <c r="E477" s="258" t="s">
        <v>765</v>
      </c>
      <c r="F477" s="259" t="s">
        <v>766</v>
      </c>
      <c r="G477" s="260" t="s">
        <v>224</v>
      </c>
      <c r="H477" s="261">
        <v>40.5</v>
      </c>
      <c r="I477" s="262"/>
      <c r="J477" s="263">
        <f>ROUND(I477*H477,2)</f>
        <v>0</v>
      </c>
      <c r="K477" s="259" t="s">
        <v>225</v>
      </c>
      <c r="L477" s="264"/>
      <c r="M477" s="265" t="s">
        <v>1</v>
      </c>
      <c r="N477" s="266" t="s">
        <v>40</v>
      </c>
      <c r="O477" s="92"/>
      <c r="P477" s="230">
        <f>O477*H477</f>
        <v>0</v>
      </c>
      <c r="Q477" s="230">
        <v>0.222</v>
      </c>
      <c r="R477" s="230">
        <f>Q477*H477</f>
        <v>8.9909999999999997</v>
      </c>
      <c r="S477" s="230">
        <v>0</v>
      </c>
      <c r="T477" s="231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2" t="s">
        <v>263</v>
      </c>
      <c r="AT477" s="232" t="s">
        <v>264</v>
      </c>
      <c r="AU477" s="232" t="s">
        <v>85</v>
      </c>
      <c r="AY477" s="18" t="s">
        <v>219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8" t="s">
        <v>83</v>
      </c>
      <c r="BK477" s="233">
        <f>ROUND(I477*H477,2)</f>
        <v>0</v>
      </c>
      <c r="BL477" s="18" t="s">
        <v>226</v>
      </c>
      <c r="BM477" s="232" t="s">
        <v>767</v>
      </c>
    </row>
    <row r="478" s="13" customFormat="1">
      <c r="A478" s="13"/>
      <c r="B478" s="234"/>
      <c r="C478" s="235"/>
      <c r="D478" s="236" t="s">
        <v>228</v>
      </c>
      <c r="E478" s="237" t="s">
        <v>1</v>
      </c>
      <c r="F478" s="238" t="s">
        <v>768</v>
      </c>
      <c r="G478" s="235"/>
      <c r="H478" s="239">
        <v>40.5</v>
      </c>
      <c r="I478" s="240"/>
      <c r="J478" s="235"/>
      <c r="K478" s="235"/>
      <c r="L478" s="241"/>
      <c r="M478" s="242"/>
      <c r="N478" s="243"/>
      <c r="O478" s="243"/>
      <c r="P478" s="243"/>
      <c r="Q478" s="243"/>
      <c r="R478" s="243"/>
      <c r="S478" s="243"/>
      <c r="T478" s="24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5" t="s">
        <v>228</v>
      </c>
      <c r="AU478" s="245" t="s">
        <v>85</v>
      </c>
      <c r="AV478" s="13" t="s">
        <v>85</v>
      </c>
      <c r="AW478" s="13" t="s">
        <v>32</v>
      </c>
      <c r="AX478" s="13" t="s">
        <v>83</v>
      </c>
      <c r="AY478" s="245" t="s">
        <v>219</v>
      </c>
    </row>
    <row r="479" s="2" customFormat="1" ht="38.18182" customHeight="1">
      <c r="A479" s="39"/>
      <c r="B479" s="40"/>
      <c r="C479" s="221" t="s">
        <v>769</v>
      </c>
      <c r="D479" s="221" t="s">
        <v>221</v>
      </c>
      <c r="E479" s="222" t="s">
        <v>770</v>
      </c>
      <c r="F479" s="223" t="s">
        <v>771</v>
      </c>
      <c r="G479" s="224" t="s">
        <v>168</v>
      </c>
      <c r="H479" s="225">
        <v>405</v>
      </c>
      <c r="I479" s="226"/>
      <c r="J479" s="227">
        <f>ROUND(I479*H479,2)</f>
        <v>0</v>
      </c>
      <c r="K479" s="223" t="s">
        <v>225</v>
      </c>
      <c r="L479" s="45"/>
      <c r="M479" s="228" t="s">
        <v>1</v>
      </c>
      <c r="N479" s="229" t="s">
        <v>40</v>
      </c>
      <c r="O479" s="92"/>
      <c r="P479" s="230">
        <f>O479*H479</f>
        <v>0</v>
      </c>
      <c r="Q479" s="230">
        <v>0.089779999999999999</v>
      </c>
      <c r="R479" s="230">
        <f>Q479*H479</f>
        <v>36.360900000000001</v>
      </c>
      <c r="S479" s="230">
        <v>0</v>
      </c>
      <c r="T479" s="23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2" t="s">
        <v>226</v>
      </c>
      <c r="AT479" s="232" t="s">
        <v>221</v>
      </c>
      <c r="AU479" s="232" t="s">
        <v>85</v>
      </c>
      <c r="AY479" s="18" t="s">
        <v>219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8" t="s">
        <v>83</v>
      </c>
      <c r="BK479" s="233">
        <f>ROUND(I479*H479,2)</f>
        <v>0</v>
      </c>
      <c r="BL479" s="18" t="s">
        <v>226</v>
      </c>
      <c r="BM479" s="232" t="s">
        <v>772</v>
      </c>
    </row>
    <row r="480" s="13" customFormat="1">
      <c r="A480" s="13"/>
      <c r="B480" s="234"/>
      <c r="C480" s="235"/>
      <c r="D480" s="236" t="s">
        <v>228</v>
      </c>
      <c r="E480" s="237" t="s">
        <v>1</v>
      </c>
      <c r="F480" s="238" t="s">
        <v>123</v>
      </c>
      <c r="G480" s="235"/>
      <c r="H480" s="239">
        <v>405</v>
      </c>
      <c r="I480" s="240"/>
      <c r="J480" s="235"/>
      <c r="K480" s="235"/>
      <c r="L480" s="241"/>
      <c r="M480" s="242"/>
      <c r="N480" s="243"/>
      <c r="O480" s="243"/>
      <c r="P480" s="243"/>
      <c r="Q480" s="243"/>
      <c r="R480" s="243"/>
      <c r="S480" s="243"/>
      <c r="T480" s="24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5" t="s">
        <v>228</v>
      </c>
      <c r="AU480" s="245" t="s">
        <v>85</v>
      </c>
      <c r="AV480" s="13" t="s">
        <v>85</v>
      </c>
      <c r="AW480" s="13" t="s">
        <v>32</v>
      </c>
      <c r="AX480" s="13" t="s">
        <v>83</v>
      </c>
      <c r="AY480" s="245" t="s">
        <v>219</v>
      </c>
    </row>
    <row r="481" s="2" customFormat="1" ht="15.70909" customHeight="1">
      <c r="A481" s="39"/>
      <c r="B481" s="40"/>
      <c r="C481" s="257" t="s">
        <v>773</v>
      </c>
      <c r="D481" s="257" t="s">
        <v>264</v>
      </c>
      <c r="E481" s="258" t="s">
        <v>765</v>
      </c>
      <c r="F481" s="259" t="s">
        <v>766</v>
      </c>
      <c r="G481" s="260" t="s">
        <v>224</v>
      </c>
      <c r="H481" s="261">
        <v>40.5</v>
      </c>
      <c r="I481" s="262"/>
      <c r="J481" s="263">
        <f>ROUND(I481*H481,2)</f>
        <v>0</v>
      </c>
      <c r="K481" s="259" t="s">
        <v>225</v>
      </c>
      <c r="L481" s="264"/>
      <c r="M481" s="265" t="s">
        <v>1</v>
      </c>
      <c r="N481" s="266" t="s">
        <v>40</v>
      </c>
      <c r="O481" s="92"/>
      <c r="P481" s="230">
        <f>O481*H481</f>
        <v>0</v>
      </c>
      <c r="Q481" s="230">
        <v>0.222</v>
      </c>
      <c r="R481" s="230">
        <f>Q481*H481</f>
        <v>8.9909999999999997</v>
      </c>
      <c r="S481" s="230">
        <v>0</v>
      </c>
      <c r="T481" s="231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2" t="s">
        <v>263</v>
      </c>
      <c r="AT481" s="232" t="s">
        <v>264</v>
      </c>
      <c r="AU481" s="232" t="s">
        <v>85</v>
      </c>
      <c r="AY481" s="18" t="s">
        <v>219</v>
      </c>
      <c r="BE481" s="233">
        <f>IF(N481="základní",J481,0)</f>
        <v>0</v>
      </c>
      <c r="BF481" s="233">
        <f>IF(N481="snížená",J481,0)</f>
        <v>0</v>
      </c>
      <c r="BG481" s="233">
        <f>IF(N481="zákl. přenesená",J481,0)</f>
        <v>0</v>
      </c>
      <c r="BH481" s="233">
        <f>IF(N481="sníž. přenesená",J481,0)</f>
        <v>0</v>
      </c>
      <c r="BI481" s="233">
        <f>IF(N481="nulová",J481,0)</f>
        <v>0</v>
      </c>
      <c r="BJ481" s="18" t="s">
        <v>83</v>
      </c>
      <c r="BK481" s="233">
        <f>ROUND(I481*H481,2)</f>
        <v>0</v>
      </c>
      <c r="BL481" s="18" t="s">
        <v>226</v>
      </c>
      <c r="BM481" s="232" t="s">
        <v>774</v>
      </c>
    </row>
    <row r="482" s="13" customFormat="1">
      <c r="A482" s="13"/>
      <c r="B482" s="234"/>
      <c r="C482" s="235"/>
      <c r="D482" s="236" t="s">
        <v>228</v>
      </c>
      <c r="E482" s="237" t="s">
        <v>1</v>
      </c>
      <c r="F482" s="238" t="s">
        <v>768</v>
      </c>
      <c r="G482" s="235"/>
      <c r="H482" s="239">
        <v>40.5</v>
      </c>
      <c r="I482" s="240"/>
      <c r="J482" s="235"/>
      <c r="K482" s="235"/>
      <c r="L482" s="241"/>
      <c r="M482" s="242"/>
      <c r="N482" s="243"/>
      <c r="O482" s="243"/>
      <c r="P482" s="243"/>
      <c r="Q482" s="243"/>
      <c r="R482" s="243"/>
      <c r="S482" s="243"/>
      <c r="T482" s="24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5" t="s">
        <v>228</v>
      </c>
      <c r="AU482" s="245" t="s">
        <v>85</v>
      </c>
      <c r="AV482" s="13" t="s">
        <v>85</v>
      </c>
      <c r="AW482" s="13" t="s">
        <v>32</v>
      </c>
      <c r="AX482" s="13" t="s">
        <v>83</v>
      </c>
      <c r="AY482" s="245" t="s">
        <v>219</v>
      </c>
    </row>
    <row r="483" s="2" customFormat="1" ht="24.65454" customHeight="1">
      <c r="A483" s="39"/>
      <c r="B483" s="40"/>
      <c r="C483" s="221" t="s">
        <v>775</v>
      </c>
      <c r="D483" s="221" t="s">
        <v>221</v>
      </c>
      <c r="E483" s="222" t="s">
        <v>776</v>
      </c>
      <c r="F483" s="223" t="s">
        <v>777</v>
      </c>
      <c r="G483" s="224" t="s">
        <v>168</v>
      </c>
      <c r="H483" s="225">
        <v>322</v>
      </c>
      <c r="I483" s="226"/>
      <c r="J483" s="227">
        <f>ROUND(I483*H483,2)</f>
        <v>0</v>
      </c>
      <c r="K483" s="223" t="s">
        <v>225</v>
      </c>
      <c r="L483" s="45"/>
      <c r="M483" s="228" t="s">
        <v>1</v>
      </c>
      <c r="N483" s="229" t="s">
        <v>40</v>
      </c>
      <c r="O483" s="92"/>
      <c r="P483" s="230">
        <f>O483*H483</f>
        <v>0</v>
      </c>
      <c r="Q483" s="230">
        <v>0.15540000000000001</v>
      </c>
      <c r="R483" s="230">
        <f>Q483*H483</f>
        <v>50.038800000000002</v>
      </c>
      <c r="S483" s="230">
        <v>0</v>
      </c>
      <c r="T483" s="23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2" t="s">
        <v>226</v>
      </c>
      <c r="AT483" s="232" t="s">
        <v>221</v>
      </c>
      <c r="AU483" s="232" t="s">
        <v>85</v>
      </c>
      <c r="AY483" s="18" t="s">
        <v>219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18" t="s">
        <v>83</v>
      </c>
      <c r="BK483" s="233">
        <f>ROUND(I483*H483,2)</f>
        <v>0</v>
      </c>
      <c r="BL483" s="18" t="s">
        <v>226</v>
      </c>
      <c r="BM483" s="232" t="s">
        <v>778</v>
      </c>
    </row>
    <row r="484" s="15" customFormat="1">
      <c r="A484" s="15"/>
      <c r="B484" s="267"/>
      <c r="C484" s="268"/>
      <c r="D484" s="236" t="s">
        <v>228</v>
      </c>
      <c r="E484" s="269" t="s">
        <v>1</v>
      </c>
      <c r="F484" s="270" t="s">
        <v>779</v>
      </c>
      <c r="G484" s="268"/>
      <c r="H484" s="269" t="s">
        <v>1</v>
      </c>
      <c r="I484" s="271"/>
      <c r="J484" s="268"/>
      <c r="K484" s="268"/>
      <c r="L484" s="272"/>
      <c r="M484" s="273"/>
      <c r="N484" s="274"/>
      <c r="O484" s="274"/>
      <c r="P484" s="274"/>
      <c r="Q484" s="274"/>
      <c r="R484" s="274"/>
      <c r="S484" s="274"/>
      <c r="T484" s="27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6" t="s">
        <v>228</v>
      </c>
      <c r="AU484" s="276" t="s">
        <v>85</v>
      </c>
      <c r="AV484" s="15" t="s">
        <v>83</v>
      </c>
      <c r="AW484" s="15" t="s">
        <v>32</v>
      </c>
      <c r="AX484" s="15" t="s">
        <v>75</v>
      </c>
      <c r="AY484" s="276" t="s">
        <v>219</v>
      </c>
    </row>
    <row r="485" s="13" customFormat="1">
      <c r="A485" s="13"/>
      <c r="B485" s="234"/>
      <c r="C485" s="235"/>
      <c r="D485" s="236" t="s">
        <v>228</v>
      </c>
      <c r="E485" s="237" t="s">
        <v>1</v>
      </c>
      <c r="F485" s="238" t="s">
        <v>780</v>
      </c>
      <c r="G485" s="235"/>
      <c r="H485" s="239">
        <v>153</v>
      </c>
      <c r="I485" s="240"/>
      <c r="J485" s="235"/>
      <c r="K485" s="235"/>
      <c r="L485" s="241"/>
      <c r="M485" s="242"/>
      <c r="N485" s="243"/>
      <c r="O485" s="243"/>
      <c r="P485" s="243"/>
      <c r="Q485" s="243"/>
      <c r="R485" s="243"/>
      <c r="S485" s="243"/>
      <c r="T485" s="24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5" t="s">
        <v>228</v>
      </c>
      <c r="AU485" s="245" t="s">
        <v>85</v>
      </c>
      <c r="AV485" s="13" t="s">
        <v>85</v>
      </c>
      <c r="AW485" s="13" t="s">
        <v>32</v>
      </c>
      <c r="AX485" s="13" t="s">
        <v>75</v>
      </c>
      <c r="AY485" s="245" t="s">
        <v>219</v>
      </c>
    </row>
    <row r="486" s="13" customFormat="1">
      <c r="A486" s="13"/>
      <c r="B486" s="234"/>
      <c r="C486" s="235"/>
      <c r="D486" s="236" t="s">
        <v>228</v>
      </c>
      <c r="E486" s="237" t="s">
        <v>1</v>
      </c>
      <c r="F486" s="238" t="s">
        <v>261</v>
      </c>
      <c r="G486" s="235"/>
      <c r="H486" s="239">
        <v>10</v>
      </c>
      <c r="I486" s="240"/>
      <c r="J486" s="235"/>
      <c r="K486" s="235"/>
      <c r="L486" s="241"/>
      <c r="M486" s="242"/>
      <c r="N486" s="243"/>
      <c r="O486" s="243"/>
      <c r="P486" s="243"/>
      <c r="Q486" s="243"/>
      <c r="R486" s="243"/>
      <c r="S486" s="243"/>
      <c r="T486" s="24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5" t="s">
        <v>228</v>
      </c>
      <c r="AU486" s="245" t="s">
        <v>85</v>
      </c>
      <c r="AV486" s="13" t="s">
        <v>85</v>
      </c>
      <c r="AW486" s="13" t="s">
        <v>32</v>
      </c>
      <c r="AX486" s="13" t="s">
        <v>75</v>
      </c>
      <c r="AY486" s="245" t="s">
        <v>219</v>
      </c>
    </row>
    <row r="487" s="13" customFormat="1">
      <c r="A487" s="13"/>
      <c r="B487" s="234"/>
      <c r="C487" s="235"/>
      <c r="D487" s="236" t="s">
        <v>228</v>
      </c>
      <c r="E487" s="237" t="s">
        <v>1</v>
      </c>
      <c r="F487" s="238" t="s">
        <v>781</v>
      </c>
      <c r="G487" s="235"/>
      <c r="H487" s="239">
        <v>95</v>
      </c>
      <c r="I487" s="240"/>
      <c r="J487" s="235"/>
      <c r="K487" s="235"/>
      <c r="L487" s="241"/>
      <c r="M487" s="242"/>
      <c r="N487" s="243"/>
      <c r="O487" s="243"/>
      <c r="P487" s="243"/>
      <c r="Q487" s="243"/>
      <c r="R487" s="243"/>
      <c r="S487" s="243"/>
      <c r="T487" s="24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5" t="s">
        <v>228</v>
      </c>
      <c r="AU487" s="245" t="s">
        <v>85</v>
      </c>
      <c r="AV487" s="13" t="s">
        <v>85</v>
      </c>
      <c r="AW487" s="13" t="s">
        <v>32</v>
      </c>
      <c r="AX487" s="13" t="s">
        <v>75</v>
      </c>
      <c r="AY487" s="245" t="s">
        <v>219</v>
      </c>
    </row>
    <row r="488" s="13" customFormat="1">
      <c r="A488" s="13"/>
      <c r="B488" s="234"/>
      <c r="C488" s="235"/>
      <c r="D488" s="236" t="s">
        <v>228</v>
      </c>
      <c r="E488" s="237" t="s">
        <v>1</v>
      </c>
      <c r="F488" s="238" t="s">
        <v>782</v>
      </c>
      <c r="G488" s="235"/>
      <c r="H488" s="239">
        <v>78</v>
      </c>
      <c r="I488" s="240"/>
      <c r="J488" s="235"/>
      <c r="K488" s="235"/>
      <c r="L488" s="241"/>
      <c r="M488" s="242"/>
      <c r="N488" s="243"/>
      <c r="O488" s="243"/>
      <c r="P488" s="243"/>
      <c r="Q488" s="243"/>
      <c r="R488" s="243"/>
      <c r="S488" s="243"/>
      <c r="T488" s="24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5" t="s">
        <v>228</v>
      </c>
      <c r="AU488" s="245" t="s">
        <v>85</v>
      </c>
      <c r="AV488" s="13" t="s">
        <v>85</v>
      </c>
      <c r="AW488" s="13" t="s">
        <v>32</v>
      </c>
      <c r="AX488" s="13" t="s">
        <v>75</v>
      </c>
      <c r="AY488" s="245" t="s">
        <v>219</v>
      </c>
    </row>
    <row r="489" s="13" customFormat="1">
      <c r="A489" s="13"/>
      <c r="B489" s="234"/>
      <c r="C489" s="235"/>
      <c r="D489" s="236" t="s">
        <v>228</v>
      </c>
      <c r="E489" s="237" t="s">
        <v>1</v>
      </c>
      <c r="F489" s="238" t="s">
        <v>783</v>
      </c>
      <c r="G489" s="235"/>
      <c r="H489" s="239">
        <v>69</v>
      </c>
      <c r="I489" s="240"/>
      <c r="J489" s="235"/>
      <c r="K489" s="235"/>
      <c r="L489" s="241"/>
      <c r="M489" s="242"/>
      <c r="N489" s="243"/>
      <c r="O489" s="243"/>
      <c r="P489" s="243"/>
      <c r="Q489" s="243"/>
      <c r="R489" s="243"/>
      <c r="S489" s="243"/>
      <c r="T489" s="24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5" t="s">
        <v>228</v>
      </c>
      <c r="AU489" s="245" t="s">
        <v>85</v>
      </c>
      <c r="AV489" s="13" t="s">
        <v>85</v>
      </c>
      <c r="AW489" s="13" t="s">
        <v>32</v>
      </c>
      <c r="AX489" s="13" t="s">
        <v>75</v>
      </c>
      <c r="AY489" s="245" t="s">
        <v>219</v>
      </c>
    </row>
    <row r="490" s="13" customFormat="1">
      <c r="A490" s="13"/>
      <c r="B490" s="234"/>
      <c r="C490" s="235"/>
      <c r="D490" s="236" t="s">
        <v>228</v>
      </c>
      <c r="E490" s="237" t="s">
        <v>1</v>
      </c>
      <c r="F490" s="238" t="s">
        <v>784</v>
      </c>
      <c r="G490" s="235"/>
      <c r="H490" s="239">
        <v>-83</v>
      </c>
      <c r="I490" s="240"/>
      <c r="J490" s="235"/>
      <c r="K490" s="235"/>
      <c r="L490" s="241"/>
      <c r="M490" s="242"/>
      <c r="N490" s="243"/>
      <c r="O490" s="243"/>
      <c r="P490" s="243"/>
      <c r="Q490" s="243"/>
      <c r="R490" s="243"/>
      <c r="S490" s="243"/>
      <c r="T490" s="24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5" t="s">
        <v>228</v>
      </c>
      <c r="AU490" s="245" t="s">
        <v>85</v>
      </c>
      <c r="AV490" s="13" t="s">
        <v>85</v>
      </c>
      <c r="AW490" s="13" t="s">
        <v>32</v>
      </c>
      <c r="AX490" s="13" t="s">
        <v>75</v>
      </c>
      <c r="AY490" s="245" t="s">
        <v>219</v>
      </c>
    </row>
    <row r="491" s="14" customFormat="1">
      <c r="A491" s="14"/>
      <c r="B491" s="246"/>
      <c r="C491" s="247"/>
      <c r="D491" s="236" t="s">
        <v>228</v>
      </c>
      <c r="E491" s="248" t="s">
        <v>131</v>
      </c>
      <c r="F491" s="249" t="s">
        <v>250</v>
      </c>
      <c r="G491" s="247"/>
      <c r="H491" s="250">
        <v>322</v>
      </c>
      <c r="I491" s="251"/>
      <c r="J491" s="247"/>
      <c r="K491" s="247"/>
      <c r="L491" s="252"/>
      <c r="M491" s="253"/>
      <c r="N491" s="254"/>
      <c r="O491" s="254"/>
      <c r="P491" s="254"/>
      <c r="Q491" s="254"/>
      <c r="R491" s="254"/>
      <c r="S491" s="254"/>
      <c r="T491" s="25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6" t="s">
        <v>228</v>
      </c>
      <c r="AU491" s="256" t="s">
        <v>85</v>
      </c>
      <c r="AV491" s="14" t="s">
        <v>226</v>
      </c>
      <c r="AW491" s="14" t="s">
        <v>32</v>
      </c>
      <c r="AX491" s="14" t="s">
        <v>83</v>
      </c>
      <c r="AY491" s="256" t="s">
        <v>219</v>
      </c>
    </row>
    <row r="492" s="2" customFormat="1" ht="15.70909" customHeight="1">
      <c r="A492" s="39"/>
      <c r="B492" s="40"/>
      <c r="C492" s="257" t="s">
        <v>785</v>
      </c>
      <c r="D492" s="257" t="s">
        <v>264</v>
      </c>
      <c r="E492" s="258" t="s">
        <v>786</v>
      </c>
      <c r="F492" s="259" t="s">
        <v>787</v>
      </c>
      <c r="G492" s="260" t="s">
        <v>168</v>
      </c>
      <c r="H492" s="261">
        <v>308</v>
      </c>
      <c r="I492" s="262"/>
      <c r="J492" s="263">
        <f>ROUND(I492*H492,2)</f>
        <v>0</v>
      </c>
      <c r="K492" s="259" t="s">
        <v>225</v>
      </c>
      <c r="L492" s="264"/>
      <c r="M492" s="265" t="s">
        <v>1</v>
      </c>
      <c r="N492" s="266" t="s">
        <v>40</v>
      </c>
      <c r="O492" s="92"/>
      <c r="P492" s="230">
        <f>O492*H492</f>
        <v>0</v>
      </c>
      <c r="Q492" s="230">
        <v>0.080000000000000002</v>
      </c>
      <c r="R492" s="230">
        <f>Q492*H492</f>
        <v>24.640000000000001</v>
      </c>
      <c r="S492" s="230">
        <v>0</v>
      </c>
      <c r="T492" s="231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2" t="s">
        <v>263</v>
      </c>
      <c r="AT492" s="232" t="s">
        <v>264</v>
      </c>
      <c r="AU492" s="232" t="s">
        <v>85</v>
      </c>
      <c r="AY492" s="18" t="s">
        <v>219</v>
      </c>
      <c r="BE492" s="233">
        <f>IF(N492="základní",J492,0)</f>
        <v>0</v>
      </c>
      <c r="BF492" s="233">
        <f>IF(N492="snížená",J492,0)</f>
        <v>0</v>
      </c>
      <c r="BG492" s="233">
        <f>IF(N492="zákl. přenesená",J492,0)</f>
        <v>0</v>
      </c>
      <c r="BH492" s="233">
        <f>IF(N492="sníž. přenesená",J492,0)</f>
        <v>0</v>
      </c>
      <c r="BI492" s="233">
        <f>IF(N492="nulová",J492,0)</f>
        <v>0</v>
      </c>
      <c r="BJ492" s="18" t="s">
        <v>83</v>
      </c>
      <c r="BK492" s="233">
        <f>ROUND(I492*H492,2)</f>
        <v>0</v>
      </c>
      <c r="BL492" s="18" t="s">
        <v>226</v>
      </c>
      <c r="BM492" s="232" t="s">
        <v>788</v>
      </c>
    </row>
    <row r="493" s="13" customFormat="1">
      <c r="A493" s="13"/>
      <c r="B493" s="234"/>
      <c r="C493" s="235"/>
      <c r="D493" s="236" t="s">
        <v>228</v>
      </c>
      <c r="E493" s="237" t="s">
        <v>1</v>
      </c>
      <c r="F493" s="238" t="s">
        <v>131</v>
      </c>
      <c r="G493" s="235"/>
      <c r="H493" s="239">
        <v>322</v>
      </c>
      <c r="I493" s="240"/>
      <c r="J493" s="235"/>
      <c r="K493" s="235"/>
      <c r="L493" s="241"/>
      <c r="M493" s="242"/>
      <c r="N493" s="243"/>
      <c r="O493" s="243"/>
      <c r="P493" s="243"/>
      <c r="Q493" s="243"/>
      <c r="R493" s="243"/>
      <c r="S493" s="243"/>
      <c r="T493" s="24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5" t="s">
        <v>228</v>
      </c>
      <c r="AU493" s="245" t="s">
        <v>85</v>
      </c>
      <c r="AV493" s="13" t="s">
        <v>85</v>
      </c>
      <c r="AW493" s="13" t="s">
        <v>32</v>
      </c>
      <c r="AX493" s="13" t="s">
        <v>75</v>
      </c>
      <c r="AY493" s="245" t="s">
        <v>219</v>
      </c>
    </row>
    <row r="494" s="15" customFormat="1">
      <c r="A494" s="15"/>
      <c r="B494" s="267"/>
      <c r="C494" s="268"/>
      <c r="D494" s="236" t="s">
        <v>228</v>
      </c>
      <c r="E494" s="269" t="s">
        <v>1</v>
      </c>
      <c r="F494" s="270" t="s">
        <v>789</v>
      </c>
      <c r="G494" s="268"/>
      <c r="H494" s="269" t="s">
        <v>1</v>
      </c>
      <c r="I494" s="271"/>
      <c r="J494" s="268"/>
      <c r="K494" s="268"/>
      <c r="L494" s="272"/>
      <c r="M494" s="273"/>
      <c r="N494" s="274"/>
      <c r="O494" s="274"/>
      <c r="P494" s="274"/>
      <c r="Q494" s="274"/>
      <c r="R494" s="274"/>
      <c r="S494" s="274"/>
      <c r="T494" s="27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6" t="s">
        <v>228</v>
      </c>
      <c r="AU494" s="276" t="s">
        <v>85</v>
      </c>
      <c r="AV494" s="15" t="s">
        <v>83</v>
      </c>
      <c r="AW494" s="15" t="s">
        <v>32</v>
      </c>
      <c r="AX494" s="15" t="s">
        <v>75</v>
      </c>
      <c r="AY494" s="276" t="s">
        <v>219</v>
      </c>
    </row>
    <row r="495" s="13" customFormat="1">
      <c r="A495" s="13"/>
      <c r="B495" s="234"/>
      <c r="C495" s="235"/>
      <c r="D495" s="236" t="s">
        <v>228</v>
      </c>
      <c r="E495" s="237" t="s">
        <v>1</v>
      </c>
      <c r="F495" s="238" t="s">
        <v>790</v>
      </c>
      <c r="G495" s="235"/>
      <c r="H495" s="239">
        <v>-4</v>
      </c>
      <c r="I495" s="240"/>
      <c r="J495" s="235"/>
      <c r="K495" s="235"/>
      <c r="L495" s="241"/>
      <c r="M495" s="242"/>
      <c r="N495" s="243"/>
      <c r="O495" s="243"/>
      <c r="P495" s="243"/>
      <c r="Q495" s="243"/>
      <c r="R495" s="243"/>
      <c r="S495" s="243"/>
      <c r="T495" s="24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5" t="s">
        <v>228</v>
      </c>
      <c r="AU495" s="245" t="s">
        <v>85</v>
      </c>
      <c r="AV495" s="13" t="s">
        <v>85</v>
      </c>
      <c r="AW495" s="13" t="s">
        <v>32</v>
      </c>
      <c r="AX495" s="13" t="s">
        <v>75</v>
      </c>
      <c r="AY495" s="245" t="s">
        <v>219</v>
      </c>
    </row>
    <row r="496" s="13" customFormat="1">
      <c r="A496" s="13"/>
      <c r="B496" s="234"/>
      <c r="C496" s="235"/>
      <c r="D496" s="236" t="s">
        <v>228</v>
      </c>
      <c r="E496" s="237" t="s">
        <v>1</v>
      </c>
      <c r="F496" s="238" t="s">
        <v>791</v>
      </c>
      <c r="G496" s="235"/>
      <c r="H496" s="239">
        <v>-10</v>
      </c>
      <c r="I496" s="240"/>
      <c r="J496" s="235"/>
      <c r="K496" s="235"/>
      <c r="L496" s="241"/>
      <c r="M496" s="242"/>
      <c r="N496" s="243"/>
      <c r="O496" s="243"/>
      <c r="P496" s="243"/>
      <c r="Q496" s="243"/>
      <c r="R496" s="243"/>
      <c r="S496" s="243"/>
      <c r="T496" s="24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5" t="s">
        <v>228</v>
      </c>
      <c r="AU496" s="245" t="s">
        <v>85</v>
      </c>
      <c r="AV496" s="13" t="s">
        <v>85</v>
      </c>
      <c r="AW496" s="13" t="s">
        <v>32</v>
      </c>
      <c r="AX496" s="13" t="s">
        <v>75</v>
      </c>
      <c r="AY496" s="245" t="s">
        <v>219</v>
      </c>
    </row>
    <row r="497" s="14" customFormat="1">
      <c r="A497" s="14"/>
      <c r="B497" s="246"/>
      <c r="C497" s="247"/>
      <c r="D497" s="236" t="s">
        <v>228</v>
      </c>
      <c r="E497" s="248" t="s">
        <v>1</v>
      </c>
      <c r="F497" s="249" t="s">
        <v>250</v>
      </c>
      <c r="G497" s="247"/>
      <c r="H497" s="250">
        <v>308</v>
      </c>
      <c r="I497" s="251"/>
      <c r="J497" s="247"/>
      <c r="K497" s="247"/>
      <c r="L497" s="252"/>
      <c r="M497" s="253"/>
      <c r="N497" s="254"/>
      <c r="O497" s="254"/>
      <c r="P497" s="254"/>
      <c r="Q497" s="254"/>
      <c r="R497" s="254"/>
      <c r="S497" s="254"/>
      <c r="T497" s="25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6" t="s">
        <v>228</v>
      </c>
      <c r="AU497" s="256" t="s">
        <v>85</v>
      </c>
      <c r="AV497" s="14" t="s">
        <v>226</v>
      </c>
      <c r="AW497" s="14" t="s">
        <v>32</v>
      </c>
      <c r="AX497" s="14" t="s">
        <v>83</v>
      </c>
      <c r="AY497" s="256" t="s">
        <v>219</v>
      </c>
    </row>
    <row r="498" s="2" customFormat="1" ht="24.65454" customHeight="1">
      <c r="A498" s="39"/>
      <c r="B498" s="40"/>
      <c r="C498" s="257" t="s">
        <v>792</v>
      </c>
      <c r="D498" s="257" t="s">
        <v>264</v>
      </c>
      <c r="E498" s="258" t="s">
        <v>793</v>
      </c>
      <c r="F498" s="259" t="s">
        <v>794</v>
      </c>
      <c r="G498" s="260" t="s">
        <v>576</v>
      </c>
      <c r="H498" s="261">
        <v>3.706</v>
      </c>
      <c r="I498" s="262"/>
      <c r="J498" s="263">
        <f>ROUND(I498*H498,2)</f>
        <v>0</v>
      </c>
      <c r="K498" s="259" t="s">
        <v>1</v>
      </c>
      <c r="L498" s="264"/>
      <c r="M498" s="265" t="s">
        <v>1</v>
      </c>
      <c r="N498" s="266" t="s">
        <v>40</v>
      </c>
      <c r="O498" s="92"/>
      <c r="P498" s="230">
        <f>O498*H498</f>
        <v>0</v>
      </c>
      <c r="Q498" s="230">
        <v>0.17498</v>
      </c>
      <c r="R498" s="230">
        <f>Q498*H498</f>
        <v>0.64847588</v>
      </c>
      <c r="S498" s="230">
        <v>0</v>
      </c>
      <c r="T498" s="231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2" t="s">
        <v>263</v>
      </c>
      <c r="AT498" s="232" t="s">
        <v>264</v>
      </c>
      <c r="AU498" s="232" t="s">
        <v>85</v>
      </c>
      <c r="AY498" s="18" t="s">
        <v>219</v>
      </c>
      <c r="BE498" s="233">
        <f>IF(N498="základní",J498,0)</f>
        <v>0</v>
      </c>
      <c r="BF498" s="233">
        <f>IF(N498="snížená",J498,0)</f>
        <v>0</v>
      </c>
      <c r="BG498" s="233">
        <f>IF(N498="zákl. přenesená",J498,0)</f>
        <v>0</v>
      </c>
      <c r="BH498" s="233">
        <f>IF(N498="sníž. přenesená",J498,0)</f>
        <v>0</v>
      </c>
      <c r="BI498" s="233">
        <f>IF(N498="nulová",J498,0)</f>
        <v>0</v>
      </c>
      <c r="BJ498" s="18" t="s">
        <v>83</v>
      </c>
      <c r="BK498" s="233">
        <f>ROUND(I498*H498,2)</f>
        <v>0</v>
      </c>
      <c r="BL498" s="18" t="s">
        <v>226</v>
      </c>
      <c r="BM498" s="232" t="s">
        <v>795</v>
      </c>
    </row>
    <row r="499" s="2" customFormat="1" ht="15.70909" customHeight="1">
      <c r="A499" s="39"/>
      <c r="B499" s="40"/>
      <c r="C499" s="257" t="s">
        <v>796</v>
      </c>
      <c r="D499" s="257" t="s">
        <v>264</v>
      </c>
      <c r="E499" s="258" t="s">
        <v>797</v>
      </c>
      <c r="F499" s="259" t="s">
        <v>798</v>
      </c>
      <c r="G499" s="260" t="s">
        <v>168</v>
      </c>
      <c r="H499" s="261">
        <v>7.3899999999999997</v>
      </c>
      <c r="I499" s="262"/>
      <c r="J499" s="263">
        <f>ROUND(I499*H499,2)</f>
        <v>0</v>
      </c>
      <c r="K499" s="259" t="s">
        <v>225</v>
      </c>
      <c r="L499" s="264"/>
      <c r="M499" s="265" t="s">
        <v>1</v>
      </c>
      <c r="N499" s="266" t="s">
        <v>40</v>
      </c>
      <c r="O499" s="92"/>
      <c r="P499" s="230">
        <f>O499*H499</f>
        <v>0</v>
      </c>
      <c r="Q499" s="230">
        <v>0.056120000000000003</v>
      </c>
      <c r="R499" s="230">
        <f>Q499*H499</f>
        <v>0.41472680000000001</v>
      </c>
      <c r="S499" s="230">
        <v>0</v>
      </c>
      <c r="T499" s="231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2" t="s">
        <v>263</v>
      </c>
      <c r="AT499" s="232" t="s">
        <v>264</v>
      </c>
      <c r="AU499" s="232" t="s">
        <v>85</v>
      </c>
      <c r="AY499" s="18" t="s">
        <v>219</v>
      </c>
      <c r="BE499" s="233">
        <f>IF(N499="základní",J499,0)</f>
        <v>0</v>
      </c>
      <c r="BF499" s="233">
        <f>IF(N499="snížená",J499,0)</f>
        <v>0</v>
      </c>
      <c r="BG499" s="233">
        <f>IF(N499="zákl. přenesená",J499,0)</f>
        <v>0</v>
      </c>
      <c r="BH499" s="233">
        <f>IF(N499="sníž. přenesená",J499,0)</f>
        <v>0</v>
      </c>
      <c r="BI499" s="233">
        <f>IF(N499="nulová",J499,0)</f>
        <v>0</v>
      </c>
      <c r="BJ499" s="18" t="s">
        <v>83</v>
      </c>
      <c r="BK499" s="233">
        <f>ROUND(I499*H499,2)</f>
        <v>0</v>
      </c>
      <c r="BL499" s="18" t="s">
        <v>226</v>
      </c>
      <c r="BM499" s="232" t="s">
        <v>799</v>
      </c>
    </row>
    <row r="500" s="2" customFormat="1" ht="33.38182" customHeight="1">
      <c r="A500" s="39"/>
      <c r="B500" s="40"/>
      <c r="C500" s="221" t="s">
        <v>800</v>
      </c>
      <c r="D500" s="221" t="s">
        <v>221</v>
      </c>
      <c r="E500" s="222" t="s">
        <v>801</v>
      </c>
      <c r="F500" s="223" t="s">
        <v>802</v>
      </c>
      <c r="G500" s="224" t="s">
        <v>168</v>
      </c>
      <c r="H500" s="225">
        <v>42</v>
      </c>
      <c r="I500" s="226"/>
      <c r="J500" s="227">
        <f>ROUND(I500*H500,2)</f>
        <v>0</v>
      </c>
      <c r="K500" s="223" t="s">
        <v>225</v>
      </c>
      <c r="L500" s="45"/>
      <c r="M500" s="228" t="s">
        <v>1</v>
      </c>
      <c r="N500" s="229" t="s">
        <v>40</v>
      </c>
      <c r="O500" s="92"/>
      <c r="P500" s="230">
        <f>O500*H500</f>
        <v>0</v>
      </c>
      <c r="Q500" s="230">
        <v>0.12095</v>
      </c>
      <c r="R500" s="230">
        <f>Q500*H500</f>
        <v>5.0799000000000003</v>
      </c>
      <c r="S500" s="230">
        <v>0</v>
      </c>
      <c r="T500" s="231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2" t="s">
        <v>226</v>
      </c>
      <c r="AT500" s="232" t="s">
        <v>221</v>
      </c>
      <c r="AU500" s="232" t="s">
        <v>85</v>
      </c>
      <c r="AY500" s="18" t="s">
        <v>219</v>
      </c>
      <c r="BE500" s="233">
        <f>IF(N500="základní",J500,0)</f>
        <v>0</v>
      </c>
      <c r="BF500" s="233">
        <f>IF(N500="snížená",J500,0)</f>
        <v>0</v>
      </c>
      <c r="BG500" s="233">
        <f>IF(N500="zákl. přenesená",J500,0)</f>
        <v>0</v>
      </c>
      <c r="BH500" s="233">
        <f>IF(N500="sníž. přenesená",J500,0)</f>
        <v>0</v>
      </c>
      <c r="BI500" s="233">
        <f>IF(N500="nulová",J500,0)</f>
        <v>0</v>
      </c>
      <c r="BJ500" s="18" t="s">
        <v>83</v>
      </c>
      <c r="BK500" s="233">
        <f>ROUND(I500*H500,2)</f>
        <v>0</v>
      </c>
      <c r="BL500" s="18" t="s">
        <v>226</v>
      </c>
      <c r="BM500" s="232" t="s">
        <v>803</v>
      </c>
    </row>
    <row r="501" s="13" customFormat="1">
      <c r="A501" s="13"/>
      <c r="B501" s="234"/>
      <c r="C501" s="235"/>
      <c r="D501" s="236" t="s">
        <v>228</v>
      </c>
      <c r="E501" s="237" t="s">
        <v>125</v>
      </c>
      <c r="F501" s="238" t="s">
        <v>804</v>
      </c>
      <c r="G501" s="235"/>
      <c r="H501" s="239">
        <v>42</v>
      </c>
      <c r="I501" s="240"/>
      <c r="J501" s="235"/>
      <c r="K501" s="235"/>
      <c r="L501" s="241"/>
      <c r="M501" s="242"/>
      <c r="N501" s="243"/>
      <c r="O501" s="243"/>
      <c r="P501" s="243"/>
      <c r="Q501" s="243"/>
      <c r="R501" s="243"/>
      <c r="S501" s="243"/>
      <c r="T501" s="24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5" t="s">
        <v>228</v>
      </c>
      <c r="AU501" s="245" t="s">
        <v>85</v>
      </c>
      <c r="AV501" s="13" t="s">
        <v>85</v>
      </c>
      <c r="AW501" s="13" t="s">
        <v>32</v>
      </c>
      <c r="AX501" s="13" t="s">
        <v>83</v>
      </c>
      <c r="AY501" s="245" t="s">
        <v>219</v>
      </c>
    </row>
    <row r="502" s="2" customFormat="1" ht="15.70909" customHeight="1">
      <c r="A502" s="39"/>
      <c r="B502" s="40"/>
      <c r="C502" s="257" t="s">
        <v>805</v>
      </c>
      <c r="D502" s="257" t="s">
        <v>264</v>
      </c>
      <c r="E502" s="258" t="s">
        <v>806</v>
      </c>
      <c r="F502" s="259" t="s">
        <v>807</v>
      </c>
      <c r="G502" s="260" t="s">
        <v>168</v>
      </c>
      <c r="H502" s="261">
        <v>85.680000000000007</v>
      </c>
      <c r="I502" s="262"/>
      <c r="J502" s="263">
        <f>ROUND(I502*H502,2)</f>
        <v>0</v>
      </c>
      <c r="K502" s="259" t="s">
        <v>225</v>
      </c>
      <c r="L502" s="264"/>
      <c r="M502" s="265" t="s">
        <v>1</v>
      </c>
      <c r="N502" s="266" t="s">
        <v>40</v>
      </c>
      <c r="O502" s="92"/>
      <c r="P502" s="230">
        <f>O502*H502</f>
        <v>0</v>
      </c>
      <c r="Q502" s="230">
        <v>0.056000000000000001</v>
      </c>
      <c r="R502" s="230">
        <f>Q502*H502</f>
        <v>4.7980800000000006</v>
      </c>
      <c r="S502" s="230">
        <v>0</v>
      </c>
      <c r="T502" s="231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2" t="s">
        <v>263</v>
      </c>
      <c r="AT502" s="232" t="s">
        <v>264</v>
      </c>
      <c r="AU502" s="232" t="s">
        <v>85</v>
      </c>
      <c r="AY502" s="18" t="s">
        <v>219</v>
      </c>
      <c r="BE502" s="233">
        <f>IF(N502="základní",J502,0)</f>
        <v>0</v>
      </c>
      <c r="BF502" s="233">
        <f>IF(N502="snížená",J502,0)</f>
        <v>0</v>
      </c>
      <c r="BG502" s="233">
        <f>IF(N502="zákl. přenesená",J502,0)</f>
        <v>0</v>
      </c>
      <c r="BH502" s="233">
        <f>IF(N502="sníž. přenesená",J502,0)</f>
        <v>0</v>
      </c>
      <c r="BI502" s="233">
        <f>IF(N502="nulová",J502,0)</f>
        <v>0</v>
      </c>
      <c r="BJ502" s="18" t="s">
        <v>83</v>
      </c>
      <c r="BK502" s="233">
        <f>ROUND(I502*H502,2)</f>
        <v>0</v>
      </c>
      <c r="BL502" s="18" t="s">
        <v>226</v>
      </c>
      <c r="BM502" s="232" t="s">
        <v>808</v>
      </c>
    </row>
    <row r="503" s="13" customFormat="1">
      <c r="A503" s="13"/>
      <c r="B503" s="234"/>
      <c r="C503" s="235"/>
      <c r="D503" s="236" t="s">
        <v>228</v>
      </c>
      <c r="E503" s="237" t="s">
        <v>1</v>
      </c>
      <c r="F503" s="238" t="s">
        <v>809</v>
      </c>
      <c r="G503" s="235"/>
      <c r="H503" s="239">
        <v>85.680000000000007</v>
      </c>
      <c r="I503" s="240"/>
      <c r="J503" s="235"/>
      <c r="K503" s="235"/>
      <c r="L503" s="241"/>
      <c r="M503" s="242"/>
      <c r="N503" s="243"/>
      <c r="O503" s="243"/>
      <c r="P503" s="243"/>
      <c r="Q503" s="243"/>
      <c r="R503" s="243"/>
      <c r="S503" s="243"/>
      <c r="T503" s="24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5" t="s">
        <v>228</v>
      </c>
      <c r="AU503" s="245" t="s">
        <v>85</v>
      </c>
      <c r="AV503" s="13" t="s">
        <v>85</v>
      </c>
      <c r="AW503" s="13" t="s">
        <v>32</v>
      </c>
      <c r="AX503" s="13" t="s">
        <v>83</v>
      </c>
      <c r="AY503" s="245" t="s">
        <v>219</v>
      </c>
    </row>
    <row r="504" s="2" customFormat="1" ht="24.65454" customHeight="1">
      <c r="A504" s="39"/>
      <c r="B504" s="40"/>
      <c r="C504" s="221" t="s">
        <v>810</v>
      </c>
      <c r="D504" s="221" t="s">
        <v>221</v>
      </c>
      <c r="E504" s="222" t="s">
        <v>811</v>
      </c>
      <c r="F504" s="223" t="s">
        <v>812</v>
      </c>
      <c r="G504" s="224" t="s">
        <v>168</v>
      </c>
      <c r="H504" s="225">
        <v>83</v>
      </c>
      <c r="I504" s="226"/>
      <c r="J504" s="227">
        <f>ROUND(I504*H504,2)</f>
        <v>0</v>
      </c>
      <c r="K504" s="223" t="s">
        <v>225</v>
      </c>
      <c r="L504" s="45"/>
      <c r="M504" s="228" t="s">
        <v>1</v>
      </c>
      <c r="N504" s="229" t="s">
        <v>40</v>
      </c>
      <c r="O504" s="92"/>
      <c r="P504" s="230">
        <f>O504*H504</f>
        <v>0</v>
      </c>
      <c r="Q504" s="230">
        <v>0.34612999999999999</v>
      </c>
      <c r="R504" s="230">
        <f>Q504*H504</f>
        <v>28.72879</v>
      </c>
      <c r="S504" s="230">
        <v>0</v>
      </c>
      <c r="T504" s="23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2" t="s">
        <v>226</v>
      </c>
      <c r="AT504" s="232" t="s">
        <v>221</v>
      </c>
      <c r="AU504" s="232" t="s">
        <v>85</v>
      </c>
      <c r="AY504" s="18" t="s">
        <v>219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18" t="s">
        <v>83</v>
      </c>
      <c r="BK504" s="233">
        <f>ROUND(I504*H504,2)</f>
        <v>0</v>
      </c>
      <c r="BL504" s="18" t="s">
        <v>226</v>
      </c>
      <c r="BM504" s="232" t="s">
        <v>813</v>
      </c>
    </row>
    <row r="505" s="15" customFormat="1">
      <c r="A505" s="15"/>
      <c r="B505" s="267"/>
      <c r="C505" s="268"/>
      <c r="D505" s="236" t="s">
        <v>228</v>
      </c>
      <c r="E505" s="269" t="s">
        <v>1</v>
      </c>
      <c r="F505" s="270" t="s">
        <v>814</v>
      </c>
      <c r="G505" s="268"/>
      <c r="H505" s="269" t="s">
        <v>1</v>
      </c>
      <c r="I505" s="271"/>
      <c r="J505" s="268"/>
      <c r="K505" s="268"/>
      <c r="L505" s="272"/>
      <c r="M505" s="273"/>
      <c r="N505" s="274"/>
      <c r="O505" s="274"/>
      <c r="P505" s="274"/>
      <c r="Q505" s="274"/>
      <c r="R505" s="274"/>
      <c r="S505" s="274"/>
      <c r="T505" s="27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6" t="s">
        <v>228</v>
      </c>
      <c r="AU505" s="276" t="s">
        <v>85</v>
      </c>
      <c r="AV505" s="15" t="s">
        <v>83</v>
      </c>
      <c r="AW505" s="15" t="s">
        <v>32</v>
      </c>
      <c r="AX505" s="15" t="s">
        <v>75</v>
      </c>
      <c r="AY505" s="276" t="s">
        <v>219</v>
      </c>
    </row>
    <row r="506" s="13" customFormat="1">
      <c r="A506" s="13"/>
      <c r="B506" s="234"/>
      <c r="C506" s="235"/>
      <c r="D506" s="236" t="s">
        <v>228</v>
      </c>
      <c r="E506" s="237" t="s">
        <v>1</v>
      </c>
      <c r="F506" s="238" t="s">
        <v>815</v>
      </c>
      <c r="G506" s="235"/>
      <c r="H506" s="239">
        <v>42</v>
      </c>
      <c r="I506" s="240"/>
      <c r="J506" s="235"/>
      <c r="K506" s="235"/>
      <c r="L506" s="241"/>
      <c r="M506" s="242"/>
      <c r="N506" s="243"/>
      <c r="O506" s="243"/>
      <c r="P506" s="243"/>
      <c r="Q506" s="243"/>
      <c r="R506" s="243"/>
      <c r="S506" s="243"/>
      <c r="T506" s="24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5" t="s">
        <v>228</v>
      </c>
      <c r="AU506" s="245" t="s">
        <v>85</v>
      </c>
      <c r="AV506" s="13" t="s">
        <v>85</v>
      </c>
      <c r="AW506" s="13" t="s">
        <v>32</v>
      </c>
      <c r="AX506" s="13" t="s">
        <v>75</v>
      </c>
      <c r="AY506" s="245" t="s">
        <v>219</v>
      </c>
    </row>
    <row r="507" s="13" customFormat="1">
      <c r="A507" s="13"/>
      <c r="B507" s="234"/>
      <c r="C507" s="235"/>
      <c r="D507" s="236" t="s">
        <v>228</v>
      </c>
      <c r="E507" s="237" t="s">
        <v>1</v>
      </c>
      <c r="F507" s="238" t="s">
        <v>816</v>
      </c>
      <c r="G507" s="235"/>
      <c r="H507" s="239">
        <v>41</v>
      </c>
      <c r="I507" s="240"/>
      <c r="J507" s="235"/>
      <c r="K507" s="235"/>
      <c r="L507" s="241"/>
      <c r="M507" s="242"/>
      <c r="N507" s="243"/>
      <c r="O507" s="243"/>
      <c r="P507" s="243"/>
      <c r="Q507" s="243"/>
      <c r="R507" s="243"/>
      <c r="S507" s="243"/>
      <c r="T507" s="24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5" t="s">
        <v>228</v>
      </c>
      <c r="AU507" s="245" t="s">
        <v>85</v>
      </c>
      <c r="AV507" s="13" t="s">
        <v>85</v>
      </c>
      <c r="AW507" s="13" t="s">
        <v>32</v>
      </c>
      <c r="AX507" s="13" t="s">
        <v>75</v>
      </c>
      <c r="AY507" s="245" t="s">
        <v>219</v>
      </c>
    </row>
    <row r="508" s="14" customFormat="1">
      <c r="A508" s="14"/>
      <c r="B508" s="246"/>
      <c r="C508" s="247"/>
      <c r="D508" s="236" t="s">
        <v>228</v>
      </c>
      <c r="E508" s="248" t="s">
        <v>133</v>
      </c>
      <c r="F508" s="249" t="s">
        <v>250</v>
      </c>
      <c r="G508" s="247"/>
      <c r="H508" s="250">
        <v>83</v>
      </c>
      <c r="I508" s="251"/>
      <c r="J508" s="247"/>
      <c r="K508" s="247"/>
      <c r="L508" s="252"/>
      <c r="M508" s="253"/>
      <c r="N508" s="254"/>
      <c r="O508" s="254"/>
      <c r="P508" s="254"/>
      <c r="Q508" s="254"/>
      <c r="R508" s="254"/>
      <c r="S508" s="254"/>
      <c r="T508" s="25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6" t="s">
        <v>228</v>
      </c>
      <c r="AU508" s="256" t="s">
        <v>85</v>
      </c>
      <c r="AV508" s="14" t="s">
        <v>226</v>
      </c>
      <c r="AW508" s="14" t="s">
        <v>32</v>
      </c>
      <c r="AX508" s="14" t="s">
        <v>83</v>
      </c>
      <c r="AY508" s="256" t="s">
        <v>219</v>
      </c>
    </row>
    <row r="509" s="2" customFormat="1" ht="15.70909" customHeight="1">
      <c r="A509" s="39"/>
      <c r="B509" s="40"/>
      <c r="C509" s="257" t="s">
        <v>817</v>
      </c>
      <c r="D509" s="257" t="s">
        <v>264</v>
      </c>
      <c r="E509" s="258" t="s">
        <v>818</v>
      </c>
      <c r="F509" s="259" t="s">
        <v>819</v>
      </c>
      <c r="G509" s="260" t="s">
        <v>168</v>
      </c>
      <c r="H509" s="261">
        <v>75.75</v>
      </c>
      <c r="I509" s="262"/>
      <c r="J509" s="263">
        <f>ROUND(I509*H509,2)</f>
        <v>0</v>
      </c>
      <c r="K509" s="259" t="s">
        <v>225</v>
      </c>
      <c r="L509" s="264"/>
      <c r="M509" s="265" t="s">
        <v>1</v>
      </c>
      <c r="N509" s="266" t="s">
        <v>40</v>
      </c>
      <c r="O509" s="92"/>
      <c r="P509" s="230">
        <f>O509*H509</f>
        <v>0</v>
      </c>
      <c r="Q509" s="230">
        <v>0.22500000000000001</v>
      </c>
      <c r="R509" s="230">
        <f>Q509*H509</f>
        <v>17.043749999999999</v>
      </c>
      <c r="S509" s="230">
        <v>0</v>
      </c>
      <c r="T509" s="23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2" t="s">
        <v>263</v>
      </c>
      <c r="AT509" s="232" t="s">
        <v>264</v>
      </c>
      <c r="AU509" s="232" t="s">
        <v>85</v>
      </c>
      <c r="AY509" s="18" t="s">
        <v>219</v>
      </c>
      <c r="BE509" s="233">
        <f>IF(N509="základní",J509,0)</f>
        <v>0</v>
      </c>
      <c r="BF509" s="233">
        <f>IF(N509="snížená",J509,0)</f>
        <v>0</v>
      </c>
      <c r="BG509" s="233">
        <f>IF(N509="zákl. přenesená",J509,0)</f>
        <v>0</v>
      </c>
      <c r="BH509" s="233">
        <f>IF(N509="sníž. přenesená",J509,0)</f>
        <v>0</v>
      </c>
      <c r="BI509" s="233">
        <f>IF(N509="nulová",J509,0)</f>
        <v>0</v>
      </c>
      <c r="BJ509" s="18" t="s">
        <v>83</v>
      </c>
      <c r="BK509" s="233">
        <f>ROUND(I509*H509,2)</f>
        <v>0</v>
      </c>
      <c r="BL509" s="18" t="s">
        <v>226</v>
      </c>
      <c r="BM509" s="232" t="s">
        <v>820</v>
      </c>
    </row>
    <row r="510" s="13" customFormat="1">
      <c r="A510" s="13"/>
      <c r="B510" s="234"/>
      <c r="C510" s="235"/>
      <c r="D510" s="236" t="s">
        <v>228</v>
      </c>
      <c r="E510" s="237" t="s">
        <v>1</v>
      </c>
      <c r="F510" s="238" t="s">
        <v>821</v>
      </c>
      <c r="G510" s="235"/>
      <c r="H510" s="239">
        <v>83</v>
      </c>
      <c r="I510" s="240"/>
      <c r="J510" s="235"/>
      <c r="K510" s="235"/>
      <c r="L510" s="241"/>
      <c r="M510" s="242"/>
      <c r="N510" s="243"/>
      <c r="O510" s="243"/>
      <c r="P510" s="243"/>
      <c r="Q510" s="243"/>
      <c r="R510" s="243"/>
      <c r="S510" s="243"/>
      <c r="T510" s="24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5" t="s">
        <v>228</v>
      </c>
      <c r="AU510" s="245" t="s">
        <v>85</v>
      </c>
      <c r="AV510" s="13" t="s">
        <v>85</v>
      </c>
      <c r="AW510" s="13" t="s">
        <v>32</v>
      </c>
      <c r="AX510" s="13" t="s">
        <v>75</v>
      </c>
      <c r="AY510" s="245" t="s">
        <v>219</v>
      </c>
    </row>
    <row r="511" s="13" customFormat="1">
      <c r="A511" s="13"/>
      <c r="B511" s="234"/>
      <c r="C511" s="235"/>
      <c r="D511" s="236" t="s">
        <v>228</v>
      </c>
      <c r="E511" s="237" t="s">
        <v>1</v>
      </c>
      <c r="F511" s="238" t="s">
        <v>822</v>
      </c>
      <c r="G511" s="235"/>
      <c r="H511" s="239">
        <v>-8</v>
      </c>
      <c r="I511" s="240"/>
      <c r="J511" s="235"/>
      <c r="K511" s="235"/>
      <c r="L511" s="241"/>
      <c r="M511" s="242"/>
      <c r="N511" s="243"/>
      <c r="O511" s="243"/>
      <c r="P511" s="243"/>
      <c r="Q511" s="243"/>
      <c r="R511" s="243"/>
      <c r="S511" s="243"/>
      <c r="T511" s="24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5" t="s">
        <v>228</v>
      </c>
      <c r="AU511" s="245" t="s">
        <v>85</v>
      </c>
      <c r="AV511" s="13" t="s">
        <v>85</v>
      </c>
      <c r="AW511" s="13" t="s">
        <v>32</v>
      </c>
      <c r="AX511" s="13" t="s">
        <v>75</v>
      </c>
      <c r="AY511" s="245" t="s">
        <v>219</v>
      </c>
    </row>
    <row r="512" s="14" customFormat="1">
      <c r="A512" s="14"/>
      <c r="B512" s="246"/>
      <c r="C512" s="247"/>
      <c r="D512" s="236" t="s">
        <v>228</v>
      </c>
      <c r="E512" s="248" t="s">
        <v>1</v>
      </c>
      <c r="F512" s="249" t="s">
        <v>250</v>
      </c>
      <c r="G512" s="247"/>
      <c r="H512" s="250">
        <v>75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6" t="s">
        <v>228</v>
      </c>
      <c r="AU512" s="256" t="s">
        <v>85</v>
      </c>
      <c r="AV512" s="14" t="s">
        <v>226</v>
      </c>
      <c r="AW512" s="14" t="s">
        <v>32</v>
      </c>
      <c r="AX512" s="14" t="s">
        <v>83</v>
      </c>
      <c r="AY512" s="256" t="s">
        <v>219</v>
      </c>
    </row>
    <row r="513" s="13" customFormat="1">
      <c r="A513" s="13"/>
      <c r="B513" s="234"/>
      <c r="C513" s="235"/>
      <c r="D513" s="236" t="s">
        <v>228</v>
      </c>
      <c r="E513" s="235"/>
      <c r="F513" s="238" t="s">
        <v>823</v>
      </c>
      <c r="G513" s="235"/>
      <c r="H513" s="239">
        <v>75.75</v>
      </c>
      <c r="I513" s="240"/>
      <c r="J513" s="235"/>
      <c r="K513" s="235"/>
      <c r="L513" s="241"/>
      <c r="M513" s="242"/>
      <c r="N513" s="243"/>
      <c r="O513" s="243"/>
      <c r="P513" s="243"/>
      <c r="Q513" s="243"/>
      <c r="R513" s="243"/>
      <c r="S513" s="243"/>
      <c r="T513" s="24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5" t="s">
        <v>228</v>
      </c>
      <c r="AU513" s="245" t="s">
        <v>85</v>
      </c>
      <c r="AV513" s="13" t="s">
        <v>85</v>
      </c>
      <c r="AW513" s="13" t="s">
        <v>4</v>
      </c>
      <c r="AX513" s="13" t="s">
        <v>83</v>
      </c>
      <c r="AY513" s="245" t="s">
        <v>219</v>
      </c>
    </row>
    <row r="514" s="2" customFormat="1" ht="15.70909" customHeight="1">
      <c r="A514" s="39"/>
      <c r="B514" s="40"/>
      <c r="C514" s="257" t="s">
        <v>824</v>
      </c>
      <c r="D514" s="257" t="s">
        <v>264</v>
      </c>
      <c r="E514" s="258" t="s">
        <v>825</v>
      </c>
      <c r="F514" s="259" t="s">
        <v>826</v>
      </c>
      <c r="G514" s="260" t="s">
        <v>168</v>
      </c>
      <c r="H514" s="261">
        <v>8.0800000000000001</v>
      </c>
      <c r="I514" s="262"/>
      <c r="J514" s="263">
        <f>ROUND(I514*H514,2)</f>
        <v>0</v>
      </c>
      <c r="K514" s="259" t="s">
        <v>225</v>
      </c>
      <c r="L514" s="264"/>
      <c r="M514" s="265" t="s">
        <v>1</v>
      </c>
      <c r="N514" s="266" t="s">
        <v>40</v>
      </c>
      <c r="O514" s="92"/>
      <c r="P514" s="230">
        <f>O514*H514</f>
        <v>0</v>
      </c>
      <c r="Q514" s="230">
        <v>0.14999999999999999</v>
      </c>
      <c r="R514" s="230">
        <f>Q514*H514</f>
        <v>1.212</v>
      </c>
      <c r="S514" s="230">
        <v>0</v>
      </c>
      <c r="T514" s="231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2" t="s">
        <v>263</v>
      </c>
      <c r="AT514" s="232" t="s">
        <v>264</v>
      </c>
      <c r="AU514" s="232" t="s">
        <v>85</v>
      </c>
      <c r="AY514" s="18" t="s">
        <v>219</v>
      </c>
      <c r="BE514" s="233">
        <f>IF(N514="základní",J514,0)</f>
        <v>0</v>
      </c>
      <c r="BF514" s="233">
        <f>IF(N514="snížená",J514,0)</f>
        <v>0</v>
      </c>
      <c r="BG514" s="233">
        <f>IF(N514="zákl. přenesená",J514,0)</f>
        <v>0</v>
      </c>
      <c r="BH514" s="233">
        <f>IF(N514="sníž. přenesená",J514,0)</f>
        <v>0</v>
      </c>
      <c r="BI514" s="233">
        <f>IF(N514="nulová",J514,0)</f>
        <v>0</v>
      </c>
      <c r="BJ514" s="18" t="s">
        <v>83</v>
      </c>
      <c r="BK514" s="233">
        <f>ROUND(I514*H514,2)</f>
        <v>0</v>
      </c>
      <c r="BL514" s="18" t="s">
        <v>226</v>
      </c>
      <c r="BM514" s="232" t="s">
        <v>827</v>
      </c>
    </row>
    <row r="515" s="13" customFormat="1">
      <c r="A515" s="13"/>
      <c r="B515" s="234"/>
      <c r="C515" s="235"/>
      <c r="D515" s="236" t="s">
        <v>228</v>
      </c>
      <c r="E515" s="237" t="s">
        <v>1</v>
      </c>
      <c r="F515" s="238" t="s">
        <v>263</v>
      </c>
      <c r="G515" s="235"/>
      <c r="H515" s="239">
        <v>8</v>
      </c>
      <c r="I515" s="240"/>
      <c r="J515" s="235"/>
      <c r="K515" s="235"/>
      <c r="L515" s="241"/>
      <c r="M515" s="242"/>
      <c r="N515" s="243"/>
      <c r="O515" s="243"/>
      <c r="P515" s="243"/>
      <c r="Q515" s="243"/>
      <c r="R515" s="243"/>
      <c r="S515" s="243"/>
      <c r="T515" s="24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5" t="s">
        <v>228</v>
      </c>
      <c r="AU515" s="245" t="s">
        <v>85</v>
      </c>
      <c r="AV515" s="13" t="s">
        <v>85</v>
      </c>
      <c r="AW515" s="13" t="s">
        <v>32</v>
      </c>
      <c r="AX515" s="13" t="s">
        <v>83</v>
      </c>
      <c r="AY515" s="245" t="s">
        <v>219</v>
      </c>
    </row>
    <row r="516" s="13" customFormat="1">
      <c r="A516" s="13"/>
      <c r="B516" s="234"/>
      <c r="C516" s="235"/>
      <c r="D516" s="236" t="s">
        <v>228</v>
      </c>
      <c r="E516" s="235"/>
      <c r="F516" s="238" t="s">
        <v>828</v>
      </c>
      <c r="G516" s="235"/>
      <c r="H516" s="239">
        <v>8.0800000000000001</v>
      </c>
      <c r="I516" s="240"/>
      <c r="J516" s="235"/>
      <c r="K516" s="235"/>
      <c r="L516" s="241"/>
      <c r="M516" s="242"/>
      <c r="N516" s="243"/>
      <c r="O516" s="243"/>
      <c r="P516" s="243"/>
      <c r="Q516" s="243"/>
      <c r="R516" s="243"/>
      <c r="S516" s="243"/>
      <c r="T516" s="24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5" t="s">
        <v>228</v>
      </c>
      <c r="AU516" s="245" t="s">
        <v>85</v>
      </c>
      <c r="AV516" s="13" t="s">
        <v>85</v>
      </c>
      <c r="AW516" s="13" t="s">
        <v>4</v>
      </c>
      <c r="AX516" s="13" t="s">
        <v>83</v>
      </c>
      <c r="AY516" s="245" t="s">
        <v>219</v>
      </c>
    </row>
    <row r="517" s="2" customFormat="1" ht="44.50909" customHeight="1">
      <c r="A517" s="39"/>
      <c r="B517" s="40"/>
      <c r="C517" s="221" t="s">
        <v>829</v>
      </c>
      <c r="D517" s="221" t="s">
        <v>221</v>
      </c>
      <c r="E517" s="222" t="s">
        <v>830</v>
      </c>
      <c r="F517" s="223" t="s">
        <v>831</v>
      </c>
      <c r="G517" s="224" t="s">
        <v>168</v>
      </c>
      <c r="H517" s="225">
        <v>10</v>
      </c>
      <c r="I517" s="226"/>
      <c r="J517" s="227">
        <f>ROUND(I517*H517,2)</f>
        <v>0</v>
      </c>
      <c r="K517" s="223" t="s">
        <v>225</v>
      </c>
      <c r="L517" s="45"/>
      <c r="M517" s="228" t="s">
        <v>1</v>
      </c>
      <c r="N517" s="229" t="s">
        <v>40</v>
      </c>
      <c r="O517" s="92"/>
      <c r="P517" s="230">
        <f>O517*H517</f>
        <v>0</v>
      </c>
      <c r="Q517" s="230">
        <v>0</v>
      </c>
      <c r="R517" s="230">
        <f>Q517*H517</f>
        <v>0</v>
      </c>
      <c r="S517" s="230">
        <v>0.025000000000000001</v>
      </c>
      <c r="T517" s="231">
        <f>S517*H517</f>
        <v>0.25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2" t="s">
        <v>226</v>
      </c>
      <c r="AT517" s="232" t="s">
        <v>221</v>
      </c>
      <c r="AU517" s="232" t="s">
        <v>85</v>
      </c>
      <c r="AY517" s="18" t="s">
        <v>219</v>
      </c>
      <c r="BE517" s="233">
        <f>IF(N517="základní",J517,0)</f>
        <v>0</v>
      </c>
      <c r="BF517" s="233">
        <f>IF(N517="snížená",J517,0)</f>
        <v>0</v>
      </c>
      <c r="BG517" s="233">
        <f>IF(N517="zákl. přenesená",J517,0)</f>
        <v>0</v>
      </c>
      <c r="BH517" s="233">
        <f>IF(N517="sníž. přenesená",J517,0)</f>
        <v>0</v>
      </c>
      <c r="BI517" s="233">
        <f>IF(N517="nulová",J517,0)</f>
        <v>0</v>
      </c>
      <c r="BJ517" s="18" t="s">
        <v>83</v>
      </c>
      <c r="BK517" s="233">
        <f>ROUND(I517*H517,2)</f>
        <v>0</v>
      </c>
      <c r="BL517" s="18" t="s">
        <v>226</v>
      </c>
      <c r="BM517" s="232" t="s">
        <v>832</v>
      </c>
    </row>
    <row r="518" s="15" customFormat="1">
      <c r="A518" s="15"/>
      <c r="B518" s="267"/>
      <c r="C518" s="268"/>
      <c r="D518" s="236" t="s">
        <v>228</v>
      </c>
      <c r="E518" s="269" t="s">
        <v>1</v>
      </c>
      <c r="F518" s="270" t="s">
        <v>833</v>
      </c>
      <c r="G518" s="268"/>
      <c r="H518" s="269" t="s">
        <v>1</v>
      </c>
      <c r="I518" s="271"/>
      <c r="J518" s="268"/>
      <c r="K518" s="268"/>
      <c r="L518" s="272"/>
      <c r="M518" s="273"/>
      <c r="N518" s="274"/>
      <c r="O518" s="274"/>
      <c r="P518" s="274"/>
      <c r="Q518" s="274"/>
      <c r="R518" s="274"/>
      <c r="S518" s="274"/>
      <c r="T518" s="27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6" t="s">
        <v>228</v>
      </c>
      <c r="AU518" s="276" t="s">
        <v>85</v>
      </c>
      <c r="AV518" s="15" t="s">
        <v>83</v>
      </c>
      <c r="AW518" s="15" t="s">
        <v>32</v>
      </c>
      <c r="AX518" s="15" t="s">
        <v>75</v>
      </c>
      <c r="AY518" s="276" t="s">
        <v>219</v>
      </c>
    </row>
    <row r="519" s="13" customFormat="1">
      <c r="A519" s="13"/>
      <c r="B519" s="234"/>
      <c r="C519" s="235"/>
      <c r="D519" s="236" t="s">
        <v>228</v>
      </c>
      <c r="E519" s="237" t="s">
        <v>109</v>
      </c>
      <c r="F519" s="238" t="s">
        <v>90</v>
      </c>
      <c r="G519" s="235"/>
      <c r="H519" s="239">
        <v>10</v>
      </c>
      <c r="I519" s="240"/>
      <c r="J519" s="235"/>
      <c r="K519" s="235"/>
      <c r="L519" s="241"/>
      <c r="M519" s="242"/>
      <c r="N519" s="243"/>
      <c r="O519" s="243"/>
      <c r="P519" s="243"/>
      <c r="Q519" s="243"/>
      <c r="R519" s="243"/>
      <c r="S519" s="243"/>
      <c r="T519" s="24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5" t="s">
        <v>228</v>
      </c>
      <c r="AU519" s="245" t="s">
        <v>85</v>
      </c>
      <c r="AV519" s="13" t="s">
        <v>85</v>
      </c>
      <c r="AW519" s="13" t="s">
        <v>32</v>
      </c>
      <c r="AX519" s="13" t="s">
        <v>83</v>
      </c>
      <c r="AY519" s="245" t="s">
        <v>219</v>
      </c>
    </row>
    <row r="520" s="2" customFormat="1" ht="33.38182" customHeight="1">
      <c r="A520" s="39"/>
      <c r="B520" s="40"/>
      <c r="C520" s="221" t="s">
        <v>834</v>
      </c>
      <c r="D520" s="221" t="s">
        <v>221</v>
      </c>
      <c r="E520" s="222" t="s">
        <v>835</v>
      </c>
      <c r="F520" s="223" t="s">
        <v>836</v>
      </c>
      <c r="G520" s="224" t="s">
        <v>576</v>
      </c>
      <c r="H520" s="225">
        <v>10</v>
      </c>
      <c r="I520" s="226"/>
      <c r="J520" s="227">
        <f>ROUND(I520*H520,2)</f>
        <v>0</v>
      </c>
      <c r="K520" s="223" t="s">
        <v>225</v>
      </c>
      <c r="L520" s="45"/>
      <c r="M520" s="228" t="s">
        <v>1</v>
      </c>
      <c r="N520" s="229" t="s">
        <v>40</v>
      </c>
      <c r="O520" s="92"/>
      <c r="P520" s="230">
        <f>O520*H520</f>
        <v>0</v>
      </c>
      <c r="Q520" s="230">
        <v>0</v>
      </c>
      <c r="R520" s="230">
        <f>Q520*H520</f>
        <v>0</v>
      </c>
      <c r="S520" s="230">
        <v>0.082000000000000003</v>
      </c>
      <c r="T520" s="231">
        <f>S520*H520</f>
        <v>0.82000000000000006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2" t="s">
        <v>226</v>
      </c>
      <c r="AT520" s="232" t="s">
        <v>221</v>
      </c>
      <c r="AU520" s="232" t="s">
        <v>85</v>
      </c>
      <c r="AY520" s="18" t="s">
        <v>219</v>
      </c>
      <c r="BE520" s="233">
        <f>IF(N520="základní",J520,0)</f>
        <v>0</v>
      </c>
      <c r="BF520" s="233">
        <f>IF(N520="snížená",J520,0)</f>
        <v>0</v>
      </c>
      <c r="BG520" s="233">
        <f>IF(N520="zákl. přenesená",J520,0)</f>
        <v>0</v>
      </c>
      <c r="BH520" s="233">
        <f>IF(N520="sníž. přenesená",J520,0)</f>
        <v>0</v>
      </c>
      <c r="BI520" s="233">
        <f>IF(N520="nulová",J520,0)</f>
        <v>0</v>
      </c>
      <c r="BJ520" s="18" t="s">
        <v>83</v>
      </c>
      <c r="BK520" s="233">
        <f>ROUND(I520*H520,2)</f>
        <v>0</v>
      </c>
      <c r="BL520" s="18" t="s">
        <v>226</v>
      </c>
      <c r="BM520" s="232" t="s">
        <v>837</v>
      </c>
    </row>
    <row r="521" s="13" customFormat="1">
      <c r="A521" s="13"/>
      <c r="B521" s="234"/>
      <c r="C521" s="235"/>
      <c r="D521" s="236" t="s">
        <v>228</v>
      </c>
      <c r="E521" s="237" t="s">
        <v>1</v>
      </c>
      <c r="F521" s="238" t="s">
        <v>838</v>
      </c>
      <c r="G521" s="235"/>
      <c r="H521" s="239">
        <v>6</v>
      </c>
      <c r="I521" s="240"/>
      <c r="J521" s="235"/>
      <c r="K521" s="235"/>
      <c r="L521" s="241"/>
      <c r="M521" s="242"/>
      <c r="N521" s="243"/>
      <c r="O521" s="243"/>
      <c r="P521" s="243"/>
      <c r="Q521" s="243"/>
      <c r="R521" s="243"/>
      <c r="S521" s="243"/>
      <c r="T521" s="24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5" t="s">
        <v>228</v>
      </c>
      <c r="AU521" s="245" t="s">
        <v>85</v>
      </c>
      <c r="AV521" s="13" t="s">
        <v>85</v>
      </c>
      <c r="AW521" s="13" t="s">
        <v>32</v>
      </c>
      <c r="AX521" s="13" t="s">
        <v>75</v>
      </c>
      <c r="AY521" s="245" t="s">
        <v>219</v>
      </c>
    </row>
    <row r="522" s="13" customFormat="1">
      <c r="A522" s="13"/>
      <c r="B522" s="234"/>
      <c r="C522" s="235"/>
      <c r="D522" s="236" t="s">
        <v>228</v>
      </c>
      <c r="E522" s="237" t="s">
        <v>1</v>
      </c>
      <c r="F522" s="238" t="s">
        <v>839</v>
      </c>
      <c r="G522" s="235"/>
      <c r="H522" s="239">
        <v>3</v>
      </c>
      <c r="I522" s="240"/>
      <c r="J522" s="235"/>
      <c r="K522" s="235"/>
      <c r="L522" s="241"/>
      <c r="M522" s="242"/>
      <c r="N522" s="243"/>
      <c r="O522" s="243"/>
      <c r="P522" s="243"/>
      <c r="Q522" s="243"/>
      <c r="R522" s="243"/>
      <c r="S522" s="243"/>
      <c r="T522" s="24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5" t="s">
        <v>228</v>
      </c>
      <c r="AU522" s="245" t="s">
        <v>85</v>
      </c>
      <c r="AV522" s="13" t="s">
        <v>85</v>
      </c>
      <c r="AW522" s="13" t="s">
        <v>32</v>
      </c>
      <c r="AX522" s="13" t="s">
        <v>75</v>
      </c>
      <c r="AY522" s="245" t="s">
        <v>219</v>
      </c>
    </row>
    <row r="523" s="13" customFormat="1">
      <c r="A523" s="13"/>
      <c r="B523" s="234"/>
      <c r="C523" s="235"/>
      <c r="D523" s="236" t="s">
        <v>228</v>
      </c>
      <c r="E523" s="237" t="s">
        <v>1</v>
      </c>
      <c r="F523" s="238" t="s">
        <v>840</v>
      </c>
      <c r="G523" s="235"/>
      <c r="H523" s="239">
        <v>1</v>
      </c>
      <c r="I523" s="240"/>
      <c r="J523" s="235"/>
      <c r="K523" s="235"/>
      <c r="L523" s="241"/>
      <c r="M523" s="242"/>
      <c r="N523" s="243"/>
      <c r="O523" s="243"/>
      <c r="P523" s="243"/>
      <c r="Q523" s="243"/>
      <c r="R523" s="243"/>
      <c r="S523" s="243"/>
      <c r="T523" s="24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5" t="s">
        <v>228</v>
      </c>
      <c r="AU523" s="245" t="s">
        <v>85</v>
      </c>
      <c r="AV523" s="13" t="s">
        <v>85</v>
      </c>
      <c r="AW523" s="13" t="s">
        <v>32</v>
      </c>
      <c r="AX523" s="13" t="s">
        <v>75</v>
      </c>
      <c r="AY523" s="245" t="s">
        <v>219</v>
      </c>
    </row>
    <row r="524" s="14" customFormat="1">
      <c r="A524" s="14"/>
      <c r="B524" s="246"/>
      <c r="C524" s="247"/>
      <c r="D524" s="236" t="s">
        <v>228</v>
      </c>
      <c r="E524" s="248" t="s">
        <v>112</v>
      </c>
      <c r="F524" s="249" t="s">
        <v>250</v>
      </c>
      <c r="G524" s="247"/>
      <c r="H524" s="250">
        <v>10</v>
      </c>
      <c r="I524" s="251"/>
      <c r="J524" s="247"/>
      <c r="K524" s="247"/>
      <c r="L524" s="252"/>
      <c r="M524" s="253"/>
      <c r="N524" s="254"/>
      <c r="O524" s="254"/>
      <c r="P524" s="254"/>
      <c r="Q524" s="254"/>
      <c r="R524" s="254"/>
      <c r="S524" s="254"/>
      <c r="T524" s="25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6" t="s">
        <v>228</v>
      </c>
      <c r="AU524" s="256" t="s">
        <v>85</v>
      </c>
      <c r="AV524" s="14" t="s">
        <v>226</v>
      </c>
      <c r="AW524" s="14" t="s">
        <v>32</v>
      </c>
      <c r="AX524" s="14" t="s">
        <v>83</v>
      </c>
      <c r="AY524" s="256" t="s">
        <v>219</v>
      </c>
    </row>
    <row r="525" s="12" customFormat="1" ht="22.8" customHeight="1">
      <c r="A525" s="12"/>
      <c r="B525" s="205"/>
      <c r="C525" s="206"/>
      <c r="D525" s="207" t="s">
        <v>74</v>
      </c>
      <c r="E525" s="219" t="s">
        <v>841</v>
      </c>
      <c r="F525" s="219" t="s">
        <v>842</v>
      </c>
      <c r="G525" s="206"/>
      <c r="H525" s="206"/>
      <c r="I525" s="209"/>
      <c r="J525" s="220">
        <f>BK525</f>
        <v>0</v>
      </c>
      <c r="K525" s="206"/>
      <c r="L525" s="211"/>
      <c r="M525" s="212"/>
      <c r="N525" s="213"/>
      <c r="O525" s="213"/>
      <c r="P525" s="214">
        <f>SUM(P526:P563)</f>
        <v>0</v>
      </c>
      <c r="Q525" s="213"/>
      <c r="R525" s="214">
        <f>SUM(R526:R563)</f>
        <v>0</v>
      </c>
      <c r="S525" s="213"/>
      <c r="T525" s="215">
        <f>SUM(T526:T563)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6" t="s">
        <v>83</v>
      </c>
      <c r="AT525" s="217" t="s">
        <v>74</v>
      </c>
      <c r="AU525" s="217" t="s">
        <v>83</v>
      </c>
      <c r="AY525" s="216" t="s">
        <v>219</v>
      </c>
      <c r="BK525" s="218">
        <f>SUM(BK526:BK563)</f>
        <v>0</v>
      </c>
    </row>
    <row r="526" s="2" customFormat="1" ht="24.65454" customHeight="1">
      <c r="A526" s="39"/>
      <c r="B526" s="40"/>
      <c r="C526" s="221" t="s">
        <v>843</v>
      </c>
      <c r="D526" s="221" t="s">
        <v>221</v>
      </c>
      <c r="E526" s="222" t="s">
        <v>844</v>
      </c>
      <c r="F526" s="223" t="s">
        <v>845</v>
      </c>
      <c r="G526" s="224" t="s">
        <v>282</v>
      </c>
      <c r="H526" s="225">
        <v>621.18499999999995</v>
      </c>
      <c r="I526" s="226"/>
      <c r="J526" s="227">
        <f>ROUND(I526*H526,2)</f>
        <v>0</v>
      </c>
      <c r="K526" s="223" t="s">
        <v>225</v>
      </c>
      <c r="L526" s="45"/>
      <c r="M526" s="228" t="s">
        <v>1</v>
      </c>
      <c r="N526" s="229" t="s">
        <v>40</v>
      </c>
      <c r="O526" s="92"/>
      <c r="P526" s="230">
        <f>O526*H526</f>
        <v>0</v>
      </c>
      <c r="Q526" s="230">
        <v>0</v>
      </c>
      <c r="R526" s="230">
        <f>Q526*H526</f>
        <v>0</v>
      </c>
      <c r="S526" s="230">
        <v>0</v>
      </c>
      <c r="T526" s="231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2" t="s">
        <v>226</v>
      </c>
      <c r="AT526" s="232" t="s">
        <v>221</v>
      </c>
      <c r="AU526" s="232" t="s">
        <v>85</v>
      </c>
      <c r="AY526" s="18" t="s">
        <v>219</v>
      </c>
      <c r="BE526" s="233">
        <f>IF(N526="základní",J526,0)</f>
        <v>0</v>
      </c>
      <c r="BF526" s="233">
        <f>IF(N526="snížená",J526,0)</f>
        <v>0</v>
      </c>
      <c r="BG526" s="233">
        <f>IF(N526="zákl. přenesená",J526,0)</f>
        <v>0</v>
      </c>
      <c r="BH526" s="233">
        <f>IF(N526="sníž. přenesená",J526,0)</f>
        <v>0</v>
      </c>
      <c r="BI526" s="233">
        <f>IF(N526="nulová",J526,0)</f>
        <v>0</v>
      </c>
      <c r="BJ526" s="18" t="s">
        <v>83</v>
      </c>
      <c r="BK526" s="233">
        <f>ROUND(I526*H526,2)</f>
        <v>0</v>
      </c>
      <c r="BL526" s="18" t="s">
        <v>226</v>
      </c>
      <c r="BM526" s="232" t="s">
        <v>846</v>
      </c>
    </row>
    <row r="527" s="15" customFormat="1">
      <c r="A527" s="15"/>
      <c r="B527" s="267"/>
      <c r="C527" s="268"/>
      <c r="D527" s="236" t="s">
        <v>228</v>
      </c>
      <c r="E527" s="269" t="s">
        <v>1</v>
      </c>
      <c r="F527" s="270" t="s">
        <v>847</v>
      </c>
      <c r="G527" s="268"/>
      <c r="H527" s="269" t="s">
        <v>1</v>
      </c>
      <c r="I527" s="271"/>
      <c r="J527" s="268"/>
      <c r="K527" s="268"/>
      <c r="L527" s="272"/>
      <c r="M527" s="273"/>
      <c r="N527" s="274"/>
      <c r="O527" s="274"/>
      <c r="P527" s="274"/>
      <c r="Q527" s="274"/>
      <c r="R527" s="274"/>
      <c r="S527" s="274"/>
      <c r="T527" s="27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76" t="s">
        <v>228</v>
      </c>
      <c r="AU527" s="276" t="s">
        <v>85</v>
      </c>
      <c r="AV527" s="15" t="s">
        <v>83</v>
      </c>
      <c r="AW527" s="15" t="s">
        <v>32</v>
      </c>
      <c r="AX527" s="15" t="s">
        <v>75</v>
      </c>
      <c r="AY527" s="276" t="s">
        <v>219</v>
      </c>
    </row>
    <row r="528" s="13" customFormat="1">
      <c r="A528" s="13"/>
      <c r="B528" s="234"/>
      <c r="C528" s="235"/>
      <c r="D528" s="236" t="s">
        <v>228</v>
      </c>
      <c r="E528" s="237" t="s">
        <v>147</v>
      </c>
      <c r="F528" s="238" t="s">
        <v>848</v>
      </c>
      <c r="G528" s="235"/>
      <c r="H528" s="239">
        <v>389.32499999999999</v>
      </c>
      <c r="I528" s="240"/>
      <c r="J528" s="235"/>
      <c r="K528" s="235"/>
      <c r="L528" s="241"/>
      <c r="M528" s="242"/>
      <c r="N528" s="243"/>
      <c r="O528" s="243"/>
      <c r="P528" s="243"/>
      <c r="Q528" s="243"/>
      <c r="R528" s="243"/>
      <c r="S528" s="243"/>
      <c r="T528" s="24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5" t="s">
        <v>228</v>
      </c>
      <c r="AU528" s="245" t="s">
        <v>85</v>
      </c>
      <c r="AV528" s="13" t="s">
        <v>85</v>
      </c>
      <c r="AW528" s="13" t="s">
        <v>32</v>
      </c>
      <c r="AX528" s="13" t="s">
        <v>75</v>
      </c>
      <c r="AY528" s="245" t="s">
        <v>219</v>
      </c>
    </row>
    <row r="529" s="13" customFormat="1">
      <c r="A529" s="13"/>
      <c r="B529" s="234"/>
      <c r="C529" s="235"/>
      <c r="D529" s="236" t="s">
        <v>228</v>
      </c>
      <c r="E529" s="237" t="s">
        <v>1</v>
      </c>
      <c r="F529" s="238" t="s">
        <v>849</v>
      </c>
      <c r="G529" s="235"/>
      <c r="H529" s="239">
        <v>193.80000000000001</v>
      </c>
      <c r="I529" s="240"/>
      <c r="J529" s="235"/>
      <c r="K529" s="235"/>
      <c r="L529" s="241"/>
      <c r="M529" s="242"/>
      <c r="N529" s="243"/>
      <c r="O529" s="243"/>
      <c r="P529" s="243"/>
      <c r="Q529" s="243"/>
      <c r="R529" s="243"/>
      <c r="S529" s="243"/>
      <c r="T529" s="24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5" t="s">
        <v>228</v>
      </c>
      <c r="AU529" s="245" t="s">
        <v>85</v>
      </c>
      <c r="AV529" s="13" t="s">
        <v>85</v>
      </c>
      <c r="AW529" s="13" t="s">
        <v>32</v>
      </c>
      <c r="AX529" s="13" t="s">
        <v>75</v>
      </c>
      <c r="AY529" s="245" t="s">
        <v>219</v>
      </c>
    </row>
    <row r="530" s="13" customFormat="1">
      <c r="A530" s="13"/>
      <c r="B530" s="234"/>
      <c r="C530" s="235"/>
      <c r="D530" s="236" t="s">
        <v>228</v>
      </c>
      <c r="E530" s="237" t="s">
        <v>1</v>
      </c>
      <c r="F530" s="238" t="s">
        <v>850</v>
      </c>
      <c r="G530" s="235"/>
      <c r="H530" s="239">
        <v>38.060000000000002</v>
      </c>
      <c r="I530" s="240"/>
      <c r="J530" s="235"/>
      <c r="K530" s="235"/>
      <c r="L530" s="241"/>
      <c r="M530" s="242"/>
      <c r="N530" s="243"/>
      <c r="O530" s="243"/>
      <c r="P530" s="243"/>
      <c r="Q530" s="243"/>
      <c r="R530" s="243"/>
      <c r="S530" s="243"/>
      <c r="T530" s="24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5" t="s">
        <v>228</v>
      </c>
      <c r="AU530" s="245" t="s">
        <v>85</v>
      </c>
      <c r="AV530" s="13" t="s">
        <v>85</v>
      </c>
      <c r="AW530" s="13" t="s">
        <v>32</v>
      </c>
      <c r="AX530" s="13" t="s">
        <v>75</v>
      </c>
      <c r="AY530" s="245" t="s">
        <v>219</v>
      </c>
    </row>
    <row r="531" s="14" customFormat="1">
      <c r="A531" s="14"/>
      <c r="B531" s="246"/>
      <c r="C531" s="247"/>
      <c r="D531" s="236" t="s">
        <v>228</v>
      </c>
      <c r="E531" s="248" t="s">
        <v>165</v>
      </c>
      <c r="F531" s="249" t="s">
        <v>250</v>
      </c>
      <c r="G531" s="247"/>
      <c r="H531" s="250">
        <v>621.18499999999995</v>
      </c>
      <c r="I531" s="251"/>
      <c r="J531" s="247"/>
      <c r="K531" s="247"/>
      <c r="L531" s="252"/>
      <c r="M531" s="253"/>
      <c r="N531" s="254"/>
      <c r="O531" s="254"/>
      <c r="P531" s="254"/>
      <c r="Q531" s="254"/>
      <c r="R531" s="254"/>
      <c r="S531" s="254"/>
      <c r="T531" s="25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6" t="s">
        <v>228</v>
      </c>
      <c r="AU531" s="256" t="s">
        <v>85</v>
      </c>
      <c r="AV531" s="14" t="s">
        <v>226</v>
      </c>
      <c r="AW531" s="14" t="s">
        <v>32</v>
      </c>
      <c r="AX531" s="14" t="s">
        <v>83</v>
      </c>
      <c r="AY531" s="256" t="s">
        <v>219</v>
      </c>
    </row>
    <row r="532" s="2" customFormat="1" ht="24.65454" customHeight="1">
      <c r="A532" s="39"/>
      <c r="B532" s="40"/>
      <c r="C532" s="221" t="s">
        <v>851</v>
      </c>
      <c r="D532" s="221" t="s">
        <v>221</v>
      </c>
      <c r="E532" s="222" t="s">
        <v>852</v>
      </c>
      <c r="F532" s="223" t="s">
        <v>853</v>
      </c>
      <c r="G532" s="224" t="s">
        <v>282</v>
      </c>
      <c r="H532" s="225">
        <v>10560.145</v>
      </c>
      <c r="I532" s="226"/>
      <c r="J532" s="227">
        <f>ROUND(I532*H532,2)</f>
        <v>0</v>
      </c>
      <c r="K532" s="223" t="s">
        <v>225</v>
      </c>
      <c r="L532" s="45"/>
      <c r="M532" s="228" t="s">
        <v>1</v>
      </c>
      <c r="N532" s="229" t="s">
        <v>40</v>
      </c>
      <c r="O532" s="92"/>
      <c r="P532" s="230">
        <f>O532*H532</f>
        <v>0</v>
      </c>
      <c r="Q532" s="230">
        <v>0</v>
      </c>
      <c r="R532" s="230">
        <f>Q532*H532</f>
        <v>0</v>
      </c>
      <c r="S532" s="230">
        <v>0</v>
      </c>
      <c r="T532" s="231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2" t="s">
        <v>226</v>
      </c>
      <c r="AT532" s="232" t="s">
        <v>221</v>
      </c>
      <c r="AU532" s="232" t="s">
        <v>85</v>
      </c>
      <c r="AY532" s="18" t="s">
        <v>219</v>
      </c>
      <c r="BE532" s="233">
        <f>IF(N532="základní",J532,0)</f>
        <v>0</v>
      </c>
      <c r="BF532" s="233">
        <f>IF(N532="snížená",J532,0)</f>
        <v>0</v>
      </c>
      <c r="BG532" s="233">
        <f>IF(N532="zákl. přenesená",J532,0)</f>
        <v>0</v>
      </c>
      <c r="BH532" s="233">
        <f>IF(N532="sníž. přenesená",J532,0)</f>
        <v>0</v>
      </c>
      <c r="BI532" s="233">
        <f>IF(N532="nulová",J532,0)</f>
        <v>0</v>
      </c>
      <c r="BJ532" s="18" t="s">
        <v>83</v>
      </c>
      <c r="BK532" s="233">
        <f>ROUND(I532*H532,2)</f>
        <v>0</v>
      </c>
      <c r="BL532" s="18" t="s">
        <v>226</v>
      </c>
      <c r="BM532" s="232" t="s">
        <v>854</v>
      </c>
    </row>
    <row r="533" s="15" customFormat="1">
      <c r="A533" s="15"/>
      <c r="B533" s="267"/>
      <c r="C533" s="268"/>
      <c r="D533" s="236" t="s">
        <v>228</v>
      </c>
      <c r="E533" s="269" t="s">
        <v>1</v>
      </c>
      <c r="F533" s="270" t="s">
        <v>855</v>
      </c>
      <c r="G533" s="268"/>
      <c r="H533" s="269" t="s">
        <v>1</v>
      </c>
      <c r="I533" s="271"/>
      <c r="J533" s="268"/>
      <c r="K533" s="268"/>
      <c r="L533" s="272"/>
      <c r="M533" s="273"/>
      <c r="N533" s="274"/>
      <c r="O533" s="274"/>
      <c r="P533" s="274"/>
      <c r="Q533" s="274"/>
      <c r="R533" s="274"/>
      <c r="S533" s="274"/>
      <c r="T533" s="27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6" t="s">
        <v>228</v>
      </c>
      <c r="AU533" s="276" t="s">
        <v>85</v>
      </c>
      <c r="AV533" s="15" t="s">
        <v>83</v>
      </c>
      <c r="AW533" s="15" t="s">
        <v>32</v>
      </c>
      <c r="AX533" s="15" t="s">
        <v>75</v>
      </c>
      <c r="AY533" s="276" t="s">
        <v>219</v>
      </c>
    </row>
    <row r="534" s="13" customFormat="1">
      <c r="A534" s="13"/>
      <c r="B534" s="234"/>
      <c r="C534" s="235"/>
      <c r="D534" s="236" t="s">
        <v>228</v>
      </c>
      <c r="E534" s="237" t="s">
        <v>1</v>
      </c>
      <c r="F534" s="238" t="s">
        <v>856</v>
      </c>
      <c r="G534" s="235"/>
      <c r="H534" s="239">
        <v>10560.145</v>
      </c>
      <c r="I534" s="240"/>
      <c r="J534" s="235"/>
      <c r="K534" s="235"/>
      <c r="L534" s="241"/>
      <c r="M534" s="242"/>
      <c r="N534" s="243"/>
      <c r="O534" s="243"/>
      <c r="P534" s="243"/>
      <c r="Q534" s="243"/>
      <c r="R534" s="243"/>
      <c r="S534" s="243"/>
      <c r="T534" s="24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5" t="s">
        <v>228</v>
      </c>
      <c r="AU534" s="245" t="s">
        <v>85</v>
      </c>
      <c r="AV534" s="13" t="s">
        <v>85</v>
      </c>
      <c r="AW534" s="13" t="s">
        <v>32</v>
      </c>
      <c r="AX534" s="13" t="s">
        <v>83</v>
      </c>
      <c r="AY534" s="245" t="s">
        <v>219</v>
      </c>
    </row>
    <row r="535" s="2" customFormat="1" ht="24.65454" customHeight="1">
      <c r="A535" s="39"/>
      <c r="B535" s="40"/>
      <c r="C535" s="221" t="s">
        <v>857</v>
      </c>
      <c r="D535" s="221" t="s">
        <v>221</v>
      </c>
      <c r="E535" s="222" t="s">
        <v>858</v>
      </c>
      <c r="F535" s="223" t="s">
        <v>859</v>
      </c>
      <c r="G535" s="224" t="s">
        <v>282</v>
      </c>
      <c r="H535" s="225">
        <v>205.215</v>
      </c>
      <c r="I535" s="226"/>
      <c r="J535" s="227">
        <f>ROUND(I535*H535,2)</f>
        <v>0</v>
      </c>
      <c r="K535" s="223" t="s">
        <v>225</v>
      </c>
      <c r="L535" s="45"/>
      <c r="M535" s="228" t="s">
        <v>1</v>
      </c>
      <c r="N535" s="229" t="s">
        <v>40</v>
      </c>
      <c r="O535" s="92"/>
      <c r="P535" s="230">
        <f>O535*H535</f>
        <v>0</v>
      </c>
      <c r="Q535" s="230">
        <v>0</v>
      </c>
      <c r="R535" s="230">
        <f>Q535*H535</f>
        <v>0</v>
      </c>
      <c r="S535" s="230">
        <v>0</v>
      </c>
      <c r="T535" s="231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2" t="s">
        <v>226</v>
      </c>
      <c r="AT535" s="232" t="s">
        <v>221</v>
      </c>
      <c r="AU535" s="232" t="s">
        <v>85</v>
      </c>
      <c r="AY535" s="18" t="s">
        <v>219</v>
      </c>
      <c r="BE535" s="233">
        <f>IF(N535="základní",J535,0)</f>
        <v>0</v>
      </c>
      <c r="BF535" s="233">
        <f>IF(N535="snížená",J535,0)</f>
        <v>0</v>
      </c>
      <c r="BG535" s="233">
        <f>IF(N535="zákl. přenesená",J535,0)</f>
        <v>0</v>
      </c>
      <c r="BH535" s="233">
        <f>IF(N535="sníž. přenesená",J535,0)</f>
        <v>0</v>
      </c>
      <c r="BI535" s="233">
        <f>IF(N535="nulová",J535,0)</f>
        <v>0</v>
      </c>
      <c r="BJ535" s="18" t="s">
        <v>83</v>
      </c>
      <c r="BK535" s="233">
        <f>ROUND(I535*H535,2)</f>
        <v>0</v>
      </c>
      <c r="BL535" s="18" t="s">
        <v>226</v>
      </c>
      <c r="BM535" s="232" t="s">
        <v>860</v>
      </c>
    </row>
    <row r="536" s="13" customFormat="1">
      <c r="A536" s="13"/>
      <c r="B536" s="234"/>
      <c r="C536" s="235"/>
      <c r="D536" s="236" t="s">
        <v>228</v>
      </c>
      <c r="E536" s="237" t="s">
        <v>1</v>
      </c>
      <c r="F536" s="238" t="s">
        <v>861</v>
      </c>
      <c r="G536" s="235"/>
      <c r="H536" s="239">
        <v>91.545000000000002</v>
      </c>
      <c r="I536" s="240"/>
      <c r="J536" s="235"/>
      <c r="K536" s="235"/>
      <c r="L536" s="241"/>
      <c r="M536" s="242"/>
      <c r="N536" s="243"/>
      <c r="O536" s="243"/>
      <c r="P536" s="243"/>
      <c r="Q536" s="243"/>
      <c r="R536" s="243"/>
      <c r="S536" s="243"/>
      <c r="T536" s="24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5" t="s">
        <v>228</v>
      </c>
      <c r="AU536" s="245" t="s">
        <v>85</v>
      </c>
      <c r="AV536" s="13" t="s">
        <v>85</v>
      </c>
      <c r="AW536" s="13" t="s">
        <v>32</v>
      </c>
      <c r="AX536" s="13" t="s">
        <v>75</v>
      </c>
      <c r="AY536" s="245" t="s">
        <v>219</v>
      </c>
    </row>
    <row r="537" s="13" customFormat="1">
      <c r="A537" s="13"/>
      <c r="B537" s="234"/>
      <c r="C537" s="235"/>
      <c r="D537" s="236" t="s">
        <v>228</v>
      </c>
      <c r="E537" s="237" t="s">
        <v>1</v>
      </c>
      <c r="F537" s="238" t="s">
        <v>862</v>
      </c>
      <c r="G537" s="235"/>
      <c r="H537" s="239">
        <v>14.210000000000001</v>
      </c>
      <c r="I537" s="240"/>
      <c r="J537" s="235"/>
      <c r="K537" s="235"/>
      <c r="L537" s="241"/>
      <c r="M537" s="242"/>
      <c r="N537" s="243"/>
      <c r="O537" s="243"/>
      <c r="P537" s="243"/>
      <c r="Q537" s="243"/>
      <c r="R537" s="243"/>
      <c r="S537" s="243"/>
      <c r="T537" s="24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5" t="s">
        <v>228</v>
      </c>
      <c r="AU537" s="245" t="s">
        <v>85</v>
      </c>
      <c r="AV537" s="13" t="s">
        <v>85</v>
      </c>
      <c r="AW537" s="13" t="s">
        <v>32</v>
      </c>
      <c r="AX537" s="13" t="s">
        <v>75</v>
      </c>
      <c r="AY537" s="245" t="s">
        <v>219</v>
      </c>
    </row>
    <row r="538" s="13" customFormat="1">
      <c r="A538" s="13"/>
      <c r="B538" s="234"/>
      <c r="C538" s="235"/>
      <c r="D538" s="236" t="s">
        <v>228</v>
      </c>
      <c r="E538" s="237" t="s">
        <v>1</v>
      </c>
      <c r="F538" s="238" t="s">
        <v>863</v>
      </c>
      <c r="G538" s="235"/>
      <c r="H538" s="239">
        <v>54.25</v>
      </c>
      <c r="I538" s="240"/>
      <c r="J538" s="235"/>
      <c r="K538" s="235"/>
      <c r="L538" s="241"/>
      <c r="M538" s="242"/>
      <c r="N538" s="243"/>
      <c r="O538" s="243"/>
      <c r="P538" s="243"/>
      <c r="Q538" s="243"/>
      <c r="R538" s="243"/>
      <c r="S538" s="243"/>
      <c r="T538" s="24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5" t="s">
        <v>228</v>
      </c>
      <c r="AU538" s="245" t="s">
        <v>85</v>
      </c>
      <c r="AV538" s="13" t="s">
        <v>85</v>
      </c>
      <c r="AW538" s="13" t="s">
        <v>32</v>
      </c>
      <c r="AX538" s="13" t="s">
        <v>75</v>
      </c>
      <c r="AY538" s="245" t="s">
        <v>219</v>
      </c>
    </row>
    <row r="539" s="13" customFormat="1">
      <c r="A539" s="13"/>
      <c r="B539" s="234"/>
      <c r="C539" s="235"/>
      <c r="D539" s="236" t="s">
        <v>228</v>
      </c>
      <c r="E539" s="237" t="s">
        <v>1</v>
      </c>
      <c r="F539" s="238" t="s">
        <v>864</v>
      </c>
      <c r="G539" s="235"/>
      <c r="H539" s="239">
        <v>34</v>
      </c>
      <c r="I539" s="240"/>
      <c r="J539" s="235"/>
      <c r="K539" s="235"/>
      <c r="L539" s="241"/>
      <c r="M539" s="242"/>
      <c r="N539" s="243"/>
      <c r="O539" s="243"/>
      <c r="P539" s="243"/>
      <c r="Q539" s="243"/>
      <c r="R539" s="243"/>
      <c r="S539" s="243"/>
      <c r="T539" s="24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5" t="s">
        <v>228</v>
      </c>
      <c r="AU539" s="245" t="s">
        <v>85</v>
      </c>
      <c r="AV539" s="13" t="s">
        <v>85</v>
      </c>
      <c r="AW539" s="13" t="s">
        <v>32</v>
      </c>
      <c r="AX539" s="13" t="s">
        <v>75</v>
      </c>
      <c r="AY539" s="245" t="s">
        <v>219</v>
      </c>
    </row>
    <row r="540" s="13" customFormat="1">
      <c r="A540" s="13"/>
      <c r="B540" s="234"/>
      <c r="C540" s="235"/>
      <c r="D540" s="236" t="s">
        <v>228</v>
      </c>
      <c r="E540" s="237" t="s">
        <v>1</v>
      </c>
      <c r="F540" s="238" t="s">
        <v>865</v>
      </c>
      <c r="G540" s="235"/>
      <c r="H540" s="239">
        <v>10.140000000000001</v>
      </c>
      <c r="I540" s="240"/>
      <c r="J540" s="235"/>
      <c r="K540" s="235"/>
      <c r="L540" s="241"/>
      <c r="M540" s="242"/>
      <c r="N540" s="243"/>
      <c r="O540" s="243"/>
      <c r="P540" s="243"/>
      <c r="Q540" s="243"/>
      <c r="R540" s="243"/>
      <c r="S540" s="243"/>
      <c r="T540" s="24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5" t="s">
        <v>228</v>
      </c>
      <c r="AU540" s="245" t="s">
        <v>85</v>
      </c>
      <c r="AV540" s="13" t="s">
        <v>85</v>
      </c>
      <c r="AW540" s="13" t="s">
        <v>32</v>
      </c>
      <c r="AX540" s="13" t="s">
        <v>75</v>
      </c>
      <c r="AY540" s="245" t="s">
        <v>219</v>
      </c>
    </row>
    <row r="541" s="13" customFormat="1">
      <c r="A541" s="13"/>
      <c r="B541" s="234"/>
      <c r="C541" s="235"/>
      <c r="D541" s="236" t="s">
        <v>228</v>
      </c>
      <c r="E541" s="237" t="s">
        <v>1</v>
      </c>
      <c r="F541" s="238" t="s">
        <v>866</v>
      </c>
      <c r="G541" s="235"/>
      <c r="H541" s="239">
        <v>0.81999999999999995</v>
      </c>
      <c r="I541" s="240"/>
      <c r="J541" s="235"/>
      <c r="K541" s="235"/>
      <c r="L541" s="241"/>
      <c r="M541" s="242"/>
      <c r="N541" s="243"/>
      <c r="O541" s="243"/>
      <c r="P541" s="243"/>
      <c r="Q541" s="243"/>
      <c r="R541" s="243"/>
      <c r="S541" s="243"/>
      <c r="T541" s="24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5" t="s">
        <v>228</v>
      </c>
      <c r="AU541" s="245" t="s">
        <v>85</v>
      </c>
      <c r="AV541" s="13" t="s">
        <v>85</v>
      </c>
      <c r="AW541" s="13" t="s">
        <v>32</v>
      </c>
      <c r="AX541" s="13" t="s">
        <v>75</v>
      </c>
      <c r="AY541" s="245" t="s">
        <v>219</v>
      </c>
    </row>
    <row r="542" s="13" customFormat="1">
      <c r="A542" s="13"/>
      <c r="B542" s="234"/>
      <c r="C542" s="235"/>
      <c r="D542" s="236" t="s">
        <v>228</v>
      </c>
      <c r="E542" s="237" t="s">
        <v>1</v>
      </c>
      <c r="F542" s="238" t="s">
        <v>867</v>
      </c>
      <c r="G542" s="235"/>
      <c r="H542" s="239">
        <v>0.25</v>
      </c>
      <c r="I542" s="240"/>
      <c r="J542" s="235"/>
      <c r="K542" s="235"/>
      <c r="L542" s="241"/>
      <c r="M542" s="242"/>
      <c r="N542" s="243"/>
      <c r="O542" s="243"/>
      <c r="P542" s="243"/>
      <c r="Q542" s="243"/>
      <c r="R542" s="243"/>
      <c r="S542" s="243"/>
      <c r="T542" s="24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5" t="s">
        <v>228</v>
      </c>
      <c r="AU542" s="245" t="s">
        <v>85</v>
      </c>
      <c r="AV542" s="13" t="s">
        <v>85</v>
      </c>
      <c r="AW542" s="13" t="s">
        <v>32</v>
      </c>
      <c r="AX542" s="13" t="s">
        <v>75</v>
      </c>
      <c r="AY542" s="245" t="s">
        <v>219</v>
      </c>
    </row>
    <row r="543" s="14" customFormat="1">
      <c r="A543" s="14"/>
      <c r="B543" s="246"/>
      <c r="C543" s="247"/>
      <c r="D543" s="236" t="s">
        <v>228</v>
      </c>
      <c r="E543" s="248" t="s">
        <v>163</v>
      </c>
      <c r="F543" s="249" t="s">
        <v>250</v>
      </c>
      <c r="G543" s="247"/>
      <c r="H543" s="250">
        <v>205.215</v>
      </c>
      <c r="I543" s="251"/>
      <c r="J543" s="247"/>
      <c r="K543" s="247"/>
      <c r="L543" s="252"/>
      <c r="M543" s="253"/>
      <c r="N543" s="254"/>
      <c r="O543" s="254"/>
      <c r="P543" s="254"/>
      <c r="Q543" s="254"/>
      <c r="R543" s="254"/>
      <c r="S543" s="254"/>
      <c r="T543" s="25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6" t="s">
        <v>228</v>
      </c>
      <c r="AU543" s="256" t="s">
        <v>85</v>
      </c>
      <c r="AV543" s="14" t="s">
        <v>226</v>
      </c>
      <c r="AW543" s="14" t="s">
        <v>32</v>
      </c>
      <c r="AX543" s="14" t="s">
        <v>83</v>
      </c>
      <c r="AY543" s="256" t="s">
        <v>219</v>
      </c>
    </row>
    <row r="544" s="2" customFormat="1" ht="24.65454" customHeight="1">
      <c r="A544" s="39"/>
      <c r="B544" s="40"/>
      <c r="C544" s="221" t="s">
        <v>868</v>
      </c>
      <c r="D544" s="221" t="s">
        <v>221</v>
      </c>
      <c r="E544" s="222" t="s">
        <v>869</v>
      </c>
      <c r="F544" s="223" t="s">
        <v>870</v>
      </c>
      <c r="G544" s="224" t="s">
        <v>282</v>
      </c>
      <c r="H544" s="225">
        <v>3488.6550000000002</v>
      </c>
      <c r="I544" s="226"/>
      <c r="J544" s="227">
        <f>ROUND(I544*H544,2)</f>
        <v>0</v>
      </c>
      <c r="K544" s="223" t="s">
        <v>225</v>
      </c>
      <c r="L544" s="45"/>
      <c r="M544" s="228" t="s">
        <v>1</v>
      </c>
      <c r="N544" s="229" t="s">
        <v>40</v>
      </c>
      <c r="O544" s="92"/>
      <c r="P544" s="230">
        <f>O544*H544</f>
        <v>0</v>
      </c>
      <c r="Q544" s="230">
        <v>0</v>
      </c>
      <c r="R544" s="230">
        <f>Q544*H544</f>
        <v>0</v>
      </c>
      <c r="S544" s="230">
        <v>0</v>
      </c>
      <c r="T544" s="231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2" t="s">
        <v>226</v>
      </c>
      <c r="AT544" s="232" t="s">
        <v>221</v>
      </c>
      <c r="AU544" s="232" t="s">
        <v>85</v>
      </c>
      <c r="AY544" s="18" t="s">
        <v>219</v>
      </c>
      <c r="BE544" s="233">
        <f>IF(N544="základní",J544,0)</f>
        <v>0</v>
      </c>
      <c r="BF544" s="233">
        <f>IF(N544="snížená",J544,0)</f>
        <v>0</v>
      </c>
      <c r="BG544" s="233">
        <f>IF(N544="zákl. přenesená",J544,0)</f>
        <v>0</v>
      </c>
      <c r="BH544" s="233">
        <f>IF(N544="sníž. přenesená",J544,0)</f>
        <v>0</v>
      </c>
      <c r="BI544" s="233">
        <f>IF(N544="nulová",J544,0)</f>
        <v>0</v>
      </c>
      <c r="BJ544" s="18" t="s">
        <v>83</v>
      </c>
      <c r="BK544" s="233">
        <f>ROUND(I544*H544,2)</f>
        <v>0</v>
      </c>
      <c r="BL544" s="18" t="s">
        <v>226</v>
      </c>
      <c r="BM544" s="232" t="s">
        <v>871</v>
      </c>
    </row>
    <row r="545" s="15" customFormat="1">
      <c r="A545" s="15"/>
      <c r="B545" s="267"/>
      <c r="C545" s="268"/>
      <c r="D545" s="236" t="s">
        <v>228</v>
      </c>
      <c r="E545" s="269" t="s">
        <v>1</v>
      </c>
      <c r="F545" s="270" t="s">
        <v>855</v>
      </c>
      <c r="G545" s="268"/>
      <c r="H545" s="269" t="s">
        <v>1</v>
      </c>
      <c r="I545" s="271"/>
      <c r="J545" s="268"/>
      <c r="K545" s="268"/>
      <c r="L545" s="272"/>
      <c r="M545" s="273"/>
      <c r="N545" s="274"/>
      <c r="O545" s="274"/>
      <c r="P545" s="274"/>
      <c r="Q545" s="274"/>
      <c r="R545" s="274"/>
      <c r="S545" s="274"/>
      <c r="T545" s="27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6" t="s">
        <v>228</v>
      </c>
      <c r="AU545" s="276" t="s">
        <v>85</v>
      </c>
      <c r="AV545" s="15" t="s">
        <v>83</v>
      </c>
      <c r="AW545" s="15" t="s">
        <v>32</v>
      </c>
      <c r="AX545" s="15" t="s">
        <v>75</v>
      </c>
      <c r="AY545" s="276" t="s">
        <v>219</v>
      </c>
    </row>
    <row r="546" s="13" customFormat="1">
      <c r="A546" s="13"/>
      <c r="B546" s="234"/>
      <c r="C546" s="235"/>
      <c r="D546" s="236" t="s">
        <v>228</v>
      </c>
      <c r="E546" s="237" t="s">
        <v>1</v>
      </c>
      <c r="F546" s="238" t="s">
        <v>872</v>
      </c>
      <c r="G546" s="235"/>
      <c r="H546" s="239">
        <v>3488.6550000000002</v>
      </c>
      <c r="I546" s="240"/>
      <c r="J546" s="235"/>
      <c r="K546" s="235"/>
      <c r="L546" s="241"/>
      <c r="M546" s="242"/>
      <c r="N546" s="243"/>
      <c r="O546" s="243"/>
      <c r="P546" s="243"/>
      <c r="Q546" s="243"/>
      <c r="R546" s="243"/>
      <c r="S546" s="243"/>
      <c r="T546" s="24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5" t="s">
        <v>228</v>
      </c>
      <c r="AU546" s="245" t="s">
        <v>85</v>
      </c>
      <c r="AV546" s="13" t="s">
        <v>85</v>
      </c>
      <c r="AW546" s="13" t="s">
        <v>32</v>
      </c>
      <c r="AX546" s="13" t="s">
        <v>83</v>
      </c>
      <c r="AY546" s="245" t="s">
        <v>219</v>
      </c>
    </row>
    <row r="547" s="2" customFormat="1" ht="15.70909" customHeight="1">
      <c r="A547" s="39"/>
      <c r="B547" s="40"/>
      <c r="C547" s="221" t="s">
        <v>873</v>
      </c>
      <c r="D547" s="221" t="s">
        <v>221</v>
      </c>
      <c r="E547" s="222" t="s">
        <v>874</v>
      </c>
      <c r="F547" s="223" t="s">
        <v>875</v>
      </c>
      <c r="G547" s="224" t="s">
        <v>282</v>
      </c>
      <c r="H547" s="225">
        <v>389.32499999999999</v>
      </c>
      <c r="I547" s="226"/>
      <c r="J547" s="227">
        <f>ROUND(I547*H547,2)</f>
        <v>0</v>
      </c>
      <c r="K547" s="223" t="s">
        <v>225</v>
      </c>
      <c r="L547" s="45"/>
      <c r="M547" s="228" t="s">
        <v>1</v>
      </c>
      <c r="N547" s="229" t="s">
        <v>40</v>
      </c>
      <c r="O547" s="92"/>
      <c r="P547" s="230">
        <f>O547*H547</f>
        <v>0</v>
      </c>
      <c r="Q547" s="230">
        <v>0</v>
      </c>
      <c r="R547" s="230">
        <f>Q547*H547</f>
        <v>0</v>
      </c>
      <c r="S547" s="230">
        <v>0</v>
      </c>
      <c r="T547" s="231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2" t="s">
        <v>226</v>
      </c>
      <c r="AT547" s="232" t="s">
        <v>221</v>
      </c>
      <c r="AU547" s="232" t="s">
        <v>85</v>
      </c>
      <c r="AY547" s="18" t="s">
        <v>219</v>
      </c>
      <c r="BE547" s="233">
        <f>IF(N547="základní",J547,0)</f>
        <v>0</v>
      </c>
      <c r="BF547" s="233">
        <f>IF(N547="snížená",J547,0)</f>
        <v>0</v>
      </c>
      <c r="BG547" s="233">
        <f>IF(N547="zákl. přenesená",J547,0)</f>
        <v>0</v>
      </c>
      <c r="BH547" s="233">
        <f>IF(N547="sníž. přenesená",J547,0)</f>
        <v>0</v>
      </c>
      <c r="BI547" s="233">
        <f>IF(N547="nulová",J547,0)</f>
        <v>0</v>
      </c>
      <c r="BJ547" s="18" t="s">
        <v>83</v>
      </c>
      <c r="BK547" s="233">
        <f>ROUND(I547*H547,2)</f>
        <v>0</v>
      </c>
      <c r="BL547" s="18" t="s">
        <v>226</v>
      </c>
      <c r="BM547" s="232" t="s">
        <v>876</v>
      </c>
    </row>
    <row r="548" s="13" customFormat="1">
      <c r="A548" s="13"/>
      <c r="B548" s="234"/>
      <c r="C548" s="235"/>
      <c r="D548" s="236" t="s">
        <v>228</v>
      </c>
      <c r="E548" s="237" t="s">
        <v>1</v>
      </c>
      <c r="F548" s="238" t="s">
        <v>147</v>
      </c>
      <c r="G548" s="235"/>
      <c r="H548" s="239">
        <v>389.32499999999999</v>
      </c>
      <c r="I548" s="240"/>
      <c r="J548" s="235"/>
      <c r="K548" s="235"/>
      <c r="L548" s="241"/>
      <c r="M548" s="242"/>
      <c r="N548" s="243"/>
      <c r="O548" s="243"/>
      <c r="P548" s="243"/>
      <c r="Q548" s="243"/>
      <c r="R548" s="243"/>
      <c r="S548" s="243"/>
      <c r="T548" s="24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5" t="s">
        <v>228</v>
      </c>
      <c r="AU548" s="245" t="s">
        <v>85</v>
      </c>
      <c r="AV548" s="13" t="s">
        <v>85</v>
      </c>
      <c r="AW548" s="13" t="s">
        <v>32</v>
      </c>
      <c r="AX548" s="13" t="s">
        <v>83</v>
      </c>
      <c r="AY548" s="245" t="s">
        <v>219</v>
      </c>
    </row>
    <row r="549" s="2" customFormat="1" ht="24.65454" customHeight="1">
      <c r="A549" s="39"/>
      <c r="B549" s="40"/>
      <c r="C549" s="221" t="s">
        <v>877</v>
      </c>
      <c r="D549" s="221" t="s">
        <v>221</v>
      </c>
      <c r="E549" s="222" t="s">
        <v>878</v>
      </c>
      <c r="F549" s="223" t="s">
        <v>879</v>
      </c>
      <c r="G549" s="224" t="s">
        <v>282</v>
      </c>
      <c r="H549" s="225">
        <v>405.67399999999998</v>
      </c>
      <c r="I549" s="226"/>
      <c r="J549" s="227">
        <f>ROUND(I549*H549,2)</f>
        <v>0</v>
      </c>
      <c r="K549" s="223" t="s">
        <v>225</v>
      </c>
      <c r="L549" s="45"/>
      <c r="M549" s="228" t="s">
        <v>1</v>
      </c>
      <c r="N549" s="229" t="s">
        <v>40</v>
      </c>
      <c r="O549" s="92"/>
      <c r="P549" s="230">
        <f>O549*H549</f>
        <v>0</v>
      </c>
      <c r="Q549" s="230">
        <v>0</v>
      </c>
      <c r="R549" s="230">
        <f>Q549*H549</f>
        <v>0</v>
      </c>
      <c r="S549" s="230">
        <v>0</v>
      </c>
      <c r="T549" s="231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2" t="s">
        <v>226</v>
      </c>
      <c r="AT549" s="232" t="s">
        <v>221</v>
      </c>
      <c r="AU549" s="232" t="s">
        <v>85</v>
      </c>
      <c r="AY549" s="18" t="s">
        <v>219</v>
      </c>
      <c r="BE549" s="233">
        <f>IF(N549="základní",J549,0)</f>
        <v>0</v>
      </c>
      <c r="BF549" s="233">
        <f>IF(N549="snížená",J549,0)</f>
        <v>0</v>
      </c>
      <c r="BG549" s="233">
        <f>IF(N549="zákl. přenesená",J549,0)</f>
        <v>0</v>
      </c>
      <c r="BH549" s="233">
        <f>IF(N549="sníž. přenesená",J549,0)</f>
        <v>0</v>
      </c>
      <c r="BI549" s="233">
        <f>IF(N549="nulová",J549,0)</f>
        <v>0</v>
      </c>
      <c r="BJ549" s="18" t="s">
        <v>83</v>
      </c>
      <c r="BK549" s="233">
        <f>ROUND(I549*H549,2)</f>
        <v>0</v>
      </c>
      <c r="BL549" s="18" t="s">
        <v>226</v>
      </c>
      <c r="BM549" s="232" t="s">
        <v>880</v>
      </c>
    </row>
    <row r="550" s="13" customFormat="1">
      <c r="A550" s="13"/>
      <c r="B550" s="234"/>
      <c r="C550" s="235"/>
      <c r="D550" s="236" t="s">
        <v>228</v>
      </c>
      <c r="E550" s="237" t="s">
        <v>1</v>
      </c>
      <c r="F550" s="238" t="s">
        <v>881</v>
      </c>
      <c r="G550" s="235"/>
      <c r="H550" s="239">
        <v>405.67399999999998</v>
      </c>
      <c r="I550" s="240"/>
      <c r="J550" s="235"/>
      <c r="K550" s="235"/>
      <c r="L550" s="241"/>
      <c r="M550" s="242"/>
      <c r="N550" s="243"/>
      <c r="O550" s="243"/>
      <c r="P550" s="243"/>
      <c r="Q550" s="243"/>
      <c r="R550" s="243"/>
      <c r="S550" s="243"/>
      <c r="T550" s="24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5" t="s">
        <v>228</v>
      </c>
      <c r="AU550" s="245" t="s">
        <v>85</v>
      </c>
      <c r="AV550" s="13" t="s">
        <v>85</v>
      </c>
      <c r="AW550" s="13" t="s">
        <v>32</v>
      </c>
      <c r="AX550" s="13" t="s">
        <v>75</v>
      </c>
      <c r="AY550" s="245" t="s">
        <v>219</v>
      </c>
    </row>
    <row r="551" s="14" customFormat="1">
      <c r="A551" s="14"/>
      <c r="B551" s="246"/>
      <c r="C551" s="247"/>
      <c r="D551" s="236" t="s">
        <v>228</v>
      </c>
      <c r="E551" s="248" t="s">
        <v>1</v>
      </c>
      <c r="F551" s="249" t="s">
        <v>250</v>
      </c>
      <c r="G551" s="247"/>
      <c r="H551" s="250">
        <v>405.67399999999998</v>
      </c>
      <c r="I551" s="251"/>
      <c r="J551" s="247"/>
      <c r="K551" s="247"/>
      <c r="L551" s="252"/>
      <c r="M551" s="253"/>
      <c r="N551" s="254"/>
      <c r="O551" s="254"/>
      <c r="P551" s="254"/>
      <c r="Q551" s="254"/>
      <c r="R551" s="254"/>
      <c r="S551" s="254"/>
      <c r="T551" s="25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6" t="s">
        <v>228</v>
      </c>
      <c r="AU551" s="256" t="s">
        <v>85</v>
      </c>
      <c r="AV551" s="14" t="s">
        <v>226</v>
      </c>
      <c r="AW551" s="14" t="s">
        <v>32</v>
      </c>
      <c r="AX551" s="14" t="s">
        <v>83</v>
      </c>
      <c r="AY551" s="256" t="s">
        <v>219</v>
      </c>
    </row>
    <row r="552" s="2" customFormat="1" ht="24.65454" customHeight="1">
      <c r="A552" s="39"/>
      <c r="B552" s="40"/>
      <c r="C552" s="221" t="s">
        <v>882</v>
      </c>
      <c r="D552" s="221" t="s">
        <v>221</v>
      </c>
      <c r="E552" s="222" t="s">
        <v>883</v>
      </c>
      <c r="F552" s="223" t="s">
        <v>884</v>
      </c>
      <c r="G552" s="224" t="s">
        <v>282</v>
      </c>
      <c r="H552" s="225">
        <v>170.14500000000001</v>
      </c>
      <c r="I552" s="226"/>
      <c r="J552" s="227">
        <f>ROUND(I552*H552,2)</f>
        <v>0</v>
      </c>
      <c r="K552" s="223" t="s">
        <v>225</v>
      </c>
      <c r="L552" s="45"/>
      <c r="M552" s="228" t="s">
        <v>1</v>
      </c>
      <c r="N552" s="229" t="s">
        <v>40</v>
      </c>
      <c r="O552" s="92"/>
      <c r="P552" s="230">
        <f>O552*H552</f>
        <v>0</v>
      </c>
      <c r="Q552" s="230">
        <v>0</v>
      </c>
      <c r="R552" s="230">
        <f>Q552*H552</f>
        <v>0</v>
      </c>
      <c r="S552" s="230">
        <v>0</v>
      </c>
      <c r="T552" s="231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2" t="s">
        <v>226</v>
      </c>
      <c r="AT552" s="232" t="s">
        <v>221</v>
      </c>
      <c r="AU552" s="232" t="s">
        <v>85</v>
      </c>
      <c r="AY552" s="18" t="s">
        <v>219</v>
      </c>
      <c r="BE552" s="233">
        <f>IF(N552="základní",J552,0)</f>
        <v>0</v>
      </c>
      <c r="BF552" s="233">
        <f>IF(N552="snížená",J552,0)</f>
        <v>0</v>
      </c>
      <c r="BG552" s="233">
        <f>IF(N552="zákl. přenesená",J552,0)</f>
        <v>0</v>
      </c>
      <c r="BH552" s="233">
        <f>IF(N552="sníž. přenesená",J552,0)</f>
        <v>0</v>
      </c>
      <c r="BI552" s="233">
        <f>IF(N552="nulová",J552,0)</f>
        <v>0</v>
      </c>
      <c r="BJ552" s="18" t="s">
        <v>83</v>
      </c>
      <c r="BK552" s="233">
        <f>ROUND(I552*H552,2)</f>
        <v>0</v>
      </c>
      <c r="BL552" s="18" t="s">
        <v>226</v>
      </c>
      <c r="BM552" s="232" t="s">
        <v>885</v>
      </c>
    </row>
    <row r="553" s="13" customFormat="1">
      <c r="A553" s="13"/>
      <c r="B553" s="234"/>
      <c r="C553" s="235"/>
      <c r="D553" s="236" t="s">
        <v>228</v>
      </c>
      <c r="E553" s="237" t="s">
        <v>1</v>
      </c>
      <c r="F553" s="238" t="s">
        <v>861</v>
      </c>
      <c r="G553" s="235"/>
      <c r="H553" s="239">
        <v>91.545000000000002</v>
      </c>
      <c r="I553" s="240"/>
      <c r="J553" s="235"/>
      <c r="K553" s="235"/>
      <c r="L553" s="241"/>
      <c r="M553" s="242"/>
      <c r="N553" s="243"/>
      <c r="O553" s="243"/>
      <c r="P553" s="243"/>
      <c r="Q553" s="243"/>
      <c r="R553" s="243"/>
      <c r="S553" s="243"/>
      <c r="T553" s="24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5" t="s">
        <v>228</v>
      </c>
      <c r="AU553" s="245" t="s">
        <v>85</v>
      </c>
      <c r="AV553" s="13" t="s">
        <v>85</v>
      </c>
      <c r="AW553" s="13" t="s">
        <v>32</v>
      </c>
      <c r="AX553" s="13" t="s">
        <v>75</v>
      </c>
      <c r="AY553" s="245" t="s">
        <v>219</v>
      </c>
    </row>
    <row r="554" s="13" customFormat="1">
      <c r="A554" s="13"/>
      <c r="B554" s="234"/>
      <c r="C554" s="235"/>
      <c r="D554" s="236" t="s">
        <v>228</v>
      </c>
      <c r="E554" s="237" t="s">
        <v>1</v>
      </c>
      <c r="F554" s="238" t="s">
        <v>862</v>
      </c>
      <c r="G554" s="235"/>
      <c r="H554" s="239">
        <v>14.210000000000001</v>
      </c>
      <c r="I554" s="240"/>
      <c r="J554" s="235"/>
      <c r="K554" s="235"/>
      <c r="L554" s="241"/>
      <c r="M554" s="242"/>
      <c r="N554" s="243"/>
      <c r="O554" s="243"/>
      <c r="P554" s="243"/>
      <c r="Q554" s="243"/>
      <c r="R554" s="243"/>
      <c r="S554" s="243"/>
      <c r="T554" s="24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5" t="s">
        <v>228</v>
      </c>
      <c r="AU554" s="245" t="s">
        <v>85</v>
      </c>
      <c r="AV554" s="13" t="s">
        <v>85</v>
      </c>
      <c r="AW554" s="13" t="s">
        <v>32</v>
      </c>
      <c r="AX554" s="13" t="s">
        <v>75</v>
      </c>
      <c r="AY554" s="245" t="s">
        <v>219</v>
      </c>
    </row>
    <row r="555" s="13" customFormat="1">
      <c r="A555" s="13"/>
      <c r="B555" s="234"/>
      <c r="C555" s="235"/>
      <c r="D555" s="236" t="s">
        <v>228</v>
      </c>
      <c r="E555" s="237" t="s">
        <v>1</v>
      </c>
      <c r="F555" s="238" t="s">
        <v>863</v>
      </c>
      <c r="G555" s="235"/>
      <c r="H555" s="239">
        <v>54.25</v>
      </c>
      <c r="I555" s="240"/>
      <c r="J555" s="235"/>
      <c r="K555" s="235"/>
      <c r="L555" s="241"/>
      <c r="M555" s="242"/>
      <c r="N555" s="243"/>
      <c r="O555" s="243"/>
      <c r="P555" s="243"/>
      <c r="Q555" s="243"/>
      <c r="R555" s="243"/>
      <c r="S555" s="243"/>
      <c r="T555" s="24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5" t="s">
        <v>228</v>
      </c>
      <c r="AU555" s="245" t="s">
        <v>85</v>
      </c>
      <c r="AV555" s="13" t="s">
        <v>85</v>
      </c>
      <c r="AW555" s="13" t="s">
        <v>32</v>
      </c>
      <c r="AX555" s="13" t="s">
        <v>75</v>
      </c>
      <c r="AY555" s="245" t="s">
        <v>219</v>
      </c>
    </row>
    <row r="556" s="13" customFormat="1">
      <c r="A556" s="13"/>
      <c r="B556" s="234"/>
      <c r="C556" s="235"/>
      <c r="D556" s="236" t="s">
        <v>228</v>
      </c>
      <c r="E556" s="237" t="s">
        <v>1</v>
      </c>
      <c r="F556" s="238" t="s">
        <v>865</v>
      </c>
      <c r="G556" s="235"/>
      <c r="H556" s="239">
        <v>10.140000000000001</v>
      </c>
      <c r="I556" s="240"/>
      <c r="J556" s="235"/>
      <c r="K556" s="235"/>
      <c r="L556" s="241"/>
      <c r="M556" s="242"/>
      <c r="N556" s="243"/>
      <c r="O556" s="243"/>
      <c r="P556" s="243"/>
      <c r="Q556" s="243"/>
      <c r="R556" s="243"/>
      <c r="S556" s="243"/>
      <c r="T556" s="24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5" t="s">
        <v>228</v>
      </c>
      <c r="AU556" s="245" t="s">
        <v>85</v>
      </c>
      <c r="AV556" s="13" t="s">
        <v>85</v>
      </c>
      <c r="AW556" s="13" t="s">
        <v>32</v>
      </c>
      <c r="AX556" s="13" t="s">
        <v>75</v>
      </c>
      <c r="AY556" s="245" t="s">
        <v>219</v>
      </c>
    </row>
    <row r="557" s="14" customFormat="1">
      <c r="A557" s="14"/>
      <c r="B557" s="246"/>
      <c r="C557" s="247"/>
      <c r="D557" s="236" t="s">
        <v>228</v>
      </c>
      <c r="E557" s="248" t="s">
        <v>1</v>
      </c>
      <c r="F557" s="249" t="s">
        <v>250</v>
      </c>
      <c r="G557" s="247"/>
      <c r="H557" s="250">
        <v>170.14500000000001</v>
      </c>
      <c r="I557" s="251"/>
      <c r="J557" s="247"/>
      <c r="K557" s="247"/>
      <c r="L557" s="252"/>
      <c r="M557" s="253"/>
      <c r="N557" s="254"/>
      <c r="O557" s="254"/>
      <c r="P557" s="254"/>
      <c r="Q557" s="254"/>
      <c r="R557" s="254"/>
      <c r="S557" s="254"/>
      <c r="T557" s="255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6" t="s">
        <v>228</v>
      </c>
      <c r="AU557" s="256" t="s">
        <v>85</v>
      </c>
      <c r="AV557" s="14" t="s">
        <v>226</v>
      </c>
      <c r="AW557" s="14" t="s">
        <v>32</v>
      </c>
      <c r="AX557" s="14" t="s">
        <v>83</v>
      </c>
      <c r="AY557" s="256" t="s">
        <v>219</v>
      </c>
    </row>
    <row r="558" s="2" customFormat="1" ht="24.65454" customHeight="1">
      <c r="A558" s="39"/>
      <c r="B558" s="40"/>
      <c r="C558" s="221" t="s">
        <v>886</v>
      </c>
      <c r="D558" s="221" t="s">
        <v>221</v>
      </c>
      <c r="E558" s="222" t="s">
        <v>887</v>
      </c>
      <c r="F558" s="223" t="s">
        <v>888</v>
      </c>
      <c r="G558" s="224" t="s">
        <v>282</v>
      </c>
      <c r="H558" s="225">
        <v>34</v>
      </c>
      <c r="I558" s="226"/>
      <c r="J558" s="227">
        <f>ROUND(I558*H558,2)</f>
        <v>0</v>
      </c>
      <c r="K558" s="223" t="s">
        <v>225</v>
      </c>
      <c r="L558" s="45"/>
      <c r="M558" s="228" t="s">
        <v>1</v>
      </c>
      <c r="N558" s="229" t="s">
        <v>40</v>
      </c>
      <c r="O558" s="92"/>
      <c r="P558" s="230">
        <f>O558*H558</f>
        <v>0</v>
      </c>
      <c r="Q558" s="230">
        <v>0</v>
      </c>
      <c r="R558" s="230">
        <f>Q558*H558</f>
        <v>0</v>
      </c>
      <c r="S558" s="230">
        <v>0</v>
      </c>
      <c r="T558" s="231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2" t="s">
        <v>226</v>
      </c>
      <c r="AT558" s="232" t="s">
        <v>221</v>
      </c>
      <c r="AU558" s="232" t="s">
        <v>85</v>
      </c>
      <c r="AY558" s="18" t="s">
        <v>219</v>
      </c>
      <c r="BE558" s="233">
        <f>IF(N558="základní",J558,0)</f>
        <v>0</v>
      </c>
      <c r="BF558" s="233">
        <f>IF(N558="snížená",J558,0)</f>
        <v>0</v>
      </c>
      <c r="BG558" s="233">
        <f>IF(N558="zákl. přenesená",J558,0)</f>
        <v>0</v>
      </c>
      <c r="BH558" s="233">
        <f>IF(N558="sníž. přenesená",J558,0)</f>
        <v>0</v>
      </c>
      <c r="BI558" s="233">
        <f>IF(N558="nulová",J558,0)</f>
        <v>0</v>
      </c>
      <c r="BJ558" s="18" t="s">
        <v>83</v>
      </c>
      <c r="BK558" s="233">
        <f>ROUND(I558*H558,2)</f>
        <v>0</v>
      </c>
      <c r="BL558" s="18" t="s">
        <v>226</v>
      </c>
      <c r="BM558" s="232" t="s">
        <v>889</v>
      </c>
    </row>
    <row r="559" s="13" customFormat="1">
      <c r="A559" s="13"/>
      <c r="B559" s="234"/>
      <c r="C559" s="235"/>
      <c r="D559" s="236" t="s">
        <v>228</v>
      </c>
      <c r="E559" s="237" t="s">
        <v>1</v>
      </c>
      <c r="F559" s="238" t="s">
        <v>864</v>
      </c>
      <c r="G559" s="235"/>
      <c r="H559" s="239">
        <v>34</v>
      </c>
      <c r="I559" s="240"/>
      <c r="J559" s="235"/>
      <c r="K559" s="235"/>
      <c r="L559" s="241"/>
      <c r="M559" s="242"/>
      <c r="N559" s="243"/>
      <c r="O559" s="243"/>
      <c r="P559" s="243"/>
      <c r="Q559" s="243"/>
      <c r="R559" s="243"/>
      <c r="S559" s="243"/>
      <c r="T559" s="244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5" t="s">
        <v>228</v>
      </c>
      <c r="AU559" s="245" t="s">
        <v>85</v>
      </c>
      <c r="AV559" s="13" t="s">
        <v>85</v>
      </c>
      <c r="AW559" s="13" t="s">
        <v>32</v>
      </c>
      <c r="AX559" s="13" t="s">
        <v>83</v>
      </c>
      <c r="AY559" s="245" t="s">
        <v>219</v>
      </c>
    </row>
    <row r="560" s="2" customFormat="1" ht="24.65454" customHeight="1">
      <c r="A560" s="39"/>
      <c r="B560" s="40"/>
      <c r="C560" s="221" t="s">
        <v>890</v>
      </c>
      <c r="D560" s="221" t="s">
        <v>221</v>
      </c>
      <c r="E560" s="222" t="s">
        <v>891</v>
      </c>
      <c r="F560" s="223" t="s">
        <v>892</v>
      </c>
      <c r="G560" s="224" t="s">
        <v>282</v>
      </c>
      <c r="H560" s="225">
        <v>427.38499999999999</v>
      </c>
      <c r="I560" s="226"/>
      <c r="J560" s="227">
        <f>ROUND(I560*H560,2)</f>
        <v>0</v>
      </c>
      <c r="K560" s="223" t="s">
        <v>225</v>
      </c>
      <c r="L560" s="45"/>
      <c r="M560" s="228" t="s">
        <v>1</v>
      </c>
      <c r="N560" s="229" t="s">
        <v>40</v>
      </c>
      <c r="O560" s="92"/>
      <c r="P560" s="230">
        <f>O560*H560</f>
        <v>0</v>
      </c>
      <c r="Q560" s="230">
        <v>0</v>
      </c>
      <c r="R560" s="230">
        <f>Q560*H560</f>
        <v>0</v>
      </c>
      <c r="S560" s="230">
        <v>0</v>
      </c>
      <c r="T560" s="231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2" t="s">
        <v>226</v>
      </c>
      <c r="AT560" s="232" t="s">
        <v>221</v>
      </c>
      <c r="AU560" s="232" t="s">
        <v>85</v>
      </c>
      <c r="AY560" s="18" t="s">
        <v>219</v>
      </c>
      <c r="BE560" s="233">
        <f>IF(N560="základní",J560,0)</f>
        <v>0</v>
      </c>
      <c r="BF560" s="233">
        <f>IF(N560="snížená",J560,0)</f>
        <v>0</v>
      </c>
      <c r="BG560" s="233">
        <f>IF(N560="zákl. přenesená",J560,0)</f>
        <v>0</v>
      </c>
      <c r="BH560" s="233">
        <f>IF(N560="sníž. přenesená",J560,0)</f>
        <v>0</v>
      </c>
      <c r="BI560" s="233">
        <f>IF(N560="nulová",J560,0)</f>
        <v>0</v>
      </c>
      <c r="BJ560" s="18" t="s">
        <v>83</v>
      </c>
      <c r="BK560" s="233">
        <f>ROUND(I560*H560,2)</f>
        <v>0</v>
      </c>
      <c r="BL560" s="18" t="s">
        <v>226</v>
      </c>
      <c r="BM560" s="232" t="s">
        <v>893</v>
      </c>
    </row>
    <row r="561" s="13" customFormat="1">
      <c r="A561" s="13"/>
      <c r="B561" s="234"/>
      <c r="C561" s="235"/>
      <c r="D561" s="236" t="s">
        <v>228</v>
      </c>
      <c r="E561" s="237" t="s">
        <v>1</v>
      </c>
      <c r="F561" s="238" t="s">
        <v>894</v>
      </c>
      <c r="G561" s="235"/>
      <c r="H561" s="239">
        <v>38.060000000000002</v>
      </c>
      <c r="I561" s="240"/>
      <c r="J561" s="235"/>
      <c r="K561" s="235"/>
      <c r="L561" s="241"/>
      <c r="M561" s="242"/>
      <c r="N561" s="243"/>
      <c r="O561" s="243"/>
      <c r="P561" s="243"/>
      <c r="Q561" s="243"/>
      <c r="R561" s="243"/>
      <c r="S561" s="243"/>
      <c r="T561" s="24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5" t="s">
        <v>228</v>
      </c>
      <c r="AU561" s="245" t="s">
        <v>85</v>
      </c>
      <c r="AV561" s="13" t="s">
        <v>85</v>
      </c>
      <c r="AW561" s="13" t="s">
        <v>32</v>
      </c>
      <c r="AX561" s="13" t="s">
        <v>75</v>
      </c>
      <c r="AY561" s="245" t="s">
        <v>219</v>
      </c>
    </row>
    <row r="562" s="13" customFormat="1">
      <c r="A562" s="13"/>
      <c r="B562" s="234"/>
      <c r="C562" s="235"/>
      <c r="D562" s="236" t="s">
        <v>228</v>
      </c>
      <c r="E562" s="237" t="s">
        <v>1</v>
      </c>
      <c r="F562" s="238" t="s">
        <v>147</v>
      </c>
      <c r="G562" s="235"/>
      <c r="H562" s="239">
        <v>389.32499999999999</v>
      </c>
      <c r="I562" s="240"/>
      <c r="J562" s="235"/>
      <c r="K562" s="235"/>
      <c r="L562" s="241"/>
      <c r="M562" s="242"/>
      <c r="N562" s="243"/>
      <c r="O562" s="243"/>
      <c r="P562" s="243"/>
      <c r="Q562" s="243"/>
      <c r="R562" s="243"/>
      <c r="S562" s="243"/>
      <c r="T562" s="24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5" t="s">
        <v>228</v>
      </c>
      <c r="AU562" s="245" t="s">
        <v>85</v>
      </c>
      <c r="AV562" s="13" t="s">
        <v>85</v>
      </c>
      <c r="AW562" s="13" t="s">
        <v>32</v>
      </c>
      <c r="AX562" s="13" t="s">
        <v>75</v>
      </c>
      <c r="AY562" s="245" t="s">
        <v>219</v>
      </c>
    </row>
    <row r="563" s="14" customFormat="1">
      <c r="A563" s="14"/>
      <c r="B563" s="246"/>
      <c r="C563" s="247"/>
      <c r="D563" s="236" t="s">
        <v>228</v>
      </c>
      <c r="E563" s="248" t="s">
        <v>1</v>
      </c>
      <c r="F563" s="249" t="s">
        <v>250</v>
      </c>
      <c r="G563" s="247"/>
      <c r="H563" s="250">
        <v>427.38499999999999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6" t="s">
        <v>228</v>
      </c>
      <c r="AU563" s="256" t="s">
        <v>85</v>
      </c>
      <c r="AV563" s="14" t="s">
        <v>226</v>
      </c>
      <c r="AW563" s="14" t="s">
        <v>32</v>
      </c>
      <c r="AX563" s="14" t="s">
        <v>83</v>
      </c>
      <c r="AY563" s="256" t="s">
        <v>219</v>
      </c>
    </row>
    <row r="564" s="12" customFormat="1" ht="22.8" customHeight="1">
      <c r="A564" s="12"/>
      <c r="B564" s="205"/>
      <c r="C564" s="206"/>
      <c r="D564" s="207" t="s">
        <v>74</v>
      </c>
      <c r="E564" s="219" t="s">
        <v>895</v>
      </c>
      <c r="F564" s="219" t="s">
        <v>896</v>
      </c>
      <c r="G564" s="206"/>
      <c r="H564" s="206"/>
      <c r="I564" s="209"/>
      <c r="J564" s="220">
        <f>BK564</f>
        <v>0</v>
      </c>
      <c r="K564" s="206"/>
      <c r="L564" s="211"/>
      <c r="M564" s="212"/>
      <c r="N564" s="213"/>
      <c r="O564" s="213"/>
      <c r="P564" s="214">
        <f>P565</f>
        <v>0</v>
      </c>
      <c r="Q564" s="213"/>
      <c r="R564" s="214">
        <f>R565</f>
        <v>0</v>
      </c>
      <c r="S564" s="213"/>
      <c r="T564" s="215">
        <f>T565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6" t="s">
        <v>83</v>
      </c>
      <c r="AT564" s="217" t="s">
        <v>74</v>
      </c>
      <c r="AU564" s="217" t="s">
        <v>83</v>
      </c>
      <c r="AY564" s="216" t="s">
        <v>219</v>
      </c>
      <c r="BK564" s="218">
        <f>BK565</f>
        <v>0</v>
      </c>
    </row>
    <row r="565" s="2" customFormat="1" ht="24.65454" customHeight="1">
      <c r="A565" s="39"/>
      <c r="B565" s="40"/>
      <c r="C565" s="221" t="s">
        <v>897</v>
      </c>
      <c r="D565" s="221" t="s">
        <v>221</v>
      </c>
      <c r="E565" s="222" t="s">
        <v>898</v>
      </c>
      <c r="F565" s="223" t="s">
        <v>899</v>
      </c>
      <c r="G565" s="224" t="s">
        <v>282</v>
      </c>
      <c r="H565" s="225">
        <v>779.48000000000002</v>
      </c>
      <c r="I565" s="226"/>
      <c r="J565" s="227">
        <f>ROUND(I565*H565,2)</f>
        <v>0</v>
      </c>
      <c r="K565" s="223" t="s">
        <v>225</v>
      </c>
      <c r="L565" s="45"/>
      <c r="M565" s="228" t="s">
        <v>1</v>
      </c>
      <c r="N565" s="229" t="s">
        <v>40</v>
      </c>
      <c r="O565" s="92"/>
      <c r="P565" s="230">
        <f>O565*H565</f>
        <v>0</v>
      </c>
      <c r="Q565" s="230">
        <v>0</v>
      </c>
      <c r="R565" s="230">
        <f>Q565*H565</f>
        <v>0</v>
      </c>
      <c r="S565" s="230">
        <v>0</v>
      </c>
      <c r="T565" s="231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2" t="s">
        <v>226</v>
      </c>
      <c r="AT565" s="232" t="s">
        <v>221</v>
      </c>
      <c r="AU565" s="232" t="s">
        <v>85</v>
      </c>
      <c r="AY565" s="18" t="s">
        <v>219</v>
      </c>
      <c r="BE565" s="233">
        <f>IF(N565="základní",J565,0)</f>
        <v>0</v>
      </c>
      <c r="BF565" s="233">
        <f>IF(N565="snížená",J565,0)</f>
        <v>0</v>
      </c>
      <c r="BG565" s="233">
        <f>IF(N565="zákl. přenesená",J565,0)</f>
        <v>0</v>
      </c>
      <c r="BH565" s="233">
        <f>IF(N565="sníž. přenesená",J565,0)</f>
        <v>0</v>
      </c>
      <c r="BI565" s="233">
        <f>IF(N565="nulová",J565,0)</f>
        <v>0</v>
      </c>
      <c r="BJ565" s="18" t="s">
        <v>83</v>
      </c>
      <c r="BK565" s="233">
        <f>ROUND(I565*H565,2)</f>
        <v>0</v>
      </c>
      <c r="BL565" s="18" t="s">
        <v>226</v>
      </c>
      <c r="BM565" s="232" t="s">
        <v>900</v>
      </c>
    </row>
    <row r="566" s="12" customFormat="1" ht="25.92" customHeight="1">
      <c r="A566" s="12"/>
      <c r="B566" s="205"/>
      <c r="C566" s="206"/>
      <c r="D566" s="207" t="s">
        <v>74</v>
      </c>
      <c r="E566" s="208" t="s">
        <v>901</v>
      </c>
      <c r="F566" s="208" t="s">
        <v>902</v>
      </c>
      <c r="G566" s="206"/>
      <c r="H566" s="206"/>
      <c r="I566" s="209"/>
      <c r="J566" s="210">
        <f>BK566</f>
        <v>0</v>
      </c>
      <c r="K566" s="206"/>
      <c r="L566" s="211"/>
      <c r="M566" s="212"/>
      <c r="N566" s="213"/>
      <c r="O566" s="213"/>
      <c r="P566" s="214">
        <f>P567+P571</f>
        <v>0</v>
      </c>
      <c r="Q566" s="213"/>
      <c r="R566" s="214">
        <f>R567+R571</f>
        <v>0.034661360000000002</v>
      </c>
      <c r="S566" s="213"/>
      <c r="T566" s="215">
        <f>T567+T571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16" t="s">
        <v>85</v>
      </c>
      <c r="AT566" s="217" t="s">
        <v>74</v>
      </c>
      <c r="AU566" s="217" t="s">
        <v>75</v>
      </c>
      <c r="AY566" s="216" t="s">
        <v>219</v>
      </c>
      <c r="BK566" s="218">
        <f>BK567+BK571</f>
        <v>0</v>
      </c>
    </row>
    <row r="567" s="12" customFormat="1" ht="22.8" customHeight="1">
      <c r="A567" s="12"/>
      <c r="B567" s="205"/>
      <c r="C567" s="206"/>
      <c r="D567" s="207" t="s">
        <v>74</v>
      </c>
      <c r="E567" s="219" t="s">
        <v>903</v>
      </c>
      <c r="F567" s="219" t="s">
        <v>904</v>
      </c>
      <c r="G567" s="206"/>
      <c r="H567" s="206"/>
      <c r="I567" s="209"/>
      <c r="J567" s="220">
        <f>BK567</f>
        <v>0</v>
      </c>
      <c r="K567" s="206"/>
      <c r="L567" s="211"/>
      <c r="M567" s="212"/>
      <c r="N567" s="213"/>
      <c r="O567" s="213"/>
      <c r="P567" s="214">
        <f>SUM(P568:P570)</f>
        <v>0</v>
      </c>
      <c r="Q567" s="213"/>
      <c r="R567" s="214">
        <f>SUM(R568:R570)</f>
        <v>0.002</v>
      </c>
      <c r="S567" s="213"/>
      <c r="T567" s="215">
        <f>SUM(T568:T570)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6" t="s">
        <v>85</v>
      </c>
      <c r="AT567" s="217" t="s">
        <v>74</v>
      </c>
      <c r="AU567" s="217" t="s">
        <v>83</v>
      </c>
      <c r="AY567" s="216" t="s">
        <v>219</v>
      </c>
      <c r="BK567" s="218">
        <f>SUM(BK568:BK570)</f>
        <v>0</v>
      </c>
    </row>
    <row r="568" s="2" customFormat="1" ht="24.65454" customHeight="1">
      <c r="A568" s="39"/>
      <c r="B568" s="40"/>
      <c r="C568" s="221" t="s">
        <v>905</v>
      </c>
      <c r="D568" s="221" t="s">
        <v>221</v>
      </c>
      <c r="E568" s="222" t="s">
        <v>906</v>
      </c>
      <c r="F568" s="223" t="s">
        <v>907</v>
      </c>
      <c r="G568" s="224" t="s">
        <v>224</v>
      </c>
      <c r="H568" s="225">
        <v>20</v>
      </c>
      <c r="I568" s="226"/>
      <c r="J568" s="227">
        <f>ROUND(I568*H568,2)</f>
        <v>0</v>
      </c>
      <c r="K568" s="223" t="s">
        <v>267</v>
      </c>
      <c r="L568" s="45"/>
      <c r="M568" s="228" t="s">
        <v>1</v>
      </c>
      <c r="N568" s="229" t="s">
        <v>40</v>
      </c>
      <c r="O568" s="92"/>
      <c r="P568" s="230">
        <f>O568*H568</f>
        <v>0</v>
      </c>
      <c r="Q568" s="230">
        <v>0.00010000000000000001</v>
      </c>
      <c r="R568" s="230">
        <f>Q568*H568</f>
        <v>0.002</v>
      </c>
      <c r="S568" s="230">
        <v>0</v>
      </c>
      <c r="T568" s="231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2" t="s">
        <v>337</v>
      </c>
      <c r="AT568" s="232" t="s">
        <v>221</v>
      </c>
      <c r="AU568" s="232" t="s">
        <v>85</v>
      </c>
      <c r="AY568" s="18" t="s">
        <v>219</v>
      </c>
      <c r="BE568" s="233">
        <f>IF(N568="základní",J568,0)</f>
        <v>0</v>
      </c>
      <c r="BF568" s="233">
        <f>IF(N568="snížená",J568,0)</f>
        <v>0</v>
      </c>
      <c r="BG568" s="233">
        <f>IF(N568="zákl. přenesená",J568,0)</f>
        <v>0</v>
      </c>
      <c r="BH568" s="233">
        <f>IF(N568="sníž. přenesená",J568,0)</f>
        <v>0</v>
      </c>
      <c r="BI568" s="233">
        <f>IF(N568="nulová",J568,0)</f>
        <v>0</v>
      </c>
      <c r="BJ568" s="18" t="s">
        <v>83</v>
      </c>
      <c r="BK568" s="233">
        <f>ROUND(I568*H568,2)</f>
        <v>0</v>
      </c>
      <c r="BL568" s="18" t="s">
        <v>337</v>
      </c>
      <c r="BM568" s="232" t="s">
        <v>908</v>
      </c>
    </row>
    <row r="569" s="13" customFormat="1">
      <c r="A569" s="13"/>
      <c r="B569" s="234"/>
      <c r="C569" s="235"/>
      <c r="D569" s="236" t="s">
        <v>228</v>
      </c>
      <c r="E569" s="237" t="s">
        <v>1</v>
      </c>
      <c r="F569" s="238" t="s">
        <v>909</v>
      </c>
      <c r="G569" s="235"/>
      <c r="H569" s="239">
        <v>20</v>
      </c>
      <c r="I569" s="240"/>
      <c r="J569" s="235"/>
      <c r="K569" s="235"/>
      <c r="L569" s="241"/>
      <c r="M569" s="242"/>
      <c r="N569" s="243"/>
      <c r="O569" s="243"/>
      <c r="P569" s="243"/>
      <c r="Q569" s="243"/>
      <c r="R569" s="243"/>
      <c r="S569" s="243"/>
      <c r="T569" s="24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5" t="s">
        <v>228</v>
      </c>
      <c r="AU569" s="245" t="s">
        <v>85</v>
      </c>
      <c r="AV569" s="13" t="s">
        <v>85</v>
      </c>
      <c r="AW569" s="13" t="s">
        <v>32</v>
      </c>
      <c r="AX569" s="13" t="s">
        <v>83</v>
      </c>
      <c r="AY569" s="245" t="s">
        <v>219</v>
      </c>
    </row>
    <row r="570" s="2" customFormat="1" ht="15.70909" customHeight="1">
      <c r="A570" s="39"/>
      <c r="B570" s="40"/>
      <c r="C570" s="257" t="s">
        <v>910</v>
      </c>
      <c r="D570" s="257" t="s">
        <v>264</v>
      </c>
      <c r="E570" s="258" t="s">
        <v>911</v>
      </c>
      <c r="F570" s="259" t="s">
        <v>912</v>
      </c>
      <c r="G570" s="260" t="s">
        <v>1</v>
      </c>
      <c r="H570" s="261">
        <v>1</v>
      </c>
      <c r="I570" s="262"/>
      <c r="J570" s="263">
        <f>ROUND(I570*H570,2)</f>
        <v>0</v>
      </c>
      <c r="K570" s="259" t="s">
        <v>1</v>
      </c>
      <c r="L570" s="264"/>
      <c r="M570" s="265" t="s">
        <v>1</v>
      </c>
      <c r="N570" s="266" t="s">
        <v>40</v>
      </c>
      <c r="O570" s="92"/>
      <c r="P570" s="230">
        <f>O570*H570</f>
        <v>0</v>
      </c>
      <c r="Q570" s="230">
        <v>0</v>
      </c>
      <c r="R570" s="230">
        <f>Q570*H570</f>
        <v>0</v>
      </c>
      <c r="S570" s="230">
        <v>0</v>
      </c>
      <c r="T570" s="231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2" t="s">
        <v>424</v>
      </c>
      <c r="AT570" s="232" t="s">
        <v>264</v>
      </c>
      <c r="AU570" s="232" t="s">
        <v>85</v>
      </c>
      <c r="AY570" s="18" t="s">
        <v>219</v>
      </c>
      <c r="BE570" s="233">
        <f>IF(N570="základní",J570,0)</f>
        <v>0</v>
      </c>
      <c r="BF570" s="233">
        <f>IF(N570="snížená",J570,0)</f>
        <v>0</v>
      </c>
      <c r="BG570" s="233">
        <f>IF(N570="zákl. přenesená",J570,0)</f>
        <v>0</v>
      </c>
      <c r="BH570" s="233">
        <f>IF(N570="sníž. přenesená",J570,0)</f>
        <v>0</v>
      </c>
      <c r="BI570" s="233">
        <f>IF(N570="nulová",J570,0)</f>
        <v>0</v>
      </c>
      <c r="BJ570" s="18" t="s">
        <v>83</v>
      </c>
      <c r="BK570" s="233">
        <f>ROUND(I570*H570,2)</f>
        <v>0</v>
      </c>
      <c r="BL570" s="18" t="s">
        <v>337</v>
      </c>
      <c r="BM570" s="232" t="s">
        <v>913</v>
      </c>
    </row>
    <row r="571" s="12" customFormat="1" ht="22.8" customHeight="1">
      <c r="A571" s="12"/>
      <c r="B571" s="205"/>
      <c r="C571" s="206"/>
      <c r="D571" s="207" t="s">
        <v>74</v>
      </c>
      <c r="E571" s="219" t="s">
        <v>914</v>
      </c>
      <c r="F571" s="219" t="s">
        <v>915</v>
      </c>
      <c r="G571" s="206"/>
      <c r="H571" s="206"/>
      <c r="I571" s="209"/>
      <c r="J571" s="220">
        <f>BK571</f>
        <v>0</v>
      </c>
      <c r="K571" s="206"/>
      <c r="L571" s="211"/>
      <c r="M571" s="212"/>
      <c r="N571" s="213"/>
      <c r="O571" s="213"/>
      <c r="P571" s="214">
        <f>SUM(P572:P593)</f>
        <v>0</v>
      </c>
      <c r="Q571" s="213"/>
      <c r="R571" s="214">
        <f>SUM(R572:R593)</f>
        <v>0.03266136</v>
      </c>
      <c r="S571" s="213"/>
      <c r="T571" s="215">
        <f>SUM(T572:T593)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16" t="s">
        <v>85</v>
      </c>
      <c r="AT571" s="217" t="s">
        <v>74</v>
      </c>
      <c r="AU571" s="217" t="s">
        <v>83</v>
      </c>
      <c r="AY571" s="216" t="s">
        <v>219</v>
      </c>
      <c r="BK571" s="218">
        <f>SUM(BK572:BK593)</f>
        <v>0</v>
      </c>
    </row>
    <row r="572" s="2" customFormat="1" ht="15.70909" customHeight="1">
      <c r="A572" s="39"/>
      <c r="B572" s="40"/>
      <c r="C572" s="221" t="s">
        <v>916</v>
      </c>
      <c r="D572" s="221" t="s">
        <v>221</v>
      </c>
      <c r="E572" s="222" t="s">
        <v>917</v>
      </c>
      <c r="F572" s="223" t="s">
        <v>918</v>
      </c>
      <c r="G572" s="224" t="s">
        <v>224</v>
      </c>
      <c r="H572" s="225">
        <v>60.484000000000002</v>
      </c>
      <c r="I572" s="226"/>
      <c r="J572" s="227">
        <f>ROUND(I572*H572,2)</f>
        <v>0</v>
      </c>
      <c r="K572" s="223" t="s">
        <v>225</v>
      </c>
      <c r="L572" s="45"/>
      <c r="M572" s="228" t="s">
        <v>1</v>
      </c>
      <c r="N572" s="229" t="s">
        <v>40</v>
      </c>
      <c r="O572" s="92"/>
      <c r="P572" s="230">
        <f>O572*H572</f>
        <v>0</v>
      </c>
      <c r="Q572" s="230">
        <v>0.00012999999999999999</v>
      </c>
      <c r="R572" s="230">
        <f>Q572*H572</f>
        <v>0.0078629199999999989</v>
      </c>
      <c r="S572" s="230">
        <v>0</v>
      </c>
      <c r="T572" s="231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2" t="s">
        <v>337</v>
      </c>
      <c r="AT572" s="232" t="s">
        <v>221</v>
      </c>
      <c r="AU572" s="232" t="s">
        <v>85</v>
      </c>
      <c r="AY572" s="18" t="s">
        <v>219</v>
      </c>
      <c r="BE572" s="233">
        <f>IF(N572="základní",J572,0)</f>
        <v>0</v>
      </c>
      <c r="BF572" s="233">
        <f>IF(N572="snížená",J572,0)</f>
        <v>0</v>
      </c>
      <c r="BG572" s="233">
        <f>IF(N572="zákl. přenesená",J572,0)</f>
        <v>0</v>
      </c>
      <c r="BH572" s="233">
        <f>IF(N572="sníž. přenesená",J572,0)</f>
        <v>0</v>
      </c>
      <c r="BI572" s="233">
        <f>IF(N572="nulová",J572,0)</f>
        <v>0</v>
      </c>
      <c r="BJ572" s="18" t="s">
        <v>83</v>
      </c>
      <c r="BK572" s="233">
        <f>ROUND(I572*H572,2)</f>
        <v>0</v>
      </c>
      <c r="BL572" s="18" t="s">
        <v>337</v>
      </c>
      <c r="BM572" s="232" t="s">
        <v>919</v>
      </c>
    </row>
    <row r="573" s="15" customFormat="1">
      <c r="A573" s="15"/>
      <c r="B573" s="267"/>
      <c r="C573" s="268"/>
      <c r="D573" s="236" t="s">
        <v>228</v>
      </c>
      <c r="E573" s="269" t="s">
        <v>1</v>
      </c>
      <c r="F573" s="270" t="s">
        <v>920</v>
      </c>
      <c r="G573" s="268"/>
      <c r="H573" s="269" t="s">
        <v>1</v>
      </c>
      <c r="I573" s="271"/>
      <c r="J573" s="268"/>
      <c r="K573" s="268"/>
      <c r="L573" s="272"/>
      <c r="M573" s="273"/>
      <c r="N573" s="274"/>
      <c r="O573" s="274"/>
      <c r="P573" s="274"/>
      <c r="Q573" s="274"/>
      <c r="R573" s="274"/>
      <c r="S573" s="274"/>
      <c r="T573" s="27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6" t="s">
        <v>228</v>
      </c>
      <c r="AU573" s="276" t="s">
        <v>85</v>
      </c>
      <c r="AV573" s="15" t="s">
        <v>83</v>
      </c>
      <c r="AW573" s="15" t="s">
        <v>32</v>
      </c>
      <c r="AX573" s="15" t="s">
        <v>75</v>
      </c>
      <c r="AY573" s="276" t="s">
        <v>219</v>
      </c>
    </row>
    <row r="574" s="15" customFormat="1">
      <c r="A574" s="15"/>
      <c r="B574" s="267"/>
      <c r="C574" s="268"/>
      <c r="D574" s="236" t="s">
        <v>228</v>
      </c>
      <c r="E574" s="269" t="s">
        <v>1</v>
      </c>
      <c r="F574" s="270" t="s">
        <v>921</v>
      </c>
      <c r="G574" s="268"/>
      <c r="H574" s="269" t="s">
        <v>1</v>
      </c>
      <c r="I574" s="271"/>
      <c r="J574" s="268"/>
      <c r="K574" s="268"/>
      <c r="L574" s="272"/>
      <c r="M574" s="273"/>
      <c r="N574" s="274"/>
      <c r="O574" s="274"/>
      <c r="P574" s="274"/>
      <c r="Q574" s="274"/>
      <c r="R574" s="274"/>
      <c r="S574" s="274"/>
      <c r="T574" s="27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76" t="s">
        <v>228</v>
      </c>
      <c r="AU574" s="276" t="s">
        <v>85</v>
      </c>
      <c r="AV574" s="15" t="s">
        <v>83</v>
      </c>
      <c r="AW574" s="15" t="s">
        <v>32</v>
      </c>
      <c r="AX574" s="15" t="s">
        <v>75</v>
      </c>
      <c r="AY574" s="276" t="s">
        <v>219</v>
      </c>
    </row>
    <row r="575" s="15" customFormat="1">
      <c r="A575" s="15"/>
      <c r="B575" s="267"/>
      <c r="C575" s="268"/>
      <c r="D575" s="236" t="s">
        <v>228</v>
      </c>
      <c r="E575" s="269" t="s">
        <v>1</v>
      </c>
      <c r="F575" s="270" t="s">
        <v>697</v>
      </c>
      <c r="G575" s="268"/>
      <c r="H575" s="269" t="s">
        <v>1</v>
      </c>
      <c r="I575" s="271"/>
      <c r="J575" s="268"/>
      <c r="K575" s="268"/>
      <c r="L575" s="272"/>
      <c r="M575" s="273"/>
      <c r="N575" s="274"/>
      <c r="O575" s="274"/>
      <c r="P575" s="274"/>
      <c r="Q575" s="274"/>
      <c r="R575" s="274"/>
      <c r="S575" s="274"/>
      <c r="T575" s="27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76" t="s">
        <v>228</v>
      </c>
      <c r="AU575" s="276" t="s">
        <v>85</v>
      </c>
      <c r="AV575" s="15" t="s">
        <v>83</v>
      </c>
      <c r="AW575" s="15" t="s">
        <v>32</v>
      </c>
      <c r="AX575" s="15" t="s">
        <v>75</v>
      </c>
      <c r="AY575" s="276" t="s">
        <v>219</v>
      </c>
    </row>
    <row r="576" s="15" customFormat="1">
      <c r="A576" s="15"/>
      <c r="B576" s="267"/>
      <c r="C576" s="268"/>
      <c r="D576" s="236" t="s">
        <v>228</v>
      </c>
      <c r="E576" s="269" t="s">
        <v>1</v>
      </c>
      <c r="F576" s="270" t="s">
        <v>699</v>
      </c>
      <c r="G576" s="268"/>
      <c r="H576" s="269" t="s">
        <v>1</v>
      </c>
      <c r="I576" s="271"/>
      <c r="J576" s="268"/>
      <c r="K576" s="268"/>
      <c r="L576" s="272"/>
      <c r="M576" s="273"/>
      <c r="N576" s="274"/>
      <c r="O576" s="274"/>
      <c r="P576" s="274"/>
      <c r="Q576" s="274"/>
      <c r="R576" s="274"/>
      <c r="S576" s="274"/>
      <c r="T576" s="27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76" t="s">
        <v>228</v>
      </c>
      <c r="AU576" s="276" t="s">
        <v>85</v>
      </c>
      <c r="AV576" s="15" t="s">
        <v>83</v>
      </c>
      <c r="AW576" s="15" t="s">
        <v>32</v>
      </c>
      <c r="AX576" s="15" t="s">
        <v>75</v>
      </c>
      <c r="AY576" s="276" t="s">
        <v>219</v>
      </c>
    </row>
    <row r="577" s="13" customFormat="1">
      <c r="A577" s="13"/>
      <c r="B577" s="234"/>
      <c r="C577" s="235"/>
      <c r="D577" s="236" t="s">
        <v>228</v>
      </c>
      <c r="E577" s="237" t="s">
        <v>1</v>
      </c>
      <c r="F577" s="238" t="s">
        <v>922</v>
      </c>
      <c r="G577" s="235"/>
      <c r="H577" s="239">
        <v>13.199999999999999</v>
      </c>
      <c r="I577" s="240"/>
      <c r="J577" s="235"/>
      <c r="K577" s="235"/>
      <c r="L577" s="241"/>
      <c r="M577" s="242"/>
      <c r="N577" s="243"/>
      <c r="O577" s="243"/>
      <c r="P577" s="243"/>
      <c r="Q577" s="243"/>
      <c r="R577" s="243"/>
      <c r="S577" s="243"/>
      <c r="T577" s="24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5" t="s">
        <v>228</v>
      </c>
      <c r="AU577" s="245" t="s">
        <v>85</v>
      </c>
      <c r="AV577" s="13" t="s">
        <v>85</v>
      </c>
      <c r="AW577" s="13" t="s">
        <v>32</v>
      </c>
      <c r="AX577" s="13" t="s">
        <v>75</v>
      </c>
      <c r="AY577" s="245" t="s">
        <v>219</v>
      </c>
    </row>
    <row r="578" s="15" customFormat="1">
      <c r="A578" s="15"/>
      <c r="B578" s="267"/>
      <c r="C578" s="268"/>
      <c r="D578" s="236" t="s">
        <v>228</v>
      </c>
      <c r="E578" s="269" t="s">
        <v>1</v>
      </c>
      <c r="F578" s="270" t="s">
        <v>702</v>
      </c>
      <c r="G578" s="268"/>
      <c r="H578" s="269" t="s">
        <v>1</v>
      </c>
      <c r="I578" s="271"/>
      <c r="J578" s="268"/>
      <c r="K578" s="268"/>
      <c r="L578" s="272"/>
      <c r="M578" s="273"/>
      <c r="N578" s="274"/>
      <c r="O578" s="274"/>
      <c r="P578" s="274"/>
      <c r="Q578" s="274"/>
      <c r="R578" s="274"/>
      <c r="S578" s="274"/>
      <c r="T578" s="27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76" t="s">
        <v>228</v>
      </c>
      <c r="AU578" s="276" t="s">
        <v>85</v>
      </c>
      <c r="AV578" s="15" t="s">
        <v>83</v>
      </c>
      <c r="AW578" s="15" t="s">
        <v>32</v>
      </c>
      <c r="AX578" s="15" t="s">
        <v>75</v>
      </c>
      <c r="AY578" s="276" t="s">
        <v>219</v>
      </c>
    </row>
    <row r="579" s="13" customFormat="1">
      <c r="A579" s="13"/>
      <c r="B579" s="234"/>
      <c r="C579" s="235"/>
      <c r="D579" s="236" t="s">
        <v>228</v>
      </c>
      <c r="E579" s="237" t="s">
        <v>1</v>
      </c>
      <c r="F579" s="238" t="s">
        <v>923</v>
      </c>
      <c r="G579" s="235"/>
      <c r="H579" s="239">
        <v>16</v>
      </c>
      <c r="I579" s="240"/>
      <c r="J579" s="235"/>
      <c r="K579" s="235"/>
      <c r="L579" s="241"/>
      <c r="M579" s="242"/>
      <c r="N579" s="243"/>
      <c r="O579" s="243"/>
      <c r="P579" s="243"/>
      <c r="Q579" s="243"/>
      <c r="R579" s="243"/>
      <c r="S579" s="243"/>
      <c r="T579" s="24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5" t="s">
        <v>228</v>
      </c>
      <c r="AU579" s="245" t="s">
        <v>85</v>
      </c>
      <c r="AV579" s="13" t="s">
        <v>85</v>
      </c>
      <c r="AW579" s="13" t="s">
        <v>32</v>
      </c>
      <c r="AX579" s="13" t="s">
        <v>75</v>
      </c>
      <c r="AY579" s="245" t="s">
        <v>219</v>
      </c>
    </row>
    <row r="580" s="15" customFormat="1">
      <c r="A580" s="15"/>
      <c r="B580" s="267"/>
      <c r="C580" s="268"/>
      <c r="D580" s="236" t="s">
        <v>228</v>
      </c>
      <c r="E580" s="269" t="s">
        <v>1</v>
      </c>
      <c r="F580" s="270" t="s">
        <v>704</v>
      </c>
      <c r="G580" s="268"/>
      <c r="H580" s="269" t="s">
        <v>1</v>
      </c>
      <c r="I580" s="271"/>
      <c r="J580" s="268"/>
      <c r="K580" s="268"/>
      <c r="L580" s="272"/>
      <c r="M580" s="273"/>
      <c r="N580" s="274"/>
      <c r="O580" s="274"/>
      <c r="P580" s="274"/>
      <c r="Q580" s="274"/>
      <c r="R580" s="274"/>
      <c r="S580" s="274"/>
      <c r="T580" s="27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76" t="s">
        <v>228</v>
      </c>
      <c r="AU580" s="276" t="s">
        <v>85</v>
      </c>
      <c r="AV580" s="15" t="s">
        <v>83</v>
      </c>
      <c r="AW580" s="15" t="s">
        <v>32</v>
      </c>
      <c r="AX580" s="15" t="s">
        <v>75</v>
      </c>
      <c r="AY580" s="276" t="s">
        <v>219</v>
      </c>
    </row>
    <row r="581" s="13" customFormat="1">
      <c r="A581" s="13"/>
      <c r="B581" s="234"/>
      <c r="C581" s="235"/>
      <c r="D581" s="236" t="s">
        <v>228</v>
      </c>
      <c r="E581" s="237" t="s">
        <v>1</v>
      </c>
      <c r="F581" s="238" t="s">
        <v>924</v>
      </c>
      <c r="G581" s="235"/>
      <c r="H581" s="239">
        <v>24.199999999999999</v>
      </c>
      <c r="I581" s="240"/>
      <c r="J581" s="235"/>
      <c r="K581" s="235"/>
      <c r="L581" s="241"/>
      <c r="M581" s="242"/>
      <c r="N581" s="243"/>
      <c r="O581" s="243"/>
      <c r="P581" s="243"/>
      <c r="Q581" s="243"/>
      <c r="R581" s="243"/>
      <c r="S581" s="243"/>
      <c r="T581" s="24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5" t="s">
        <v>228</v>
      </c>
      <c r="AU581" s="245" t="s">
        <v>85</v>
      </c>
      <c r="AV581" s="13" t="s">
        <v>85</v>
      </c>
      <c r="AW581" s="13" t="s">
        <v>32</v>
      </c>
      <c r="AX581" s="13" t="s">
        <v>75</v>
      </c>
      <c r="AY581" s="245" t="s">
        <v>219</v>
      </c>
    </row>
    <row r="582" s="15" customFormat="1">
      <c r="A582" s="15"/>
      <c r="B582" s="267"/>
      <c r="C582" s="268"/>
      <c r="D582" s="236" t="s">
        <v>228</v>
      </c>
      <c r="E582" s="269" t="s">
        <v>1</v>
      </c>
      <c r="F582" s="270" t="s">
        <v>707</v>
      </c>
      <c r="G582" s="268"/>
      <c r="H582" s="269" t="s">
        <v>1</v>
      </c>
      <c r="I582" s="271"/>
      <c r="J582" s="268"/>
      <c r="K582" s="268"/>
      <c r="L582" s="272"/>
      <c r="M582" s="273"/>
      <c r="N582" s="274"/>
      <c r="O582" s="274"/>
      <c r="P582" s="274"/>
      <c r="Q582" s="274"/>
      <c r="R582" s="274"/>
      <c r="S582" s="274"/>
      <c r="T582" s="27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76" t="s">
        <v>228</v>
      </c>
      <c r="AU582" s="276" t="s">
        <v>85</v>
      </c>
      <c r="AV582" s="15" t="s">
        <v>83</v>
      </c>
      <c r="AW582" s="15" t="s">
        <v>32</v>
      </c>
      <c r="AX582" s="15" t="s">
        <v>75</v>
      </c>
      <c r="AY582" s="276" t="s">
        <v>219</v>
      </c>
    </row>
    <row r="583" s="13" customFormat="1">
      <c r="A583" s="13"/>
      <c r="B583" s="234"/>
      <c r="C583" s="235"/>
      <c r="D583" s="236" t="s">
        <v>228</v>
      </c>
      <c r="E583" s="237" t="s">
        <v>1</v>
      </c>
      <c r="F583" s="238" t="s">
        <v>925</v>
      </c>
      <c r="G583" s="235"/>
      <c r="H583" s="239">
        <v>7.0839999999999996</v>
      </c>
      <c r="I583" s="240"/>
      <c r="J583" s="235"/>
      <c r="K583" s="235"/>
      <c r="L583" s="241"/>
      <c r="M583" s="242"/>
      <c r="N583" s="243"/>
      <c r="O583" s="243"/>
      <c r="P583" s="243"/>
      <c r="Q583" s="243"/>
      <c r="R583" s="243"/>
      <c r="S583" s="243"/>
      <c r="T583" s="24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5" t="s">
        <v>228</v>
      </c>
      <c r="AU583" s="245" t="s">
        <v>85</v>
      </c>
      <c r="AV583" s="13" t="s">
        <v>85</v>
      </c>
      <c r="AW583" s="13" t="s">
        <v>32</v>
      </c>
      <c r="AX583" s="13" t="s">
        <v>75</v>
      </c>
      <c r="AY583" s="245" t="s">
        <v>219</v>
      </c>
    </row>
    <row r="584" s="14" customFormat="1">
      <c r="A584" s="14"/>
      <c r="B584" s="246"/>
      <c r="C584" s="247"/>
      <c r="D584" s="236" t="s">
        <v>228</v>
      </c>
      <c r="E584" s="248" t="s">
        <v>129</v>
      </c>
      <c r="F584" s="249" t="s">
        <v>250</v>
      </c>
      <c r="G584" s="247"/>
      <c r="H584" s="250">
        <v>60.484000000000002</v>
      </c>
      <c r="I584" s="251"/>
      <c r="J584" s="247"/>
      <c r="K584" s="247"/>
      <c r="L584" s="252"/>
      <c r="M584" s="253"/>
      <c r="N584" s="254"/>
      <c r="O584" s="254"/>
      <c r="P584" s="254"/>
      <c r="Q584" s="254"/>
      <c r="R584" s="254"/>
      <c r="S584" s="254"/>
      <c r="T584" s="255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6" t="s">
        <v>228</v>
      </c>
      <c r="AU584" s="256" t="s">
        <v>85</v>
      </c>
      <c r="AV584" s="14" t="s">
        <v>226</v>
      </c>
      <c r="AW584" s="14" t="s">
        <v>32</v>
      </c>
      <c r="AX584" s="14" t="s">
        <v>83</v>
      </c>
      <c r="AY584" s="256" t="s">
        <v>219</v>
      </c>
    </row>
    <row r="585" s="2" customFormat="1" ht="15.70909" customHeight="1">
      <c r="A585" s="39"/>
      <c r="B585" s="40"/>
      <c r="C585" s="221" t="s">
        <v>926</v>
      </c>
      <c r="D585" s="221" t="s">
        <v>221</v>
      </c>
      <c r="E585" s="222" t="s">
        <v>927</v>
      </c>
      <c r="F585" s="223" t="s">
        <v>928</v>
      </c>
      <c r="G585" s="224" t="s">
        <v>224</v>
      </c>
      <c r="H585" s="225">
        <v>60.484000000000002</v>
      </c>
      <c r="I585" s="226"/>
      <c r="J585" s="227">
        <f>ROUND(I585*H585,2)</f>
        <v>0</v>
      </c>
      <c r="K585" s="223" t="s">
        <v>225</v>
      </c>
      <c r="L585" s="45"/>
      <c r="M585" s="228" t="s">
        <v>1</v>
      </c>
      <c r="N585" s="229" t="s">
        <v>40</v>
      </c>
      <c r="O585" s="92"/>
      <c r="P585" s="230">
        <f>O585*H585</f>
        <v>0</v>
      </c>
      <c r="Q585" s="230">
        <v>0.00013999999999999999</v>
      </c>
      <c r="R585" s="230">
        <f>Q585*H585</f>
        <v>0.0084677599999999995</v>
      </c>
      <c r="S585" s="230">
        <v>0</v>
      </c>
      <c r="T585" s="231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2" t="s">
        <v>337</v>
      </c>
      <c r="AT585" s="232" t="s">
        <v>221</v>
      </c>
      <c r="AU585" s="232" t="s">
        <v>85</v>
      </c>
      <c r="AY585" s="18" t="s">
        <v>219</v>
      </c>
      <c r="BE585" s="233">
        <f>IF(N585="základní",J585,0)</f>
        <v>0</v>
      </c>
      <c r="BF585" s="233">
        <f>IF(N585="snížená",J585,0)</f>
        <v>0</v>
      </c>
      <c r="BG585" s="233">
        <f>IF(N585="zákl. přenesená",J585,0)</f>
        <v>0</v>
      </c>
      <c r="BH585" s="233">
        <f>IF(N585="sníž. přenesená",J585,0)</f>
        <v>0</v>
      </c>
      <c r="BI585" s="233">
        <f>IF(N585="nulová",J585,0)</f>
        <v>0</v>
      </c>
      <c r="BJ585" s="18" t="s">
        <v>83</v>
      </c>
      <c r="BK585" s="233">
        <f>ROUND(I585*H585,2)</f>
        <v>0</v>
      </c>
      <c r="BL585" s="18" t="s">
        <v>337</v>
      </c>
      <c r="BM585" s="232" t="s">
        <v>929</v>
      </c>
    </row>
    <row r="586" s="15" customFormat="1">
      <c r="A586" s="15"/>
      <c r="B586" s="267"/>
      <c r="C586" s="268"/>
      <c r="D586" s="236" t="s">
        <v>228</v>
      </c>
      <c r="E586" s="269" t="s">
        <v>1</v>
      </c>
      <c r="F586" s="270" t="s">
        <v>920</v>
      </c>
      <c r="G586" s="268"/>
      <c r="H586" s="269" t="s">
        <v>1</v>
      </c>
      <c r="I586" s="271"/>
      <c r="J586" s="268"/>
      <c r="K586" s="268"/>
      <c r="L586" s="272"/>
      <c r="M586" s="273"/>
      <c r="N586" s="274"/>
      <c r="O586" s="274"/>
      <c r="P586" s="274"/>
      <c r="Q586" s="274"/>
      <c r="R586" s="274"/>
      <c r="S586" s="274"/>
      <c r="T586" s="27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6" t="s">
        <v>228</v>
      </c>
      <c r="AU586" s="276" t="s">
        <v>85</v>
      </c>
      <c r="AV586" s="15" t="s">
        <v>83</v>
      </c>
      <c r="AW586" s="15" t="s">
        <v>32</v>
      </c>
      <c r="AX586" s="15" t="s">
        <v>75</v>
      </c>
      <c r="AY586" s="276" t="s">
        <v>219</v>
      </c>
    </row>
    <row r="587" s="15" customFormat="1">
      <c r="A587" s="15"/>
      <c r="B587" s="267"/>
      <c r="C587" s="268"/>
      <c r="D587" s="236" t="s">
        <v>228</v>
      </c>
      <c r="E587" s="269" t="s">
        <v>1</v>
      </c>
      <c r="F587" s="270" t="s">
        <v>930</v>
      </c>
      <c r="G587" s="268"/>
      <c r="H587" s="269" t="s">
        <v>1</v>
      </c>
      <c r="I587" s="271"/>
      <c r="J587" s="268"/>
      <c r="K587" s="268"/>
      <c r="L587" s="272"/>
      <c r="M587" s="273"/>
      <c r="N587" s="274"/>
      <c r="O587" s="274"/>
      <c r="P587" s="274"/>
      <c r="Q587" s="274"/>
      <c r="R587" s="274"/>
      <c r="S587" s="274"/>
      <c r="T587" s="27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76" t="s">
        <v>228</v>
      </c>
      <c r="AU587" s="276" t="s">
        <v>85</v>
      </c>
      <c r="AV587" s="15" t="s">
        <v>83</v>
      </c>
      <c r="AW587" s="15" t="s">
        <v>32</v>
      </c>
      <c r="AX587" s="15" t="s">
        <v>75</v>
      </c>
      <c r="AY587" s="276" t="s">
        <v>219</v>
      </c>
    </row>
    <row r="588" s="13" customFormat="1">
      <c r="A588" s="13"/>
      <c r="B588" s="234"/>
      <c r="C588" s="235"/>
      <c r="D588" s="236" t="s">
        <v>228</v>
      </c>
      <c r="E588" s="237" t="s">
        <v>1</v>
      </c>
      <c r="F588" s="238" t="s">
        <v>129</v>
      </c>
      <c r="G588" s="235"/>
      <c r="H588" s="239">
        <v>60.484000000000002</v>
      </c>
      <c r="I588" s="240"/>
      <c r="J588" s="235"/>
      <c r="K588" s="235"/>
      <c r="L588" s="241"/>
      <c r="M588" s="242"/>
      <c r="N588" s="243"/>
      <c r="O588" s="243"/>
      <c r="P588" s="243"/>
      <c r="Q588" s="243"/>
      <c r="R588" s="243"/>
      <c r="S588" s="243"/>
      <c r="T588" s="24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5" t="s">
        <v>228</v>
      </c>
      <c r="AU588" s="245" t="s">
        <v>85</v>
      </c>
      <c r="AV588" s="13" t="s">
        <v>85</v>
      </c>
      <c r="AW588" s="13" t="s">
        <v>32</v>
      </c>
      <c r="AX588" s="13" t="s">
        <v>83</v>
      </c>
      <c r="AY588" s="245" t="s">
        <v>219</v>
      </c>
    </row>
    <row r="589" s="2" customFormat="1" ht="15.70909" customHeight="1">
      <c r="A589" s="39"/>
      <c r="B589" s="40"/>
      <c r="C589" s="221" t="s">
        <v>114</v>
      </c>
      <c r="D589" s="221" t="s">
        <v>221</v>
      </c>
      <c r="E589" s="222" t="s">
        <v>931</v>
      </c>
      <c r="F589" s="223" t="s">
        <v>932</v>
      </c>
      <c r="G589" s="224" t="s">
        <v>224</v>
      </c>
      <c r="H589" s="225">
        <v>181.452</v>
      </c>
      <c r="I589" s="226"/>
      <c r="J589" s="227">
        <f>ROUND(I589*H589,2)</f>
        <v>0</v>
      </c>
      <c r="K589" s="223" t="s">
        <v>225</v>
      </c>
      <c r="L589" s="45"/>
      <c r="M589" s="228" t="s">
        <v>1</v>
      </c>
      <c r="N589" s="229" t="s">
        <v>40</v>
      </c>
      <c r="O589" s="92"/>
      <c r="P589" s="230">
        <f>O589*H589</f>
        <v>0</v>
      </c>
      <c r="Q589" s="230">
        <v>9.0000000000000006E-05</v>
      </c>
      <c r="R589" s="230">
        <f>Q589*H589</f>
        <v>0.01633068</v>
      </c>
      <c r="S589" s="230">
        <v>0</v>
      </c>
      <c r="T589" s="231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2" t="s">
        <v>337</v>
      </c>
      <c r="AT589" s="232" t="s">
        <v>221</v>
      </c>
      <c r="AU589" s="232" t="s">
        <v>85</v>
      </c>
      <c r="AY589" s="18" t="s">
        <v>219</v>
      </c>
      <c r="BE589" s="233">
        <f>IF(N589="základní",J589,0)</f>
        <v>0</v>
      </c>
      <c r="BF589" s="233">
        <f>IF(N589="snížená",J589,0)</f>
        <v>0</v>
      </c>
      <c r="BG589" s="233">
        <f>IF(N589="zákl. přenesená",J589,0)</f>
        <v>0</v>
      </c>
      <c r="BH589" s="233">
        <f>IF(N589="sníž. přenesená",J589,0)</f>
        <v>0</v>
      </c>
      <c r="BI589" s="233">
        <f>IF(N589="nulová",J589,0)</f>
        <v>0</v>
      </c>
      <c r="BJ589" s="18" t="s">
        <v>83</v>
      </c>
      <c r="BK589" s="233">
        <f>ROUND(I589*H589,2)</f>
        <v>0</v>
      </c>
      <c r="BL589" s="18" t="s">
        <v>337</v>
      </c>
      <c r="BM589" s="232" t="s">
        <v>933</v>
      </c>
    </row>
    <row r="590" s="15" customFormat="1">
      <c r="A590" s="15"/>
      <c r="B590" s="267"/>
      <c r="C590" s="268"/>
      <c r="D590" s="236" t="s">
        <v>228</v>
      </c>
      <c r="E590" s="269" t="s">
        <v>1</v>
      </c>
      <c r="F590" s="270" t="s">
        <v>920</v>
      </c>
      <c r="G590" s="268"/>
      <c r="H590" s="269" t="s">
        <v>1</v>
      </c>
      <c r="I590" s="271"/>
      <c r="J590" s="268"/>
      <c r="K590" s="268"/>
      <c r="L590" s="272"/>
      <c r="M590" s="273"/>
      <c r="N590" s="274"/>
      <c r="O590" s="274"/>
      <c r="P590" s="274"/>
      <c r="Q590" s="274"/>
      <c r="R590" s="274"/>
      <c r="S590" s="274"/>
      <c r="T590" s="27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6" t="s">
        <v>228</v>
      </c>
      <c r="AU590" s="276" t="s">
        <v>85</v>
      </c>
      <c r="AV590" s="15" t="s">
        <v>83</v>
      </c>
      <c r="AW590" s="15" t="s">
        <v>32</v>
      </c>
      <c r="AX590" s="15" t="s">
        <v>75</v>
      </c>
      <c r="AY590" s="276" t="s">
        <v>219</v>
      </c>
    </row>
    <row r="591" s="13" customFormat="1">
      <c r="A591" s="13"/>
      <c r="B591" s="234"/>
      <c r="C591" s="235"/>
      <c r="D591" s="236" t="s">
        <v>228</v>
      </c>
      <c r="E591" s="237" t="s">
        <v>1</v>
      </c>
      <c r="F591" s="238" t="s">
        <v>934</v>
      </c>
      <c r="G591" s="235"/>
      <c r="H591" s="239">
        <v>120.968</v>
      </c>
      <c r="I591" s="240"/>
      <c r="J591" s="235"/>
      <c r="K591" s="235"/>
      <c r="L591" s="241"/>
      <c r="M591" s="242"/>
      <c r="N591" s="243"/>
      <c r="O591" s="243"/>
      <c r="P591" s="243"/>
      <c r="Q591" s="243"/>
      <c r="R591" s="243"/>
      <c r="S591" s="243"/>
      <c r="T591" s="24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5" t="s">
        <v>228</v>
      </c>
      <c r="AU591" s="245" t="s">
        <v>85</v>
      </c>
      <c r="AV591" s="13" t="s">
        <v>85</v>
      </c>
      <c r="AW591" s="13" t="s">
        <v>32</v>
      </c>
      <c r="AX591" s="13" t="s">
        <v>75</v>
      </c>
      <c r="AY591" s="245" t="s">
        <v>219</v>
      </c>
    </row>
    <row r="592" s="13" customFormat="1">
      <c r="A592" s="13"/>
      <c r="B592" s="234"/>
      <c r="C592" s="235"/>
      <c r="D592" s="236" t="s">
        <v>228</v>
      </c>
      <c r="E592" s="237" t="s">
        <v>1</v>
      </c>
      <c r="F592" s="238" t="s">
        <v>935</v>
      </c>
      <c r="G592" s="235"/>
      <c r="H592" s="239">
        <v>60.484000000000002</v>
      </c>
      <c r="I592" s="240"/>
      <c r="J592" s="235"/>
      <c r="K592" s="235"/>
      <c r="L592" s="241"/>
      <c r="M592" s="242"/>
      <c r="N592" s="243"/>
      <c r="O592" s="243"/>
      <c r="P592" s="243"/>
      <c r="Q592" s="243"/>
      <c r="R592" s="243"/>
      <c r="S592" s="243"/>
      <c r="T592" s="24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5" t="s">
        <v>228</v>
      </c>
      <c r="AU592" s="245" t="s">
        <v>85</v>
      </c>
      <c r="AV592" s="13" t="s">
        <v>85</v>
      </c>
      <c r="AW592" s="13" t="s">
        <v>32</v>
      </c>
      <c r="AX592" s="13" t="s">
        <v>75</v>
      </c>
      <c r="AY592" s="245" t="s">
        <v>219</v>
      </c>
    </row>
    <row r="593" s="14" customFormat="1">
      <c r="A593" s="14"/>
      <c r="B593" s="246"/>
      <c r="C593" s="247"/>
      <c r="D593" s="236" t="s">
        <v>228</v>
      </c>
      <c r="E593" s="248" t="s">
        <v>1</v>
      </c>
      <c r="F593" s="249" t="s">
        <v>250</v>
      </c>
      <c r="G593" s="247"/>
      <c r="H593" s="250">
        <v>181.452</v>
      </c>
      <c r="I593" s="251"/>
      <c r="J593" s="247"/>
      <c r="K593" s="247"/>
      <c r="L593" s="252"/>
      <c r="M593" s="253"/>
      <c r="N593" s="254"/>
      <c r="O593" s="254"/>
      <c r="P593" s="254"/>
      <c r="Q593" s="254"/>
      <c r="R593" s="254"/>
      <c r="S593" s="254"/>
      <c r="T593" s="25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6" t="s">
        <v>228</v>
      </c>
      <c r="AU593" s="256" t="s">
        <v>85</v>
      </c>
      <c r="AV593" s="14" t="s">
        <v>226</v>
      </c>
      <c r="AW593" s="14" t="s">
        <v>32</v>
      </c>
      <c r="AX593" s="14" t="s">
        <v>83</v>
      </c>
      <c r="AY593" s="256" t="s">
        <v>219</v>
      </c>
    </row>
    <row r="594" s="12" customFormat="1" ht="25.92" customHeight="1">
      <c r="A594" s="12"/>
      <c r="B594" s="205"/>
      <c r="C594" s="206"/>
      <c r="D594" s="207" t="s">
        <v>74</v>
      </c>
      <c r="E594" s="208" t="s">
        <v>936</v>
      </c>
      <c r="F594" s="208" t="s">
        <v>937</v>
      </c>
      <c r="G594" s="206"/>
      <c r="H594" s="206"/>
      <c r="I594" s="209"/>
      <c r="J594" s="210">
        <f>BK594</f>
        <v>0</v>
      </c>
      <c r="K594" s="206"/>
      <c r="L594" s="211"/>
      <c r="M594" s="212"/>
      <c r="N594" s="213"/>
      <c r="O594" s="213"/>
      <c r="P594" s="214">
        <f>P595+P600+P603</f>
        <v>0</v>
      </c>
      <c r="Q594" s="213"/>
      <c r="R594" s="214">
        <f>R595+R600+R603</f>
        <v>0</v>
      </c>
      <c r="S594" s="213"/>
      <c r="T594" s="215">
        <f>T595+T600+T603</f>
        <v>0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216" t="s">
        <v>116</v>
      </c>
      <c r="AT594" s="217" t="s">
        <v>74</v>
      </c>
      <c r="AU594" s="217" t="s">
        <v>75</v>
      </c>
      <c r="AY594" s="216" t="s">
        <v>219</v>
      </c>
      <c r="BK594" s="218">
        <f>BK595+BK600+BK603</f>
        <v>0</v>
      </c>
    </row>
    <row r="595" s="12" customFormat="1" ht="22.8" customHeight="1">
      <c r="A595" s="12"/>
      <c r="B595" s="205"/>
      <c r="C595" s="206"/>
      <c r="D595" s="207" t="s">
        <v>74</v>
      </c>
      <c r="E595" s="219" t="s">
        <v>938</v>
      </c>
      <c r="F595" s="219" t="s">
        <v>939</v>
      </c>
      <c r="G595" s="206"/>
      <c r="H595" s="206"/>
      <c r="I595" s="209"/>
      <c r="J595" s="220">
        <f>BK595</f>
        <v>0</v>
      </c>
      <c r="K595" s="206"/>
      <c r="L595" s="211"/>
      <c r="M595" s="212"/>
      <c r="N595" s="213"/>
      <c r="O595" s="213"/>
      <c r="P595" s="214">
        <f>SUM(P596:P599)</f>
        <v>0</v>
      </c>
      <c r="Q595" s="213"/>
      <c r="R595" s="214">
        <f>SUM(R596:R599)</f>
        <v>0</v>
      </c>
      <c r="S595" s="213"/>
      <c r="T595" s="215">
        <f>SUM(T596:T599)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16" t="s">
        <v>116</v>
      </c>
      <c r="AT595" s="217" t="s">
        <v>74</v>
      </c>
      <c r="AU595" s="217" t="s">
        <v>83</v>
      </c>
      <c r="AY595" s="216" t="s">
        <v>219</v>
      </c>
      <c r="BK595" s="218">
        <f>SUM(BK596:BK599)</f>
        <v>0</v>
      </c>
    </row>
    <row r="596" s="2" customFormat="1" ht="15.70909" customHeight="1">
      <c r="A596" s="39"/>
      <c r="B596" s="40"/>
      <c r="C596" s="221" t="s">
        <v>940</v>
      </c>
      <c r="D596" s="221" t="s">
        <v>221</v>
      </c>
      <c r="E596" s="222" t="s">
        <v>941</v>
      </c>
      <c r="F596" s="223" t="s">
        <v>942</v>
      </c>
      <c r="G596" s="224" t="s">
        <v>943</v>
      </c>
      <c r="H596" s="225">
        <v>1</v>
      </c>
      <c r="I596" s="226"/>
      <c r="J596" s="227">
        <f>ROUND(I596*H596,2)</f>
        <v>0</v>
      </c>
      <c r="K596" s="223" t="s">
        <v>225</v>
      </c>
      <c r="L596" s="45"/>
      <c r="M596" s="228" t="s">
        <v>1</v>
      </c>
      <c r="N596" s="229" t="s">
        <v>40</v>
      </c>
      <c r="O596" s="92"/>
      <c r="P596" s="230">
        <f>O596*H596</f>
        <v>0</v>
      </c>
      <c r="Q596" s="230">
        <v>0</v>
      </c>
      <c r="R596" s="230">
        <f>Q596*H596</f>
        <v>0</v>
      </c>
      <c r="S596" s="230">
        <v>0</v>
      </c>
      <c r="T596" s="231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2" t="s">
        <v>944</v>
      </c>
      <c r="AT596" s="232" t="s">
        <v>221</v>
      </c>
      <c r="AU596" s="232" t="s">
        <v>85</v>
      </c>
      <c r="AY596" s="18" t="s">
        <v>219</v>
      </c>
      <c r="BE596" s="233">
        <f>IF(N596="základní",J596,0)</f>
        <v>0</v>
      </c>
      <c r="BF596" s="233">
        <f>IF(N596="snížená",J596,0)</f>
        <v>0</v>
      </c>
      <c r="BG596" s="233">
        <f>IF(N596="zákl. přenesená",J596,0)</f>
        <v>0</v>
      </c>
      <c r="BH596" s="233">
        <f>IF(N596="sníž. přenesená",J596,0)</f>
        <v>0</v>
      </c>
      <c r="BI596" s="233">
        <f>IF(N596="nulová",J596,0)</f>
        <v>0</v>
      </c>
      <c r="BJ596" s="18" t="s">
        <v>83</v>
      </c>
      <c r="BK596" s="233">
        <f>ROUND(I596*H596,2)</f>
        <v>0</v>
      </c>
      <c r="BL596" s="18" t="s">
        <v>944</v>
      </c>
      <c r="BM596" s="232" t="s">
        <v>945</v>
      </c>
    </row>
    <row r="597" s="13" customFormat="1">
      <c r="A597" s="13"/>
      <c r="B597" s="234"/>
      <c r="C597" s="235"/>
      <c r="D597" s="236" t="s">
        <v>228</v>
      </c>
      <c r="E597" s="237" t="s">
        <v>1</v>
      </c>
      <c r="F597" s="238" t="s">
        <v>946</v>
      </c>
      <c r="G597" s="235"/>
      <c r="H597" s="239">
        <v>1</v>
      </c>
      <c r="I597" s="240"/>
      <c r="J597" s="235"/>
      <c r="K597" s="235"/>
      <c r="L597" s="241"/>
      <c r="M597" s="242"/>
      <c r="N597" s="243"/>
      <c r="O597" s="243"/>
      <c r="P597" s="243"/>
      <c r="Q597" s="243"/>
      <c r="R597" s="243"/>
      <c r="S597" s="243"/>
      <c r="T597" s="24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5" t="s">
        <v>228</v>
      </c>
      <c r="AU597" s="245" t="s">
        <v>85</v>
      </c>
      <c r="AV597" s="13" t="s">
        <v>85</v>
      </c>
      <c r="AW597" s="13" t="s">
        <v>32</v>
      </c>
      <c r="AX597" s="13" t="s">
        <v>83</v>
      </c>
      <c r="AY597" s="245" t="s">
        <v>219</v>
      </c>
    </row>
    <row r="598" s="2" customFormat="1" ht="15.70909" customHeight="1">
      <c r="A598" s="39"/>
      <c r="B598" s="40"/>
      <c r="C598" s="221" t="s">
        <v>947</v>
      </c>
      <c r="D598" s="221" t="s">
        <v>221</v>
      </c>
      <c r="E598" s="222" t="s">
        <v>948</v>
      </c>
      <c r="F598" s="223" t="s">
        <v>949</v>
      </c>
      <c r="G598" s="224" t="s">
        <v>943</v>
      </c>
      <c r="H598" s="225">
        <v>1</v>
      </c>
      <c r="I598" s="226"/>
      <c r="J598" s="227">
        <f>ROUND(I598*H598,2)</f>
        <v>0</v>
      </c>
      <c r="K598" s="223" t="s">
        <v>225</v>
      </c>
      <c r="L598" s="45"/>
      <c r="M598" s="228" t="s">
        <v>1</v>
      </c>
      <c r="N598" s="229" t="s">
        <v>40</v>
      </c>
      <c r="O598" s="92"/>
      <c r="P598" s="230">
        <f>O598*H598</f>
        <v>0</v>
      </c>
      <c r="Q598" s="230">
        <v>0</v>
      </c>
      <c r="R598" s="230">
        <f>Q598*H598</f>
        <v>0</v>
      </c>
      <c r="S598" s="230">
        <v>0</v>
      </c>
      <c r="T598" s="231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2" t="s">
        <v>944</v>
      </c>
      <c r="AT598" s="232" t="s">
        <v>221</v>
      </c>
      <c r="AU598" s="232" t="s">
        <v>85</v>
      </c>
      <c r="AY598" s="18" t="s">
        <v>219</v>
      </c>
      <c r="BE598" s="233">
        <f>IF(N598="základní",J598,0)</f>
        <v>0</v>
      </c>
      <c r="BF598" s="233">
        <f>IF(N598="snížená",J598,0)</f>
        <v>0</v>
      </c>
      <c r="BG598" s="233">
        <f>IF(N598="zákl. přenesená",J598,0)</f>
        <v>0</v>
      </c>
      <c r="BH598" s="233">
        <f>IF(N598="sníž. přenesená",J598,0)</f>
        <v>0</v>
      </c>
      <c r="BI598" s="233">
        <f>IF(N598="nulová",J598,0)</f>
        <v>0</v>
      </c>
      <c r="BJ598" s="18" t="s">
        <v>83</v>
      </c>
      <c r="BK598" s="233">
        <f>ROUND(I598*H598,2)</f>
        <v>0</v>
      </c>
      <c r="BL598" s="18" t="s">
        <v>944</v>
      </c>
      <c r="BM598" s="232" t="s">
        <v>950</v>
      </c>
    </row>
    <row r="599" s="13" customFormat="1">
      <c r="A599" s="13"/>
      <c r="B599" s="234"/>
      <c r="C599" s="235"/>
      <c r="D599" s="236" t="s">
        <v>228</v>
      </c>
      <c r="E599" s="237" t="s">
        <v>1</v>
      </c>
      <c r="F599" s="238" t="s">
        <v>951</v>
      </c>
      <c r="G599" s="235"/>
      <c r="H599" s="239">
        <v>1</v>
      </c>
      <c r="I599" s="240"/>
      <c r="J599" s="235"/>
      <c r="K599" s="235"/>
      <c r="L599" s="241"/>
      <c r="M599" s="242"/>
      <c r="N599" s="243"/>
      <c r="O599" s="243"/>
      <c r="P599" s="243"/>
      <c r="Q599" s="243"/>
      <c r="R599" s="243"/>
      <c r="S599" s="243"/>
      <c r="T599" s="24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5" t="s">
        <v>228</v>
      </c>
      <c r="AU599" s="245" t="s">
        <v>85</v>
      </c>
      <c r="AV599" s="13" t="s">
        <v>85</v>
      </c>
      <c r="AW599" s="13" t="s">
        <v>32</v>
      </c>
      <c r="AX599" s="13" t="s">
        <v>83</v>
      </c>
      <c r="AY599" s="245" t="s">
        <v>219</v>
      </c>
    </row>
    <row r="600" s="12" customFormat="1" ht="22.8" customHeight="1">
      <c r="A600" s="12"/>
      <c r="B600" s="205"/>
      <c r="C600" s="206"/>
      <c r="D600" s="207" t="s">
        <v>74</v>
      </c>
      <c r="E600" s="219" t="s">
        <v>952</v>
      </c>
      <c r="F600" s="219" t="s">
        <v>953</v>
      </c>
      <c r="G600" s="206"/>
      <c r="H600" s="206"/>
      <c r="I600" s="209"/>
      <c r="J600" s="220">
        <f>BK600</f>
        <v>0</v>
      </c>
      <c r="K600" s="206"/>
      <c r="L600" s="211"/>
      <c r="M600" s="212"/>
      <c r="N600" s="213"/>
      <c r="O600" s="213"/>
      <c r="P600" s="214">
        <f>SUM(P601:P602)</f>
        <v>0</v>
      </c>
      <c r="Q600" s="213"/>
      <c r="R600" s="214">
        <f>SUM(R601:R602)</f>
        <v>0</v>
      </c>
      <c r="S600" s="213"/>
      <c r="T600" s="215">
        <f>SUM(T601:T602)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16" t="s">
        <v>116</v>
      </c>
      <c r="AT600" s="217" t="s">
        <v>74</v>
      </c>
      <c r="AU600" s="217" t="s">
        <v>83</v>
      </c>
      <c r="AY600" s="216" t="s">
        <v>219</v>
      </c>
      <c r="BK600" s="218">
        <f>SUM(BK601:BK602)</f>
        <v>0</v>
      </c>
    </row>
    <row r="601" s="2" customFormat="1" ht="15.70909" customHeight="1">
      <c r="A601" s="39"/>
      <c r="B601" s="40"/>
      <c r="C601" s="221" t="s">
        <v>954</v>
      </c>
      <c r="D601" s="221" t="s">
        <v>221</v>
      </c>
      <c r="E601" s="222" t="s">
        <v>955</v>
      </c>
      <c r="F601" s="223" t="s">
        <v>956</v>
      </c>
      <c r="G601" s="224" t="s">
        <v>943</v>
      </c>
      <c r="H601" s="225">
        <v>1</v>
      </c>
      <c r="I601" s="226"/>
      <c r="J601" s="227">
        <f>ROUND(I601*H601,2)</f>
        <v>0</v>
      </c>
      <c r="K601" s="223" t="s">
        <v>225</v>
      </c>
      <c r="L601" s="45"/>
      <c r="M601" s="228" t="s">
        <v>1</v>
      </c>
      <c r="N601" s="229" t="s">
        <v>40</v>
      </c>
      <c r="O601" s="92"/>
      <c r="P601" s="230">
        <f>O601*H601</f>
        <v>0</v>
      </c>
      <c r="Q601" s="230">
        <v>0</v>
      </c>
      <c r="R601" s="230">
        <f>Q601*H601</f>
        <v>0</v>
      </c>
      <c r="S601" s="230">
        <v>0</v>
      </c>
      <c r="T601" s="231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2" t="s">
        <v>944</v>
      </c>
      <c r="AT601" s="232" t="s">
        <v>221</v>
      </c>
      <c r="AU601" s="232" t="s">
        <v>85</v>
      </c>
      <c r="AY601" s="18" t="s">
        <v>219</v>
      </c>
      <c r="BE601" s="233">
        <f>IF(N601="základní",J601,0)</f>
        <v>0</v>
      </c>
      <c r="BF601" s="233">
        <f>IF(N601="snížená",J601,0)</f>
        <v>0</v>
      </c>
      <c r="BG601" s="233">
        <f>IF(N601="zákl. přenesená",J601,0)</f>
        <v>0</v>
      </c>
      <c r="BH601" s="233">
        <f>IF(N601="sníž. přenesená",J601,0)</f>
        <v>0</v>
      </c>
      <c r="BI601" s="233">
        <f>IF(N601="nulová",J601,0)</f>
        <v>0</v>
      </c>
      <c r="BJ601" s="18" t="s">
        <v>83</v>
      </c>
      <c r="BK601" s="233">
        <f>ROUND(I601*H601,2)</f>
        <v>0</v>
      </c>
      <c r="BL601" s="18" t="s">
        <v>944</v>
      </c>
      <c r="BM601" s="232" t="s">
        <v>957</v>
      </c>
    </row>
    <row r="602" s="2" customFormat="1" ht="15.70909" customHeight="1">
      <c r="A602" s="39"/>
      <c r="B602" s="40"/>
      <c r="C602" s="221" t="s">
        <v>958</v>
      </c>
      <c r="D602" s="221" t="s">
        <v>221</v>
      </c>
      <c r="E602" s="222" t="s">
        <v>959</v>
      </c>
      <c r="F602" s="223" t="s">
        <v>960</v>
      </c>
      <c r="G602" s="224" t="s">
        <v>943</v>
      </c>
      <c r="H602" s="225">
        <v>1</v>
      </c>
      <c r="I602" s="226"/>
      <c r="J602" s="227">
        <f>ROUND(I602*H602,2)</f>
        <v>0</v>
      </c>
      <c r="K602" s="223" t="s">
        <v>225</v>
      </c>
      <c r="L602" s="45"/>
      <c r="M602" s="228" t="s">
        <v>1</v>
      </c>
      <c r="N602" s="229" t="s">
        <v>40</v>
      </c>
      <c r="O602" s="92"/>
      <c r="P602" s="230">
        <f>O602*H602</f>
        <v>0</v>
      </c>
      <c r="Q602" s="230">
        <v>0</v>
      </c>
      <c r="R602" s="230">
        <f>Q602*H602</f>
        <v>0</v>
      </c>
      <c r="S602" s="230">
        <v>0</v>
      </c>
      <c r="T602" s="231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2" t="s">
        <v>944</v>
      </c>
      <c r="AT602" s="232" t="s">
        <v>221</v>
      </c>
      <c r="AU602" s="232" t="s">
        <v>85</v>
      </c>
      <c r="AY602" s="18" t="s">
        <v>219</v>
      </c>
      <c r="BE602" s="233">
        <f>IF(N602="základní",J602,0)</f>
        <v>0</v>
      </c>
      <c r="BF602" s="233">
        <f>IF(N602="snížená",J602,0)</f>
        <v>0</v>
      </c>
      <c r="BG602" s="233">
        <f>IF(N602="zákl. přenesená",J602,0)</f>
        <v>0</v>
      </c>
      <c r="BH602" s="233">
        <f>IF(N602="sníž. přenesená",J602,0)</f>
        <v>0</v>
      </c>
      <c r="BI602" s="233">
        <f>IF(N602="nulová",J602,0)</f>
        <v>0</v>
      </c>
      <c r="BJ602" s="18" t="s">
        <v>83</v>
      </c>
      <c r="BK602" s="233">
        <f>ROUND(I602*H602,2)</f>
        <v>0</v>
      </c>
      <c r="BL602" s="18" t="s">
        <v>944</v>
      </c>
      <c r="BM602" s="232" t="s">
        <v>961</v>
      </c>
    </row>
    <row r="603" s="12" customFormat="1" ht="22.8" customHeight="1">
      <c r="A603" s="12"/>
      <c r="B603" s="205"/>
      <c r="C603" s="206"/>
      <c r="D603" s="207" t="s">
        <v>74</v>
      </c>
      <c r="E603" s="219" t="s">
        <v>962</v>
      </c>
      <c r="F603" s="219" t="s">
        <v>963</v>
      </c>
      <c r="G603" s="206"/>
      <c r="H603" s="206"/>
      <c r="I603" s="209"/>
      <c r="J603" s="220">
        <f>BK603</f>
        <v>0</v>
      </c>
      <c r="K603" s="206"/>
      <c r="L603" s="211"/>
      <c r="M603" s="212"/>
      <c r="N603" s="213"/>
      <c r="O603" s="213"/>
      <c r="P603" s="214">
        <f>SUM(P604:P607)</f>
        <v>0</v>
      </c>
      <c r="Q603" s="213"/>
      <c r="R603" s="214">
        <f>SUM(R604:R607)</f>
        <v>0</v>
      </c>
      <c r="S603" s="213"/>
      <c r="T603" s="215">
        <f>SUM(T604:T607)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6" t="s">
        <v>116</v>
      </c>
      <c r="AT603" s="217" t="s">
        <v>74</v>
      </c>
      <c r="AU603" s="217" t="s">
        <v>83</v>
      </c>
      <c r="AY603" s="216" t="s">
        <v>219</v>
      </c>
      <c r="BK603" s="218">
        <f>SUM(BK604:BK607)</f>
        <v>0</v>
      </c>
    </row>
    <row r="604" s="2" customFormat="1" ht="15.70909" customHeight="1">
      <c r="A604" s="39"/>
      <c r="B604" s="40"/>
      <c r="C604" s="221" t="s">
        <v>964</v>
      </c>
      <c r="D604" s="221" t="s">
        <v>221</v>
      </c>
      <c r="E604" s="222" t="s">
        <v>965</v>
      </c>
      <c r="F604" s="223" t="s">
        <v>966</v>
      </c>
      <c r="G604" s="224" t="s">
        <v>943</v>
      </c>
      <c r="H604" s="225">
        <v>1</v>
      </c>
      <c r="I604" s="226"/>
      <c r="J604" s="227">
        <f>ROUND(I604*H604,2)</f>
        <v>0</v>
      </c>
      <c r="K604" s="223" t="s">
        <v>225</v>
      </c>
      <c r="L604" s="45"/>
      <c r="M604" s="228" t="s">
        <v>1</v>
      </c>
      <c r="N604" s="229" t="s">
        <v>40</v>
      </c>
      <c r="O604" s="92"/>
      <c r="P604" s="230">
        <f>O604*H604</f>
        <v>0</v>
      </c>
      <c r="Q604" s="230">
        <v>0</v>
      </c>
      <c r="R604" s="230">
        <f>Q604*H604</f>
        <v>0</v>
      </c>
      <c r="S604" s="230">
        <v>0</v>
      </c>
      <c r="T604" s="231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2" t="s">
        <v>944</v>
      </c>
      <c r="AT604" s="232" t="s">
        <v>221</v>
      </c>
      <c r="AU604" s="232" t="s">
        <v>85</v>
      </c>
      <c r="AY604" s="18" t="s">
        <v>219</v>
      </c>
      <c r="BE604" s="233">
        <f>IF(N604="základní",J604,0)</f>
        <v>0</v>
      </c>
      <c r="BF604" s="233">
        <f>IF(N604="snížená",J604,0)</f>
        <v>0</v>
      </c>
      <c r="BG604" s="233">
        <f>IF(N604="zákl. přenesená",J604,0)</f>
        <v>0</v>
      </c>
      <c r="BH604" s="233">
        <f>IF(N604="sníž. přenesená",J604,0)</f>
        <v>0</v>
      </c>
      <c r="BI604" s="233">
        <f>IF(N604="nulová",J604,0)</f>
        <v>0</v>
      </c>
      <c r="BJ604" s="18" t="s">
        <v>83</v>
      </c>
      <c r="BK604" s="233">
        <f>ROUND(I604*H604,2)</f>
        <v>0</v>
      </c>
      <c r="BL604" s="18" t="s">
        <v>944</v>
      </c>
      <c r="BM604" s="232" t="s">
        <v>967</v>
      </c>
    </row>
    <row r="605" s="13" customFormat="1">
      <c r="A605" s="13"/>
      <c r="B605" s="234"/>
      <c r="C605" s="235"/>
      <c r="D605" s="236" t="s">
        <v>228</v>
      </c>
      <c r="E605" s="237" t="s">
        <v>1</v>
      </c>
      <c r="F605" s="238" t="s">
        <v>968</v>
      </c>
      <c r="G605" s="235"/>
      <c r="H605" s="239">
        <v>1</v>
      </c>
      <c r="I605" s="240"/>
      <c r="J605" s="235"/>
      <c r="K605" s="235"/>
      <c r="L605" s="241"/>
      <c r="M605" s="242"/>
      <c r="N605" s="243"/>
      <c r="O605" s="243"/>
      <c r="P605" s="243"/>
      <c r="Q605" s="243"/>
      <c r="R605" s="243"/>
      <c r="S605" s="243"/>
      <c r="T605" s="24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5" t="s">
        <v>228</v>
      </c>
      <c r="AU605" s="245" t="s">
        <v>85</v>
      </c>
      <c r="AV605" s="13" t="s">
        <v>85</v>
      </c>
      <c r="AW605" s="13" t="s">
        <v>32</v>
      </c>
      <c r="AX605" s="13" t="s">
        <v>83</v>
      </c>
      <c r="AY605" s="245" t="s">
        <v>219</v>
      </c>
    </row>
    <row r="606" s="2" customFormat="1" ht="15.70909" customHeight="1">
      <c r="A606" s="39"/>
      <c r="B606" s="40"/>
      <c r="C606" s="221" t="s">
        <v>969</v>
      </c>
      <c r="D606" s="221" t="s">
        <v>221</v>
      </c>
      <c r="E606" s="222" t="s">
        <v>970</v>
      </c>
      <c r="F606" s="223" t="s">
        <v>971</v>
      </c>
      <c r="G606" s="224" t="s">
        <v>943</v>
      </c>
      <c r="H606" s="225">
        <v>1</v>
      </c>
      <c r="I606" s="226"/>
      <c r="J606" s="227">
        <f>ROUND(I606*H606,2)</f>
        <v>0</v>
      </c>
      <c r="K606" s="223" t="s">
        <v>225</v>
      </c>
      <c r="L606" s="45"/>
      <c r="M606" s="228" t="s">
        <v>1</v>
      </c>
      <c r="N606" s="229" t="s">
        <v>40</v>
      </c>
      <c r="O606" s="92"/>
      <c r="P606" s="230">
        <f>O606*H606</f>
        <v>0</v>
      </c>
      <c r="Q606" s="230">
        <v>0</v>
      </c>
      <c r="R606" s="230">
        <f>Q606*H606</f>
        <v>0</v>
      </c>
      <c r="S606" s="230">
        <v>0</v>
      </c>
      <c r="T606" s="231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2" t="s">
        <v>944</v>
      </c>
      <c r="AT606" s="232" t="s">
        <v>221</v>
      </c>
      <c r="AU606" s="232" t="s">
        <v>85</v>
      </c>
      <c r="AY606" s="18" t="s">
        <v>219</v>
      </c>
      <c r="BE606" s="233">
        <f>IF(N606="základní",J606,0)</f>
        <v>0</v>
      </c>
      <c r="BF606" s="233">
        <f>IF(N606="snížená",J606,0)</f>
        <v>0</v>
      </c>
      <c r="BG606" s="233">
        <f>IF(N606="zákl. přenesená",J606,0)</f>
        <v>0</v>
      </c>
      <c r="BH606" s="233">
        <f>IF(N606="sníž. přenesená",J606,0)</f>
        <v>0</v>
      </c>
      <c r="BI606" s="233">
        <f>IF(N606="nulová",J606,0)</f>
        <v>0</v>
      </c>
      <c r="BJ606" s="18" t="s">
        <v>83</v>
      </c>
      <c r="BK606" s="233">
        <f>ROUND(I606*H606,2)</f>
        <v>0</v>
      </c>
      <c r="BL606" s="18" t="s">
        <v>944</v>
      </c>
      <c r="BM606" s="232" t="s">
        <v>972</v>
      </c>
    </row>
    <row r="607" s="13" customFormat="1">
      <c r="A607" s="13"/>
      <c r="B607" s="234"/>
      <c r="C607" s="235"/>
      <c r="D607" s="236" t="s">
        <v>228</v>
      </c>
      <c r="E607" s="237" t="s">
        <v>1</v>
      </c>
      <c r="F607" s="238" t="s">
        <v>973</v>
      </c>
      <c r="G607" s="235"/>
      <c r="H607" s="239">
        <v>1</v>
      </c>
      <c r="I607" s="240"/>
      <c r="J607" s="235"/>
      <c r="K607" s="235"/>
      <c r="L607" s="241"/>
      <c r="M607" s="288"/>
      <c r="N607" s="289"/>
      <c r="O607" s="289"/>
      <c r="P607" s="289"/>
      <c r="Q607" s="289"/>
      <c r="R607" s="289"/>
      <c r="S607" s="289"/>
      <c r="T607" s="29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5" t="s">
        <v>228</v>
      </c>
      <c r="AU607" s="245" t="s">
        <v>85</v>
      </c>
      <c r="AV607" s="13" t="s">
        <v>85</v>
      </c>
      <c r="AW607" s="13" t="s">
        <v>32</v>
      </c>
      <c r="AX607" s="13" t="s">
        <v>83</v>
      </c>
      <c r="AY607" s="245" t="s">
        <v>219</v>
      </c>
    </row>
    <row r="608" s="2" customFormat="1" ht="6.96" customHeight="1">
      <c r="A608" s="39"/>
      <c r="B608" s="67"/>
      <c r="C608" s="68"/>
      <c r="D608" s="68"/>
      <c r="E608" s="68"/>
      <c r="F608" s="68"/>
      <c r="G608" s="68"/>
      <c r="H608" s="68"/>
      <c r="I608" s="68"/>
      <c r="J608" s="68"/>
      <c r="K608" s="68"/>
      <c r="L608" s="45"/>
      <c r="M608" s="39"/>
      <c r="O608" s="39"/>
      <c r="P608" s="39"/>
      <c r="Q608" s="39"/>
      <c r="R608" s="39"/>
      <c r="S608" s="39"/>
      <c r="T608" s="39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</row>
  </sheetData>
  <sheetProtection sheet="1" autoFilter="0" formatColumns="0" formatRows="0" objects="1" scenarios="1" spinCount="100000" saltValue="l99W1WsFsn6exOm1Z4wNipSJzolSh7Kb0LXIT+GuxrG3CjSbEoKVHkCwbDZlgAQscmJckq+bO2ZA+MqzVcftUg==" hashValue="B8udnyifnsobS3wgDwIMZJbWskyeW+T9EHwALRi+FUV8sSvBtOxUka1TlwoUfvlC9CT4YGZzJds8hr19y6stHQ==" algorithmName="SHA-512" password="CC35"/>
  <autoFilter ref="C131:K607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140625" style="1" customWidth="1"/>
    <col min="2" max="2" width="1.148438" style="1" customWidth="1"/>
    <col min="3" max="3" width="4.140625" style="1" customWidth="1"/>
    <col min="4" max="4" width="4.292969" style="1" customWidth="1"/>
    <col min="5" max="5" width="16.86328" style="1" customWidth="1"/>
    <col min="6" max="6" width="99.00391" style="1" customWidth="1"/>
    <col min="7" max="7" width="7.292969" style="1" customWidth="1"/>
    <col min="8" max="8" width="13.71094" style="1" customWidth="1"/>
    <col min="9" max="9" width="15.43359" style="1" customWidth="1"/>
    <col min="10" max="10" width="21.86328" style="1" customWidth="1"/>
    <col min="11" max="11" width="21.86328" style="1" customWidth="1"/>
    <col min="12" max="12" width="9.140625" style="1" customWidth="1"/>
    <col min="13" max="13" width="10.57422" style="1" hidden="1" customWidth="1"/>
    <col min="14" max="14" width="9.140625" style="1" hidden="1"/>
    <col min="15" max="15" width="13.86328" style="1" hidden="1" customWidth="1"/>
    <col min="16" max="16" width="13.86328" style="1" hidden="1" customWidth="1"/>
    <col min="17" max="17" width="13.86328" style="1" hidden="1" customWidth="1"/>
    <col min="18" max="18" width="13.86328" style="1" hidden="1" customWidth="1"/>
    <col min="19" max="19" width="13.86328" style="1" hidden="1" customWidth="1"/>
    <col min="20" max="20" width="13.86328" style="1" hidden="1" customWidth="1"/>
    <col min="21" max="21" width="16.00391" style="1" hidden="1" customWidth="1"/>
    <col min="22" max="22" width="12.14063" style="1" customWidth="1"/>
    <col min="23" max="23" width="16.00391" style="1" customWidth="1"/>
    <col min="24" max="24" width="12.14063" style="1" customWidth="1"/>
    <col min="25" max="25" width="14.71094" style="1" customWidth="1"/>
    <col min="26" max="26" width="10.86328" style="1" customWidth="1"/>
    <col min="27" max="27" width="14.71094" style="1" customWidth="1"/>
    <col min="28" max="28" width="16.00391" style="1" customWidth="1"/>
    <col min="29" max="29" width="10.86328" style="1" customWidth="1"/>
    <col min="30" max="30" width="14.71094" style="1" customWidth="1"/>
    <col min="31" max="31" width="16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137" t="s">
        <v>974</v>
      </c>
      <c r="BA2" s="137" t="s">
        <v>1</v>
      </c>
      <c r="BB2" s="137" t="s">
        <v>1</v>
      </c>
      <c r="BC2" s="137" t="s">
        <v>975</v>
      </c>
      <c r="BD2" s="13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85</v>
      </c>
      <c r="AZ3" s="137" t="s">
        <v>976</v>
      </c>
      <c r="BA3" s="137" t="s">
        <v>1</v>
      </c>
      <c r="BB3" s="137" t="s">
        <v>1</v>
      </c>
      <c r="BC3" s="137" t="s">
        <v>975</v>
      </c>
      <c r="BD3" s="137" t="s">
        <v>85</v>
      </c>
    </row>
    <row r="4" s="1" customFormat="1" ht="24.96" customHeight="1">
      <c r="B4" s="21"/>
      <c r="D4" s="140" t="s">
        <v>93</v>
      </c>
      <c r="L4" s="21"/>
      <c r="M4" s="141" t="s">
        <v>10</v>
      </c>
      <c r="AT4" s="18" t="s">
        <v>4</v>
      </c>
      <c r="AZ4" s="137" t="s">
        <v>977</v>
      </c>
      <c r="BA4" s="137" t="s">
        <v>1</v>
      </c>
      <c r="BB4" s="137" t="s">
        <v>1</v>
      </c>
      <c r="BC4" s="137" t="s">
        <v>978</v>
      </c>
      <c r="BD4" s="137" t="s">
        <v>85</v>
      </c>
    </row>
    <row r="5" s="1" customFormat="1" ht="6.96" customHeight="1">
      <c r="B5" s="21"/>
      <c r="L5" s="21"/>
      <c r="AZ5" s="137" t="s">
        <v>979</v>
      </c>
      <c r="BA5" s="137" t="s">
        <v>1</v>
      </c>
      <c r="BB5" s="137" t="s">
        <v>1</v>
      </c>
      <c r="BC5" s="137" t="s">
        <v>980</v>
      </c>
      <c r="BD5" s="137" t="s">
        <v>85</v>
      </c>
    </row>
    <row r="6" s="1" customFormat="1" ht="12" customHeight="1">
      <c r="B6" s="21"/>
      <c r="D6" s="142" t="s">
        <v>16</v>
      </c>
      <c r="L6" s="21"/>
      <c r="AZ6" s="137" t="s">
        <v>981</v>
      </c>
      <c r="BA6" s="137" t="s">
        <v>1</v>
      </c>
      <c r="BB6" s="137" t="s">
        <v>1</v>
      </c>
      <c r="BC6" s="137" t="s">
        <v>982</v>
      </c>
      <c r="BD6" s="137" t="s">
        <v>85</v>
      </c>
    </row>
    <row r="7" s="1" customFormat="1" ht="15.70909" customHeight="1">
      <c r="B7" s="21"/>
      <c r="E7" s="143" t="str">
        <f>'Rekapitulace stavby'!K6</f>
        <v>Zřízení parkoviště u Společenského domu v Bruntále</v>
      </c>
      <c r="F7" s="142"/>
      <c r="G7" s="142"/>
      <c r="H7" s="142"/>
      <c r="L7" s="21"/>
      <c r="AZ7" s="137" t="s">
        <v>983</v>
      </c>
      <c r="BA7" s="137" t="s">
        <v>983</v>
      </c>
      <c r="BB7" s="137" t="s">
        <v>1</v>
      </c>
      <c r="BC7" s="137" t="s">
        <v>676</v>
      </c>
      <c r="BD7" s="137" t="s">
        <v>85</v>
      </c>
    </row>
    <row r="8" s="2" customFormat="1" ht="12" customHeight="1">
      <c r="A8" s="39"/>
      <c r="B8" s="45"/>
      <c r="C8" s="39"/>
      <c r="D8" s="142" t="s">
        <v>101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70909" customHeight="1">
      <c r="A9" s="39"/>
      <c r="B9" s="45"/>
      <c r="C9" s="39"/>
      <c r="D9" s="39"/>
      <c r="E9" s="144" t="s">
        <v>984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31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5.70909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2" t="s">
        <v>40</v>
      </c>
      <c r="F33" s="157">
        <f>ROUND((SUM(BE123:BE194)),  2)</f>
        <v>0</v>
      </c>
      <c r="G33" s="39"/>
      <c r="H33" s="39"/>
      <c r="I33" s="158">
        <v>0.20999999999999999</v>
      </c>
      <c r="J33" s="157">
        <f>ROUND(((SUM(BE123:BE194))*I33),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41</v>
      </c>
      <c r="F34" s="157">
        <f>ROUND((SUM(BF123:BF194)),  2)</f>
        <v>0</v>
      </c>
      <c r="G34" s="39"/>
      <c r="H34" s="39"/>
      <c r="I34" s="158">
        <v>0.14999999999999999</v>
      </c>
      <c r="J34" s="157">
        <f>ROUND(((SUM(BF123:BF194))*I34),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42</v>
      </c>
      <c r="F35" s="157">
        <f>ROUND((SUM(BG123:BG194)),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43</v>
      </c>
      <c r="F36" s="157">
        <f>ROUND((SUM(BH123:BH194)),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44</v>
      </c>
      <c r="F37" s="157">
        <f>ROUND((SUM(BI123:BI194)),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183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70909" customHeight="1">
      <c r="A85" s="39"/>
      <c r="B85" s="40"/>
      <c r="C85" s="41"/>
      <c r="D85" s="41"/>
      <c r="E85" s="177" t="str">
        <f>E7</f>
        <v>Zřízení parkoviště u Společenského domu v Bruntále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70909" customHeight="1">
      <c r="A87" s="39"/>
      <c r="B87" s="40"/>
      <c r="C87" s="41"/>
      <c r="D87" s="41"/>
      <c r="E87" s="77" t="str">
        <f>E9</f>
        <v>2019_4_102 - SO 102 – Úprava autobusové zastávky na I/45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83636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30</v>
      </c>
      <c r="J91" s="37" t="str">
        <f>E21</f>
        <v>Ing.Petr Barandovski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83636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Ing.Petr Barandovski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184</v>
      </c>
      <c r="D94" s="179"/>
      <c r="E94" s="179"/>
      <c r="F94" s="179"/>
      <c r="G94" s="179"/>
      <c r="H94" s="179"/>
      <c r="I94" s="179"/>
      <c r="J94" s="180" t="s">
        <v>185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186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187</v>
      </c>
    </row>
    <row r="97" s="9" customFormat="1" ht="24.96" customHeight="1">
      <c r="A97" s="9"/>
      <c r="B97" s="182"/>
      <c r="C97" s="183"/>
      <c r="D97" s="184" t="s">
        <v>188</v>
      </c>
      <c r="E97" s="185"/>
      <c r="F97" s="185"/>
      <c r="G97" s="185"/>
      <c r="H97" s="185"/>
      <c r="I97" s="185"/>
      <c r="J97" s="186">
        <f>J124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189</v>
      </c>
      <c r="E98" s="191"/>
      <c r="F98" s="191"/>
      <c r="G98" s="191"/>
      <c r="H98" s="191"/>
      <c r="I98" s="191"/>
      <c r="J98" s="192">
        <f>J125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190</v>
      </c>
      <c r="E99" s="191"/>
      <c r="F99" s="191"/>
      <c r="G99" s="191"/>
      <c r="H99" s="191"/>
      <c r="I99" s="191"/>
      <c r="J99" s="192">
        <f>J137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192</v>
      </c>
      <c r="E100" s="191"/>
      <c r="F100" s="191"/>
      <c r="G100" s="191"/>
      <c r="H100" s="191"/>
      <c r="I100" s="191"/>
      <c r="J100" s="192">
        <f>J142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194</v>
      </c>
      <c r="E101" s="191"/>
      <c r="F101" s="191"/>
      <c r="G101" s="191"/>
      <c r="H101" s="191"/>
      <c r="I101" s="191"/>
      <c r="J101" s="192">
        <f>J174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195</v>
      </c>
      <c r="E102" s="191"/>
      <c r="F102" s="191"/>
      <c r="G102" s="191"/>
      <c r="H102" s="191"/>
      <c r="I102" s="191"/>
      <c r="J102" s="192">
        <f>J181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196</v>
      </c>
      <c r="E103" s="191"/>
      <c r="F103" s="191"/>
      <c r="G103" s="191"/>
      <c r="H103" s="191"/>
      <c r="I103" s="191"/>
      <c r="J103" s="192">
        <f>J193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204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70909" customHeight="1">
      <c r="A113" s="39"/>
      <c r="B113" s="40"/>
      <c r="C113" s="41"/>
      <c r="D113" s="41"/>
      <c r="E113" s="177" t="str">
        <f>E7</f>
        <v>Zřízení parkoviště u Společenského domu v Bruntále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70909" customHeight="1">
      <c r="A115" s="39"/>
      <c r="B115" s="40"/>
      <c r="C115" s="41"/>
      <c r="D115" s="41"/>
      <c r="E115" s="77" t="str">
        <f>E9</f>
        <v>2019_4_102 - SO 102 – Úprava autobusové zastávky na I/45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12. 4. 2021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4.83636" customHeight="1">
      <c r="A119" s="39"/>
      <c r="B119" s="40"/>
      <c r="C119" s="33" t="s">
        <v>24</v>
      </c>
      <c r="D119" s="41"/>
      <c r="E119" s="41"/>
      <c r="F119" s="28" t="str">
        <f>E15</f>
        <v>Město Bruntál</v>
      </c>
      <c r="G119" s="41"/>
      <c r="H119" s="41"/>
      <c r="I119" s="33" t="s">
        <v>30</v>
      </c>
      <c r="J119" s="37" t="str">
        <f>E21</f>
        <v>Ing.Petr Barandovski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4.83636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>Ing.Petr Barandovski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4"/>
      <c r="B122" s="195"/>
      <c r="C122" s="196" t="s">
        <v>205</v>
      </c>
      <c r="D122" s="197" t="s">
        <v>60</v>
      </c>
      <c r="E122" s="197" t="s">
        <v>56</v>
      </c>
      <c r="F122" s="197" t="s">
        <v>57</v>
      </c>
      <c r="G122" s="197" t="s">
        <v>206</v>
      </c>
      <c r="H122" s="197" t="s">
        <v>207</v>
      </c>
      <c r="I122" s="197" t="s">
        <v>208</v>
      </c>
      <c r="J122" s="197" t="s">
        <v>185</v>
      </c>
      <c r="K122" s="198" t="s">
        <v>209</v>
      </c>
      <c r="L122" s="199"/>
      <c r="M122" s="101" t="s">
        <v>1</v>
      </c>
      <c r="N122" s="102" t="s">
        <v>39</v>
      </c>
      <c r="O122" s="102" t="s">
        <v>210</v>
      </c>
      <c r="P122" s="102" t="s">
        <v>211</v>
      </c>
      <c r="Q122" s="102" t="s">
        <v>212</v>
      </c>
      <c r="R122" s="102" t="s">
        <v>213</v>
      </c>
      <c r="S122" s="102" t="s">
        <v>214</v>
      </c>
      <c r="T122" s="103" t="s">
        <v>215</v>
      </c>
      <c r="U122" s="194"/>
      <c r="V122" s="194"/>
      <c r="W122" s="194"/>
      <c r="X122" s="194"/>
      <c r="Y122" s="194"/>
      <c r="Z122" s="194"/>
      <c r="AA122" s="194"/>
      <c r="AB122" s="194"/>
      <c r="AC122" s="194"/>
      <c r="AD122" s="194"/>
      <c r="AE122" s="194"/>
    </row>
    <row r="123" s="2" customFormat="1" ht="22.8" customHeight="1">
      <c r="A123" s="39"/>
      <c r="B123" s="40"/>
      <c r="C123" s="108" t="s">
        <v>216</v>
      </c>
      <c r="D123" s="41"/>
      <c r="E123" s="41"/>
      <c r="F123" s="41"/>
      <c r="G123" s="41"/>
      <c r="H123" s="41"/>
      <c r="I123" s="41"/>
      <c r="J123" s="200">
        <f>BK123</f>
        <v>0</v>
      </c>
      <c r="K123" s="41"/>
      <c r="L123" s="45"/>
      <c r="M123" s="104"/>
      <c r="N123" s="201"/>
      <c r="O123" s="105"/>
      <c r="P123" s="202">
        <f>P124</f>
        <v>0</v>
      </c>
      <c r="Q123" s="105"/>
      <c r="R123" s="202">
        <f>R124</f>
        <v>1.52501387</v>
      </c>
      <c r="S123" s="105"/>
      <c r="T123" s="203">
        <f>T124</f>
        <v>233.49394999999998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74</v>
      </c>
      <c r="AU123" s="18" t="s">
        <v>187</v>
      </c>
      <c r="BK123" s="204">
        <f>BK124</f>
        <v>0</v>
      </c>
    </row>
    <row r="124" s="12" customFormat="1" ht="25.92" customHeight="1">
      <c r="A124" s="12"/>
      <c r="B124" s="205"/>
      <c r="C124" s="206"/>
      <c r="D124" s="207" t="s">
        <v>74</v>
      </c>
      <c r="E124" s="208" t="s">
        <v>217</v>
      </c>
      <c r="F124" s="208" t="s">
        <v>218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P125+P137+P142+P174+P181+P193</f>
        <v>0</v>
      </c>
      <c r="Q124" s="213"/>
      <c r="R124" s="214">
        <f>R125+R137+R142+R174+R181+R193</f>
        <v>1.52501387</v>
      </c>
      <c r="S124" s="213"/>
      <c r="T124" s="215">
        <f>T125+T137+T142+T174+T181+T193</f>
        <v>233.49394999999998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6" t="s">
        <v>83</v>
      </c>
      <c r="AT124" s="217" t="s">
        <v>74</v>
      </c>
      <c r="AU124" s="217" t="s">
        <v>75</v>
      </c>
      <c r="AY124" s="216" t="s">
        <v>219</v>
      </c>
      <c r="BK124" s="218">
        <f>BK125+BK137+BK142+BK174+BK181+BK193</f>
        <v>0</v>
      </c>
    </row>
    <row r="125" s="12" customFormat="1" ht="22.8" customHeight="1">
      <c r="A125" s="12"/>
      <c r="B125" s="205"/>
      <c r="C125" s="206"/>
      <c r="D125" s="207" t="s">
        <v>74</v>
      </c>
      <c r="E125" s="219" t="s">
        <v>83</v>
      </c>
      <c r="F125" s="219" t="s">
        <v>220</v>
      </c>
      <c r="G125" s="206"/>
      <c r="H125" s="206"/>
      <c r="I125" s="209"/>
      <c r="J125" s="220">
        <f>BK125</f>
        <v>0</v>
      </c>
      <c r="K125" s="206"/>
      <c r="L125" s="211"/>
      <c r="M125" s="212"/>
      <c r="N125" s="213"/>
      <c r="O125" s="213"/>
      <c r="P125" s="214">
        <f>SUM(P126:P136)</f>
        <v>0</v>
      </c>
      <c r="Q125" s="213"/>
      <c r="R125" s="214">
        <f>SUM(R126:R136)</f>
        <v>0.0010556000000000001</v>
      </c>
      <c r="S125" s="213"/>
      <c r="T125" s="215">
        <f>SUM(T126:T136)</f>
        <v>233.49394999999998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83</v>
      </c>
      <c r="AT125" s="217" t="s">
        <v>74</v>
      </c>
      <c r="AU125" s="217" t="s">
        <v>83</v>
      </c>
      <c r="AY125" s="216" t="s">
        <v>219</v>
      </c>
      <c r="BK125" s="218">
        <f>SUM(BK126:BK136)</f>
        <v>0</v>
      </c>
    </row>
    <row r="126" s="2" customFormat="1" ht="38.18182" customHeight="1">
      <c r="A126" s="39"/>
      <c r="B126" s="40"/>
      <c r="C126" s="221" t="s">
        <v>83</v>
      </c>
      <c r="D126" s="221" t="s">
        <v>221</v>
      </c>
      <c r="E126" s="222" t="s">
        <v>985</v>
      </c>
      <c r="F126" s="223" t="s">
        <v>986</v>
      </c>
      <c r="G126" s="224" t="s">
        <v>224</v>
      </c>
      <c r="H126" s="225">
        <v>224.19999999999999</v>
      </c>
      <c r="I126" s="226"/>
      <c r="J126" s="227">
        <f>ROUND(I126*H126,2)</f>
        <v>0</v>
      </c>
      <c r="K126" s="223" t="s">
        <v>225</v>
      </c>
      <c r="L126" s="45"/>
      <c r="M126" s="228" t="s">
        <v>1</v>
      </c>
      <c r="N126" s="229" t="s">
        <v>40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0.57999999999999996</v>
      </c>
      <c r="T126" s="231">
        <f>S126*H126</f>
        <v>130.03599999999997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226</v>
      </c>
      <c r="AT126" s="232" t="s">
        <v>221</v>
      </c>
      <c r="AU126" s="232" t="s">
        <v>85</v>
      </c>
      <c r="AY126" s="18" t="s">
        <v>219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83</v>
      </c>
      <c r="BK126" s="233">
        <f>ROUND(I126*H126,2)</f>
        <v>0</v>
      </c>
      <c r="BL126" s="18" t="s">
        <v>226</v>
      </c>
      <c r="BM126" s="232" t="s">
        <v>987</v>
      </c>
    </row>
    <row r="127" s="15" customFormat="1">
      <c r="A127" s="15"/>
      <c r="B127" s="267"/>
      <c r="C127" s="268"/>
      <c r="D127" s="236" t="s">
        <v>228</v>
      </c>
      <c r="E127" s="269" t="s">
        <v>1</v>
      </c>
      <c r="F127" s="270" t="s">
        <v>988</v>
      </c>
      <c r="G127" s="268"/>
      <c r="H127" s="269" t="s">
        <v>1</v>
      </c>
      <c r="I127" s="271"/>
      <c r="J127" s="268"/>
      <c r="K127" s="268"/>
      <c r="L127" s="272"/>
      <c r="M127" s="273"/>
      <c r="N127" s="274"/>
      <c r="O127" s="274"/>
      <c r="P127" s="274"/>
      <c r="Q127" s="274"/>
      <c r="R127" s="274"/>
      <c r="S127" s="274"/>
      <c r="T127" s="27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6" t="s">
        <v>228</v>
      </c>
      <c r="AU127" s="276" t="s">
        <v>85</v>
      </c>
      <c r="AV127" s="15" t="s">
        <v>83</v>
      </c>
      <c r="AW127" s="15" t="s">
        <v>32</v>
      </c>
      <c r="AX127" s="15" t="s">
        <v>75</v>
      </c>
      <c r="AY127" s="276" t="s">
        <v>219</v>
      </c>
    </row>
    <row r="128" s="13" customFormat="1">
      <c r="A128" s="13"/>
      <c r="B128" s="234"/>
      <c r="C128" s="235"/>
      <c r="D128" s="236" t="s">
        <v>228</v>
      </c>
      <c r="E128" s="237" t="s">
        <v>1</v>
      </c>
      <c r="F128" s="238" t="s">
        <v>983</v>
      </c>
      <c r="G128" s="235"/>
      <c r="H128" s="239">
        <v>76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228</v>
      </c>
      <c r="AU128" s="245" t="s">
        <v>85</v>
      </c>
      <c r="AV128" s="13" t="s">
        <v>85</v>
      </c>
      <c r="AW128" s="13" t="s">
        <v>32</v>
      </c>
      <c r="AX128" s="13" t="s">
        <v>75</v>
      </c>
      <c r="AY128" s="245" t="s">
        <v>219</v>
      </c>
    </row>
    <row r="129" s="13" customFormat="1">
      <c r="A129" s="13"/>
      <c r="B129" s="234"/>
      <c r="C129" s="235"/>
      <c r="D129" s="236" t="s">
        <v>228</v>
      </c>
      <c r="E129" s="237" t="s">
        <v>1</v>
      </c>
      <c r="F129" s="238" t="s">
        <v>979</v>
      </c>
      <c r="G129" s="235"/>
      <c r="H129" s="239">
        <v>148.19999999999999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228</v>
      </c>
      <c r="AU129" s="245" t="s">
        <v>85</v>
      </c>
      <c r="AV129" s="13" t="s">
        <v>85</v>
      </c>
      <c r="AW129" s="13" t="s">
        <v>32</v>
      </c>
      <c r="AX129" s="13" t="s">
        <v>75</v>
      </c>
      <c r="AY129" s="245" t="s">
        <v>219</v>
      </c>
    </row>
    <row r="130" s="14" customFormat="1">
      <c r="A130" s="14"/>
      <c r="B130" s="246"/>
      <c r="C130" s="247"/>
      <c r="D130" s="236" t="s">
        <v>228</v>
      </c>
      <c r="E130" s="248" t="s">
        <v>974</v>
      </c>
      <c r="F130" s="249" t="s">
        <v>250</v>
      </c>
      <c r="G130" s="247"/>
      <c r="H130" s="250">
        <v>224.19999999999999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228</v>
      </c>
      <c r="AU130" s="256" t="s">
        <v>85</v>
      </c>
      <c r="AV130" s="14" t="s">
        <v>226</v>
      </c>
      <c r="AW130" s="14" t="s">
        <v>32</v>
      </c>
      <c r="AX130" s="14" t="s">
        <v>83</v>
      </c>
      <c r="AY130" s="256" t="s">
        <v>219</v>
      </c>
    </row>
    <row r="131" s="2" customFormat="1" ht="33.38182" customHeight="1">
      <c r="A131" s="39"/>
      <c r="B131" s="40"/>
      <c r="C131" s="221" t="s">
        <v>85</v>
      </c>
      <c r="D131" s="221" t="s">
        <v>221</v>
      </c>
      <c r="E131" s="222" t="s">
        <v>989</v>
      </c>
      <c r="F131" s="223" t="s">
        <v>990</v>
      </c>
      <c r="G131" s="224" t="s">
        <v>224</v>
      </c>
      <c r="H131" s="225">
        <v>224.19999999999999</v>
      </c>
      <c r="I131" s="226"/>
      <c r="J131" s="227">
        <f>ROUND(I131*H131,2)</f>
        <v>0</v>
      </c>
      <c r="K131" s="223" t="s">
        <v>225</v>
      </c>
      <c r="L131" s="45"/>
      <c r="M131" s="228" t="s">
        <v>1</v>
      </c>
      <c r="N131" s="229" t="s">
        <v>40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0.45000000000000001</v>
      </c>
      <c r="T131" s="231">
        <f>S131*H131</f>
        <v>100.89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226</v>
      </c>
      <c r="AT131" s="232" t="s">
        <v>221</v>
      </c>
      <c r="AU131" s="232" t="s">
        <v>85</v>
      </c>
      <c r="AY131" s="18" t="s">
        <v>219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83</v>
      </c>
      <c r="BK131" s="233">
        <f>ROUND(I131*H131,2)</f>
        <v>0</v>
      </c>
      <c r="BL131" s="18" t="s">
        <v>226</v>
      </c>
      <c r="BM131" s="232" t="s">
        <v>991</v>
      </c>
    </row>
    <row r="132" s="13" customFormat="1">
      <c r="A132" s="13"/>
      <c r="B132" s="234"/>
      <c r="C132" s="235"/>
      <c r="D132" s="236" t="s">
        <v>228</v>
      </c>
      <c r="E132" s="237" t="s">
        <v>976</v>
      </c>
      <c r="F132" s="238" t="s">
        <v>974</v>
      </c>
      <c r="G132" s="235"/>
      <c r="H132" s="239">
        <v>224.19999999999999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228</v>
      </c>
      <c r="AU132" s="245" t="s">
        <v>85</v>
      </c>
      <c r="AV132" s="13" t="s">
        <v>85</v>
      </c>
      <c r="AW132" s="13" t="s">
        <v>32</v>
      </c>
      <c r="AX132" s="13" t="s">
        <v>83</v>
      </c>
      <c r="AY132" s="245" t="s">
        <v>219</v>
      </c>
    </row>
    <row r="133" s="2" customFormat="1" ht="24.65454" customHeight="1">
      <c r="A133" s="39"/>
      <c r="B133" s="40"/>
      <c r="C133" s="221" t="s">
        <v>234</v>
      </c>
      <c r="D133" s="221" t="s">
        <v>221</v>
      </c>
      <c r="E133" s="222" t="s">
        <v>992</v>
      </c>
      <c r="F133" s="223" t="s">
        <v>993</v>
      </c>
      <c r="G133" s="224" t="s">
        <v>224</v>
      </c>
      <c r="H133" s="225">
        <v>10.15</v>
      </c>
      <c r="I133" s="226"/>
      <c r="J133" s="227">
        <f>ROUND(I133*H133,2)</f>
        <v>0</v>
      </c>
      <c r="K133" s="223" t="s">
        <v>225</v>
      </c>
      <c r="L133" s="45"/>
      <c r="M133" s="228" t="s">
        <v>1</v>
      </c>
      <c r="N133" s="229" t="s">
        <v>40</v>
      </c>
      <c r="O133" s="92"/>
      <c r="P133" s="230">
        <f>O133*H133</f>
        <v>0</v>
      </c>
      <c r="Q133" s="230">
        <v>5.0000000000000002E-05</v>
      </c>
      <c r="R133" s="230">
        <f>Q133*H133</f>
        <v>0.00050750000000000003</v>
      </c>
      <c r="S133" s="230">
        <v>0.11500000000000001</v>
      </c>
      <c r="T133" s="231">
        <f>S133*H133</f>
        <v>1.1672500000000001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226</v>
      </c>
      <c r="AT133" s="232" t="s">
        <v>221</v>
      </c>
      <c r="AU133" s="232" t="s">
        <v>85</v>
      </c>
      <c r="AY133" s="18" t="s">
        <v>219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83</v>
      </c>
      <c r="BK133" s="233">
        <f>ROUND(I133*H133,2)</f>
        <v>0</v>
      </c>
      <c r="BL133" s="18" t="s">
        <v>226</v>
      </c>
      <c r="BM133" s="232" t="s">
        <v>994</v>
      </c>
    </row>
    <row r="134" s="13" customFormat="1">
      <c r="A134" s="13"/>
      <c r="B134" s="234"/>
      <c r="C134" s="235"/>
      <c r="D134" s="236" t="s">
        <v>228</v>
      </c>
      <c r="E134" s="237" t="s">
        <v>1</v>
      </c>
      <c r="F134" s="238" t="s">
        <v>995</v>
      </c>
      <c r="G134" s="235"/>
      <c r="H134" s="239">
        <v>10.15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228</v>
      </c>
      <c r="AU134" s="245" t="s">
        <v>85</v>
      </c>
      <c r="AV134" s="13" t="s">
        <v>85</v>
      </c>
      <c r="AW134" s="13" t="s">
        <v>32</v>
      </c>
      <c r="AX134" s="13" t="s">
        <v>83</v>
      </c>
      <c r="AY134" s="245" t="s">
        <v>219</v>
      </c>
    </row>
    <row r="135" s="2" customFormat="1" ht="24.65454" customHeight="1">
      <c r="A135" s="39"/>
      <c r="B135" s="40"/>
      <c r="C135" s="221" t="s">
        <v>226</v>
      </c>
      <c r="D135" s="221" t="s">
        <v>221</v>
      </c>
      <c r="E135" s="222" t="s">
        <v>996</v>
      </c>
      <c r="F135" s="223" t="s">
        <v>997</v>
      </c>
      <c r="G135" s="224" t="s">
        <v>224</v>
      </c>
      <c r="H135" s="225">
        <v>6.0899999999999999</v>
      </c>
      <c r="I135" s="226"/>
      <c r="J135" s="227">
        <f>ROUND(I135*H135,2)</f>
        <v>0</v>
      </c>
      <c r="K135" s="223" t="s">
        <v>225</v>
      </c>
      <c r="L135" s="45"/>
      <c r="M135" s="228" t="s">
        <v>1</v>
      </c>
      <c r="N135" s="229" t="s">
        <v>40</v>
      </c>
      <c r="O135" s="92"/>
      <c r="P135" s="230">
        <f>O135*H135</f>
        <v>0</v>
      </c>
      <c r="Q135" s="230">
        <v>9.0000000000000006E-05</v>
      </c>
      <c r="R135" s="230">
        <f>Q135*H135</f>
        <v>0.00054810000000000004</v>
      </c>
      <c r="S135" s="230">
        <v>0.23000000000000001</v>
      </c>
      <c r="T135" s="231">
        <f>S135*H135</f>
        <v>1.4007000000000001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226</v>
      </c>
      <c r="AT135" s="232" t="s">
        <v>221</v>
      </c>
      <c r="AU135" s="232" t="s">
        <v>85</v>
      </c>
      <c r="AY135" s="18" t="s">
        <v>219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83</v>
      </c>
      <c r="BK135" s="233">
        <f>ROUND(I135*H135,2)</f>
        <v>0</v>
      </c>
      <c r="BL135" s="18" t="s">
        <v>226</v>
      </c>
      <c r="BM135" s="232" t="s">
        <v>998</v>
      </c>
    </row>
    <row r="136" s="13" customFormat="1">
      <c r="A136" s="13"/>
      <c r="B136" s="234"/>
      <c r="C136" s="235"/>
      <c r="D136" s="236" t="s">
        <v>228</v>
      </c>
      <c r="E136" s="237" t="s">
        <v>1</v>
      </c>
      <c r="F136" s="238" t="s">
        <v>999</v>
      </c>
      <c r="G136" s="235"/>
      <c r="H136" s="239">
        <v>6.0899999999999999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228</v>
      </c>
      <c r="AU136" s="245" t="s">
        <v>85</v>
      </c>
      <c r="AV136" s="13" t="s">
        <v>85</v>
      </c>
      <c r="AW136" s="13" t="s">
        <v>32</v>
      </c>
      <c r="AX136" s="13" t="s">
        <v>83</v>
      </c>
      <c r="AY136" s="245" t="s">
        <v>219</v>
      </c>
    </row>
    <row r="137" s="12" customFormat="1" ht="22.8" customHeight="1">
      <c r="A137" s="12"/>
      <c r="B137" s="205"/>
      <c r="C137" s="206"/>
      <c r="D137" s="207" t="s">
        <v>74</v>
      </c>
      <c r="E137" s="219" t="s">
        <v>85</v>
      </c>
      <c r="F137" s="219" t="s">
        <v>394</v>
      </c>
      <c r="G137" s="206"/>
      <c r="H137" s="206"/>
      <c r="I137" s="209"/>
      <c r="J137" s="220">
        <f>BK137</f>
        <v>0</v>
      </c>
      <c r="K137" s="206"/>
      <c r="L137" s="211"/>
      <c r="M137" s="212"/>
      <c r="N137" s="213"/>
      <c r="O137" s="213"/>
      <c r="P137" s="214">
        <f>SUM(P138:P141)</f>
        <v>0</v>
      </c>
      <c r="Q137" s="213"/>
      <c r="R137" s="214">
        <f>SUM(R138:R141)</f>
        <v>1.4969052700000001</v>
      </c>
      <c r="S137" s="213"/>
      <c r="T137" s="215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6" t="s">
        <v>83</v>
      </c>
      <c r="AT137" s="217" t="s">
        <v>74</v>
      </c>
      <c r="AU137" s="217" t="s">
        <v>83</v>
      </c>
      <c r="AY137" s="216" t="s">
        <v>219</v>
      </c>
      <c r="BK137" s="218">
        <f>SUM(BK138:BK141)</f>
        <v>0</v>
      </c>
    </row>
    <row r="138" s="2" customFormat="1" ht="15.70909" customHeight="1">
      <c r="A138" s="39"/>
      <c r="B138" s="40"/>
      <c r="C138" s="221" t="s">
        <v>116</v>
      </c>
      <c r="D138" s="221" t="s">
        <v>221</v>
      </c>
      <c r="E138" s="222" t="s">
        <v>1000</v>
      </c>
      <c r="F138" s="223" t="s">
        <v>1001</v>
      </c>
      <c r="G138" s="224" t="s">
        <v>282</v>
      </c>
      <c r="H138" s="225">
        <v>0.85099999999999998</v>
      </c>
      <c r="I138" s="226"/>
      <c r="J138" s="227">
        <f>ROUND(I138*H138,2)</f>
        <v>0</v>
      </c>
      <c r="K138" s="223" t="s">
        <v>225</v>
      </c>
      <c r="L138" s="45"/>
      <c r="M138" s="228" t="s">
        <v>1</v>
      </c>
      <c r="N138" s="229" t="s">
        <v>40</v>
      </c>
      <c r="O138" s="92"/>
      <c r="P138" s="230">
        <f>O138*H138</f>
        <v>0</v>
      </c>
      <c r="Q138" s="230">
        <v>1.06277</v>
      </c>
      <c r="R138" s="230">
        <f>Q138*H138</f>
        <v>0.90441726999999994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226</v>
      </c>
      <c r="AT138" s="232" t="s">
        <v>221</v>
      </c>
      <c r="AU138" s="232" t="s">
        <v>85</v>
      </c>
      <c r="AY138" s="18" t="s">
        <v>219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83</v>
      </c>
      <c r="BK138" s="233">
        <f>ROUND(I138*H138,2)</f>
        <v>0</v>
      </c>
      <c r="BL138" s="18" t="s">
        <v>226</v>
      </c>
      <c r="BM138" s="232" t="s">
        <v>1002</v>
      </c>
    </row>
    <row r="139" s="13" customFormat="1">
      <c r="A139" s="13"/>
      <c r="B139" s="234"/>
      <c r="C139" s="235"/>
      <c r="D139" s="236" t="s">
        <v>228</v>
      </c>
      <c r="E139" s="237" t="s">
        <v>1003</v>
      </c>
      <c r="F139" s="238" t="s">
        <v>1004</v>
      </c>
      <c r="G139" s="235"/>
      <c r="H139" s="239">
        <v>0.85099999999999998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228</v>
      </c>
      <c r="AU139" s="245" t="s">
        <v>85</v>
      </c>
      <c r="AV139" s="13" t="s">
        <v>85</v>
      </c>
      <c r="AW139" s="13" t="s">
        <v>32</v>
      </c>
      <c r="AX139" s="13" t="s">
        <v>83</v>
      </c>
      <c r="AY139" s="245" t="s">
        <v>219</v>
      </c>
    </row>
    <row r="140" s="2" customFormat="1" ht="15.70909" customHeight="1">
      <c r="A140" s="39"/>
      <c r="B140" s="40"/>
      <c r="C140" s="257" t="s">
        <v>251</v>
      </c>
      <c r="D140" s="257" t="s">
        <v>264</v>
      </c>
      <c r="E140" s="258" t="s">
        <v>1005</v>
      </c>
      <c r="F140" s="259" t="s">
        <v>1006</v>
      </c>
      <c r="G140" s="260" t="s">
        <v>224</v>
      </c>
      <c r="H140" s="261">
        <v>280.80000000000001</v>
      </c>
      <c r="I140" s="262"/>
      <c r="J140" s="263">
        <f>ROUND(I140*H140,2)</f>
        <v>0</v>
      </c>
      <c r="K140" s="259" t="s">
        <v>225</v>
      </c>
      <c r="L140" s="264"/>
      <c r="M140" s="265" t="s">
        <v>1</v>
      </c>
      <c r="N140" s="266" t="s">
        <v>40</v>
      </c>
      <c r="O140" s="92"/>
      <c r="P140" s="230">
        <f>O140*H140</f>
        <v>0</v>
      </c>
      <c r="Q140" s="230">
        <v>0.0021099999999999999</v>
      </c>
      <c r="R140" s="230">
        <f>Q140*H140</f>
        <v>0.59248800000000001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263</v>
      </c>
      <c r="AT140" s="232" t="s">
        <v>264</v>
      </c>
      <c r="AU140" s="232" t="s">
        <v>85</v>
      </c>
      <c r="AY140" s="18" t="s">
        <v>219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83</v>
      </c>
      <c r="BK140" s="233">
        <f>ROUND(I140*H140,2)</f>
        <v>0</v>
      </c>
      <c r="BL140" s="18" t="s">
        <v>226</v>
      </c>
      <c r="BM140" s="232" t="s">
        <v>1007</v>
      </c>
    </row>
    <row r="141" s="13" customFormat="1">
      <c r="A141" s="13"/>
      <c r="B141" s="234"/>
      <c r="C141" s="235"/>
      <c r="D141" s="236" t="s">
        <v>228</v>
      </c>
      <c r="E141" s="237" t="s">
        <v>1</v>
      </c>
      <c r="F141" s="238" t="s">
        <v>1008</v>
      </c>
      <c r="G141" s="235"/>
      <c r="H141" s="239">
        <v>280.80000000000001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228</v>
      </c>
      <c r="AU141" s="245" t="s">
        <v>85</v>
      </c>
      <c r="AV141" s="13" t="s">
        <v>85</v>
      </c>
      <c r="AW141" s="13" t="s">
        <v>32</v>
      </c>
      <c r="AX141" s="13" t="s">
        <v>83</v>
      </c>
      <c r="AY141" s="245" t="s">
        <v>219</v>
      </c>
    </row>
    <row r="142" s="12" customFormat="1" ht="22.8" customHeight="1">
      <c r="A142" s="12"/>
      <c r="B142" s="205"/>
      <c r="C142" s="206"/>
      <c r="D142" s="207" t="s">
        <v>74</v>
      </c>
      <c r="E142" s="219" t="s">
        <v>116</v>
      </c>
      <c r="F142" s="219" t="s">
        <v>439</v>
      </c>
      <c r="G142" s="206"/>
      <c r="H142" s="206"/>
      <c r="I142" s="209"/>
      <c r="J142" s="220">
        <f>BK142</f>
        <v>0</v>
      </c>
      <c r="K142" s="206"/>
      <c r="L142" s="211"/>
      <c r="M142" s="212"/>
      <c r="N142" s="213"/>
      <c r="O142" s="213"/>
      <c r="P142" s="214">
        <f>SUM(P143:P173)</f>
        <v>0</v>
      </c>
      <c r="Q142" s="213"/>
      <c r="R142" s="214">
        <f>SUM(R143:R173)</f>
        <v>0</v>
      </c>
      <c r="S142" s="213"/>
      <c r="T142" s="215">
        <f>SUM(T143:T173)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6" t="s">
        <v>83</v>
      </c>
      <c r="AT142" s="217" t="s">
        <v>74</v>
      </c>
      <c r="AU142" s="217" t="s">
        <v>83</v>
      </c>
      <c r="AY142" s="216" t="s">
        <v>219</v>
      </c>
      <c r="BK142" s="218">
        <f>SUM(BK143:BK173)</f>
        <v>0</v>
      </c>
    </row>
    <row r="143" s="2" customFormat="1" ht="22.25455" customHeight="1">
      <c r="A143" s="39"/>
      <c r="B143" s="40"/>
      <c r="C143" s="221" t="s">
        <v>256</v>
      </c>
      <c r="D143" s="221" t="s">
        <v>221</v>
      </c>
      <c r="E143" s="222" t="s">
        <v>441</v>
      </c>
      <c r="F143" s="223" t="s">
        <v>442</v>
      </c>
      <c r="G143" s="224" t="s">
        <v>224</v>
      </c>
      <c r="H143" s="225">
        <v>76</v>
      </c>
      <c r="I143" s="226"/>
      <c r="J143" s="227">
        <f>ROUND(I143*H143,2)</f>
        <v>0</v>
      </c>
      <c r="K143" s="223" t="s">
        <v>225</v>
      </c>
      <c r="L143" s="45"/>
      <c r="M143" s="228" t="s">
        <v>1</v>
      </c>
      <c r="N143" s="229" t="s">
        <v>40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226</v>
      </c>
      <c r="AT143" s="232" t="s">
        <v>221</v>
      </c>
      <c r="AU143" s="232" t="s">
        <v>85</v>
      </c>
      <c r="AY143" s="18" t="s">
        <v>219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83</v>
      </c>
      <c r="BK143" s="233">
        <f>ROUND(I143*H143,2)</f>
        <v>0</v>
      </c>
      <c r="BL143" s="18" t="s">
        <v>226</v>
      </c>
      <c r="BM143" s="232" t="s">
        <v>1009</v>
      </c>
    </row>
    <row r="144" s="15" customFormat="1">
      <c r="A144" s="15"/>
      <c r="B144" s="267"/>
      <c r="C144" s="268"/>
      <c r="D144" s="236" t="s">
        <v>228</v>
      </c>
      <c r="E144" s="269" t="s">
        <v>1</v>
      </c>
      <c r="F144" s="270" t="s">
        <v>1010</v>
      </c>
      <c r="G144" s="268"/>
      <c r="H144" s="269" t="s">
        <v>1</v>
      </c>
      <c r="I144" s="271"/>
      <c r="J144" s="268"/>
      <c r="K144" s="268"/>
      <c r="L144" s="272"/>
      <c r="M144" s="273"/>
      <c r="N144" s="274"/>
      <c r="O144" s="274"/>
      <c r="P144" s="274"/>
      <c r="Q144" s="274"/>
      <c r="R144" s="274"/>
      <c r="S144" s="274"/>
      <c r="T144" s="27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6" t="s">
        <v>228</v>
      </c>
      <c r="AU144" s="276" t="s">
        <v>85</v>
      </c>
      <c r="AV144" s="15" t="s">
        <v>83</v>
      </c>
      <c r="AW144" s="15" t="s">
        <v>32</v>
      </c>
      <c r="AX144" s="15" t="s">
        <v>75</v>
      </c>
      <c r="AY144" s="276" t="s">
        <v>219</v>
      </c>
    </row>
    <row r="145" s="13" customFormat="1">
      <c r="A145" s="13"/>
      <c r="B145" s="234"/>
      <c r="C145" s="235"/>
      <c r="D145" s="236" t="s">
        <v>228</v>
      </c>
      <c r="E145" s="237" t="s">
        <v>1</v>
      </c>
      <c r="F145" s="238" t="s">
        <v>1011</v>
      </c>
      <c r="G145" s="235"/>
      <c r="H145" s="239">
        <v>76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228</v>
      </c>
      <c r="AU145" s="245" t="s">
        <v>85</v>
      </c>
      <c r="AV145" s="13" t="s">
        <v>85</v>
      </c>
      <c r="AW145" s="13" t="s">
        <v>32</v>
      </c>
      <c r="AX145" s="13" t="s">
        <v>83</v>
      </c>
      <c r="AY145" s="245" t="s">
        <v>219</v>
      </c>
    </row>
    <row r="146" s="2" customFormat="1" ht="22.25455" customHeight="1">
      <c r="A146" s="39"/>
      <c r="B146" s="40"/>
      <c r="C146" s="221" t="s">
        <v>263</v>
      </c>
      <c r="D146" s="221" t="s">
        <v>221</v>
      </c>
      <c r="E146" s="222" t="s">
        <v>449</v>
      </c>
      <c r="F146" s="223" t="s">
        <v>450</v>
      </c>
      <c r="G146" s="224" t="s">
        <v>224</v>
      </c>
      <c r="H146" s="225">
        <v>224.19999999999999</v>
      </c>
      <c r="I146" s="226"/>
      <c r="J146" s="227">
        <f>ROUND(I146*H146,2)</f>
        <v>0</v>
      </c>
      <c r="K146" s="223" t="s">
        <v>225</v>
      </c>
      <c r="L146" s="45"/>
      <c r="M146" s="228" t="s">
        <v>1</v>
      </c>
      <c r="N146" s="229" t="s">
        <v>40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226</v>
      </c>
      <c r="AT146" s="232" t="s">
        <v>221</v>
      </c>
      <c r="AU146" s="232" t="s">
        <v>85</v>
      </c>
      <c r="AY146" s="18" t="s">
        <v>219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83</v>
      </c>
      <c r="BK146" s="233">
        <f>ROUND(I146*H146,2)</f>
        <v>0</v>
      </c>
      <c r="BL146" s="18" t="s">
        <v>226</v>
      </c>
      <c r="BM146" s="232" t="s">
        <v>1012</v>
      </c>
    </row>
    <row r="147" s="15" customFormat="1">
      <c r="A147" s="15"/>
      <c r="B147" s="267"/>
      <c r="C147" s="268"/>
      <c r="D147" s="236" t="s">
        <v>228</v>
      </c>
      <c r="E147" s="269" t="s">
        <v>1</v>
      </c>
      <c r="F147" s="270" t="s">
        <v>1013</v>
      </c>
      <c r="G147" s="268"/>
      <c r="H147" s="269" t="s">
        <v>1</v>
      </c>
      <c r="I147" s="271"/>
      <c r="J147" s="268"/>
      <c r="K147" s="268"/>
      <c r="L147" s="272"/>
      <c r="M147" s="273"/>
      <c r="N147" s="274"/>
      <c r="O147" s="274"/>
      <c r="P147" s="274"/>
      <c r="Q147" s="274"/>
      <c r="R147" s="274"/>
      <c r="S147" s="274"/>
      <c r="T147" s="27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6" t="s">
        <v>228</v>
      </c>
      <c r="AU147" s="276" t="s">
        <v>85</v>
      </c>
      <c r="AV147" s="15" t="s">
        <v>83</v>
      </c>
      <c r="AW147" s="15" t="s">
        <v>32</v>
      </c>
      <c r="AX147" s="15" t="s">
        <v>75</v>
      </c>
      <c r="AY147" s="276" t="s">
        <v>219</v>
      </c>
    </row>
    <row r="148" s="13" customFormat="1">
      <c r="A148" s="13"/>
      <c r="B148" s="234"/>
      <c r="C148" s="235"/>
      <c r="D148" s="236" t="s">
        <v>228</v>
      </c>
      <c r="E148" s="237" t="s">
        <v>1</v>
      </c>
      <c r="F148" s="238" t="s">
        <v>983</v>
      </c>
      <c r="G148" s="235"/>
      <c r="H148" s="239">
        <v>76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228</v>
      </c>
      <c r="AU148" s="245" t="s">
        <v>85</v>
      </c>
      <c r="AV148" s="13" t="s">
        <v>85</v>
      </c>
      <c r="AW148" s="13" t="s">
        <v>32</v>
      </c>
      <c r="AX148" s="13" t="s">
        <v>75</v>
      </c>
      <c r="AY148" s="245" t="s">
        <v>219</v>
      </c>
    </row>
    <row r="149" s="15" customFormat="1">
      <c r="A149" s="15"/>
      <c r="B149" s="267"/>
      <c r="C149" s="268"/>
      <c r="D149" s="236" t="s">
        <v>228</v>
      </c>
      <c r="E149" s="269" t="s">
        <v>1</v>
      </c>
      <c r="F149" s="270" t="s">
        <v>1014</v>
      </c>
      <c r="G149" s="268"/>
      <c r="H149" s="269" t="s">
        <v>1</v>
      </c>
      <c r="I149" s="271"/>
      <c r="J149" s="268"/>
      <c r="K149" s="268"/>
      <c r="L149" s="272"/>
      <c r="M149" s="273"/>
      <c r="N149" s="274"/>
      <c r="O149" s="274"/>
      <c r="P149" s="274"/>
      <c r="Q149" s="274"/>
      <c r="R149" s="274"/>
      <c r="S149" s="274"/>
      <c r="T149" s="27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6" t="s">
        <v>228</v>
      </c>
      <c r="AU149" s="276" t="s">
        <v>85</v>
      </c>
      <c r="AV149" s="15" t="s">
        <v>83</v>
      </c>
      <c r="AW149" s="15" t="s">
        <v>32</v>
      </c>
      <c r="AX149" s="15" t="s">
        <v>75</v>
      </c>
      <c r="AY149" s="276" t="s">
        <v>219</v>
      </c>
    </row>
    <row r="150" s="13" customFormat="1">
      <c r="A150" s="13"/>
      <c r="B150" s="234"/>
      <c r="C150" s="235"/>
      <c r="D150" s="236" t="s">
        <v>228</v>
      </c>
      <c r="E150" s="237" t="s">
        <v>1</v>
      </c>
      <c r="F150" s="238" t="s">
        <v>979</v>
      </c>
      <c r="G150" s="235"/>
      <c r="H150" s="239">
        <v>148.19999999999999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228</v>
      </c>
      <c r="AU150" s="245" t="s">
        <v>85</v>
      </c>
      <c r="AV150" s="13" t="s">
        <v>85</v>
      </c>
      <c r="AW150" s="13" t="s">
        <v>32</v>
      </c>
      <c r="AX150" s="13" t="s">
        <v>75</v>
      </c>
      <c r="AY150" s="245" t="s">
        <v>219</v>
      </c>
    </row>
    <row r="151" s="14" customFormat="1">
      <c r="A151" s="14"/>
      <c r="B151" s="246"/>
      <c r="C151" s="247"/>
      <c r="D151" s="236" t="s">
        <v>228</v>
      </c>
      <c r="E151" s="248" t="s">
        <v>456</v>
      </c>
      <c r="F151" s="249" t="s">
        <v>250</v>
      </c>
      <c r="G151" s="247"/>
      <c r="H151" s="250">
        <v>224.19999999999999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228</v>
      </c>
      <c r="AU151" s="256" t="s">
        <v>85</v>
      </c>
      <c r="AV151" s="14" t="s">
        <v>226</v>
      </c>
      <c r="AW151" s="14" t="s">
        <v>32</v>
      </c>
      <c r="AX151" s="14" t="s">
        <v>83</v>
      </c>
      <c r="AY151" s="256" t="s">
        <v>219</v>
      </c>
    </row>
    <row r="152" s="2" customFormat="1" ht="24.65454" customHeight="1">
      <c r="A152" s="39"/>
      <c r="B152" s="40"/>
      <c r="C152" s="221" t="s">
        <v>270</v>
      </c>
      <c r="D152" s="221" t="s">
        <v>221</v>
      </c>
      <c r="E152" s="222" t="s">
        <v>1015</v>
      </c>
      <c r="F152" s="223" t="s">
        <v>1016</v>
      </c>
      <c r="G152" s="224" t="s">
        <v>224</v>
      </c>
      <c r="H152" s="225">
        <v>76</v>
      </c>
      <c r="I152" s="226"/>
      <c r="J152" s="227">
        <f>ROUND(I152*H152,2)</f>
        <v>0</v>
      </c>
      <c r="K152" s="223" t="s">
        <v>225</v>
      </c>
      <c r="L152" s="45"/>
      <c r="M152" s="228" t="s">
        <v>1</v>
      </c>
      <c r="N152" s="229" t="s">
        <v>40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226</v>
      </c>
      <c r="AT152" s="232" t="s">
        <v>221</v>
      </c>
      <c r="AU152" s="232" t="s">
        <v>85</v>
      </c>
      <c r="AY152" s="18" t="s">
        <v>219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83</v>
      </c>
      <c r="BK152" s="233">
        <f>ROUND(I152*H152,2)</f>
        <v>0</v>
      </c>
      <c r="BL152" s="18" t="s">
        <v>226</v>
      </c>
      <c r="BM152" s="232" t="s">
        <v>1017</v>
      </c>
    </row>
    <row r="153" s="13" customFormat="1">
      <c r="A153" s="13"/>
      <c r="B153" s="234"/>
      <c r="C153" s="235"/>
      <c r="D153" s="236" t="s">
        <v>228</v>
      </c>
      <c r="E153" s="237" t="s">
        <v>1</v>
      </c>
      <c r="F153" s="238" t="s">
        <v>983</v>
      </c>
      <c r="G153" s="235"/>
      <c r="H153" s="239">
        <v>76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228</v>
      </c>
      <c r="AU153" s="245" t="s">
        <v>85</v>
      </c>
      <c r="AV153" s="13" t="s">
        <v>85</v>
      </c>
      <c r="AW153" s="13" t="s">
        <v>32</v>
      </c>
      <c r="AX153" s="13" t="s">
        <v>83</v>
      </c>
      <c r="AY153" s="245" t="s">
        <v>219</v>
      </c>
    </row>
    <row r="154" s="2" customFormat="1" ht="24.65454" customHeight="1">
      <c r="A154" s="39"/>
      <c r="B154" s="40"/>
      <c r="C154" s="221" t="s">
        <v>90</v>
      </c>
      <c r="D154" s="221" t="s">
        <v>221</v>
      </c>
      <c r="E154" s="222" t="s">
        <v>1018</v>
      </c>
      <c r="F154" s="223" t="s">
        <v>1019</v>
      </c>
      <c r="G154" s="224" t="s">
        <v>224</v>
      </c>
      <c r="H154" s="225">
        <v>148.19999999999999</v>
      </c>
      <c r="I154" s="226"/>
      <c r="J154" s="227">
        <f>ROUND(I154*H154,2)</f>
        <v>0</v>
      </c>
      <c r="K154" s="223" t="s">
        <v>225</v>
      </c>
      <c r="L154" s="45"/>
      <c r="M154" s="228" t="s">
        <v>1</v>
      </c>
      <c r="N154" s="229" t="s">
        <v>40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226</v>
      </c>
      <c r="AT154" s="232" t="s">
        <v>221</v>
      </c>
      <c r="AU154" s="232" t="s">
        <v>85</v>
      </c>
      <c r="AY154" s="18" t="s">
        <v>219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83</v>
      </c>
      <c r="BK154" s="233">
        <f>ROUND(I154*H154,2)</f>
        <v>0</v>
      </c>
      <c r="BL154" s="18" t="s">
        <v>226</v>
      </c>
      <c r="BM154" s="232" t="s">
        <v>1020</v>
      </c>
    </row>
    <row r="155" s="13" customFormat="1">
      <c r="A155" s="13"/>
      <c r="B155" s="234"/>
      <c r="C155" s="235"/>
      <c r="D155" s="236" t="s">
        <v>228</v>
      </c>
      <c r="E155" s="237" t="s">
        <v>1</v>
      </c>
      <c r="F155" s="238" t="s">
        <v>977</v>
      </c>
      <c r="G155" s="235"/>
      <c r="H155" s="239">
        <v>140.40000000000001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228</v>
      </c>
      <c r="AU155" s="245" t="s">
        <v>85</v>
      </c>
      <c r="AV155" s="13" t="s">
        <v>85</v>
      </c>
      <c r="AW155" s="13" t="s">
        <v>32</v>
      </c>
      <c r="AX155" s="13" t="s">
        <v>75</v>
      </c>
      <c r="AY155" s="245" t="s">
        <v>219</v>
      </c>
    </row>
    <row r="156" s="13" customFormat="1">
      <c r="A156" s="13"/>
      <c r="B156" s="234"/>
      <c r="C156" s="235"/>
      <c r="D156" s="236" t="s">
        <v>228</v>
      </c>
      <c r="E156" s="237" t="s">
        <v>1</v>
      </c>
      <c r="F156" s="238" t="s">
        <v>1021</v>
      </c>
      <c r="G156" s="235"/>
      <c r="H156" s="239">
        <v>7.7999999999999998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228</v>
      </c>
      <c r="AU156" s="245" t="s">
        <v>85</v>
      </c>
      <c r="AV156" s="13" t="s">
        <v>85</v>
      </c>
      <c r="AW156" s="13" t="s">
        <v>32</v>
      </c>
      <c r="AX156" s="13" t="s">
        <v>75</v>
      </c>
      <c r="AY156" s="245" t="s">
        <v>219</v>
      </c>
    </row>
    <row r="157" s="14" customFormat="1">
      <c r="A157" s="14"/>
      <c r="B157" s="246"/>
      <c r="C157" s="247"/>
      <c r="D157" s="236" t="s">
        <v>228</v>
      </c>
      <c r="E157" s="248" t="s">
        <v>979</v>
      </c>
      <c r="F157" s="249" t="s">
        <v>250</v>
      </c>
      <c r="G157" s="247"/>
      <c r="H157" s="250">
        <v>148.19999999999999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228</v>
      </c>
      <c r="AU157" s="256" t="s">
        <v>85</v>
      </c>
      <c r="AV157" s="14" t="s">
        <v>226</v>
      </c>
      <c r="AW157" s="14" t="s">
        <v>32</v>
      </c>
      <c r="AX157" s="14" t="s">
        <v>83</v>
      </c>
      <c r="AY157" s="256" t="s">
        <v>219</v>
      </c>
    </row>
    <row r="158" s="2" customFormat="1" ht="24.65454" customHeight="1">
      <c r="A158" s="39"/>
      <c r="B158" s="40"/>
      <c r="C158" s="221" t="s">
        <v>284</v>
      </c>
      <c r="D158" s="221" t="s">
        <v>221</v>
      </c>
      <c r="E158" s="222" t="s">
        <v>1022</v>
      </c>
      <c r="F158" s="223" t="s">
        <v>1023</v>
      </c>
      <c r="G158" s="224" t="s">
        <v>224</v>
      </c>
      <c r="H158" s="225">
        <v>86.150000000000006</v>
      </c>
      <c r="I158" s="226"/>
      <c r="J158" s="227">
        <f>ROUND(I158*H158,2)</f>
        <v>0</v>
      </c>
      <c r="K158" s="223" t="s">
        <v>225</v>
      </c>
      <c r="L158" s="45"/>
      <c r="M158" s="228" t="s">
        <v>1</v>
      </c>
      <c r="N158" s="229" t="s">
        <v>40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226</v>
      </c>
      <c r="AT158" s="232" t="s">
        <v>221</v>
      </c>
      <c r="AU158" s="232" t="s">
        <v>85</v>
      </c>
      <c r="AY158" s="18" t="s">
        <v>219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83</v>
      </c>
      <c r="BK158" s="233">
        <f>ROUND(I158*H158,2)</f>
        <v>0</v>
      </c>
      <c r="BL158" s="18" t="s">
        <v>226</v>
      </c>
      <c r="BM158" s="232" t="s">
        <v>1024</v>
      </c>
    </row>
    <row r="159" s="15" customFormat="1">
      <c r="A159" s="15"/>
      <c r="B159" s="267"/>
      <c r="C159" s="268"/>
      <c r="D159" s="236" t="s">
        <v>228</v>
      </c>
      <c r="E159" s="269" t="s">
        <v>1</v>
      </c>
      <c r="F159" s="270" t="s">
        <v>1025</v>
      </c>
      <c r="G159" s="268"/>
      <c r="H159" s="269" t="s">
        <v>1</v>
      </c>
      <c r="I159" s="271"/>
      <c r="J159" s="268"/>
      <c r="K159" s="268"/>
      <c r="L159" s="272"/>
      <c r="M159" s="273"/>
      <c r="N159" s="274"/>
      <c r="O159" s="274"/>
      <c r="P159" s="274"/>
      <c r="Q159" s="274"/>
      <c r="R159" s="274"/>
      <c r="S159" s="274"/>
      <c r="T159" s="27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6" t="s">
        <v>228</v>
      </c>
      <c r="AU159" s="276" t="s">
        <v>85</v>
      </c>
      <c r="AV159" s="15" t="s">
        <v>83</v>
      </c>
      <c r="AW159" s="15" t="s">
        <v>32</v>
      </c>
      <c r="AX159" s="15" t="s">
        <v>75</v>
      </c>
      <c r="AY159" s="276" t="s">
        <v>219</v>
      </c>
    </row>
    <row r="160" s="13" customFormat="1">
      <c r="A160" s="13"/>
      <c r="B160" s="234"/>
      <c r="C160" s="235"/>
      <c r="D160" s="236" t="s">
        <v>228</v>
      </c>
      <c r="E160" s="237" t="s">
        <v>1</v>
      </c>
      <c r="F160" s="238" t="s">
        <v>1026</v>
      </c>
      <c r="G160" s="235"/>
      <c r="H160" s="239">
        <v>76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228</v>
      </c>
      <c r="AU160" s="245" t="s">
        <v>85</v>
      </c>
      <c r="AV160" s="13" t="s">
        <v>85</v>
      </c>
      <c r="AW160" s="13" t="s">
        <v>32</v>
      </c>
      <c r="AX160" s="13" t="s">
        <v>75</v>
      </c>
      <c r="AY160" s="245" t="s">
        <v>219</v>
      </c>
    </row>
    <row r="161" s="16" customFormat="1">
      <c r="A161" s="16"/>
      <c r="B161" s="277"/>
      <c r="C161" s="278"/>
      <c r="D161" s="236" t="s">
        <v>228</v>
      </c>
      <c r="E161" s="279" t="s">
        <v>983</v>
      </c>
      <c r="F161" s="280" t="s">
        <v>291</v>
      </c>
      <c r="G161" s="278"/>
      <c r="H161" s="281">
        <v>76</v>
      </c>
      <c r="I161" s="282"/>
      <c r="J161" s="278"/>
      <c r="K161" s="278"/>
      <c r="L161" s="283"/>
      <c r="M161" s="284"/>
      <c r="N161" s="285"/>
      <c r="O161" s="285"/>
      <c r="P161" s="285"/>
      <c r="Q161" s="285"/>
      <c r="R161" s="285"/>
      <c r="S161" s="285"/>
      <c r="T161" s="28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87" t="s">
        <v>228</v>
      </c>
      <c r="AU161" s="287" t="s">
        <v>85</v>
      </c>
      <c r="AV161" s="16" t="s">
        <v>234</v>
      </c>
      <c r="AW161" s="16" t="s">
        <v>32</v>
      </c>
      <c r="AX161" s="16" t="s">
        <v>75</v>
      </c>
      <c r="AY161" s="287" t="s">
        <v>219</v>
      </c>
    </row>
    <row r="162" s="13" customFormat="1">
      <c r="A162" s="13"/>
      <c r="B162" s="234"/>
      <c r="C162" s="235"/>
      <c r="D162" s="236" t="s">
        <v>228</v>
      </c>
      <c r="E162" s="237" t="s">
        <v>1</v>
      </c>
      <c r="F162" s="238" t="s">
        <v>1027</v>
      </c>
      <c r="G162" s="235"/>
      <c r="H162" s="239">
        <v>10.15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228</v>
      </c>
      <c r="AU162" s="245" t="s">
        <v>85</v>
      </c>
      <c r="AV162" s="13" t="s">
        <v>85</v>
      </c>
      <c r="AW162" s="13" t="s">
        <v>32</v>
      </c>
      <c r="AX162" s="13" t="s">
        <v>75</v>
      </c>
      <c r="AY162" s="245" t="s">
        <v>219</v>
      </c>
    </row>
    <row r="163" s="14" customFormat="1">
      <c r="A163" s="14"/>
      <c r="B163" s="246"/>
      <c r="C163" s="247"/>
      <c r="D163" s="236" t="s">
        <v>228</v>
      </c>
      <c r="E163" s="248" t="s">
        <v>1</v>
      </c>
      <c r="F163" s="249" t="s">
        <v>250</v>
      </c>
      <c r="G163" s="247"/>
      <c r="H163" s="250">
        <v>86.150000000000006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228</v>
      </c>
      <c r="AU163" s="256" t="s">
        <v>85</v>
      </c>
      <c r="AV163" s="14" t="s">
        <v>226</v>
      </c>
      <c r="AW163" s="14" t="s">
        <v>32</v>
      </c>
      <c r="AX163" s="14" t="s">
        <v>83</v>
      </c>
      <c r="AY163" s="256" t="s">
        <v>219</v>
      </c>
    </row>
    <row r="164" s="2" customFormat="1" ht="24.65454" customHeight="1">
      <c r="A164" s="39"/>
      <c r="B164" s="40"/>
      <c r="C164" s="221" t="s">
        <v>310</v>
      </c>
      <c r="D164" s="221" t="s">
        <v>221</v>
      </c>
      <c r="E164" s="222" t="s">
        <v>1028</v>
      </c>
      <c r="F164" s="223" t="s">
        <v>1029</v>
      </c>
      <c r="G164" s="224" t="s">
        <v>224</v>
      </c>
      <c r="H164" s="225">
        <v>82.090000000000003</v>
      </c>
      <c r="I164" s="226"/>
      <c r="J164" s="227">
        <f>ROUND(I164*H164,2)</f>
        <v>0</v>
      </c>
      <c r="K164" s="223" t="s">
        <v>225</v>
      </c>
      <c r="L164" s="45"/>
      <c r="M164" s="228" t="s">
        <v>1</v>
      </c>
      <c r="N164" s="229" t="s">
        <v>40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226</v>
      </c>
      <c r="AT164" s="232" t="s">
        <v>221</v>
      </c>
      <c r="AU164" s="232" t="s">
        <v>85</v>
      </c>
      <c r="AY164" s="18" t="s">
        <v>219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83</v>
      </c>
      <c r="BK164" s="233">
        <f>ROUND(I164*H164,2)</f>
        <v>0</v>
      </c>
      <c r="BL164" s="18" t="s">
        <v>226</v>
      </c>
      <c r="BM164" s="232" t="s">
        <v>1030</v>
      </c>
    </row>
    <row r="165" s="13" customFormat="1">
      <c r="A165" s="13"/>
      <c r="B165" s="234"/>
      <c r="C165" s="235"/>
      <c r="D165" s="236" t="s">
        <v>228</v>
      </c>
      <c r="E165" s="237" t="s">
        <v>1</v>
      </c>
      <c r="F165" s="238" t="s">
        <v>983</v>
      </c>
      <c r="G165" s="235"/>
      <c r="H165" s="239">
        <v>76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228</v>
      </c>
      <c r="AU165" s="245" t="s">
        <v>85</v>
      </c>
      <c r="AV165" s="13" t="s">
        <v>85</v>
      </c>
      <c r="AW165" s="13" t="s">
        <v>32</v>
      </c>
      <c r="AX165" s="13" t="s">
        <v>75</v>
      </c>
      <c r="AY165" s="245" t="s">
        <v>219</v>
      </c>
    </row>
    <row r="166" s="13" customFormat="1">
      <c r="A166" s="13"/>
      <c r="B166" s="234"/>
      <c r="C166" s="235"/>
      <c r="D166" s="236" t="s">
        <v>228</v>
      </c>
      <c r="E166" s="237" t="s">
        <v>1</v>
      </c>
      <c r="F166" s="238" t="s">
        <v>1031</v>
      </c>
      <c r="G166" s="235"/>
      <c r="H166" s="239">
        <v>6.0899999999999999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228</v>
      </c>
      <c r="AU166" s="245" t="s">
        <v>85</v>
      </c>
      <c r="AV166" s="13" t="s">
        <v>85</v>
      </c>
      <c r="AW166" s="13" t="s">
        <v>32</v>
      </c>
      <c r="AX166" s="13" t="s">
        <v>75</v>
      </c>
      <c r="AY166" s="245" t="s">
        <v>219</v>
      </c>
    </row>
    <row r="167" s="14" customFormat="1">
      <c r="A167" s="14"/>
      <c r="B167" s="246"/>
      <c r="C167" s="247"/>
      <c r="D167" s="236" t="s">
        <v>228</v>
      </c>
      <c r="E167" s="248" t="s">
        <v>1</v>
      </c>
      <c r="F167" s="249" t="s">
        <v>250</v>
      </c>
      <c r="G167" s="247"/>
      <c r="H167" s="250">
        <v>82.090000000000003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228</v>
      </c>
      <c r="AU167" s="256" t="s">
        <v>85</v>
      </c>
      <c r="AV167" s="14" t="s">
        <v>226</v>
      </c>
      <c r="AW167" s="14" t="s">
        <v>32</v>
      </c>
      <c r="AX167" s="14" t="s">
        <v>83</v>
      </c>
      <c r="AY167" s="256" t="s">
        <v>219</v>
      </c>
    </row>
    <row r="168" s="2" customFormat="1" ht="15.70909" customHeight="1">
      <c r="A168" s="39"/>
      <c r="B168" s="40"/>
      <c r="C168" s="221" t="s">
        <v>315</v>
      </c>
      <c r="D168" s="221" t="s">
        <v>221</v>
      </c>
      <c r="E168" s="222" t="s">
        <v>1032</v>
      </c>
      <c r="F168" s="223" t="s">
        <v>1033</v>
      </c>
      <c r="G168" s="224" t="s">
        <v>224</v>
      </c>
      <c r="H168" s="225">
        <v>140.40000000000001</v>
      </c>
      <c r="I168" s="226"/>
      <c r="J168" s="227">
        <f>ROUND(I168*H168,2)</f>
        <v>0</v>
      </c>
      <c r="K168" s="223" t="s">
        <v>225</v>
      </c>
      <c r="L168" s="45"/>
      <c r="M168" s="228" t="s">
        <v>1</v>
      </c>
      <c r="N168" s="229" t="s">
        <v>40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226</v>
      </c>
      <c r="AT168" s="232" t="s">
        <v>221</v>
      </c>
      <c r="AU168" s="232" t="s">
        <v>85</v>
      </c>
      <c r="AY168" s="18" t="s">
        <v>219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83</v>
      </c>
      <c r="BK168" s="233">
        <f>ROUND(I168*H168,2)</f>
        <v>0</v>
      </c>
      <c r="BL168" s="18" t="s">
        <v>226</v>
      </c>
      <c r="BM168" s="232" t="s">
        <v>1034</v>
      </c>
    </row>
    <row r="169" s="13" customFormat="1">
      <c r="A169" s="13"/>
      <c r="B169" s="234"/>
      <c r="C169" s="235"/>
      <c r="D169" s="236" t="s">
        <v>228</v>
      </c>
      <c r="E169" s="237" t="s">
        <v>1</v>
      </c>
      <c r="F169" s="238" t="s">
        <v>1035</v>
      </c>
      <c r="G169" s="235"/>
      <c r="H169" s="239">
        <v>156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228</v>
      </c>
      <c r="AU169" s="245" t="s">
        <v>85</v>
      </c>
      <c r="AV169" s="13" t="s">
        <v>85</v>
      </c>
      <c r="AW169" s="13" t="s">
        <v>32</v>
      </c>
      <c r="AX169" s="13" t="s">
        <v>75</v>
      </c>
      <c r="AY169" s="245" t="s">
        <v>219</v>
      </c>
    </row>
    <row r="170" s="15" customFormat="1">
      <c r="A170" s="15"/>
      <c r="B170" s="267"/>
      <c r="C170" s="268"/>
      <c r="D170" s="236" t="s">
        <v>228</v>
      </c>
      <c r="E170" s="269" t="s">
        <v>1</v>
      </c>
      <c r="F170" s="270" t="s">
        <v>526</v>
      </c>
      <c r="G170" s="268"/>
      <c r="H170" s="269" t="s">
        <v>1</v>
      </c>
      <c r="I170" s="271"/>
      <c r="J170" s="268"/>
      <c r="K170" s="268"/>
      <c r="L170" s="272"/>
      <c r="M170" s="273"/>
      <c r="N170" s="274"/>
      <c r="O170" s="274"/>
      <c r="P170" s="274"/>
      <c r="Q170" s="274"/>
      <c r="R170" s="274"/>
      <c r="S170" s="274"/>
      <c r="T170" s="27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6" t="s">
        <v>228</v>
      </c>
      <c r="AU170" s="276" t="s">
        <v>85</v>
      </c>
      <c r="AV170" s="15" t="s">
        <v>83</v>
      </c>
      <c r="AW170" s="15" t="s">
        <v>32</v>
      </c>
      <c r="AX170" s="15" t="s">
        <v>75</v>
      </c>
      <c r="AY170" s="276" t="s">
        <v>219</v>
      </c>
    </row>
    <row r="171" s="13" customFormat="1">
      <c r="A171" s="13"/>
      <c r="B171" s="234"/>
      <c r="C171" s="235"/>
      <c r="D171" s="236" t="s">
        <v>228</v>
      </c>
      <c r="E171" s="237" t="s">
        <v>1</v>
      </c>
      <c r="F171" s="238" t="s">
        <v>1036</v>
      </c>
      <c r="G171" s="235"/>
      <c r="H171" s="239">
        <v>-7.7999999999999998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228</v>
      </c>
      <c r="AU171" s="245" t="s">
        <v>85</v>
      </c>
      <c r="AV171" s="13" t="s">
        <v>85</v>
      </c>
      <c r="AW171" s="13" t="s">
        <v>32</v>
      </c>
      <c r="AX171" s="13" t="s">
        <v>75</v>
      </c>
      <c r="AY171" s="245" t="s">
        <v>219</v>
      </c>
    </row>
    <row r="172" s="13" customFormat="1">
      <c r="A172" s="13"/>
      <c r="B172" s="234"/>
      <c r="C172" s="235"/>
      <c r="D172" s="236" t="s">
        <v>228</v>
      </c>
      <c r="E172" s="237" t="s">
        <v>1</v>
      </c>
      <c r="F172" s="238" t="s">
        <v>1037</v>
      </c>
      <c r="G172" s="235"/>
      <c r="H172" s="239">
        <v>-7.7999999999999998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228</v>
      </c>
      <c r="AU172" s="245" t="s">
        <v>85</v>
      </c>
      <c r="AV172" s="13" t="s">
        <v>85</v>
      </c>
      <c r="AW172" s="13" t="s">
        <v>32</v>
      </c>
      <c r="AX172" s="13" t="s">
        <v>75</v>
      </c>
      <c r="AY172" s="245" t="s">
        <v>219</v>
      </c>
    </row>
    <row r="173" s="14" customFormat="1">
      <c r="A173" s="14"/>
      <c r="B173" s="246"/>
      <c r="C173" s="247"/>
      <c r="D173" s="236" t="s">
        <v>228</v>
      </c>
      <c r="E173" s="248" t="s">
        <v>977</v>
      </c>
      <c r="F173" s="249" t="s">
        <v>250</v>
      </c>
      <c r="G173" s="247"/>
      <c r="H173" s="250">
        <v>140.40000000000001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228</v>
      </c>
      <c r="AU173" s="256" t="s">
        <v>85</v>
      </c>
      <c r="AV173" s="14" t="s">
        <v>226</v>
      </c>
      <c r="AW173" s="14" t="s">
        <v>32</v>
      </c>
      <c r="AX173" s="14" t="s">
        <v>83</v>
      </c>
      <c r="AY173" s="256" t="s">
        <v>219</v>
      </c>
    </row>
    <row r="174" s="12" customFormat="1" ht="22.8" customHeight="1">
      <c r="A174" s="12"/>
      <c r="B174" s="205"/>
      <c r="C174" s="206"/>
      <c r="D174" s="207" t="s">
        <v>74</v>
      </c>
      <c r="E174" s="219" t="s">
        <v>270</v>
      </c>
      <c r="F174" s="219" t="s">
        <v>636</v>
      </c>
      <c r="G174" s="206"/>
      <c r="H174" s="206"/>
      <c r="I174" s="209"/>
      <c r="J174" s="220">
        <f>BK174</f>
        <v>0</v>
      </c>
      <c r="K174" s="206"/>
      <c r="L174" s="211"/>
      <c r="M174" s="212"/>
      <c r="N174" s="213"/>
      <c r="O174" s="213"/>
      <c r="P174" s="214">
        <f>SUM(P175:P180)</f>
        <v>0</v>
      </c>
      <c r="Q174" s="213"/>
      <c r="R174" s="214">
        <f>SUM(R175:R180)</f>
        <v>0.027053000000000001</v>
      </c>
      <c r="S174" s="213"/>
      <c r="T174" s="215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6" t="s">
        <v>83</v>
      </c>
      <c r="AT174" s="217" t="s">
        <v>74</v>
      </c>
      <c r="AU174" s="217" t="s">
        <v>83</v>
      </c>
      <c r="AY174" s="216" t="s">
        <v>219</v>
      </c>
      <c r="BK174" s="218">
        <f>SUM(BK175:BK180)</f>
        <v>0</v>
      </c>
    </row>
    <row r="175" s="2" customFormat="1" ht="22.25455" customHeight="1">
      <c r="A175" s="39"/>
      <c r="B175" s="40"/>
      <c r="C175" s="221" t="s">
        <v>329</v>
      </c>
      <c r="D175" s="221" t="s">
        <v>221</v>
      </c>
      <c r="E175" s="222" t="s">
        <v>1038</v>
      </c>
      <c r="F175" s="223" t="s">
        <v>1039</v>
      </c>
      <c r="G175" s="224" t="s">
        <v>168</v>
      </c>
      <c r="H175" s="225">
        <v>39</v>
      </c>
      <c r="I175" s="226"/>
      <c r="J175" s="227">
        <f>ROUND(I175*H175,2)</f>
        <v>0</v>
      </c>
      <c r="K175" s="223" t="s">
        <v>225</v>
      </c>
      <c r="L175" s="45"/>
      <c r="M175" s="228" t="s">
        <v>1</v>
      </c>
      <c r="N175" s="229" t="s">
        <v>40</v>
      </c>
      <c r="O175" s="92"/>
      <c r="P175" s="230">
        <f>O175*H175</f>
        <v>0</v>
      </c>
      <c r="Q175" s="230">
        <v>0.00040000000000000002</v>
      </c>
      <c r="R175" s="230">
        <f>Q175*H175</f>
        <v>0.015600000000000001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226</v>
      </c>
      <c r="AT175" s="232" t="s">
        <v>221</v>
      </c>
      <c r="AU175" s="232" t="s">
        <v>85</v>
      </c>
      <c r="AY175" s="18" t="s">
        <v>219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83</v>
      </c>
      <c r="BK175" s="233">
        <f>ROUND(I175*H175,2)</f>
        <v>0</v>
      </c>
      <c r="BL175" s="18" t="s">
        <v>226</v>
      </c>
      <c r="BM175" s="232" t="s">
        <v>1040</v>
      </c>
    </row>
    <row r="176" s="13" customFormat="1">
      <c r="A176" s="13"/>
      <c r="B176" s="234"/>
      <c r="C176" s="235"/>
      <c r="D176" s="236" t="s">
        <v>228</v>
      </c>
      <c r="E176" s="237" t="s">
        <v>1</v>
      </c>
      <c r="F176" s="238" t="s">
        <v>1041</v>
      </c>
      <c r="G176" s="235"/>
      <c r="H176" s="239">
        <v>39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228</v>
      </c>
      <c r="AU176" s="245" t="s">
        <v>85</v>
      </c>
      <c r="AV176" s="13" t="s">
        <v>85</v>
      </c>
      <c r="AW176" s="13" t="s">
        <v>32</v>
      </c>
      <c r="AX176" s="13" t="s">
        <v>83</v>
      </c>
      <c r="AY176" s="245" t="s">
        <v>219</v>
      </c>
    </row>
    <row r="177" s="2" customFormat="1" ht="22.25455" customHeight="1">
      <c r="A177" s="39"/>
      <c r="B177" s="40"/>
      <c r="C177" s="221" t="s">
        <v>8</v>
      </c>
      <c r="D177" s="221" t="s">
        <v>221</v>
      </c>
      <c r="E177" s="222" t="s">
        <v>1042</v>
      </c>
      <c r="F177" s="223" t="s">
        <v>1043</v>
      </c>
      <c r="G177" s="224" t="s">
        <v>168</v>
      </c>
      <c r="H177" s="225">
        <v>79.099999999999994</v>
      </c>
      <c r="I177" s="226"/>
      <c r="J177" s="227">
        <f>ROUND(I177*H177,2)</f>
        <v>0</v>
      </c>
      <c r="K177" s="223" t="s">
        <v>225</v>
      </c>
      <c r="L177" s="45"/>
      <c r="M177" s="228" t="s">
        <v>1</v>
      </c>
      <c r="N177" s="229" t="s">
        <v>40</v>
      </c>
      <c r="O177" s="92"/>
      <c r="P177" s="230">
        <f>O177*H177</f>
        <v>0</v>
      </c>
      <c r="Q177" s="230">
        <v>0.00012999999999999999</v>
      </c>
      <c r="R177" s="230">
        <f>Q177*H177</f>
        <v>0.010282999999999999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226</v>
      </c>
      <c r="AT177" s="232" t="s">
        <v>221</v>
      </c>
      <c r="AU177" s="232" t="s">
        <v>85</v>
      </c>
      <c r="AY177" s="18" t="s">
        <v>219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83</v>
      </c>
      <c r="BK177" s="233">
        <f>ROUND(I177*H177,2)</f>
        <v>0</v>
      </c>
      <c r="BL177" s="18" t="s">
        <v>226</v>
      </c>
      <c r="BM177" s="232" t="s">
        <v>1044</v>
      </c>
    </row>
    <row r="178" s="13" customFormat="1">
      <c r="A178" s="13"/>
      <c r="B178" s="234"/>
      <c r="C178" s="235"/>
      <c r="D178" s="236" t="s">
        <v>228</v>
      </c>
      <c r="E178" s="237" t="s">
        <v>1</v>
      </c>
      <c r="F178" s="238" t="s">
        <v>1045</v>
      </c>
      <c r="G178" s="235"/>
      <c r="H178" s="239">
        <v>79.099999999999994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228</v>
      </c>
      <c r="AU178" s="245" t="s">
        <v>85</v>
      </c>
      <c r="AV178" s="13" t="s">
        <v>85</v>
      </c>
      <c r="AW178" s="13" t="s">
        <v>32</v>
      </c>
      <c r="AX178" s="13" t="s">
        <v>83</v>
      </c>
      <c r="AY178" s="245" t="s">
        <v>219</v>
      </c>
    </row>
    <row r="179" s="2" customFormat="1" ht="15.70909" customHeight="1">
      <c r="A179" s="39"/>
      <c r="B179" s="40"/>
      <c r="C179" s="221" t="s">
        <v>337</v>
      </c>
      <c r="D179" s="221" t="s">
        <v>221</v>
      </c>
      <c r="E179" s="222" t="s">
        <v>1046</v>
      </c>
      <c r="F179" s="223" t="s">
        <v>1047</v>
      </c>
      <c r="G179" s="224" t="s">
        <v>168</v>
      </c>
      <c r="H179" s="225">
        <v>39</v>
      </c>
      <c r="I179" s="226"/>
      <c r="J179" s="227">
        <f>ROUND(I179*H179,2)</f>
        <v>0</v>
      </c>
      <c r="K179" s="223" t="s">
        <v>225</v>
      </c>
      <c r="L179" s="45"/>
      <c r="M179" s="228" t="s">
        <v>1</v>
      </c>
      <c r="N179" s="229" t="s">
        <v>40</v>
      </c>
      <c r="O179" s="92"/>
      <c r="P179" s="230">
        <f>O179*H179</f>
        <v>0</v>
      </c>
      <c r="Q179" s="230">
        <v>3.0000000000000001E-05</v>
      </c>
      <c r="R179" s="230">
        <f>Q179*H179</f>
        <v>0.00117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226</v>
      </c>
      <c r="AT179" s="232" t="s">
        <v>221</v>
      </c>
      <c r="AU179" s="232" t="s">
        <v>85</v>
      </c>
      <c r="AY179" s="18" t="s">
        <v>219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83</v>
      </c>
      <c r="BK179" s="233">
        <f>ROUND(I179*H179,2)</f>
        <v>0</v>
      </c>
      <c r="BL179" s="18" t="s">
        <v>226</v>
      </c>
      <c r="BM179" s="232" t="s">
        <v>1048</v>
      </c>
    </row>
    <row r="180" s="13" customFormat="1">
      <c r="A180" s="13"/>
      <c r="B180" s="234"/>
      <c r="C180" s="235"/>
      <c r="D180" s="236" t="s">
        <v>228</v>
      </c>
      <c r="E180" s="237" t="s">
        <v>1</v>
      </c>
      <c r="F180" s="238" t="s">
        <v>1049</v>
      </c>
      <c r="G180" s="235"/>
      <c r="H180" s="239">
        <v>39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228</v>
      </c>
      <c r="AU180" s="245" t="s">
        <v>85</v>
      </c>
      <c r="AV180" s="13" t="s">
        <v>85</v>
      </c>
      <c r="AW180" s="13" t="s">
        <v>32</v>
      </c>
      <c r="AX180" s="13" t="s">
        <v>83</v>
      </c>
      <c r="AY180" s="245" t="s">
        <v>219</v>
      </c>
    </row>
    <row r="181" s="12" customFormat="1" ht="22.8" customHeight="1">
      <c r="A181" s="12"/>
      <c r="B181" s="205"/>
      <c r="C181" s="206"/>
      <c r="D181" s="207" t="s">
        <v>74</v>
      </c>
      <c r="E181" s="219" t="s">
        <v>841</v>
      </c>
      <c r="F181" s="219" t="s">
        <v>842</v>
      </c>
      <c r="G181" s="206"/>
      <c r="H181" s="206"/>
      <c r="I181" s="209"/>
      <c r="J181" s="220">
        <f>BK181</f>
        <v>0</v>
      </c>
      <c r="K181" s="206"/>
      <c r="L181" s="211"/>
      <c r="M181" s="212"/>
      <c r="N181" s="213"/>
      <c r="O181" s="213"/>
      <c r="P181" s="214">
        <f>SUM(P182:P192)</f>
        <v>0</v>
      </c>
      <c r="Q181" s="213"/>
      <c r="R181" s="214">
        <f>SUM(R182:R192)</f>
        <v>0</v>
      </c>
      <c r="S181" s="213"/>
      <c r="T181" s="215">
        <f>SUM(T182:T192)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6" t="s">
        <v>83</v>
      </c>
      <c r="AT181" s="217" t="s">
        <v>74</v>
      </c>
      <c r="AU181" s="217" t="s">
        <v>83</v>
      </c>
      <c r="AY181" s="216" t="s">
        <v>219</v>
      </c>
      <c r="BK181" s="218">
        <f>SUM(BK182:BK192)</f>
        <v>0</v>
      </c>
    </row>
    <row r="182" s="2" customFormat="1" ht="24.65454" customHeight="1">
      <c r="A182" s="39"/>
      <c r="B182" s="40"/>
      <c r="C182" s="221" t="s">
        <v>342</v>
      </c>
      <c r="D182" s="221" t="s">
        <v>221</v>
      </c>
      <c r="E182" s="222" t="s">
        <v>844</v>
      </c>
      <c r="F182" s="223" t="s">
        <v>845</v>
      </c>
      <c r="G182" s="224" t="s">
        <v>282</v>
      </c>
      <c r="H182" s="225">
        <v>230.92599999999999</v>
      </c>
      <c r="I182" s="226"/>
      <c r="J182" s="227">
        <f>ROUND(I182*H182,2)</f>
        <v>0</v>
      </c>
      <c r="K182" s="223" t="s">
        <v>225</v>
      </c>
      <c r="L182" s="45"/>
      <c r="M182" s="228" t="s">
        <v>1</v>
      </c>
      <c r="N182" s="229" t="s">
        <v>40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226</v>
      </c>
      <c r="AT182" s="232" t="s">
        <v>221</v>
      </c>
      <c r="AU182" s="232" t="s">
        <v>85</v>
      </c>
      <c r="AY182" s="18" t="s">
        <v>219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83</v>
      </c>
      <c r="BK182" s="233">
        <f>ROUND(I182*H182,2)</f>
        <v>0</v>
      </c>
      <c r="BL182" s="18" t="s">
        <v>226</v>
      </c>
      <c r="BM182" s="232" t="s">
        <v>1050</v>
      </c>
    </row>
    <row r="183" s="13" customFormat="1">
      <c r="A183" s="13"/>
      <c r="B183" s="234"/>
      <c r="C183" s="235"/>
      <c r="D183" s="236" t="s">
        <v>228</v>
      </c>
      <c r="E183" s="237" t="s">
        <v>1</v>
      </c>
      <c r="F183" s="238" t="s">
        <v>1051</v>
      </c>
      <c r="G183" s="235"/>
      <c r="H183" s="239">
        <v>100.89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228</v>
      </c>
      <c r="AU183" s="245" t="s">
        <v>85</v>
      </c>
      <c r="AV183" s="13" t="s">
        <v>85</v>
      </c>
      <c r="AW183" s="13" t="s">
        <v>32</v>
      </c>
      <c r="AX183" s="13" t="s">
        <v>75</v>
      </c>
      <c r="AY183" s="245" t="s">
        <v>219</v>
      </c>
    </row>
    <row r="184" s="13" customFormat="1">
      <c r="A184" s="13"/>
      <c r="B184" s="234"/>
      <c r="C184" s="235"/>
      <c r="D184" s="236" t="s">
        <v>228</v>
      </c>
      <c r="E184" s="237" t="s">
        <v>1</v>
      </c>
      <c r="F184" s="238" t="s">
        <v>1052</v>
      </c>
      <c r="G184" s="235"/>
      <c r="H184" s="239">
        <v>130.036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228</v>
      </c>
      <c r="AU184" s="245" t="s">
        <v>85</v>
      </c>
      <c r="AV184" s="13" t="s">
        <v>85</v>
      </c>
      <c r="AW184" s="13" t="s">
        <v>32</v>
      </c>
      <c r="AX184" s="13" t="s">
        <v>75</v>
      </c>
      <c r="AY184" s="245" t="s">
        <v>219</v>
      </c>
    </row>
    <row r="185" s="14" customFormat="1">
      <c r="A185" s="14"/>
      <c r="B185" s="246"/>
      <c r="C185" s="247"/>
      <c r="D185" s="236" t="s">
        <v>228</v>
      </c>
      <c r="E185" s="248" t="s">
        <v>981</v>
      </c>
      <c r="F185" s="249" t="s">
        <v>250</v>
      </c>
      <c r="G185" s="247"/>
      <c r="H185" s="250">
        <v>230.92599999999999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228</v>
      </c>
      <c r="AU185" s="256" t="s">
        <v>85</v>
      </c>
      <c r="AV185" s="14" t="s">
        <v>226</v>
      </c>
      <c r="AW185" s="14" t="s">
        <v>32</v>
      </c>
      <c r="AX185" s="14" t="s">
        <v>83</v>
      </c>
      <c r="AY185" s="256" t="s">
        <v>219</v>
      </c>
    </row>
    <row r="186" s="2" customFormat="1" ht="24.65454" customHeight="1">
      <c r="A186" s="39"/>
      <c r="B186" s="40"/>
      <c r="C186" s="221" t="s">
        <v>348</v>
      </c>
      <c r="D186" s="221" t="s">
        <v>221</v>
      </c>
      <c r="E186" s="222" t="s">
        <v>852</v>
      </c>
      <c r="F186" s="223" t="s">
        <v>853</v>
      </c>
      <c r="G186" s="224" t="s">
        <v>282</v>
      </c>
      <c r="H186" s="225">
        <v>3925.7420000000002</v>
      </c>
      <c r="I186" s="226"/>
      <c r="J186" s="227">
        <f>ROUND(I186*H186,2)</f>
        <v>0</v>
      </c>
      <c r="K186" s="223" t="s">
        <v>225</v>
      </c>
      <c r="L186" s="45"/>
      <c r="M186" s="228" t="s">
        <v>1</v>
      </c>
      <c r="N186" s="229" t="s">
        <v>40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226</v>
      </c>
      <c r="AT186" s="232" t="s">
        <v>221</v>
      </c>
      <c r="AU186" s="232" t="s">
        <v>85</v>
      </c>
      <c r="AY186" s="18" t="s">
        <v>219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83</v>
      </c>
      <c r="BK186" s="233">
        <f>ROUND(I186*H186,2)</f>
        <v>0</v>
      </c>
      <c r="BL186" s="18" t="s">
        <v>226</v>
      </c>
      <c r="BM186" s="232" t="s">
        <v>1053</v>
      </c>
    </row>
    <row r="187" s="15" customFormat="1">
      <c r="A187" s="15"/>
      <c r="B187" s="267"/>
      <c r="C187" s="268"/>
      <c r="D187" s="236" t="s">
        <v>228</v>
      </c>
      <c r="E187" s="269" t="s">
        <v>1</v>
      </c>
      <c r="F187" s="270" t="s">
        <v>855</v>
      </c>
      <c r="G187" s="268"/>
      <c r="H187" s="269" t="s">
        <v>1</v>
      </c>
      <c r="I187" s="271"/>
      <c r="J187" s="268"/>
      <c r="K187" s="268"/>
      <c r="L187" s="272"/>
      <c r="M187" s="273"/>
      <c r="N187" s="274"/>
      <c r="O187" s="274"/>
      <c r="P187" s="274"/>
      <c r="Q187" s="274"/>
      <c r="R187" s="274"/>
      <c r="S187" s="274"/>
      <c r="T187" s="27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6" t="s">
        <v>228</v>
      </c>
      <c r="AU187" s="276" t="s">
        <v>85</v>
      </c>
      <c r="AV187" s="15" t="s">
        <v>83</v>
      </c>
      <c r="AW187" s="15" t="s">
        <v>32</v>
      </c>
      <c r="AX187" s="15" t="s">
        <v>75</v>
      </c>
      <c r="AY187" s="276" t="s">
        <v>219</v>
      </c>
    </row>
    <row r="188" s="13" customFormat="1">
      <c r="A188" s="13"/>
      <c r="B188" s="234"/>
      <c r="C188" s="235"/>
      <c r="D188" s="236" t="s">
        <v>228</v>
      </c>
      <c r="E188" s="237" t="s">
        <v>1</v>
      </c>
      <c r="F188" s="238" t="s">
        <v>1054</v>
      </c>
      <c r="G188" s="235"/>
      <c r="H188" s="239">
        <v>3925.7420000000002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228</v>
      </c>
      <c r="AU188" s="245" t="s">
        <v>85</v>
      </c>
      <c r="AV188" s="13" t="s">
        <v>85</v>
      </c>
      <c r="AW188" s="13" t="s">
        <v>32</v>
      </c>
      <c r="AX188" s="13" t="s">
        <v>83</v>
      </c>
      <c r="AY188" s="245" t="s">
        <v>219</v>
      </c>
    </row>
    <row r="189" s="2" customFormat="1" ht="24.65454" customHeight="1">
      <c r="A189" s="39"/>
      <c r="B189" s="40"/>
      <c r="C189" s="221" t="s">
        <v>353</v>
      </c>
      <c r="D189" s="221" t="s">
        <v>221</v>
      </c>
      <c r="E189" s="222" t="s">
        <v>878</v>
      </c>
      <c r="F189" s="223" t="s">
        <v>879</v>
      </c>
      <c r="G189" s="224" t="s">
        <v>282</v>
      </c>
      <c r="H189" s="225">
        <v>130.036</v>
      </c>
      <c r="I189" s="226"/>
      <c r="J189" s="227">
        <f>ROUND(I189*H189,2)</f>
        <v>0</v>
      </c>
      <c r="K189" s="223" t="s">
        <v>225</v>
      </c>
      <c r="L189" s="45"/>
      <c r="M189" s="228" t="s">
        <v>1</v>
      </c>
      <c r="N189" s="229" t="s">
        <v>40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226</v>
      </c>
      <c r="AT189" s="232" t="s">
        <v>221</v>
      </c>
      <c r="AU189" s="232" t="s">
        <v>85</v>
      </c>
      <c r="AY189" s="18" t="s">
        <v>219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83</v>
      </c>
      <c r="BK189" s="233">
        <f>ROUND(I189*H189,2)</f>
        <v>0</v>
      </c>
      <c r="BL189" s="18" t="s">
        <v>226</v>
      </c>
      <c r="BM189" s="232" t="s">
        <v>1055</v>
      </c>
    </row>
    <row r="190" s="13" customFormat="1">
      <c r="A190" s="13"/>
      <c r="B190" s="234"/>
      <c r="C190" s="235"/>
      <c r="D190" s="236" t="s">
        <v>228</v>
      </c>
      <c r="E190" s="237" t="s">
        <v>1</v>
      </c>
      <c r="F190" s="238" t="s">
        <v>1052</v>
      </c>
      <c r="G190" s="235"/>
      <c r="H190" s="239">
        <v>130.036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228</v>
      </c>
      <c r="AU190" s="245" t="s">
        <v>85</v>
      </c>
      <c r="AV190" s="13" t="s">
        <v>85</v>
      </c>
      <c r="AW190" s="13" t="s">
        <v>32</v>
      </c>
      <c r="AX190" s="13" t="s">
        <v>83</v>
      </c>
      <c r="AY190" s="245" t="s">
        <v>219</v>
      </c>
    </row>
    <row r="191" s="2" customFormat="1" ht="24.65454" customHeight="1">
      <c r="A191" s="39"/>
      <c r="B191" s="40"/>
      <c r="C191" s="221" t="s">
        <v>358</v>
      </c>
      <c r="D191" s="221" t="s">
        <v>221</v>
      </c>
      <c r="E191" s="222" t="s">
        <v>891</v>
      </c>
      <c r="F191" s="223" t="s">
        <v>892</v>
      </c>
      <c r="G191" s="224" t="s">
        <v>282</v>
      </c>
      <c r="H191" s="225">
        <v>100.89</v>
      </c>
      <c r="I191" s="226"/>
      <c r="J191" s="227">
        <f>ROUND(I191*H191,2)</f>
        <v>0</v>
      </c>
      <c r="K191" s="223" t="s">
        <v>225</v>
      </c>
      <c r="L191" s="45"/>
      <c r="M191" s="228" t="s">
        <v>1</v>
      </c>
      <c r="N191" s="229" t="s">
        <v>40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226</v>
      </c>
      <c r="AT191" s="232" t="s">
        <v>221</v>
      </c>
      <c r="AU191" s="232" t="s">
        <v>85</v>
      </c>
      <c r="AY191" s="18" t="s">
        <v>219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83</v>
      </c>
      <c r="BK191" s="233">
        <f>ROUND(I191*H191,2)</f>
        <v>0</v>
      </c>
      <c r="BL191" s="18" t="s">
        <v>226</v>
      </c>
      <c r="BM191" s="232" t="s">
        <v>1056</v>
      </c>
    </row>
    <row r="192" s="13" customFormat="1">
      <c r="A192" s="13"/>
      <c r="B192" s="234"/>
      <c r="C192" s="235"/>
      <c r="D192" s="236" t="s">
        <v>228</v>
      </c>
      <c r="E192" s="237" t="s">
        <v>1</v>
      </c>
      <c r="F192" s="238" t="s">
        <v>1051</v>
      </c>
      <c r="G192" s="235"/>
      <c r="H192" s="239">
        <v>100.89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228</v>
      </c>
      <c r="AU192" s="245" t="s">
        <v>85</v>
      </c>
      <c r="AV192" s="13" t="s">
        <v>85</v>
      </c>
      <c r="AW192" s="13" t="s">
        <v>32</v>
      </c>
      <c r="AX192" s="13" t="s">
        <v>83</v>
      </c>
      <c r="AY192" s="245" t="s">
        <v>219</v>
      </c>
    </row>
    <row r="193" s="12" customFormat="1" ht="22.8" customHeight="1">
      <c r="A193" s="12"/>
      <c r="B193" s="205"/>
      <c r="C193" s="206"/>
      <c r="D193" s="207" t="s">
        <v>74</v>
      </c>
      <c r="E193" s="219" t="s">
        <v>895</v>
      </c>
      <c r="F193" s="219" t="s">
        <v>896</v>
      </c>
      <c r="G193" s="206"/>
      <c r="H193" s="206"/>
      <c r="I193" s="209"/>
      <c r="J193" s="220">
        <f>BK193</f>
        <v>0</v>
      </c>
      <c r="K193" s="206"/>
      <c r="L193" s="211"/>
      <c r="M193" s="212"/>
      <c r="N193" s="213"/>
      <c r="O193" s="213"/>
      <c r="P193" s="214">
        <f>P194</f>
        <v>0</v>
      </c>
      <c r="Q193" s="213"/>
      <c r="R193" s="214">
        <f>R194</f>
        <v>0</v>
      </c>
      <c r="S193" s="213"/>
      <c r="T193" s="215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6" t="s">
        <v>83</v>
      </c>
      <c r="AT193" s="217" t="s">
        <v>74</v>
      </c>
      <c r="AU193" s="217" t="s">
        <v>83</v>
      </c>
      <c r="AY193" s="216" t="s">
        <v>219</v>
      </c>
      <c r="BK193" s="218">
        <f>BK194</f>
        <v>0</v>
      </c>
    </row>
    <row r="194" s="2" customFormat="1" ht="24.65454" customHeight="1">
      <c r="A194" s="39"/>
      <c r="B194" s="40"/>
      <c r="C194" s="221" t="s">
        <v>7</v>
      </c>
      <c r="D194" s="221" t="s">
        <v>221</v>
      </c>
      <c r="E194" s="222" t="s">
        <v>898</v>
      </c>
      <c r="F194" s="223" t="s">
        <v>899</v>
      </c>
      <c r="G194" s="224" t="s">
        <v>282</v>
      </c>
      <c r="H194" s="225">
        <v>1.5249999999999999</v>
      </c>
      <c r="I194" s="226"/>
      <c r="J194" s="227">
        <f>ROUND(I194*H194,2)</f>
        <v>0</v>
      </c>
      <c r="K194" s="223" t="s">
        <v>225</v>
      </c>
      <c r="L194" s="45"/>
      <c r="M194" s="291" t="s">
        <v>1</v>
      </c>
      <c r="N194" s="292" t="s">
        <v>40</v>
      </c>
      <c r="O194" s="293"/>
      <c r="P194" s="294">
        <f>O194*H194</f>
        <v>0</v>
      </c>
      <c r="Q194" s="294">
        <v>0</v>
      </c>
      <c r="R194" s="294">
        <f>Q194*H194</f>
        <v>0</v>
      </c>
      <c r="S194" s="294">
        <v>0</v>
      </c>
      <c r="T194" s="29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226</v>
      </c>
      <c r="AT194" s="232" t="s">
        <v>221</v>
      </c>
      <c r="AU194" s="232" t="s">
        <v>85</v>
      </c>
      <c r="AY194" s="18" t="s">
        <v>219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83</v>
      </c>
      <c r="BK194" s="233">
        <f>ROUND(I194*H194,2)</f>
        <v>0</v>
      </c>
      <c r="BL194" s="18" t="s">
        <v>226</v>
      </c>
      <c r="BM194" s="232" t="s">
        <v>1057</v>
      </c>
    </row>
    <row r="195" s="2" customFormat="1" ht="6.96" customHeight="1">
      <c r="A195" s="39"/>
      <c r="B195" s="67"/>
      <c r="C195" s="68"/>
      <c r="D195" s="68"/>
      <c r="E195" s="68"/>
      <c r="F195" s="68"/>
      <c r="G195" s="68"/>
      <c r="H195" s="68"/>
      <c r="I195" s="68"/>
      <c r="J195" s="68"/>
      <c r="K195" s="68"/>
      <c r="L195" s="45"/>
      <c r="M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</row>
  </sheetData>
  <sheetProtection sheet="1" autoFilter="0" formatColumns="0" formatRows="0" objects="1" scenarios="1" spinCount="100000" saltValue="3iuHvVS6AwjV98NGqGVpPUnw1NkXAVWTs47H5nVv/SbXBUBbGBwKdar7ysoVY3qhPW3afSpIFZCfBwteOQRvFA==" hashValue="AZ/xA5ZFYCSN49s5dQDtTOn9fCEcMGBwXV7VPH7NaBvp2eDSGcWSgR4DJ5nwAuA5jtWyxdnrg4WxzLbSGLDEQg==" algorithmName="SHA-512" password="CC35"/>
  <autoFilter ref="C122:K19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140625" style="1" customWidth="1"/>
    <col min="2" max="2" width="1.574219" style="1" customWidth="1"/>
    <col min="3" max="3" width="24.57422" style="1" customWidth="1"/>
    <col min="4" max="4" width="128.4336" style="1" customWidth="1"/>
    <col min="5" max="5" width="13.14063" style="1" customWidth="1"/>
    <col min="6" max="6" width="19.57422" style="1" customWidth="1"/>
    <col min="7" max="7" width="1.574219" style="1" customWidth="1"/>
    <col min="8" max="8" width="8.140625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1058</v>
      </c>
      <c r="H4" s="21"/>
    </row>
    <row r="5" s="1" customFormat="1" ht="12" customHeight="1">
      <c r="B5" s="21"/>
      <c r="C5" s="296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7" t="s">
        <v>16</v>
      </c>
      <c r="D6" s="298" t="s">
        <v>17</v>
      </c>
      <c r="E6" s="1"/>
      <c r="F6" s="1"/>
      <c r="H6" s="21"/>
    </row>
    <row r="7" s="1" customFormat="1" ht="15.70909" customHeight="1">
      <c r="B7" s="21"/>
      <c r="C7" s="142" t="s">
        <v>22</v>
      </c>
      <c r="D7" s="146" t="str">
        <f>'Rekapitulace stavby'!AN8</f>
        <v>12. 4. 2021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4"/>
      <c r="B9" s="299"/>
      <c r="C9" s="300" t="s">
        <v>56</v>
      </c>
      <c r="D9" s="301" t="s">
        <v>57</v>
      </c>
      <c r="E9" s="301" t="s">
        <v>206</v>
      </c>
      <c r="F9" s="302" t="s">
        <v>1059</v>
      </c>
      <c r="G9" s="194"/>
      <c r="H9" s="299"/>
    </row>
    <row r="10" s="2" customFormat="1" ht="26.4" customHeight="1">
      <c r="A10" s="39"/>
      <c r="B10" s="45"/>
      <c r="C10" s="303" t="s">
        <v>1060</v>
      </c>
      <c r="D10" s="303" t="s">
        <v>81</v>
      </c>
      <c r="E10" s="39"/>
      <c r="F10" s="39"/>
      <c r="G10" s="39"/>
      <c r="H10" s="45"/>
    </row>
    <row r="11" s="2" customFormat="1" ht="16.8" customHeight="1">
      <c r="A11" s="39"/>
      <c r="B11" s="45"/>
      <c r="C11" s="304" t="s">
        <v>89</v>
      </c>
      <c r="D11" s="305" t="s">
        <v>1</v>
      </c>
      <c r="E11" s="306" t="s">
        <v>1</v>
      </c>
      <c r="F11" s="307">
        <v>10</v>
      </c>
      <c r="G11" s="39"/>
      <c r="H11" s="45"/>
    </row>
    <row r="12" s="2" customFormat="1" ht="16.8" customHeight="1">
      <c r="A12" s="39"/>
      <c r="B12" s="45"/>
      <c r="C12" s="308" t="s">
        <v>1</v>
      </c>
      <c r="D12" s="308" t="s">
        <v>406</v>
      </c>
      <c r="E12" s="18" t="s">
        <v>1</v>
      </c>
      <c r="F12" s="309">
        <v>0</v>
      </c>
      <c r="G12" s="39"/>
      <c r="H12" s="45"/>
    </row>
    <row r="13" s="2" customFormat="1" ht="16.8" customHeight="1">
      <c r="A13" s="39"/>
      <c r="B13" s="45"/>
      <c r="C13" s="308" t="s">
        <v>1</v>
      </c>
      <c r="D13" s="308" t="s">
        <v>407</v>
      </c>
      <c r="E13" s="18" t="s">
        <v>1</v>
      </c>
      <c r="F13" s="309">
        <v>8</v>
      </c>
      <c r="G13" s="39"/>
      <c r="H13" s="45"/>
    </row>
    <row r="14" s="2" customFormat="1" ht="16.8" customHeight="1">
      <c r="A14" s="39"/>
      <c r="B14" s="45"/>
      <c r="C14" s="308" t="s">
        <v>1</v>
      </c>
      <c r="D14" s="308" t="s">
        <v>408</v>
      </c>
      <c r="E14" s="18" t="s">
        <v>1</v>
      </c>
      <c r="F14" s="309">
        <v>2</v>
      </c>
      <c r="G14" s="39"/>
      <c r="H14" s="45"/>
    </row>
    <row r="15" s="2" customFormat="1" ht="16.8" customHeight="1">
      <c r="A15" s="39"/>
      <c r="B15" s="45"/>
      <c r="C15" s="308" t="s">
        <v>89</v>
      </c>
      <c r="D15" s="308" t="s">
        <v>250</v>
      </c>
      <c r="E15" s="18" t="s">
        <v>1</v>
      </c>
      <c r="F15" s="309">
        <v>10</v>
      </c>
      <c r="G15" s="39"/>
      <c r="H15" s="45"/>
    </row>
    <row r="16" s="2" customFormat="1" ht="16.8" customHeight="1">
      <c r="A16" s="39"/>
      <c r="B16" s="45"/>
      <c r="C16" s="310" t="s">
        <v>1061</v>
      </c>
      <c r="D16" s="39"/>
      <c r="E16" s="39"/>
      <c r="F16" s="39"/>
      <c r="G16" s="39"/>
      <c r="H16" s="45"/>
    </row>
    <row r="17" s="2" customFormat="1" ht="16.8" customHeight="1">
      <c r="A17" s="39"/>
      <c r="B17" s="45"/>
      <c r="C17" s="308" t="s">
        <v>403</v>
      </c>
      <c r="D17" s="308" t="s">
        <v>1062</v>
      </c>
      <c r="E17" s="18" t="s">
        <v>224</v>
      </c>
      <c r="F17" s="309">
        <v>10</v>
      </c>
      <c r="G17" s="39"/>
      <c r="H17" s="45"/>
    </row>
    <row r="18" s="2" customFormat="1" ht="16.8" customHeight="1">
      <c r="A18" s="39"/>
      <c r="B18" s="45"/>
      <c r="C18" s="308" t="s">
        <v>410</v>
      </c>
      <c r="D18" s="308" t="s">
        <v>1063</v>
      </c>
      <c r="E18" s="18" t="s">
        <v>224</v>
      </c>
      <c r="F18" s="309">
        <v>10</v>
      </c>
      <c r="G18" s="39"/>
      <c r="H18" s="45"/>
    </row>
    <row r="19" s="2" customFormat="1" ht="16.8" customHeight="1">
      <c r="A19" s="39"/>
      <c r="B19" s="45"/>
      <c r="C19" s="304" t="s">
        <v>91</v>
      </c>
      <c r="D19" s="305" t="s">
        <v>1</v>
      </c>
      <c r="E19" s="306" t="s">
        <v>1</v>
      </c>
      <c r="F19" s="307">
        <v>0.44800000000000001</v>
      </c>
      <c r="G19" s="39"/>
      <c r="H19" s="45"/>
    </row>
    <row r="20" s="2" customFormat="1" ht="16.8" customHeight="1">
      <c r="A20" s="39"/>
      <c r="B20" s="45"/>
      <c r="C20" s="308" t="s">
        <v>1</v>
      </c>
      <c r="D20" s="308" t="s">
        <v>416</v>
      </c>
      <c r="E20" s="18" t="s">
        <v>1</v>
      </c>
      <c r="F20" s="309">
        <v>0</v>
      </c>
      <c r="G20" s="39"/>
      <c r="H20" s="45"/>
    </row>
    <row r="21" s="2" customFormat="1" ht="16.8" customHeight="1">
      <c r="A21" s="39"/>
      <c r="B21" s="45"/>
      <c r="C21" s="308" t="s">
        <v>91</v>
      </c>
      <c r="D21" s="308" t="s">
        <v>417</v>
      </c>
      <c r="E21" s="18" t="s">
        <v>1</v>
      </c>
      <c r="F21" s="309">
        <v>0.44800000000000001</v>
      </c>
      <c r="G21" s="39"/>
      <c r="H21" s="45"/>
    </row>
    <row r="22" s="2" customFormat="1" ht="16.8" customHeight="1">
      <c r="A22" s="39"/>
      <c r="B22" s="45"/>
      <c r="C22" s="310" t="s">
        <v>1061</v>
      </c>
      <c r="D22" s="39"/>
      <c r="E22" s="39"/>
      <c r="F22" s="39"/>
      <c r="G22" s="39"/>
      <c r="H22" s="45"/>
    </row>
    <row r="23" s="2" customFormat="1" ht="16.8" customHeight="1">
      <c r="A23" s="39"/>
      <c r="B23" s="45"/>
      <c r="C23" s="308" t="s">
        <v>413</v>
      </c>
      <c r="D23" s="308" t="s">
        <v>1064</v>
      </c>
      <c r="E23" s="18" t="s">
        <v>273</v>
      </c>
      <c r="F23" s="309">
        <v>0.44800000000000001</v>
      </c>
      <c r="G23" s="39"/>
      <c r="H23" s="45"/>
    </row>
    <row r="24" s="2" customFormat="1" ht="16.8" customHeight="1">
      <c r="A24" s="39"/>
      <c r="B24" s="45"/>
      <c r="C24" s="308" t="s">
        <v>419</v>
      </c>
      <c r="D24" s="308" t="s">
        <v>1065</v>
      </c>
      <c r="E24" s="18" t="s">
        <v>273</v>
      </c>
      <c r="F24" s="309">
        <v>2.448</v>
      </c>
      <c r="G24" s="39"/>
      <c r="H24" s="45"/>
    </row>
    <row r="25" s="2" customFormat="1" ht="16.8" customHeight="1">
      <c r="A25" s="39"/>
      <c r="B25" s="45"/>
      <c r="C25" s="304" t="s">
        <v>94</v>
      </c>
      <c r="D25" s="305" t="s">
        <v>1</v>
      </c>
      <c r="E25" s="306" t="s">
        <v>1</v>
      </c>
      <c r="F25" s="307">
        <v>2</v>
      </c>
      <c r="G25" s="39"/>
      <c r="H25" s="45"/>
    </row>
    <row r="26" s="2" customFormat="1" ht="16.8" customHeight="1">
      <c r="A26" s="39"/>
      <c r="B26" s="45"/>
      <c r="C26" s="308" t="s">
        <v>1</v>
      </c>
      <c r="D26" s="308" t="s">
        <v>399</v>
      </c>
      <c r="E26" s="18" t="s">
        <v>1</v>
      </c>
      <c r="F26" s="309">
        <v>0</v>
      </c>
      <c r="G26" s="39"/>
      <c r="H26" s="45"/>
    </row>
    <row r="27" s="2" customFormat="1" ht="16.8" customHeight="1">
      <c r="A27" s="39"/>
      <c r="B27" s="45"/>
      <c r="C27" s="308" t="s">
        <v>1</v>
      </c>
      <c r="D27" s="308" t="s">
        <v>400</v>
      </c>
      <c r="E27" s="18" t="s">
        <v>1</v>
      </c>
      <c r="F27" s="309">
        <v>0.59999999999999998</v>
      </c>
      <c r="G27" s="39"/>
      <c r="H27" s="45"/>
    </row>
    <row r="28" s="2" customFormat="1" ht="16.8" customHeight="1">
      <c r="A28" s="39"/>
      <c r="B28" s="45"/>
      <c r="C28" s="308" t="s">
        <v>1</v>
      </c>
      <c r="D28" s="308" t="s">
        <v>401</v>
      </c>
      <c r="E28" s="18" t="s">
        <v>1</v>
      </c>
      <c r="F28" s="309">
        <v>1.3999999999999999</v>
      </c>
      <c r="G28" s="39"/>
      <c r="H28" s="45"/>
    </row>
    <row r="29" s="2" customFormat="1" ht="16.8" customHeight="1">
      <c r="A29" s="39"/>
      <c r="B29" s="45"/>
      <c r="C29" s="308" t="s">
        <v>94</v>
      </c>
      <c r="D29" s="308" t="s">
        <v>250</v>
      </c>
      <c r="E29" s="18" t="s">
        <v>1</v>
      </c>
      <c r="F29" s="309">
        <v>2</v>
      </c>
      <c r="G29" s="39"/>
      <c r="H29" s="45"/>
    </row>
    <row r="30" s="2" customFormat="1" ht="16.8" customHeight="1">
      <c r="A30" s="39"/>
      <c r="B30" s="45"/>
      <c r="C30" s="310" t="s">
        <v>1061</v>
      </c>
      <c r="D30" s="39"/>
      <c r="E30" s="39"/>
      <c r="F30" s="39"/>
      <c r="G30" s="39"/>
      <c r="H30" s="45"/>
    </row>
    <row r="31" s="2" customFormat="1" ht="16.8" customHeight="1">
      <c r="A31" s="39"/>
      <c r="B31" s="45"/>
      <c r="C31" s="308" t="s">
        <v>396</v>
      </c>
      <c r="D31" s="308" t="s">
        <v>1066</v>
      </c>
      <c r="E31" s="18" t="s">
        <v>273</v>
      </c>
      <c r="F31" s="309">
        <v>2</v>
      </c>
      <c r="G31" s="39"/>
      <c r="H31" s="45"/>
    </row>
    <row r="32" s="2" customFormat="1" ht="16.8" customHeight="1">
      <c r="A32" s="39"/>
      <c r="B32" s="45"/>
      <c r="C32" s="308" t="s">
        <v>419</v>
      </c>
      <c r="D32" s="308" t="s">
        <v>1065</v>
      </c>
      <c r="E32" s="18" t="s">
        <v>273</v>
      </c>
      <c r="F32" s="309">
        <v>2.448</v>
      </c>
      <c r="G32" s="39"/>
      <c r="H32" s="45"/>
    </row>
    <row r="33" s="2" customFormat="1" ht="16.8" customHeight="1">
      <c r="A33" s="39"/>
      <c r="B33" s="45"/>
      <c r="C33" s="304" t="s">
        <v>95</v>
      </c>
      <c r="D33" s="305" t="s">
        <v>1</v>
      </c>
      <c r="E33" s="306" t="s">
        <v>1</v>
      </c>
      <c r="F33" s="307">
        <v>173</v>
      </c>
      <c r="G33" s="39"/>
      <c r="H33" s="45"/>
    </row>
    <row r="34" s="2" customFormat="1" ht="16.8" customHeight="1">
      <c r="A34" s="39"/>
      <c r="B34" s="45"/>
      <c r="C34" s="308" t="s">
        <v>95</v>
      </c>
      <c r="D34" s="308" t="s">
        <v>242</v>
      </c>
      <c r="E34" s="18" t="s">
        <v>1</v>
      </c>
      <c r="F34" s="309">
        <v>173</v>
      </c>
      <c r="G34" s="39"/>
      <c r="H34" s="45"/>
    </row>
    <row r="35" s="2" customFormat="1" ht="16.8" customHeight="1">
      <c r="A35" s="39"/>
      <c r="B35" s="45"/>
      <c r="C35" s="310" t="s">
        <v>1061</v>
      </c>
      <c r="D35" s="39"/>
      <c r="E35" s="39"/>
      <c r="F35" s="39"/>
      <c r="G35" s="39"/>
      <c r="H35" s="45"/>
    </row>
    <row r="36" s="2" customFormat="1" ht="16.8" customHeight="1">
      <c r="A36" s="39"/>
      <c r="B36" s="45"/>
      <c r="C36" s="308" t="s">
        <v>239</v>
      </c>
      <c r="D36" s="308" t="s">
        <v>1067</v>
      </c>
      <c r="E36" s="18" t="s">
        <v>224</v>
      </c>
      <c r="F36" s="309">
        <v>173</v>
      </c>
      <c r="G36" s="39"/>
      <c r="H36" s="45"/>
    </row>
    <row r="37" s="2" customFormat="1" ht="16.8" customHeight="1">
      <c r="A37" s="39"/>
      <c r="B37" s="45"/>
      <c r="C37" s="308" t="s">
        <v>243</v>
      </c>
      <c r="D37" s="308" t="s">
        <v>1068</v>
      </c>
      <c r="E37" s="18" t="s">
        <v>224</v>
      </c>
      <c r="F37" s="309">
        <v>646</v>
      </c>
      <c r="G37" s="39"/>
      <c r="H37" s="45"/>
    </row>
    <row r="38" s="2" customFormat="1" ht="16.8" customHeight="1">
      <c r="A38" s="39"/>
      <c r="B38" s="45"/>
      <c r="C38" s="308" t="s">
        <v>844</v>
      </c>
      <c r="D38" s="308" t="s">
        <v>1069</v>
      </c>
      <c r="E38" s="18" t="s">
        <v>282</v>
      </c>
      <c r="F38" s="309">
        <v>621.18499999999995</v>
      </c>
      <c r="G38" s="39"/>
      <c r="H38" s="45"/>
    </row>
    <row r="39" s="2" customFormat="1" ht="16.8" customHeight="1">
      <c r="A39" s="39"/>
      <c r="B39" s="45"/>
      <c r="C39" s="308" t="s">
        <v>891</v>
      </c>
      <c r="D39" s="308" t="s">
        <v>892</v>
      </c>
      <c r="E39" s="18" t="s">
        <v>282</v>
      </c>
      <c r="F39" s="309">
        <v>427.38499999999999</v>
      </c>
      <c r="G39" s="39"/>
      <c r="H39" s="45"/>
    </row>
    <row r="40" s="2" customFormat="1" ht="16.8" customHeight="1">
      <c r="A40" s="39"/>
      <c r="B40" s="45"/>
      <c r="C40" s="304" t="s">
        <v>97</v>
      </c>
      <c r="D40" s="305" t="s">
        <v>1</v>
      </c>
      <c r="E40" s="306" t="s">
        <v>1</v>
      </c>
      <c r="F40" s="307">
        <v>359</v>
      </c>
      <c r="G40" s="39"/>
      <c r="H40" s="45"/>
    </row>
    <row r="41" s="2" customFormat="1" ht="16.8" customHeight="1">
      <c r="A41" s="39"/>
      <c r="B41" s="45"/>
      <c r="C41" s="308" t="s">
        <v>97</v>
      </c>
      <c r="D41" s="308" t="s">
        <v>229</v>
      </c>
      <c r="E41" s="18" t="s">
        <v>1</v>
      </c>
      <c r="F41" s="309">
        <v>359</v>
      </c>
      <c r="G41" s="39"/>
      <c r="H41" s="45"/>
    </row>
    <row r="42" s="2" customFormat="1" ht="16.8" customHeight="1">
      <c r="A42" s="39"/>
      <c r="B42" s="45"/>
      <c r="C42" s="310" t="s">
        <v>1061</v>
      </c>
      <c r="D42" s="39"/>
      <c r="E42" s="39"/>
      <c r="F42" s="39"/>
      <c r="G42" s="39"/>
      <c r="H42" s="45"/>
    </row>
    <row r="43" s="2" customFormat="1" ht="16.8" customHeight="1">
      <c r="A43" s="39"/>
      <c r="B43" s="45"/>
      <c r="C43" s="308" t="s">
        <v>222</v>
      </c>
      <c r="D43" s="308" t="s">
        <v>1070</v>
      </c>
      <c r="E43" s="18" t="s">
        <v>224</v>
      </c>
      <c r="F43" s="309">
        <v>359</v>
      </c>
      <c r="G43" s="39"/>
      <c r="H43" s="45"/>
    </row>
    <row r="44" s="2" customFormat="1" ht="16.8" customHeight="1">
      <c r="A44" s="39"/>
      <c r="B44" s="45"/>
      <c r="C44" s="308" t="s">
        <v>243</v>
      </c>
      <c r="D44" s="308" t="s">
        <v>1068</v>
      </c>
      <c r="E44" s="18" t="s">
        <v>224</v>
      </c>
      <c r="F44" s="309">
        <v>646</v>
      </c>
      <c r="G44" s="39"/>
      <c r="H44" s="45"/>
    </row>
    <row r="45" s="2" customFormat="1" ht="16.8" customHeight="1">
      <c r="A45" s="39"/>
      <c r="B45" s="45"/>
      <c r="C45" s="308" t="s">
        <v>858</v>
      </c>
      <c r="D45" s="308" t="s">
        <v>1071</v>
      </c>
      <c r="E45" s="18" t="s">
        <v>282</v>
      </c>
      <c r="F45" s="309">
        <v>205.215</v>
      </c>
      <c r="G45" s="39"/>
      <c r="H45" s="45"/>
    </row>
    <row r="46" s="2" customFormat="1" ht="16.8" customHeight="1">
      <c r="A46" s="39"/>
      <c r="B46" s="45"/>
      <c r="C46" s="308" t="s">
        <v>883</v>
      </c>
      <c r="D46" s="308" t="s">
        <v>1072</v>
      </c>
      <c r="E46" s="18" t="s">
        <v>282</v>
      </c>
      <c r="F46" s="309">
        <v>170.14500000000001</v>
      </c>
      <c r="G46" s="39"/>
      <c r="H46" s="45"/>
    </row>
    <row r="47" s="2" customFormat="1" ht="16.8" customHeight="1">
      <c r="A47" s="39"/>
      <c r="B47" s="45"/>
      <c r="C47" s="304" t="s">
        <v>99</v>
      </c>
      <c r="D47" s="305" t="s">
        <v>1</v>
      </c>
      <c r="E47" s="306" t="s">
        <v>1</v>
      </c>
      <c r="F47" s="307">
        <v>49</v>
      </c>
      <c r="G47" s="39"/>
      <c r="H47" s="45"/>
    </row>
    <row r="48" s="2" customFormat="1" ht="16.8" customHeight="1">
      <c r="A48" s="39"/>
      <c r="B48" s="45"/>
      <c r="C48" s="308" t="s">
        <v>99</v>
      </c>
      <c r="D48" s="308" t="s">
        <v>255</v>
      </c>
      <c r="E48" s="18" t="s">
        <v>1</v>
      </c>
      <c r="F48" s="309">
        <v>49</v>
      </c>
      <c r="G48" s="39"/>
      <c r="H48" s="45"/>
    </row>
    <row r="49" s="2" customFormat="1" ht="16.8" customHeight="1">
      <c r="A49" s="39"/>
      <c r="B49" s="45"/>
      <c r="C49" s="310" t="s">
        <v>1061</v>
      </c>
      <c r="D49" s="39"/>
      <c r="E49" s="39"/>
      <c r="F49" s="39"/>
      <c r="G49" s="39"/>
      <c r="H49" s="45"/>
    </row>
    <row r="50" s="2" customFormat="1" ht="16.8" customHeight="1">
      <c r="A50" s="39"/>
      <c r="B50" s="45"/>
      <c r="C50" s="308" t="s">
        <v>252</v>
      </c>
      <c r="D50" s="308" t="s">
        <v>1073</v>
      </c>
      <c r="E50" s="18" t="s">
        <v>168</v>
      </c>
      <c r="F50" s="309">
        <v>49</v>
      </c>
      <c r="G50" s="39"/>
      <c r="H50" s="45"/>
    </row>
    <row r="51" s="2" customFormat="1" ht="16.8" customHeight="1">
      <c r="A51" s="39"/>
      <c r="B51" s="45"/>
      <c r="C51" s="308" t="s">
        <v>858</v>
      </c>
      <c r="D51" s="308" t="s">
        <v>1071</v>
      </c>
      <c r="E51" s="18" t="s">
        <v>282</v>
      </c>
      <c r="F51" s="309">
        <v>205.215</v>
      </c>
      <c r="G51" s="39"/>
      <c r="H51" s="45"/>
    </row>
    <row r="52" s="2" customFormat="1" ht="16.8" customHeight="1">
      <c r="A52" s="39"/>
      <c r="B52" s="45"/>
      <c r="C52" s="308" t="s">
        <v>883</v>
      </c>
      <c r="D52" s="308" t="s">
        <v>1072</v>
      </c>
      <c r="E52" s="18" t="s">
        <v>282</v>
      </c>
      <c r="F52" s="309">
        <v>170.14500000000001</v>
      </c>
      <c r="G52" s="39"/>
      <c r="H52" s="45"/>
    </row>
    <row r="53" s="2" customFormat="1" ht="16.8" customHeight="1">
      <c r="A53" s="39"/>
      <c r="B53" s="45"/>
      <c r="C53" s="304" t="s">
        <v>102</v>
      </c>
      <c r="D53" s="305" t="s">
        <v>1</v>
      </c>
      <c r="E53" s="306" t="s">
        <v>1</v>
      </c>
      <c r="F53" s="307">
        <v>217</v>
      </c>
      <c r="G53" s="39"/>
      <c r="H53" s="45"/>
    </row>
    <row r="54" s="2" customFormat="1" ht="16.8" customHeight="1">
      <c r="A54" s="39"/>
      <c r="B54" s="45"/>
      <c r="C54" s="308" t="s">
        <v>1</v>
      </c>
      <c r="D54" s="308" t="s">
        <v>260</v>
      </c>
      <c r="E54" s="18" t="s">
        <v>1</v>
      </c>
      <c r="F54" s="309">
        <v>150</v>
      </c>
      <c r="G54" s="39"/>
      <c r="H54" s="45"/>
    </row>
    <row r="55" s="2" customFormat="1" ht="16.8" customHeight="1">
      <c r="A55" s="39"/>
      <c r="B55" s="45"/>
      <c r="C55" s="308" t="s">
        <v>1</v>
      </c>
      <c r="D55" s="308" t="s">
        <v>261</v>
      </c>
      <c r="E55" s="18" t="s">
        <v>1</v>
      </c>
      <c r="F55" s="309">
        <v>10</v>
      </c>
      <c r="G55" s="39"/>
      <c r="H55" s="45"/>
    </row>
    <row r="56" s="2" customFormat="1" ht="16.8" customHeight="1">
      <c r="A56" s="39"/>
      <c r="B56" s="45"/>
      <c r="C56" s="308" t="s">
        <v>1</v>
      </c>
      <c r="D56" s="308" t="s">
        <v>262</v>
      </c>
      <c r="E56" s="18" t="s">
        <v>1</v>
      </c>
      <c r="F56" s="309">
        <v>57</v>
      </c>
      <c r="G56" s="39"/>
      <c r="H56" s="45"/>
    </row>
    <row r="57" s="2" customFormat="1" ht="16.8" customHeight="1">
      <c r="A57" s="39"/>
      <c r="B57" s="45"/>
      <c r="C57" s="308" t="s">
        <v>102</v>
      </c>
      <c r="D57" s="308" t="s">
        <v>250</v>
      </c>
      <c r="E57" s="18" t="s">
        <v>1</v>
      </c>
      <c r="F57" s="309">
        <v>217</v>
      </c>
      <c r="G57" s="39"/>
      <c r="H57" s="45"/>
    </row>
    <row r="58" s="2" customFormat="1" ht="16.8" customHeight="1">
      <c r="A58" s="39"/>
      <c r="B58" s="45"/>
      <c r="C58" s="310" t="s">
        <v>1061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308" t="s">
        <v>257</v>
      </c>
      <c r="D59" s="308" t="s">
        <v>1074</v>
      </c>
      <c r="E59" s="18" t="s">
        <v>168</v>
      </c>
      <c r="F59" s="309">
        <v>217</v>
      </c>
      <c r="G59" s="39"/>
      <c r="H59" s="45"/>
    </row>
    <row r="60" s="2" customFormat="1" ht="16.8" customHeight="1">
      <c r="A60" s="39"/>
      <c r="B60" s="45"/>
      <c r="C60" s="308" t="s">
        <v>858</v>
      </c>
      <c r="D60" s="308" t="s">
        <v>1071</v>
      </c>
      <c r="E60" s="18" t="s">
        <v>282</v>
      </c>
      <c r="F60" s="309">
        <v>205.215</v>
      </c>
      <c r="G60" s="39"/>
      <c r="H60" s="45"/>
    </row>
    <row r="61" s="2" customFormat="1" ht="16.8" customHeight="1">
      <c r="A61" s="39"/>
      <c r="B61" s="45"/>
      <c r="C61" s="308" t="s">
        <v>883</v>
      </c>
      <c r="D61" s="308" t="s">
        <v>1072</v>
      </c>
      <c r="E61" s="18" t="s">
        <v>282</v>
      </c>
      <c r="F61" s="309">
        <v>170.14500000000001</v>
      </c>
      <c r="G61" s="39"/>
      <c r="H61" s="45"/>
    </row>
    <row r="62" s="2" customFormat="1" ht="16.8" customHeight="1">
      <c r="A62" s="39"/>
      <c r="B62" s="45"/>
      <c r="C62" s="304" t="s">
        <v>105</v>
      </c>
      <c r="D62" s="305" t="s">
        <v>1</v>
      </c>
      <c r="E62" s="306" t="s">
        <v>1</v>
      </c>
      <c r="F62" s="307">
        <v>80</v>
      </c>
      <c r="G62" s="39"/>
      <c r="H62" s="45"/>
    </row>
    <row r="63" s="2" customFormat="1" ht="16.8" customHeight="1">
      <c r="A63" s="39"/>
      <c r="B63" s="45"/>
      <c r="C63" s="308" t="s">
        <v>105</v>
      </c>
      <c r="D63" s="308" t="s">
        <v>238</v>
      </c>
      <c r="E63" s="18" t="s">
        <v>1</v>
      </c>
      <c r="F63" s="309">
        <v>80</v>
      </c>
      <c r="G63" s="39"/>
      <c r="H63" s="45"/>
    </row>
    <row r="64" s="2" customFormat="1" ht="16.8" customHeight="1">
      <c r="A64" s="39"/>
      <c r="B64" s="45"/>
      <c r="C64" s="310" t="s">
        <v>1061</v>
      </c>
      <c r="D64" s="39"/>
      <c r="E64" s="39"/>
      <c r="F64" s="39"/>
      <c r="G64" s="39"/>
      <c r="H64" s="45"/>
    </row>
    <row r="65" s="2" customFormat="1" ht="16.8" customHeight="1">
      <c r="A65" s="39"/>
      <c r="B65" s="45"/>
      <c r="C65" s="308" t="s">
        <v>235</v>
      </c>
      <c r="D65" s="308" t="s">
        <v>1075</v>
      </c>
      <c r="E65" s="18" t="s">
        <v>224</v>
      </c>
      <c r="F65" s="309">
        <v>80</v>
      </c>
      <c r="G65" s="39"/>
      <c r="H65" s="45"/>
    </row>
    <row r="66" s="2" customFormat="1" ht="16.8" customHeight="1">
      <c r="A66" s="39"/>
      <c r="B66" s="45"/>
      <c r="C66" s="308" t="s">
        <v>858</v>
      </c>
      <c r="D66" s="308" t="s">
        <v>1071</v>
      </c>
      <c r="E66" s="18" t="s">
        <v>282</v>
      </c>
      <c r="F66" s="309">
        <v>205.215</v>
      </c>
      <c r="G66" s="39"/>
      <c r="H66" s="45"/>
    </row>
    <row r="67" s="2" customFormat="1" ht="16.8" customHeight="1">
      <c r="A67" s="39"/>
      <c r="B67" s="45"/>
      <c r="C67" s="308" t="s">
        <v>887</v>
      </c>
      <c r="D67" s="308" t="s">
        <v>1076</v>
      </c>
      <c r="E67" s="18" t="s">
        <v>282</v>
      </c>
      <c r="F67" s="309">
        <v>34</v>
      </c>
      <c r="G67" s="39"/>
      <c r="H67" s="45"/>
    </row>
    <row r="68" s="2" customFormat="1" ht="16.8" customHeight="1">
      <c r="A68" s="39"/>
      <c r="B68" s="45"/>
      <c r="C68" s="304" t="s">
        <v>107</v>
      </c>
      <c r="D68" s="305" t="s">
        <v>1</v>
      </c>
      <c r="E68" s="306" t="s">
        <v>1</v>
      </c>
      <c r="F68" s="307">
        <v>646</v>
      </c>
      <c r="G68" s="39"/>
      <c r="H68" s="45"/>
    </row>
    <row r="69" s="2" customFormat="1" ht="16.8" customHeight="1">
      <c r="A69" s="39"/>
      <c r="B69" s="45"/>
      <c r="C69" s="308" t="s">
        <v>1</v>
      </c>
      <c r="D69" s="308" t="s">
        <v>246</v>
      </c>
      <c r="E69" s="18" t="s">
        <v>1</v>
      </c>
      <c r="F69" s="309">
        <v>359</v>
      </c>
      <c r="G69" s="39"/>
      <c r="H69" s="45"/>
    </row>
    <row r="70" s="2" customFormat="1" ht="16.8" customHeight="1">
      <c r="A70" s="39"/>
      <c r="B70" s="45"/>
      <c r="C70" s="308" t="s">
        <v>1</v>
      </c>
      <c r="D70" s="308" t="s">
        <v>247</v>
      </c>
      <c r="E70" s="18" t="s">
        <v>1</v>
      </c>
      <c r="F70" s="309">
        <v>75</v>
      </c>
      <c r="G70" s="39"/>
      <c r="H70" s="45"/>
    </row>
    <row r="71" s="2" customFormat="1" ht="16.8" customHeight="1">
      <c r="A71" s="39"/>
      <c r="B71" s="45"/>
      <c r="C71" s="308" t="s">
        <v>1</v>
      </c>
      <c r="D71" s="308" t="s">
        <v>248</v>
      </c>
      <c r="E71" s="18" t="s">
        <v>1</v>
      </c>
      <c r="F71" s="309">
        <v>39</v>
      </c>
      <c r="G71" s="39"/>
      <c r="H71" s="45"/>
    </row>
    <row r="72" s="2" customFormat="1" ht="16.8" customHeight="1">
      <c r="A72" s="39"/>
      <c r="B72" s="45"/>
      <c r="C72" s="308" t="s">
        <v>1</v>
      </c>
      <c r="D72" s="308" t="s">
        <v>249</v>
      </c>
      <c r="E72" s="18" t="s">
        <v>1</v>
      </c>
      <c r="F72" s="309">
        <v>173</v>
      </c>
      <c r="G72" s="39"/>
      <c r="H72" s="45"/>
    </row>
    <row r="73" s="2" customFormat="1" ht="16.8" customHeight="1">
      <c r="A73" s="39"/>
      <c r="B73" s="45"/>
      <c r="C73" s="308" t="s">
        <v>107</v>
      </c>
      <c r="D73" s="308" t="s">
        <v>250</v>
      </c>
      <c r="E73" s="18" t="s">
        <v>1</v>
      </c>
      <c r="F73" s="309">
        <v>646</v>
      </c>
      <c r="G73" s="39"/>
      <c r="H73" s="45"/>
    </row>
    <row r="74" s="2" customFormat="1" ht="16.8" customHeight="1">
      <c r="A74" s="39"/>
      <c r="B74" s="45"/>
      <c r="C74" s="310" t="s">
        <v>1061</v>
      </c>
      <c r="D74" s="39"/>
      <c r="E74" s="39"/>
      <c r="F74" s="39"/>
      <c r="G74" s="39"/>
      <c r="H74" s="45"/>
    </row>
    <row r="75" s="2" customFormat="1" ht="16.8" customHeight="1">
      <c r="A75" s="39"/>
      <c r="B75" s="45"/>
      <c r="C75" s="308" t="s">
        <v>243</v>
      </c>
      <c r="D75" s="308" t="s">
        <v>1068</v>
      </c>
      <c r="E75" s="18" t="s">
        <v>224</v>
      </c>
      <c r="F75" s="309">
        <v>646</v>
      </c>
      <c r="G75" s="39"/>
      <c r="H75" s="45"/>
    </row>
    <row r="76" s="2" customFormat="1" ht="16.8" customHeight="1">
      <c r="A76" s="39"/>
      <c r="B76" s="45"/>
      <c r="C76" s="308" t="s">
        <v>844</v>
      </c>
      <c r="D76" s="308" t="s">
        <v>1069</v>
      </c>
      <c r="E76" s="18" t="s">
        <v>282</v>
      </c>
      <c r="F76" s="309">
        <v>621.18499999999995</v>
      </c>
      <c r="G76" s="39"/>
      <c r="H76" s="45"/>
    </row>
    <row r="77" s="2" customFormat="1" ht="16.8" customHeight="1">
      <c r="A77" s="39"/>
      <c r="B77" s="45"/>
      <c r="C77" s="304" t="s">
        <v>109</v>
      </c>
      <c r="D77" s="305" t="s">
        <v>1</v>
      </c>
      <c r="E77" s="306" t="s">
        <v>1</v>
      </c>
      <c r="F77" s="307">
        <v>10</v>
      </c>
      <c r="G77" s="39"/>
      <c r="H77" s="45"/>
    </row>
    <row r="78" s="2" customFormat="1" ht="16.8" customHeight="1">
      <c r="A78" s="39"/>
      <c r="B78" s="45"/>
      <c r="C78" s="308" t="s">
        <v>1</v>
      </c>
      <c r="D78" s="308" t="s">
        <v>833</v>
      </c>
      <c r="E78" s="18" t="s">
        <v>1</v>
      </c>
      <c r="F78" s="309">
        <v>0</v>
      </c>
      <c r="G78" s="39"/>
      <c r="H78" s="45"/>
    </row>
    <row r="79" s="2" customFormat="1" ht="16.8" customHeight="1">
      <c r="A79" s="39"/>
      <c r="B79" s="45"/>
      <c r="C79" s="308" t="s">
        <v>109</v>
      </c>
      <c r="D79" s="308" t="s">
        <v>90</v>
      </c>
      <c r="E79" s="18" t="s">
        <v>1</v>
      </c>
      <c r="F79" s="309">
        <v>10</v>
      </c>
      <c r="G79" s="39"/>
      <c r="H79" s="45"/>
    </row>
    <row r="80" s="2" customFormat="1" ht="16.8" customHeight="1">
      <c r="A80" s="39"/>
      <c r="B80" s="45"/>
      <c r="C80" s="310" t="s">
        <v>1061</v>
      </c>
      <c r="D80" s="39"/>
      <c r="E80" s="39"/>
      <c r="F80" s="39"/>
      <c r="G80" s="39"/>
      <c r="H80" s="45"/>
    </row>
    <row r="81" s="2" customFormat="1" ht="16.8" customHeight="1">
      <c r="A81" s="39"/>
      <c r="B81" s="45"/>
      <c r="C81" s="308" t="s">
        <v>830</v>
      </c>
      <c r="D81" s="308" t="s">
        <v>1077</v>
      </c>
      <c r="E81" s="18" t="s">
        <v>168</v>
      </c>
      <c r="F81" s="309">
        <v>10</v>
      </c>
      <c r="G81" s="39"/>
      <c r="H81" s="45"/>
    </row>
    <row r="82" s="2" customFormat="1" ht="16.8" customHeight="1">
      <c r="A82" s="39"/>
      <c r="B82" s="45"/>
      <c r="C82" s="308" t="s">
        <v>858</v>
      </c>
      <c r="D82" s="308" t="s">
        <v>1071</v>
      </c>
      <c r="E82" s="18" t="s">
        <v>282</v>
      </c>
      <c r="F82" s="309">
        <v>205.215</v>
      </c>
      <c r="G82" s="39"/>
      <c r="H82" s="45"/>
    </row>
    <row r="83" s="2" customFormat="1" ht="16.8" customHeight="1">
      <c r="A83" s="39"/>
      <c r="B83" s="45"/>
      <c r="C83" s="304" t="s">
        <v>110</v>
      </c>
      <c r="D83" s="305" t="s">
        <v>1</v>
      </c>
      <c r="E83" s="306" t="s">
        <v>1</v>
      </c>
      <c r="F83" s="307">
        <v>39</v>
      </c>
      <c r="G83" s="39"/>
      <c r="H83" s="45"/>
    </row>
    <row r="84" s="2" customFormat="1" ht="16.8" customHeight="1">
      <c r="A84" s="39"/>
      <c r="B84" s="45"/>
      <c r="C84" s="308" t="s">
        <v>110</v>
      </c>
      <c r="D84" s="308" t="s">
        <v>233</v>
      </c>
      <c r="E84" s="18" t="s">
        <v>1</v>
      </c>
      <c r="F84" s="309">
        <v>39</v>
      </c>
      <c r="G84" s="39"/>
      <c r="H84" s="45"/>
    </row>
    <row r="85" s="2" customFormat="1" ht="16.8" customHeight="1">
      <c r="A85" s="39"/>
      <c r="B85" s="45"/>
      <c r="C85" s="310" t="s">
        <v>1061</v>
      </c>
      <c r="D85" s="39"/>
      <c r="E85" s="39"/>
      <c r="F85" s="39"/>
      <c r="G85" s="39"/>
      <c r="H85" s="45"/>
    </row>
    <row r="86" s="2" customFormat="1" ht="16.8" customHeight="1">
      <c r="A86" s="39"/>
      <c r="B86" s="45"/>
      <c r="C86" s="308" t="s">
        <v>230</v>
      </c>
      <c r="D86" s="308" t="s">
        <v>1078</v>
      </c>
      <c r="E86" s="18" t="s">
        <v>224</v>
      </c>
      <c r="F86" s="309">
        <v>39</v>
      </c>
      <c r="G86" s="39"/>
      <c r="H86" s="45"/>
    </row>
    <row r="87" s="2" customFormat="1" ht="16.8" customHeight="1">
      <c r="A87" s="39"/>
      <c r="B87" s="45"/>
      <c r="C87" s="308" t="s">
        <v>243</v>
      </c>
      <c r="D87" s="308" t="s">
        <v>1068</v>
      </c>
      <c r="E87" s="18" t="s">
        <v>224</v>
      </c>
      <c r="F87" s="309">
        <v>646</v>
      </c>
      <c r="G87" s="39"/>
      <c r="H87" s="45"/>
    </row>
    <row r="88" s="2" customFormat="1" ht="16.8" customHeight="1">
      <c r="A88" s="39"/>
      <c r="B88" s="45"/>
      <c r="C88" s="308" t="s">
        <v>858</v>
      </c>
      <c r="D88" s="308" t="s">
        <v>1071</v>
      </c>
      <c r="E88" s="18" t="s">
        <v>282</v>
      </c>
      <c r="F88" s="309">
        <v>205.215</v>
      </c>
      <c r="G88" s="39"/>
      <c r="H88" s="45"/>
    </row>
    <row r="89" s="2" customFormat="1" ht="16.8" customHeight="1">
      <c r="A89" s="39"/>
      <c r="B89" s="45"/>
      <c r="C89" s="308" t="s">
        <v>883</v>
      </c>
      <c r="D89" s="308" t="s">
        <v>1072</v>
      </c>
      <c r="E89" s="18" t="s">
        <v>282</v>
      </c>
      <c r="F89" s="309">
        <v>170.14500000000001</v>
      </c>
      <c r="G89" s="39"/>
      <c r="H89" s="45"/>
    </row>
    <row r="90" s="2" customFormat="1" ht="16.8" customHeight="1">
      <c r="A90" s="39"/>
      <c r="B90" s="45"/>
      <c r="C90" s="304" t="s">
        <v>112</v>
      </c>
      <c r="D90" s="305" t="s">
        <v>1</v>
      </c>
      <c r="E90" s="306" t="s">
        <v>1</v>
      </c>
      <c r="F90" s="307">
        <v>10</v>
      </c>
      <c r="G90" s="39"/>
      <c r="H90" s="45"/>
    </row>
    <row r="91" s="2" customFormat="1" ht="16.8" customHeight="1">
      <c r="A91" s="39"/>
      <c r="B91" s="45"/>
      <c r="C91" s="308" t="s">
        <v>1</v>
      </c>
      <c r="D91" s="308" t="s">
        <v>838</v>
      </c>
      <c r="E91" s="18" t="s">
        <v>1</v>
      </c>
      <c r="F91" s="309">
        <v>6</v>
      </c>
      <c r="G91" s="39"/>
      <c r="H91" s="45"/>
    </row>
    <row r="92" s="2" customFormat="1" ht="16.8" customHeight="1">
      <c r="A92" s="39"/>
      <c r="B92" s="45"/>
      <c r="C92" s="308" t="s">
        <v>1</v>
      </c>
      <c r="D92" s="308" t="s">
        <v>839</v>
      </c>
      <c r="E92" s="18" t="s">
        <v>1</v>
      </c>
      <c r="F92" s="309">
        <v>3</v>
      </c>
      <c r="G92" s="39"/>
      <c r="H92" s="45"/>
    </row>
    <row r="93" s="2" customFormat="1" ht="16.8" customHeight="1">
      <c r="A93" s="39"/>
      <c r="B93" s="45"/>
      <c r="C93" s="308" t="s">
        <v>1</v>
      </c>
      <c r="D93" s="308" t="s">
        <v>840</v>
      </c>
      <c r="E93" s="18" t="s">
        <v>1</v>
      </c>
      <c r="F93" s="309">
        <v>1</v>
      </c>
      <c r="G93" s="39"/>
      <c r="H93" s="45"/>
    </row>
    <row r="94" s="2" customFormat="1" ht="16.8" customHeight="1">
      <c r="A94" s="39"/>
      <c r="B94" s="45"/>
      <c r="C94" s="308" t="s">
        <v>112</v>
      </c>
      <c r="D94" s="308" t="s">
        <v>250</v>
      </c>
      <c r="E94" s="18" t="s">
        <v>1</v>
      </c>
      <c r="F94" s="309">
        <v>10</v>
      </c>
      <c r="G94" s="39"/>
      <c r="H94" s="45"/>
    </row>
    <row r="95" s="2" customFormat="1" ht="16.8" customHeight="1">
      <c r="A95" s="39"/>
      <c r="B95" s="45"/>
      <c r="C95" s="310" t="s">
        <v>1061</v>
      </c>
      <c r="D95" s="39"/>
      <c r="E95" s="39"/>
      <c r="F95" s="39"/>
      <c r="G95" s="39"/>
      <c r="H95" s="45"/>
    </row>
    <row r="96" s="2" customFormat="1" ht="16.8" customHeight="1">
      <c r="A96" s="39"/>
      <c r="B96" s="45"/>
      <c r="C96" s="308" t="s">
        <v>835</v>
      </c>
      <c r="D96" s="308" t="s">
        <v>1079</v>
      </c>
      <c r="E96" s="18" t="s">
        <v>576</v>
      </c>
      <c r="F96" s="309">
        <v>10</v>
      </c>
      <c r="G96" s="39"/>
      <c r="H96" s="45"/>
    </row>
    <row r="97" s="2" customFormat="1" ht="16.8" customHeight="1">
      <c r="A97" s="39"/>
      <c r="B97" s="45"/>
      <c r="C97" s="308" t="s">
        <v>858</v>
      </c>
      <c r="D97" s="308" t="s">
        <v>1071</v>
      </c>
      <c r="E97" s="18" t="s">
        <v>282</v>
      </c>
      <c r="F97" s="309">
        <v>205.215</v>
      </c>
      <c r="G97" s="39"/>
      <c r="H97" s="45"/>
    </row>
    <row r="98" s="2" customFormat="1" ht="16.8" customHeight="1">
      <c r="A98" s="39"/>
      <c r="B98" s="45"/>
      <c r="C98" s="304" t="s">
        <v>1080</v>
      </c>
      <c r="D98" s="305" t="s">
        <v>1</v>
      </c>
      <c r="E98" s="306" t="s">
        <v>1</v>
      </c>
      <c r="F98" s="307">
        <v>16.32</v>
      </c>
      <c r="G98" s="39"/>
      <c r="H98" s="45"/>
    </row>
    <row r="99" s="2" customFormat="1" ht="16.8" customHeight="1">
      <c r="A99" s="39"/>
      <c r="B99" s="45"/>
      <c r="C99" s="304" t="s">
        <v>1081</v>
      </c>
      <c r="D99" s="305" t="s">
        <v>1</v>
      </c>
      <c r="E99" s="306" t="s">
        <v>1</v>
      </c>
      <c r="F99" s="307">
        <v>12.6</v>
      </c>
      <c r="G99" s="39"/>
      <c r="H99" s="45"/>
    </row>
    <row r="100" s="2" customFormat="1" ht="16.8" customHeight="1">
      <c r="A100" s="39"/>
      <c r="B100" s="45"/>
      <c r="C100" s="304" t="s">
        <v>1082</v>
      </c>
      <c r="D100" s="305" t="s">
        <v>1</v>
      </c>
      <c r="E100" s="306" t="s">
        <v>1</v>
      </c>
      <c r="F100" s="307">
        <v>1472</v>
      </c>
      <c r="G100" s="39"/>
      <c r="H100" s="45"/>
    </row>
    <row r="101" s="2" customFormat="1" ht="16.8" customHeight="1">
      <c r="A101" s="39"/>
      <c r="B101" s="45"/>
      <c r="C101" s="304" t="s">
        <v>113</v>
      </c>
      <c r="D101" s="305" t="s">
        <v>1</v>
      </c>
      <c r="E101" s="306" t="s">
        <v>1</v>
      </c>
      <c r="F101" s="307">
        <v>115</v>
      </c>
      <c r="G101" s="39"/>
      <c r="H101" s="45"/>
    </row>
    <row r="102" s="2" customFormat="1" ht="16.8" customHeight="1">
      <c r="A102" s="39"/>
      <c r="B102" s="45"/>
      <c r="C102" s="308" t="s">
        <v>1</v>
      </c>
      <c r="D102" s="308" t="s">
        <v>452</v>
      </c>
      <c r="E102" s="18" t="s">
        <v>1</v>
      </c>
      <c r="F102" s="309">
        <v>0</v>
      </c>
      <c r="G102" s="39"/>
      <c r="H102" s="45"/>
    </row>
    <row r="103" s="2" customFormat="1" ht="16.8" customHeight="1">
      <c r="A103" s="39"/>
      <c r="B103" s="45"/>
      <c r="C103" s="308" t="s">
        <v>113</v>
      </c>
      <c r="D103" s="308" t="s">
        <v>453</v>
      </c>
      <c r="E103" s="18" t="s">
        <v>1</v>
      </c>
      <c r="F103" s="309">
        <v>115</v>
      </c>
      <c r="G103" s="39"/>
      <c r="H103" s="45"/>
    </row>
    <row r="104" s="2" customFormat="1" ht="16.8" customHeight="1">
      <c r="A104" s="39"/>
      <c r="B104" s="45"/>
      <c r="C104" s="310" t="s">
        <v>1061</v>
      </c>
      <c r="D104" s="39"/>
      <c r="E104" s="39"/>
      <c r="F104" s="39"/>
      <c r="G104" s="39"/>
      <c r="H104" s="45"/>
    </row>
    <row r="105" s="2" customFormat="1" ht="16.8" customHeight="1">
      <c r="A105" s="39"/>
      <c r="B105" s="45"/>
      <c r="C105" s="308" t="s">
        <v>449</v>
      </c>
      <c r="D105" s="308" t="s">
        <v>1083</v>
      </c>
      <c r="E105" s="18" t="s">
        <v>224</v>
      </c>
      <c r="F105" s="309">
        <v>151</v>
      </c>
      <c r="G105" s="39"/>
      <c r="H105" s="45"/>
    </row>
    <row r="106" s="2" customFormat="1" ht="16.8" customHeight="1">
      <c r="A106" s="39"/>
      <c r="B106" s="45"/>
      <c r="C106" s="308" t="s">
        <v>534</v>
      </c>
      <c r="D106" s="308" t="s">
        <v>535</v>
      </c>
      <c r="E106" s="18" t="s">
        <v>224</v>
      </c>
      <c r="F106" s="309">
        <v>34.200000000000003</v>
      </c>
      <c r="G106" s="39"/>
      <c r="H106" s="45"/>
    </row>
    <row r="107" s="2" customFormat="1" ht="16.8" customHeight="1">
      <c r="A107" s="39"/>
      <c r="B107" s="45"/>
      <c r="C107" s="308" t="s">
        <v>546</v>
      </c>
      <c r="D107" s="308" t="s">
        <v>547</v>
      </c>
      <c r="E107" s="18" t="s">
        <v>224</v>
      </c>
      <c r="F107" s="309">
        <v>115</v>
      </c>
      <c r="G107" s="39"/>
      <c r="H107" s="45"/>
    </row>
    <row r="108" s="2" customFormat="1" ht="16.8" customHeight="1">
      <c r="A108" s="39"/>
      <c r="B108" s="45"/>
      <c r="C108" s="304" t="s">
        <v>115</v>
      </c>
      <c r="D108" s="305" t="s">
        <v>1</v>
      </c>
      <c r="E108" s="306" t="s">
        <v>1</v>
      </c>
      <c r="F108" s="307">
        <v>5</v>
      </c>
      <c r="G108" s="39"/>
      <c r="H108" s="45"/>
    </row>
    <row r="109" s="2" customFormat="1" ht="16.8" customHeight="1">
      <c r="A109" s="39"/>
      <c r="B109" s="45"/>
      <c r="C109" s="308" t="s">
        <v>115</v>
      </c>
      <c r="D109" s="308" t="s">
        <v>510</v>
      </c>
      <c r="E109" s="18" t="s">
        <v>1</v>
      </c>
      <c r="F109" s="309">
        <v>5</v>
      </c>
      <c r="G109" s="39"/>
      <c r="H109" s="45"/>
    </row>
    <row r="110" s="2" customFormat="1" ht="16.8" customHeight="1">
      <c r="A110" s="39"/>
      <c r="B110" s="45"/>
      <c r="C110" s="310" t="s">
        <v>1061</v>
      </c>
      <c r="D110" s="39"/>
      <c r="E110" s="39"/>
      <c r="F110" s="39"/>
      <c r="G110" s="39"/>
      <c r="H110" s="45"/>
    </row>
    <row r="111" s="2" customFormat="1" ht="16.8" customHeight="1">
      <c r="A111" s="39"/>
      <c r="B111" s="45"/>
      <c r="C111" s="308" t="s">
        <v>507</v>
      </c>
      <c r="D111" s="308" t="s">
        <v>1084</v>
      </c>
      <c r="E111" s="18" t="s">
        <v>224</v>
      </c>
      <c r="F111" s="309">
        <v>478.60000000000002</v>
      </c>
      <c r="G111" s="39"/>
      <c r="H111" s="45"/>
    </row>
    <row r="112" s="2" customFormat="1" ht="16.8" customHeight="1">
      <c r="A112" s="39"/>
      <c r="B112" s="45"/>
      <c r="C112" s="308" t="s">
        <v>521</v>
      </c>
      <c r="D112" s="308" t="s">
        <v>522</v>
      </c>
      <c r="E112" s="18" t="s">
        <v>224</v>
      </c>
      <c r="F112" s="309">
        <v>416.94999999999999</v>
      </c>
      <c r="G112" s="39"/>
      <c r="H112" s="45"/>
    </row>
    <row r="113" s="2" customFormat="1" ht="16.8" customHeight="1">
      <c r="A113" s="39"/>
      <c r="B113" s="45"/>
      <c r="C113" s="304" t="s">
        <v>117</v>
      </c>
      <c r="D113" s="305" t="s">
        <v>1</v>
      </c>
      <c r="E113" s="306" t="s">
        <v>1</v>
      </c>
      <c r="F113" s="307">
        <v>30</v>
      </c>
      <c r="G113" s="39"/>
      <c r="H113" s="45"/>
    </row>
    <row r="114" s="2" customFormat="1" ht="16.8" customHeight="1">
      <c r="A114" s="39"/>
      <c r="B114" s="45"/>
      <c r="C114" s="308" t="s">
        <v>1</v>
      </c>
      <c r="D114" s="308" t="s">
        <v>1085</v>
      </c>
      <c r="E114" s="18" t="s">
        <v>1</v>
      </c>
      <c r="F114" s="309">
        <v>0</v>
      </c>
      <c r="G114" s="39"/>
      <c r="H114" s="45"/>
    </row>
    <row r="115" s="2" customFormat="1" ht="16.8" customHeight="1">
      <c r="A115" s="39"/>
      <c r="B115" s="45"/>
      <c r="C115" s="308" t="s">
        <v>1</v>
      </c>
      <c r="D115" s="308" t="s">
        <v>1086</v>
      </c>
      <c r="E115" s="18" t="s">
        <v>1</v>
      </c>
      <c r="F115" s="309">
        <v>14.4</v>
      </c>
      <c r="G115" s="39"/>
      <c r="H115" s="45"/>
    </row>
    <row r="116" s="2" customFormat="1" ht="16.8" customHeight="1">
      <c r="A116" s="39"/>
      <c r="B116" s="45"/>
      <c r="C116" s="308" t="s">
        <v>1</v>
      </c>
      <c r="D116" s="308" t="s">
        <v>1087</v>
      </c>
      <c r="E116" s="18" t="s">
        <v>1</v>
      </c>
      <c r="F116" s="309">
        <v>15.6</v>
      </c>
      <c r="G116" s="39"/>
      <c r="H116" s="45"/>
    </row>
    <row r="117" s="2" customFormat="1" ht="16.8" customHeight="1">
      <c r="A117" s="39"/>
      <c r="B117" s="45"/>
      <c r="C117" s="308" t="s">
        <v>1</v>
      </c>
      <c r="D117" s="308" t="s">
        <v>1</v>
      </c>
      <c r="E117" s="18" t="s">
        <v>1</v>
      </c>
      <c r="F117" s="309">
        <v>0</v>
      </c>
      <c r="G117" s="39"/>
      <c r="H117" s="45"/>
    </row>
    <row r="118" s="2" customFormat="1" ht="16.8" customHeight="1">
      <c r="A118" s="39"/>
      <c r="B118" s="45"/>
      <c r="C118" s="308" t="s">
        <v>117</v>
      </c>
      <c r="D118" s="308" t="s">
        <v>250</v>
      </c>
      <c r="E118" s="18" t="s">
        <v>1</v>
      </c>
      <c r="F118" s="309">
        <v>30</v>
      </c>
      <c r="G118" s="39"/>
      <c r="H118" s="45"/>
    </row>
    <row r="119" s="2" customFormat="1" ht="16.8" customHeight="1">
      <c r="A119" s="39"/>
      <c r="B119" s="45"/>
      <c r="C119" s="310" t="s">
        <v>1061</v>
      </c>
      <c r="D119" s="39"/>
      <c r="E119" s="39"/>
      <c r="F119" s="39"/>
      <c r="G119" s="39"/>
      <c r="H119" s="45"/>
    </row>
    <row r="120" s="2" customFormat="1" ht="16.8" customHeight="1">
      <c r="A120" s="39"/>
      <c r="B120" s="45"/>
      <c r="C120" s="308" t="s">
        <v>517</v>
      </c>
      <c r="D120" s="308" t="s">
        <v>518</v>
      </c>
      <c r="E120" s="18" t="s">
        <v>224</v>
      </c>
      <c r="F120" s="309">
        <v>30.294</v>
      </c>
      <c r="G120" s="39"/>
      <c r="H120" s="45"/>
    </row>
    <row r="121" s="2" customFormat="1" ht="16.8" customHeight="1">
      <c r="A121" s="39"/>
      <c r="B121" s="45"/>
      <c r="C121" s="308" t="s">
        <v>521</v>
      </c>
      <c r="D121" s="308" t="s">
        <v>522</v>
      </c>
      <c r="E121" s="18" t="s">
        <v>224</v>
      </c>
      <c r="F121" s="309">
        <v>416.94999999999999</v>
      </c>
      <c r="G121" s="39"/>
      <c r="H121" s="45"/>
    </row>
    <row r="122" s="2" customFormat="1" ht="16.8" customHeight="1">
      <c r="A122" s="39"/>
      <c r="B122" s="45"/>
      <c r="C122" s="304" t="s">
        <v>119</v>
      </c>
      <c r="D122" s="305" t="s">
        <v>1</v>
      </c>
      <c r="E122" s="306" t="s">
        <v>1</v>
      </c>
      <c r="F122" s="307">
        <v>22.100000000000001</v>
      </c>
      <c r="G122" s="39"/>
      <c r="H122" s="45"/>
    </row>
    <row r="123" s="2" customFormat="1" ht="16.8" customHeight="1">
      <c r="A123" s="39"/>
      <c r="B123" s="45"/>
      <c r="C123" s="308" t="s">
        <v>1</v>
      </c>
      <c r="D123" s="308" t="s">
        <v>302</v>
      </c>
      <c r="E123" s="18" t="s">
        <v>1</v>
      </c>
      <c r="F123" s="309">
        <v>0</v>
      </c>
      <c r="G123" s="39"/>
      <c r="H123" s="45"/>
    </row>
    <row r="124" s="2" customFormat="1" ht="16.8" customHeight="1">
      <c r="A124" s="39"/>
      <c r="B124" s="45"/>
      <c r="C124" s="308" t="s">
        <v>1</v>
      </c>
      <c r="D124" s="308" t="s">
        <v>560</v>
      </c>
      <c r="E124" s="18" t="s">
        <v>1</v>
      </c>
      <c r="F124" s="309">
        <v>10.300000000000001</v>
      </c>
      <c r="G124" s="39"/>
      <c r="H124" s="45"/>
    </row>
    <row r="125" s="2" customFormat="1" ht="16.8" customHeight="1">
      <c r="A125" s="39"/>
      <c r="B125" s="45"/>
      <c r="C125" s="308" t="s">
        <v>1</v>
      </c>
      <c r="D125" s="308" t="s">
        <v>561</v>
      </c>
      <c r="E125" s="18" t="s">
        <v>1</v>
      </c>
      <c r="F125" s="309">
        <v>1.75</v>
      </c>
      <c r="G125" s="39"/>
      <c r="H125" s="45"/>
    </row>
    <row r="126" s="2" customFormat="1" ht="16.8" customHeight="1">
      <c r="A126" s="39"/>
      <c r="B126" s="45"/>
      <c r="C126" s="308" t="s">
        <v>1</v>
      </c>
      <c r="D126" s="308" t="s">
        <v>562</v>
      </c>
      <c r="E126" s="18" t="s">
        <v>1</v>
      </c>
      <c r="F126" s="309">
        <v>1.75</v>
      </c>
      <c r="G126" s="39"/>
      <c r="H126" s="45"/>
    </row>
    <row r="127" s="2" customFormat="1" ht="16.8" customHeight="1">
      <c r="A127" s="39"/>
      <c r="B127" s="45"/>
      <c r="C127" s="308" t="s">
        <v>1</v>
      </c>
      <c r="D127" s="308" t="s">
        <v>563</v>
      </c>
      <c r="E127" s="18" t="s">
        <v>1</v>
      </c>
      <c r="F127" s="309">
        <v>1</v>
      </c>
      <c r="G127" s="39"/>
      <c r="H127" s="45"/>
    </row>
    <row r="128" s="2" customFormat="1" ht="16.8" customHeight="1">
      <c r="A128" s="39"/>
      <c r="B128" s="45"/>
      <c r="C128" s="308" t="s">
        <v>1</v>
      </c>
      <c r="D128" s="308" t="s">
        <v>564</v>
      </c>
      <c r="E128" s="18" t="s">
        <v>1</v>
      </c>
      <c r="F128" s="309">
        <v>7.2999999999999998</v>
      </c>
      <c r="G128" s="39"/>
      <c r="H128" s="45"/>
    </row>
    <row r="129" s="2" customFormat="1" ht="16.8" customHeight="1">
      <c r="A129" s="39"/>
      <c r="B129" s="45"/>
      <c r="C129" s="308" t="s">
        <v>1</v>
      </c>
      <c r="D129" s="308" t="s">
        <v>1</v>
      </c>
      <c r="E129" s="18" t="s">
        <v>1</v>
      </c>
      <c r="F129" s="309">
        <v>0</v>
      </c>
      <c r="G129" s="39"/>
      <c r="H129" s="45"/>
    </row>
    <row r="130" s="2" customFormat="1" ht="16.8" customHeight="1">
      <c r="A130" s="39"/>
      <c r="B130" s="45"/>
      <c r="C130" s="308" t="s">
        <v>119</v>
      </c>
      <c r="D130" s="308" t="s">
        <v>250</v>
      </c>
      <c r="E130" s="18" t="s">
        <v>1</v>
      </c>
      <c r="F130" s="309">
        <v>22.100000000000001</v>
      </c>
      <c r="G130" s="39"/>
      <c r="H130" s="45"/>
    </row>
    <row r="131" s="2" customFormat="1" ht="16.8" customHeight="1">
      <c r="A131" s="39"/>
      <c r="B131" s="45"/>
      <c r="C131" s="310" t="s">
        <v>1061</v>
      </c>
      <c r="D131" s="39"/>
      <c r="E131" s="39"/>
      <c r="F131" s="39"/>
      <c r="G131" s="39"/>
      <c r="H131" s="45"/>
    </row>
    <row r="132" s="2" customFormat="1" ht="16.8" customHeight="1">
      <c r="A132" s="39"/>
      <c r="B132" s="45"/>
      <c r="C132" s="308" t="s">
        <v>557</v>
      </c>
      <c r="D132" s="308" t="s">
        <v>1088</v>
      </c>
      <c r="E132" s="18" t="s">
        <v>168</v>
      </c>
      <c r="F132" s="309">
        <v>22.100000000000001</v>
      </c>
      <c r="G132" s="39"/>
      <c r="H132" s="45"/>
    </row>
    <row r="133" s="2" customFormat="1" ht="16.8" customHeight="1">
      <c r="A133" s="39"/>
      <c r="B133" s="45"/>
      <c r="C133" s="308" t="s">
        <v>379</v>
      </c>
      <c r="D133" s="308" t="s">
        <v>1089</v>
      </c>
      <c r="E133" s="18" t="s">
        <v>273</v>
      </c>
      <c r="F133" s="309">
        <v>27.134</v>
      </c>
      <c r="G133" s="39"/>
      <c r="H133" s="45"/>
    </row>
    <row r="134" s="2" customFormat="1" ht="16.8" customHeight="1">
      <c r="A134" s="39"/>
      <c r="B134" s="45"/>
      <c r="C134" s="304" t="s">
        <v>121</v>
      </c>
      <c r="D134" s="305" t="s">
        <v>1</v>
      </c>
      <c r="E134" s="306" t="s">
        <v>1</v>
      </c>
      <c r="F134" s="307">
        <v>64.930000000000007</v>
      </c>
      <c r="G134" s="39"/>
      <c r="H134" s="45"/>
    </row>
    <row r="135" s="2" customFormat="1" ht="16.8" customHeight="1">
      <c r="A135" s="39"/>
      <c r="B135" s="45"/>
      <c r="C135" s="308" t="s">
        <v>1</v>
      </c>
      <c r="D135" s="308" t="s">
        <v>1</v>
      </c>
      <c r="E135" s="18" t="s">
        <v>1</v>
      </c>
      <c r="F135" s="309">
        <v>0</v>
      </c>
      <c r="G135" s="39"/>
      <c r="H135" s="45"/>
    </row>
    <row r="136" s="2" customFormat="1" ht="16.8" customHeight="1">
      <c r="A136" s="39"/>
      <c r="B136" s="45"/>
      <c r="C136" s="308" t="s">
        <v>1</v>
      </c>
      <c r="D136" s="308" t="s">
        <v>569</v>
      </c>
      <c r="E136" s="18" t="s">
        <v>1</v>
      </c>
      <c r="F136" s="309">
        <v>14.93</v>
      </c>
      <c r="G136" s="39"/>
      <c r="H136" s="45"/>
    </row>
    <row r="137" s="2" customFormat="1" ht="16.8" customHeight="1">
      <c r="A137" s="39"/>
      <c r="B137" s="45"/>
      <c r="C137" s="308" t="s">
        <v>1</v>
      </c>
      <c r="D137" s="308" t="s">
        <v>570</v>
      </c>
      <c r="E137" s="18" t="s">
        <v>1</v>
      </c>
      <c r="F137" s="309">
        <v>5.7000000000000002</v>
      </c>
      <c r="G137" s="39"/>
      <c r="H137" s="45"/>
    </row>
    <row r="138" s="2" customFormat="1" ht="16.8" customHeight="1">
      <c r="A138" s="39"/>
      <c r="B138" s="45"/>
      <c r="C138" s="308" t="s">
        <v>1</v>
      </c>
      <c r="D138" s="308" t="s">
        <v>571</v>
      </c>
      <c r="E138" s="18" t="s">
        <v>1</v>
      </c>
      <c r="F138" s="309">
        <v>12.800000000000001</v>
      </c>
      <c r="G138" s="39"/>
      <c r="H138" s="45"/>
    </row>
    <row r="139" s="2" customFormat="1" ht="16.8" customHeight="1">
      <c r="A139" s="39"/>
      <c r="B139" s="45"/>
      <c r="C139" s="308" t="s">
        <v>1</v>
      </c>
      <c r="D139" s="308" t="s">
        <v>572</v>
      </c>
      <c r="E139" s="18" t="s">
        <v>1</v>
      </c>
      <c r="F139" s="309">
        <v>31.5</v>
      </c>
      <c r="G139" s="39"/>
      <c r="H139" s="45"/>
    </row>
    <row r="140" s="2" customFormat="1" ht="16.8" customHeight="1">
      <c r="A140" s="39"/>
      <c r="B140" s="45"/>
      <c r="C140" s="308" t="s">
        <v>1</v>
      </c>
      <c r="D140" s="308" t="s">
        <v>1</v>
      </c>
      <c r="E140" s="18" t="s">
        <v>1</v>
      </c>
      <c r="F140" s="309">
        <v>0</v>
      </c>
      <c r="G140" s="39"/>
      <c r="H140" s="45"/>
    </row>
    <row r="141" s="2" customFormat="1" ht="16.8" customHeight="1">
      <c r="A141" s="39"/>
      <c r="B141" s="45"/>
      <c r="C141" s="308" t="s">
        <v>121</v>
      </c>
      <c r="D141" s="308" t="s">
        <v>250</v>
      </c>
      <c r="E141" s="18" t="s">
        <v>1</v>
      </c>
      <c r="F141" s="309">
        <v>64.930000000000007</v>
      </c>
      <c r="G141" s="39"/>
      <c r="H141" s="45"/>
    </row>
    <row r="142" s="2" customFormat="1" ht="16.8" customHeight="1">
      <c r="A142" s="39"/>
      <c r="B142" s="45"/>
      <c r="C142" s="310" t="s">
        <v>1061</v>
      </c>
      <c r="D142" s="39"/>
      <c r="E142" s="39"/>
      <c r="F142" s="39"/>
      <c r="G142" s="39"/>
      <c r="H142" s="45"/>
    </row>
    <row r="143" s="2" customFormat="1" ht="16.8" customHeight="1">
      <c r="A143" s="39"/>
      <c r="B143" s="45"/>
      <c r="C143" s="308" t="s">
        <v>566</v>
      </c>
      <c r="D143" s="308" t="s">
        <v>1090</v>
      </c>
      <c r="E143" s="18" t="s">
        <v>168</v>
      </c>
      <c r="F143" s="309">
        <v>64.930000000000007</v>
      </c>
      <c r="G143" s="39"/>
      <c r="H143" s="45"/>
    </row>
    <row r="144" s="2" customFormat="1" ht="16.8" customHeight="1">
      <c r="A144" s="39"/>
      <c r="B144" s="45"/>
      <c r="C144" s="308" t="s">
        <v>379</v>
      </c>
      <c r="D144" s="308" t="s">
        <v>1089</v>
      </c>
      <c r="E144" s="18" t="s">
        <v>273</v>
      </c>
      <c r="F144" s="309">
        <v>27.134</v>
      </c>
      <c r="G144" s="39"/>
      <c r="H144" s="45"/>
    </row>
    <row r="145" s="2" customFormat="1" ht="16.8" customHeight="1">
      <c r="A145" s="39"/>
      <c r="B145" s="45"/>
      <c r="C145" s="304" t="s">
        <v>123</v>
      </c>
      <c r="D145" s="305" t="s">
        <v>1</v>
      </c>
      <c r="E145" s="306" t="s">
        <v>1</v>
      </c>
      <c r="F145" s="307">
        <v>405</v>
      </c>
      <c r="G145" s="39"/>
      <c r="H145" s="45"/>
    </row>
    <row r="146" s="2" customFormat="1" ht="16.8" customHeight="1">
      <c r="A146" s="39"/>
      <c r="B146" s="45"/>
      <c r="C146" s="308" t="s">
        <v>123</v>
      </c>
      <c r="D146" s="308" t="s">
        <v>763</v>
      </c>
      <c r="E146" s="18" t="s">
        <v>1</v>
      </c>
      <c r="F146" s="309">
        <v>405</v>
      </c>
      <c r="G146" s="39"/>
      <c r="H146" s="45"/>
    </row>
    <row r="147" s="2" customFormat="1" ht="16.8" customHeight="1">
      <c r="A147" s="39"/>
      <c r="B147" s="45"/>
      <c r="C147" s="310" t="s">
        <v>1061</v>
      </c>
      <c r="D147" s="39"/>
      <c r="E147" s="39"/>
      <c r="F147" s="39"/>
      <c r="G147" s="39"/>
      <c r="H147" s="45"/>
    </row>
    <row r="148" s="2" customFormat="1" ht="16.8" customHeight="1">
      <c r="A148" s="39"/>
      <c r="B148" s="45"/>
      <c r="C148" s="308" t="s">
        <v>760</v>
      </c>
      <c r="D148" s="308" t="s">
        <v>1091</v>
      </c>
      <c r="E148" s="18" t="s">
        <v>168</v>
      </c>
      <c r="F148" s="309">
        <v>405</v>
      </c>
      <c r="G148" s="39"/>
      <c r="H148" s="45"/>
    </row>
    <row r="149" s="2" customFormat="1" ht="16.8" customHeight="1">
      <c r="A149" s="39"/>
      <c r="B149" s="45"/>
      <c r="C149" s="308" t="s">
        <v>770</v>
      </c>
      <c r="D149" s="308" t="s">
        <v>1092</v>
      </c>
      <c r="E149" s="18" t="s">
        <v>168</v>
      </c>
      <c r="F149" s="309">
        <v>405</v>
      </c>
      <c r="G149" s="39"/>
      <c r="H149" s="45"/>
    </row>
    <row r="150" s="2" customFormat="1" ht="16.8" customHeight="1">
      <c r="A150" s="39"/>
      <c r="B150" s="45"/>
      <c r="C150" s="308" t="s">
        <v>765</v>
      </c>
      <c r="D150" s="308" t="s">
        <v>766</v>
      </c>
      <c r="E150" s="18" t="s">
        <v>224</v>
      </c>
      <c r="F150" s="309">
        <v>40.5</v>
      </c>
      <c r="G150" s="39"/>
      <c r="H150" s="45"/>
    </row>
    <row r="151" s="2" customFormat="1" ht="16.8" customHeight="1">
      <c r="A151" s="39"/>
      <c r="B151" s="45"/>
      <c r="C151" s="308" t="s">
        <v>765</v>
      </c>
      <c r="D151" s="308" t="s">
        <v>766</v>
      </c>
      <c r="E151" s="18" t="s">
        <v>224</v>
      </c>
      <c r="F151" s="309">
        <v>40.5</v>
      </c>
      <c r="G151" s="39"/>
      <c r="H151" s="45"/>
    </row>
    <row r="152" s="2" customFormat="1" ht="16.8" customHeight="1">
      <c r="A152" s="39"/>
      <c r="B152" s="45"/>
      <c r="C152" s="304" t="s">
        <v>125</v>
      </c>
      <c r="D152" s="305" t="s">
        <v>1</v>
      </c>
      <c r="E152" s="306" t="s">
        <v>1</v>
      </c>
      <c r="F152" s="307">
        <v>42</v>
      </c>
      <c r="G152" s="39"/>
      <c r="H152" s="45"/>
    </row>
    <row r="153" s="2" customFormat="1" ht="16.8" customHeight="1">
      <c r="A153" s="39"/>
      <c r="B153" s="45"/>
      <c r="C153" s="308" t="s">
        <v>125</v>
      </c>
      <c r="D153" s="308" t="s">
        <v>804</v>
      </c>
      <c r="E153" s="18" t="s">
        <v>1</v>
      </c>
      <c r="F153" s="309">
        <v>42</v>
      </c>
      <c r="G153" s="39"/>
      <c r="H153" s="45"/>
    </row>
    <row r="154" s="2" customFormat="1" ht="16.8" customHeight="1">
      <c r="A154" s="39"/>
      <c r="B154" s="45"/>
      <c r="C154" s="310" t="s">
        <v>1061</v>
      </c>
      <c r="D154" s="39"/>
      <c r="E154" s="39"/>
      <c r="F154" s="39"/>
      <c r="G154" s="39"/>
      <c r="H154" s="45"/>
    </row>
    <row r="155" s="2" customFormat="1" ht="16.8" customHeight="1">
      <c r="A155" s="39"/>
      <c r="B155" s="45"/>
      <c r="C155" s="308" t="s">
        <v>801</v>
      </c>
      <c r="D155" s="308" t="s">
        <v>1093</v>
      </c>
      <c r="E155" s="18" t="s">
        <v>168</v>
      </c>
      <c r="F155" s="309">
        <v>42</v>
      </c>
      <c r="G155" s="39"/>
      <c r="H155" s="45"/>
    </row>
    <row r="156" s="2" customFormat="1" ht="16.8" customHeight="1">
      <c r="A156" s="39"/>
      <c r="B156" s="45"/>
      <c r="C156" s="308" t="s">
        <v>806</v>
      </c>
      <c r="D156" s="308" t="s">
        <v>807</v>
      </c>
      <c r="E156" s="18" t="s">
        <v>168</v>
      </c>
      <c r="F156" s="309">
        <v>85.680000000000007</v>
      </c>
      <c r="G156" s="39"/>
      <c r="H156" s="45"/>
    </row>
    <row r="157" s="2" customFormat="1" ht="16.8" customHeight="1">
      <c r="A157" s="39"/>
      <c r="B157" s="45"/>
      <c r="C157" s="304" t="s">
        <v>127</v>
      </c>
      <c r="D157" s="305" t="s">
        <v>1</v>
      </c>
      <c r="E157" s="306" t="s">
        <v>1</v>
      </c>
      <c r="F157" s="307">
        <v>15.223000000000001</v>
      </c>
      <c r="G157" s="39"/>
      <c r="H157" s="45"/>
    </row>
    <row r="158" s="2" customFormat="1" ht="16.8" customHeight="1">
      <c r="A158" s="39"/>
      <c r="B158" s="45"/>
      <c r="C158" s="308" t="s">
        <v>1</v>
      </c>
      <c r="D158" s="308" t="s">
        <v>428</v>
      </c>
      <c r="E158" s="18" t="s">
        <v>1</v>
      </c>
      <c r="F158" s="309">
        <v>0</v>
      </c>
      <c r="G158" s="39"/>
      <c r="H158" s="45"/>
    </row>
    <row r="159" s="2" customFormat="1" ht="16.8" customHeight="1">
      <c r="A159" s="39"/>
      <c r="B159" s="45"/>
      <c r="C159" s="308" t="s">
        <v>1</v>
      </c>
      <c r="D159" s="308" t="s">
        <v>429</v>
      </c>
      <c r="E159" s="18" t="s">
        <v>1</v>
      </c>
      <c r="F159" s="309">
        <v>0</v>
      </c>
      <c r="G159" s="39"/>
      <c r="H159" s="45"/>
    </row>
    <row r="160" s="2" customFormat="1" ht="16.8" customHeight="1">
      <c r="A160" s="39"/>
      <c r="B160" s="45"/>
      <c r="C160" s="308" t="s">
        <v>1</v>
      </c>
      <c r="D160" s="308" t="s">
        <v>1</v>
      </c>
      <c r="E160" s="18" t="s">
        <v>1</v>
      </c>
      <c r="F160" s="309">
        <v>0</v>
      </c>
      <c r="G160" s="39"/>
      <c r="H160" s="45"/>
    </row>
    <row r="161" s="2" customFormat="1" ht="16.8" customHeight="1">
      <c r="A161" s="39"/>
      <c r="B161" s="45"/>
      <c r="C161" s="308" t="s">
        <v>1</v>
      </c>
      <c r="D161" s="308" t="s">
        <v>430</v>
      </c>
      <c r="E161" s="18" t="s">
        <v>1</v>
      </c>
      <c r="F161" s="309">
        <v>2.6869999999999998</v>
      </c>
      <c r="G161" s="39"/>
      <c r="H161" s="45"/>
    </row>
    <row r="162" s="2" customFormat="1" ht="16.8" customHeight="1">
      <c r="A162" s="39"/>
      <c r="B162" s="45"/>
      <c r="C162" s="308" t="s">
        <v>1</v>
      </c>
      <c r="D162" s="308" t="s">
        <v>431</v>
      </c>
      <c r="E162" s="18" t="s">
        <v>1</v>
      </c>
      <c r="F162" s="309">
        <v>1.026</v>
      </c>
      <c r="G162" s="39"/>
      <c r="H162" s="45"/>
    </row>
    <row r="163" s="2" customFormat="1" ht="16.8" customHeight="1">
      <c r="A163" s="39"/>
      <c r="B163" s="45"/>
      <c r="C163" s="308" t="s">
        <v>1</v>
      </c>
      <c r="D163" s="308" t="s">
        <v>432</v>
      </c>
      <c r="E163" s="18" t="s">
        <v>1</v>
      </c>
      <c r="F163" s="309">
        <v>2.3039999999999998</v>
      </c>
      <c r="G163" s="39"/>
      <c r="H163" s="45"/>
    </row>
    <row r="164" s="2" customFormat="1" ht="16.8" customHeight="1">
      <c r="A164" s="39"/>
      <c r="B164" s="45"/>
      <c r="C164" s="308" t="s">
        <v>1</v>
      </c>
      <c r="D164" s="308" t="s">
        <v>433</v>
      </c>
      <c r="E164" s="18" t="s">
        <v>1</v>
      </c>
      <c r="F164" s="309">
        <v>5.6699999999999999</v>
      </c>
      <c r="G164" s="39"/>
      <c r="H164" s="45"/>
    </row>
    <row r="165" s="2" customFormat="1" ht="16.8" customHeight="1">
      <c r="A165" s="39"/>
      <c r="B165" s="45"/>
      <c r="C165" s="308" t="s">
        <v>1</v>
      </c>
      <c r="D165" s="308" t="s">
        <v>1</v>
      </c>
      <c r="E165" s="18" t="s">
        <v>1</v>
      </c>
      <c r="F165" s="309">
        <v>0</v>
      </c>
      <c r="G165" s="39"/>
      <c r="H165" s="45"/>
    </row>
    <row r="166" s="2" customFormat="1" ht="16.8" customHeight="1">
      <c r="A166" s="39"/>
      <c r="B166" s="45"/>
      <c r="C166" s="308" t="s">
        <v>1</v>
      </c>
      <c r="D166" s="308" t="s">
        <v>302</v>
      </c>
      <c r="E166" s="18" t="s">
        <v>1</v>
      </c>
      <c r="F166" s="309">
        <v>0</v>
      </c>
      <c r="G166" s="39"/>
      <c r="H166" s="45"/>
    </row>
    <row r="167" s="2" customFormat="1" ht="16.8" customHeight="1">
      <c r="A167" s="39"/>
      <c r="B167" s="45"/>
      <c r="C167" s="308" t="s">
        <v>1</v>
      </c>
      <c r="D167" s="308" t="s">
        <v>434</v>
      </c>
      <c r="E167" s="18" t="s">
        <v>1</v>
      </c>
      <c r="F167" s="309">
        <v>1.6479999999999999</v>
      </c>
      <c r="G167" s="39"/>
      <c r="H167" s="45"/>
    </row>
    <row r="168" s="2" customFormat="1" ht="16.8" customHeight="1">
      <c r="A168" s="39"/>
      <c r="B168" s="45"/>
      <c r="C168" s="308" t="s">
        <v>1</v>
      </c>
      <c r="D168" s="308" t="s">
        <v>435</v>
      </c>
      <c r="E168" s="18" t="s">
        <v>1</v>
      </c>
      <c r="F168" s="309">
        <v>0.28000000000000003</v>
      </c>
      <c r="G168" s="39"/>
      <c r="H168" s="45"/>
    </row>
    <row r="169" s="2" customFormat="1" ht="16.8" customHeight="1">
      <c r="A169" s="39"/>
      <c r="B169" s="45"/>
      <c r="C169" s="308" t="s">
        <v>1</v>
      </c>
      <c r="D169" s="308" t="s">
        <v>436</v>
      </c>
      <c r="E169" s="18" t="s">
        <v>1</v>
      </c>
      <c r="F169" s="309">
        <v>0.28000000000000003</v>
      </c>
      <c r="G169" s="39"/>
      <c r="H169" s="45"/>
    </row>
    <row r="170" s="2" customFormat="1" ht="16.8" customHeight="1">
      <c r="A170" s="39"/>
      <c r="B170" s="45"/>
      <c r="C170" s="308" t="s">
        <v>1</v>
      </c>
      <c r="D170" s="308" t="s">
        <v>437</v>
      </c>
      <c r="E170" s="18" t="s">
        <v>1</v>
      </c>
      <c r="F170" s="309">
        <v>0.16</v>
      </c>
      <c r="G170" s="39"/>
      <c r="H170" s="45"/>
    </row>
    <row r="171" s="2" customFormat="1" ht="16.8" customHeight="1">
      <c r="A171" s="39"/>
      <c r="B171" s="45"/>
      <c r="C171" s="308" t="s">
        <v>1</v>
      </c>
      <c r="D171" s="308" t="s">
        <v>438</v>
      </c>
      <c r="E171" s="18" t="s">
        <v>1</v>
      </c>
      <c r="F171" s="309">
        <v>1.1679999999999999</v>
      </c>
      <c r="G171" s="39"/>
      <c r="H171" s="45"/>
    </row>
    <row r="172" s="2" customFormat="1" ht="16.8" customHeight="1">
      <c r="A172" s="39"/>
      <c r="B172" s="45"/>
      <c r="C172" s="308" t="s">
        <v>1</v>
      </c>
      <c r="D172" s="308" t="s">
        <v>1</v>
      </c>
      <c r="E172" s="18" t="s">
        <v>1</v>
      </c>
      <c r="F172" s="309">
        <v>0</v>
      </c>
      <c r="G172" s="39"/>
      <c r="H172" s="45"/>
    </row>
    <row r="173" s="2" customFormat="1" ht="16.8" customHeight="1">
      <c r="A173" s="39"/>
      <c r="B173" s="45"/>
      <c r="C173" s="308" t="s">
        <v>127</v>
      </c>
      <c r="D173" s="308" t="s">
        <v>250</v>
      </c>
      <c r="E173" s="18" t="s">
        <v>1</v>
      </c>
      <c r="F173" s="309">
        <v>15.223000000000001</v>
      </c>
      <c r="G173" s="39"/>
      <c r="H173" s="45"/>
    </row>
    <row r="174" s="2" customFormat="1" ht="16.8" customHeight="1">
      <c r="A174" s="39"/>
      <c r="B174" s="45"/>
      <c r="C174" s="310" t="s">
        <v>1061</v>
      </c>
      <c r="D174" s="39"/>
      <c r="E174" s="39"/>
      <c r="F174" s="39"/>
      <c r="G174" s="39"/>
      <c r="H174" s="45"/>
    </row>
    <row r="175" s="2" customFormat="1" ht="16.8" customHeight="1">
      <c r="A175" s="39"/>
      <c r="B175" s="45"/>
      <c r="C175" s="308" t="s">
        <v>425</v>
      </c>
      <c r="D175" s="308" t="s">
        <v>1094</v>
      </c>
      <c r="E175" s="18" t="s">
        <v>273</v>
      </c>
      <c r="F175" s="309">
        <v>15.223000000000001</v>
      </c>
      <c r="G175" s="39"/>
      <c r="H175" s="45"/>
    </row>
    <row r="176" s="2" customFormat="1" ht="16.8" customHeight="1">
      <c r="A176" s="39"/>
      <c r="B176" s="45"/>
      <c r="C176" s="308" t="s">
        <v>285</v>
      </c>
      <c r="D176" s="308" t="s">
        <v>1095</v>
      </c>
      <c r="E176" s="18" t="s">
        <v>273</v>
      </c>
      <c r="F176" s="309">
        <v>121.702</v>
      </c>
      <c r="G176" s="39"/>
      <c r="H176" s="45"/>
    </row>
    <row r="177" s="2" customFormat="1" ht="16.8" customHeight="1">
      <c r="A177" s="39"/>
      <c r="B177" s="45"/>
      <c r="C177" s="308" t="s">
        <v>354</v>
      </c>
      <c r="D177" s="308" t="s">
        <v>1096</v>
      </c>
      <c r="E177" s="18" t="s">
        <v>273</v>
      </c>
      <c r="F177" s="309">
        <v>78.530000000000001</v>
      </c>
      <c r="G177" s="39"/>
      <c r="H177" s="45"/>
    </row>
    <row r="178" s="2" customFormat="1" ht="16.8" customHeight="1">
      <c r="A178" s="39"/>
      <c r="B178" s="45"/>
      <c r="C178" s="304" t="s">
        <v>129</v>
      </c>
      <c r="D178" s="305" t="s">
        <v>1</v>
      </c>
      <c r="E178" s="306" t="s">
        <v>1</v>
      </c>
      <c r="F178" s="307">
        <v>60.484000000000002</v>
      </c>
      <c r="G178" s="39"/>
      <c r="H178" s="45"/>
    </row>
    <row r="179" s="2" customFormat="1" ht="16.8" customHeight="1">
      <c r="A179" s="39"/>
      <c r="B179" s="45"/>
      <c r="C179" s="308" t="s">
        <v>1</v>
      </c>
      <c r="D179" s="308" t="s">
        <v>920</v>
      </c>
      <c r="E179" s="18" t="s">
        <v>1</v>
      </c>
      <c r="F179" s="309">
        <v>0</v>
      </c>
      <c r="G179" s="39"/>
      <c r="H179" s="45"/>
    </row>
    <row r="180" s="2" customFormat="1" ht="16.8" customHeight="1">
      <c r="A180" s="39"/>
      <c r="B180" s="45"/>
      <c r="C180" s="308" t="s">
        <v>1</v>
      </c>
      <c r="D180" s="308" t="s">
        <v>921</v>
      </c>
      <c r="E180" s="18" t="s">
        <v>1</v>
      </c>
      <c r="F180" s="309">
        <v>0</v>
      </c>
      <c r="G180" s="39"/>
      <c r="H180" s="45"/>
    </row>
    <row r="181" s="2" customFormat="1" ht="16.8" customHeight="1">
      <c r="A181" s="39"/>
      <c r="B181" s="45"/>
      <c r="C181" s="308" t="s">
        <v>1</v>
      </c>
      <c r="D181" s="308" t="s">
        <v>697</v>
      </c>
      <c r="E181" s="18" t="s">
        <v>1</v>
      </c>
      <c r="F181" s="309">
        <v>0</v>
      </c>
      <c r="G181" s="39"/>
      <c r="H181" s="45"/>
    </row>
    <row r="182" s="2" customFormat="1" ht="16.8" customHeight="1">
      <c r="A182" s="39"/>
      <c r="B182" s="45"/>
      <c r="C182" s="308" t="s">
        <v>1</v>
      </c>
      <c r="D182" s="308" t="s">
        <v>699</v>
      </c>
      <c r="E182" s="18" t="s">
        <v>1</v>
      </c>
      <c r="F182" s="309">
        <v>0</v>
      </c>
      <c r="G182" s="39"/>
      <c r="H182" s="45"/>
    </row>
    <row r="183" s="2" customFormat="1" ht="16.8" customHeight="1">
      <c r="A183" s="39"/>
      <c r="B183" s="45"/>
      <c r="C183" s="308" t="s">
        <v>1</v>
      </c>
      <c r="D183" s="308" t="s">
        <v>922</v>
      </c>
      <c r="E183" s="18" t="s">
        <v>1</v>
      </c>
      <c r="F183" s="309">
        <v>13.199999999999999</v>
      </c>
      <c r="G183" s="39"/>
      <c r="H183" s="45"/>
    </row>
    <row r="184" s="2" customFormat="1" ht="16.8" customHeight="1">
      <c r="A184" s="39"/>
      <c r="B184" s="45"/>
      <c r="C184" s="308" t="s">
        <v>1</v>
      </c>
      <c r="D184" s="308" t="s">
        <v>702</v>
      </c>
      <c r="E184" s="18" t="s">
        <v>1</v>
      </c>
      <c r="F184" s="309">
        <v>0</v>
      </c>
      <c r="G184" s="39"/>
      <c r="H184" s="45"/>
    </row>
    <row r="185" s="2" customFormat="1" ht="16.8" customHeight="1">
      <c r="A185" s="39"/>
      <c r="B185" s="45"/>
      <c r="C185" s="308" t="s">
        <v>1</v>
      </c>
      <c r="D185" s="308" t="s">
        <v>923</v>
      </c>
      <c r="E185" s="18" t="s">
        <v>1</v>
      </c>
      <c r="F185" s="309">
        <v>16</v>
      </c>
      <c r="G185" s="39"/>
      <c r="H185" s="45"/>
    </row>
    <row r="186" s="2" customFormat="1" ht="16.8" customHeight="1">
      <c r="A186" s="39"/>
      <c r="B186" s="45"/>
      <c r="C186" s="308" t="s">
        <v>1</v>
      </c>
      <c r="D186" s="308" t="s">
        <v>704</v>
      </c>
      <c r="E186" s="18" t="s">
        <v>1</v>
      </c>
      <c r="F186" s="309">
        <v>0</v>
      </c>
      <c r="G186" s="39"/>
      <c r="H186" s="45"/>
    </row>
    <row r="187" s="2" customFormat="1" ht="16.8" customHeight="1">
      <c r="A187" s="39"/>
      <c r="B187" s="45"/>
      <c r="C187" s="308" t="s">
        <v>1</v>
      </c>
      <c r="D187" s="308" t="s">
        <v>924</v>
      </c>
      <c r="E187" s="18" t="s">
        <v>1</v>
      </c>
      <c r="F187" s="309">
        <v>24.199999999999999</v>
      </c>
      <c r="G187" s="39"/>
      <c r="H187" s="45"/>
    </row>
    <row r="188" s="2" customFormat="1" ht="16.8" customHeight="1">
      <c r="A188" s="39"/>
      <c r="B188" s="45"/>
      <c r="C188" s="308" t="s">
        <v>1</v>
      </c>
      <c r="D188" s="308" t="s">
        <v>707</v>
      </c>
      <c r="E188" s="18" t="s">
        <v>1</v>
      </c>
      <c r="F188" s="309">
        <v>0</v>
      </c>
      <c r="G188" s="39"/>
      <c r="H188" s="45"/>
    </row>
    <row r="189" s="2" customFormat="1" ht="16.8" customHeight="1">
      <c r="A189" s="39"/>
      <c r="B189" s="45"/>
      <c r="C189" s="308" t="s">
        <v>1</v>
      </c>
      <c r="D189" s="308" t="s">
        <v>925</v>
      </c>
      <c r="E189" s="18" t="s">
        <v>1</v>
      </c>
      <c r="F189" s="309">
        <v>7.0839999999999996</v>
      </c>
      <c r="G189" s="39"/>
      <c r="H189" s="45"/>
    </row>
    <row r="190" s="2" customFormat="1" ht="16.8" customHeight="1">
      <c r="A190" s="39"/>
      <c r="B190" s="45"/>
      <c r="C190" s="308" t="s">
        <v>129</v>
      </c>
      <c r="D190" s="308" t="s">
        <v>250</v>
      </c>
      <c r="E190" s="18" t="s">
        <v>1</v>
      </c>
      <c r="F190" s="309">
        <v>60.484000000000002</v>
      </c>
      <c r="G190" s="39"/>
      <c r="H190" s="45"/>
    </row>
    <row r="191" s="2" customFormat="1" ht="16.8" customHeight="1">
      <c r="A191" s="39"/>
      <c r="B191" s="45"/>
      <c r="C191" s="310" t="s">
        <v>1061</v>
      </c>
      <c r="D191" s="39"/>
      <c r="E191" s="39"/>
      <c r="F191" s="39"/>
      <c r="G191" s="39"/>
      <c r="H191" s="45"/>
    </row>
    <row r="192" s="2" customFormat="1" ht="16.8" customHeight="1">
      <c r="A192" s="39"/>
      <c r="B192" s="45"/>
      <c r="C192" s="308" t="s">
        <v>917</v>
      </c>
      <c r="D192" s="308" t="s">
        <v>1097</v>
      </c>
      <c r="E192" s="18" t="s">
        <v>224</v>
      </c>
      <c r="F192" s="309">
        <v>60.484000000000002</v>
      </c>
      <c r="G192" s="39"/>
      <c r="H192" s="45"/>
    </row>
    <row r="193" s="2" customFormat="1" ht="16.8" customHeight="1">
      <c r="A193" s="39"/>
      <c r="B193" s="45"/>
      <c r="C193" s="308" t="s">
        <v>927</v>
      </c>
      <c r="D193" s="308" t="s">
        <v>1098</v>
      </c>
      <c r="E193" s="18" t="s">
        <v>224</v>
      </c>
      <c r="F193" s="309">
        <v>60.484000000000002</v>
      </c>
      <c r="G193" s="39"/>
      <c r="H193" s="45"/>
    </row>
    <row r="194" s="2" customFormat="1" ht="16.8" customHeight="1">
      <c r="A194" s="39"/>
      <c r="B194" s="45"/>
      <c r="C194" s="308" t="s">
        <v>931</v>
      </c>
      <c r="D194" s="308" t="s">
        <v>1099</v>
      </c>
      <c r="E194" s="18" t="s">
        <v>224</v>
      </c>
      <c r="F194" s="309">
        <v>181.452</v>
      </c>
      <c r="G194" s="39"/>
      <c r="H194" s="45"/>
    </row>
    <row r="195" s="2" customFormat="1" ht="16.8" customHeight="1">
      <c r="A195" s="39"/>
      <c r="B195" s="45"/>
      <c r="C195" s="304" t="s">
        <v>131</v>
      </c>
      <c r="D195" s="305" t="s">
        <v>1</v>
      </c>
      <c r="E195" s="306" t="s">
        <v>1</v>
      </c>
      <c r="F195" s="307">
        <v>322</v>
      </c>
      <c r="G195" s="39"/>
      <c r="H195" s="45"/>
    </row>
    <row r="196" s="2" customFormat="1" ht="16.8" customHeight="1">
      <c r="A196" s="39"/>
      <c r="B196" s="45"/>
      <c r="C196" s="308" t="s">
        <v>1</v>
      </c>
      <c r="D196" s="308" t="s">
        <v>779</v>
      </c>
      <c r="E196" s="18" t="s">
        <v>1</v>
      </c>
      <c r="F196" s="309">
        <v>0</v>
      </c>
      <c r="G196" s="39"/>
      <c r="H196" s="45"/>
    </row>
    <row r="197" s="2" customFormat="1" ht="16.8" customHeight="1">
      <c r="A197" s="39"/>
      <c r="B197" s="45"/>
      <c r="C197" s="308" t="s">
        <v>1</v>
      </c>
      <c r="D197" s="308" t="s">
        <v>780</v>
      </c>
      <c r="E197" s="18" t="s">
        <v>1</v>
      </c>
      <c r="F197" s="309">
        <v>153</v>
      </c>
      <c r="G197" s="39"/>
      <c r="H197" s="45"/>
    </row>
    <row r="198" s="2" customFormat="1" ht="16.8" customHeight="1">
      <c r="A198" s="39"/>
      <c r="B198" s="45"/>
      <c r="C198" s="308" t="s">
        <v>1</v>
      </c>
      <c r="D198" s="308" t="s">
        <v>261</v>
      </c>
      <c r="E198" s="18" t="s">
        <v>1</v>
      </c>
      <c r="F198" s="309">
        <v>10</v>
      </c>
      <c r="G198" s="39"/>
      <c r="H198" s="45"/>
    </row>
    <row r="199" s="2" customFormat="1" ht="16.8" customHeight="1">
      <c r="A199" s="39"/>
      <c r="B199" s="45"/>
      <c r="C199" s="308" t="s">
        <v>1</v>
      </c>
      <c r="D199" s="308" t="s">
        <v>781</v>
      </c>
      <c r="E199" s="18" t="s">
        <v>1</v>
      </c>
      <c r="F199" s="309">
        <v>95</v>
      </c>
      <c r="G199" s="39"/>
      <c r="H199" s="45"/>
    </row>
    <row r="200" s="2" customFormat="1" ht="16.8" customHeight="1">
      <c r="A200" s="39"/>
      <c r="B200" s="45"/>
      <c r="C200" s="308" t="s">
        <v>1</v>
      </c>
      <c r="D200" s="308" t="s">
        <v>782</v>
      </c>
      <c r="E200" s="18" t="s">
        <v>1</v>
      </c>
      <c r="F200" s="309">
        <v>78</v>
      </c>
      <c r="G200" s="39"/>
      <c r="H200" s="45"/>
    </row>
    <row r="201" s="2" customFormat="1" ht="16.8" customHeight="1">
      <c r="A201" s="39"/>
      <c r="B201" s="45"/>
      <c r="C201" s="308" t="s">
        <v>1</v>
      </c>
      <c r="D201" s="308" t="s">
        <v>783</v>
      </c>
      <c r="E201" s="18" t="s">
        <v>1</v>
      </c>
      <c r="F201" s="309">
        <v>69</v>
      </c>
      <c r="G201" s="39"/>
      <c r="H201" s="45"/>
    </row>
    <row r="202" s="2" customFormat="1" ht="16.8" customHeight="1">
      <c r="A202" s="39"/>
      <c r="B202" s="45"/>
      <c r="C202" s="308" t="s">
        <v>1</v>
      </c>
      <c r="D202" s="308" t="s">
        <v>784</v>
      </c>
      <c r="E202" s="18" t="s">
        <v>1</v>
      </c>
      <c r="F202" s="309">
        <v>-83</v>
      </c>
      <c r="G202" s="39"/>
      <c r="H202" s="45"/>
    </row>
    <row r="203" s="2" customFormat="1" ht="16.8" customHeight="1">
      <c r="A203" s="39"/>
      <c r="B203" s="45"/>
      <c r="C203" s="308" t="s">
        <v>131</v>
      </c>
      <c r="D203" s="308" t="s">
        <v>250</v>
      </c>
      <c r="E203" s="18" t="s">
        <v>1</v>
      </c>
      <c r="F203" s="309">
        <v>322</v>
      </c>
      <c r="G203" s="39"/>
      <c r="H203" s="45"/>
    </row>
    <row r="204" s="2" customFormat="1" ht="16.8" customHeight="1">
      <c r="A204" s="39"/>
      <c r="B204" s="45"/>
      <c r="C204" s="310" t="s">
        <v>1061</v>
      </c>
      <c r="D204" s="39"/>
      <c r="E204" s="39"/>
      <c r="F204" s="39"/>
      <c r="G204" s="39"/>
      <c r="H204" s="45"/>
    </row>
    <row r="205" s="2" customFormat="1" ht="16.8" customHeight="1">
      <c r="A205" s="39"/>
      <c r="B205" s="45"/>
      <c r="C205" s="308" t="s">
        <v>776</v>
      </c>
      <c r="D205" s="308" t="s">
        <v>1100</v>
      </c>
      <c r="E205" s="18" t="s">
        <v>168</v>
      </c>
      <c r="F205" s="309">
        <v>322</v>
      </c>
      <c r="G205" s="39"/>
      <c r="H205" s="45"/>
    </row>
    <row r="206" s="2" customFormat="1" ht="16.8" customHeight="1">
      <c r="A206" s="39"/>
      <c r="B206" s="45"/>
      <c r="C206" s="308" t="s">
        <v>760</v>
      </c>
      <c r="D206" s="308" t="s">
        <v>1091</v>
      </c>
      <c r="E206" s="18" t="s">
        <v>168</v>
      </c>
      <c r="F206" s="309">
        <v>405</v>
      </c>
      <c r="G206" s="39"/>
      <c r="H206" s="45"/>
    </row>
    <row r="207" s="2" customFormat="1" ht="16.8" customHeight="1">
      <c r="A207" s="39"/>
      <c r="B207" s="45"/>
      <c r="C207" s="308" t="s">
        <v>786</v>
      </c>
      <c r="D207" s="308" t="s">
        <v>787</v>
      </c>
      <c r="E207" s="18" t="s">
        <v>168</v>
      </c>
      <c r="F207" s="309">
        <v>308</v>
      </c>
      <c r="G207" s="39"/>
      <c r="H207" s="45"/>
    </row>
    <row r="208" s="2" customFormat="1" ht="16.8" customHeight="1">
      <c r="A208" s="39"/>
      <c r="B208" s="45"/>
      <c r="C208" s="304" t="s">
        <v>133</v>
      </c>
      <c r="D208" s="305" t="s">
        <v>1</v>
      </c>
      <c r="E208" s="306" t="s">
        <v>1</v>
      </c>
      <c r="F208" s="307">
        <v>83</v>
      </c>
      <c r="G208" s="39"/>
      <c r="H208" s="45"/>
    </row>
    <row r="209" s="2" customFormat="1" ht="16.8" customHeight="1">
      <c r="A209" s="39"/>
      <c r="B209" s="45"/>
      <c r="C209" s="308" t="s">
        <v>1</v>
      </c>
      <c r="D209" s="308" t="s">
        <v>814</v>
      </c>
      <c r="E209" s="18" t="s">
        <v>1</v>
      </c>
      <c r="F209" s="309">
        <v>0</v>
      </c>
      <c r="G209" s="39"/>
      <c r="H209" s="45"/>
    </row>
    <row r="210" s="2" customFormat="1" ht="16.8" customHeight="1">
      <c r="A210" s="39"/>
      <c r="B210" s="45"/>
      <c r="C210" s="308" t="s">
        <v>1</v>
      </c>
      <c r="D210" s="308" t="s">
        <v>815</v>
      </c>
      <c r="E210" s="18" t="s">
        <v>1</v>
      </c>
      <c r="F210" s="309">
        <v>42</v>
      </c>
      <c r="G210" s="39"/>
      <c r="H210" s="45"/>
    </row>
    <row r="211" s="2" customFormat="1" ht="16.8" customHeight="1">
      <c r="A211" s="39"/>
      <c r="B211" s="45"/>
      <c r="C211" s="308" t="s">
        <v>1</v>
      </c>
      <c r="D211" s="308" t="s">
        <v>816</v>
      </c>
      <c r="E211" s="18" t="s">
        <v>1</v>
      </c>
      <c r="F211" s="309">
        <v>41</v>
      </c>
      <c r="G211" s="39"/>
      <c r="H211" s="45"/>
    </row>
    <row r="212" s="2" customFormat="1" ht="16.8" customHeight="1">
      <c r="A212" s="39"/>
      <c r="B212" s="45"/>
      <c r="C212" s="308" t="s">
        <v>133</v>
      </c>
      <c r="D212" s="308" t="s">
        <v>250</v>
      </c>
      <c r="E212" s="18" t="s">
        <v>1</v>
      </c>
      <c r="F212" s="309">
        <v>83</v>
      </c>
      <c r="G212" s="39"/>
      <c r="H212" s="45"/>
    </row>
    <row r="213" s="2" customFormat="1" ht="16.8" customHeight="1">
      <c r="A213" s="39"/>
      <c r="B213" s="45"/>
      <c r="C213" s="310" t="s">
        <v>1061</v>
      </c>
      <c r="D213" s="39"/>
      <c r="E213" s="39"/>
      <c r="F213" s="39"/>
      <c r="G213" s="39"/>
      <c r="H213" s="45"/>
    </row>
    <row r="214" s="2" customFormat="1" ht="16.8" customHeight="1">
      <c r="A214" s="39"/>
      <c r="B214" s="45"/>
      <c r="C214" s="308" t="s">
        <v>811</v>
      </c>
      <c r="D214" s="308" t="s">
        <v>1101</v>
      </c>
      <c r="E214" s="18" t="s">
        <v>168</v>
      </c>
      <c r="F214" s="309">
        <v>83</v>
      </c>
      <c r="G214" s="39"/>
      <c r="H214" s="45"/>
    </row>
    <row r="215" s="2" customFormat="1" ht="16.8" customHeight="1">
      <c r="A215" s="39"/>
      <c r="B215" s="45"/>
      <c r="C215" s="308" t="s">
        <v>760</v>
      </c>
      <c r="D215" s="308" t="s">
        <v>1091</v>
      </c>
      <c r="E215" s="18" t="s">
        <v>168</v>
      </c>
      <c r="F215" s="309">
        <v>405</v>
      </c>
      <c r="G215" s="39"/>
      <c r="H215" s="45"/>
    </row>
    <row r="216" s="2" customFormat="1" ht="16.8" customHeight="1">
      <c r="A216" s="39"/>
      <c r="B216" s="45"/>
      <c r="C216" s="308" t="s">
        <v>776</v>
      </c>
      <c r="D216" s="308" t="s">
        <v>1100</v>
      </c>
      <c r="E216" s="18" t="s">
        <v>168</v>
      </c>
      <c r="F216" s="309">
        <v>322</v>
      </c>
      <c r="G216" s="39"/>
      <c r="H216" s="45"/>
    </row>
    <row r="217" s="2" customFormat="1" ht="16.8" customHeight="1">
      <c r="A217" s="39"/>
      <c r="B217" s="45"/>
      <c r="C217" s="308" t="s">
        <v>818</v>
      </c>
      <c r="D217" s="308" t="s">
        <v>819</v>
      </c>
      <c r="E217" s="18" t="s">
        <v>168</v>
      </c>
      <c r="F217" s="309">
        <v>75.75</v>
      </c>
      <c r="G217" s="39"/>
      <c r="H217" s="45"/>
    </row>
    <row r="218" s="2" customFormat="1" ht="16.8" customHeight="1">
      <c r="A218" s="39"/>
      <c r="B218" s="45"/>
      <c r="C218" s="304" t="s">
        <v>135</v>
      </c>
      <c r="D218" s="305" t="s">
        <v>1</v>
      </c>
      <c r="E218" s="306" t="s">
        <v>1</v>
      </c>
      <c r="F218" s="307">
        <v>27.134</v>
      </c>
      <c r="G218" s="39"/>
      <c r="H218" s="45"/>
    </row>
    <row r="219" s="2" customFormat="1" ht="16.8" customHeight="1">
      <c r="A219" s="39"/>
      <c r="B219" s="45"/>
      <c r="C219" s="308" t="s">
        <v>1</v>
      </c>
      <c r="D219" s="308" t="s">
        <v>382</v>
      </c>
      <c r="E219" s="18" t="s">
        <v>1</v>
      </c>
      <c r="F219" s="309">
        <v>0</v>
      </c>
      <c r="G219" s="39"/>
      <c r="H219" s="45"/>
    </row>
    <row r="220" s="2" customFormat="1" ht="16.8" customHeight="1">
      <c r="A220" s="39"/>
      <c r="B220" s="45"/>
      <c r="C220" s="308" t="s">
        <v>1</v>
      </c>
      <c r="D220" s="308" t="s">
        <v>383</v>
      </c>
      <c r="E220" s="18" t="s">
        <v>1</v>
      </c>
      <c r="F220" s="309">
        <v>5.798</v>
      </c>
      <c r="G220" s="39"/>
      <c r="H220" s="45"/>
    </row>
    <row r="221" s="2" customFormat="1" ht="16.8" customHeight="1">
      <c r="A221" s="39"/>
      <c r="B221" s="45"/>
      <c r="C221" s="308" t="s">
        <v>1</v>
      </c>
      <c r="D221" s="308" t="s">
        <v>384</v>
      </c>
      <c r="E221" s="18" t="s">
        <v>1</v>
      </c>
      <c r="F221" s="309">
        <v>21.335999999999999</v>
      </c>
      <c r="G221" s="39"/>
      <c r="H221" s="45"/>
    </row>
    <row r="222" s="2" customFormat="1" ht="16.8" customHeight="1">
      <c r="A222" s="39"/>
      <c r="B222" s="45"/>
      <c r="C222" s="308" t="s">
        <v>135</v>
      </c>
      <c r="D222" s="308" t="s">
        <v>250</v>
      </c>
      <c r="E222" s="18" t="s">
        <v>1</v>
      </c>
      <c r="F222" s="309">
        <v>27.134</v>
      </c>
      <c r="G222" s="39"/>
      <c r="H222" s="45"/>
    </row>
    <row r="223" s="2" customFormat="1" ht="16.8" customHeight="1">
      <c r="A223" s="39"/>
      <c r="B223" s="45"/>
      <c r="C223" s="310" t="s">
        <v>1061</v>
      </c>
      <c r="D223" s="39"/>
      <c r="E223" s="39"/>
      <c r="F223" s="39"/>
      <c r="G223" s="39"/>
      <c r="H223" s="45"/>
    </row>
    <row r="224" s="2" customFormat="1" ht="16.8" customHeight="1">
      <c r="A224" s="39"/>
      <c r="B224" s="45"/>
      <c r="C224" s="308" t="s">
        <v>379</v>
      </c>
      <c r="D224" s="308" t="s">
        <v>1089</v>
      </c>
      <c r="E224" s="18" t="s">
        <v>273</v>
      </c>
      <c r="F224" s="309">
        <v>27.134</v>
      </c>
      <c r="G224" s="39"/>
      <c r="H224" s="45"/>
    </row>
    <row r="225" s="2" customFormat="1" ht="16.8" customHeight="1">
      <c r="A225" s="39"/>
      <c r="B225" s="45"/>
      <c r="C225" s="308" t="s">
        <v>354</v>
      </c>
      <c r="D225" s="308" t="s">
        <v>1096</v>
      </c>
      <c r="E225" s="18" t="s">
        <v>273</v>
      </c>
      <c r="F225" s="309">
        <v>78.530000000000001</v>
      </c>
      <c r="G225" s="39"/>
      <c r="H225" s="45"/>
    </row>
    <row r="226" s="2" customFormat="1" ht="16.8" customHeight="1">
      <c r="A226" s="39"/>
      <c r="B226" s="45"/>
      <c r="C226" s="308" t="s">
        <v>386</v>
      </c>
      <c r="D226" s="308" t="s">
        <v>387</v>
      </c>
      <c r="E226" s="18" t="s">
        <v>282</v>
      </c>
      <c r="F226" s="309">
        <v>54.268000000000001</v>
      </c>
      <c r="G226" s="39"/>
      <c r="H226" s="45"/>
    </row>
    <row r="227" s="2" customFormat="1" ht="16.8" customHeight="1">
      <c r="A227" s="39"/>
      <c r="B227" s="45"/>
      <c r="C227" s="304" t="s">
        <v>137</v>
      </c>
      <c r="D227" s="305" t="s">
        <v>1</v>
      </c>
      <c r="E227" s="306" t="s">
        <v>1</v>
      </c>
      <c r="F227" s="307">
        <v>120.88800000000001</v>
      </c>
      <c r="G227" s="39"/>
      <c r="H227" s="45"/>
    </row>
    <row r="228" s="2" customFormat="1" ht="16.8" customHeight="1">
      <c r="A228" s="39"/>
      <c r="B228" s="45"/>
      <c r="C228" s="308" t="s">
        <v>1</v>
      </c>
      <c r="D228" s="308" t="s">
        <v>319</v>
      </c>
      <c r="E228" s="18" t="s">
        <v>1</v>
      </c>
      <c r="F228" s="309">
        <v>0</v>
      </c>
      <c r="G228" s="39"/>
      <c r="H228" s="45"/>
    </row>
    <row r="229" s="2" customFormat="1" ht="16.8" customHeight="1">
      <c r="A229" s="39"/>
      <c r="B229" s="45"/>
      <c r="C229" s="308" t="s">
        <v>1</v>
      </c>
      <c r="D229" s="308" t="s">
        <v>1</v>
      </c>
      <c r="E229" s="18" t="s">
        <v>1</v>
      </c>
      <c r="F229" s="309">
        <v>0</v>
      </c>
      <c r="G229" s="39"/>
      <c r="H229" s="45"/>
    </row>
    <row r="230" s="2" customFormat="1" ht="16.8" customHeight="1">
      <c r="A230" s="39"/>
      <c r="B230" s="45"/>
      <c r="C230" s="308" t="s">
        <v>1</v>
      </c>
      <c r="D230" s="308" t="s">
        <v>320</v>
      </c>
      <c r="E230" s="18" t="s">
        <v>1</v>
      </c>
      <c r="F230" s="309">
        <v>26.739999999999998</v>
      </c>
      <c r="G230" s="39"/>
      <c r="H230" s="45"/>
    </row>
    <row r="231" s="2" customFormat="1" ht="16.8" customHeight="1">
      <c r="A231" s="39"/>
      <c r="B231" s="45"/>
      <c r="C231" s="308" t="s">
        <v>1</v>
      </c>
      <c r="D231" s="308" t="s">
        <v>321</v>
      </c>
      <c r="E231" s="18" t="s">
        <v>1</v>
      </c>
      <c r="F231" s="309">
        <v>8.875</v>
      </c>
      <c r="G231" s="39"/>
      <c r="H231" s="45"/>
    </row>
    <row r="232" s="2" customFormat="1" ht="16.8" customHeight="1">
      <c r="A232" s="39"/>
      <c r="B232" s="45"/>
      <c r="C232" s="308" t="s">
        <v>1</v>
      </c>
      <c r="D232" s="308" t="s">
        <v>322</v>
      </c>
      <c r="E232" s="18" t="s">
        <v>1</v>
      </c>
      <c r="F232" s="309">
        <v>17.741</v>
      </c>
      <c r="G232" s="39"/>
      <c r="H232" s="45"/>
    </row>
    <row r="233" s="2" customFormat="1" ht="16.8" customHeight="1">
      <c r="A233" s="39"/>
      <c r="B233" s="45"/>
      <c r="C233" s="308" t="s">
        <v>1</v>
      </c>
      <c r="D233" s="308" t="s">
        <v>323</v>
      </c>
      <c r="E233" s="18" t="s">
        <v>1</v>
      </c>
      <c r="F233" s="309">
        <v>43.942999999999998</v>
      </c>
      <c r="G233" s="39"/>
      <c r="H233" s="45"/>
    </row>
    <row r="234" s="2" customFormat="1" ht="16.8" customHeight="1">
      <c r="A234" s="39"/>
      <c r="B234" s="45"/>
      <c r="C234" s="308" t="s">
        <v>1</v>
      </c>
      <c r="D234" s="308" t="s">
        <v>1</v>
      </c>
      <c r="E234" s="18" t="s">
        <v>1</v>
      </c>
      <c r="F234" s="309">
        <v>0</v>
      </c>
      <c r="G234" s="39"/>
      <c r="H234" s="45"/>
    </row>
    <row r="235" s="2" customFormat="1" ht="16.8" customHeight="1">
      <c r="A235" s="39"/>
      <c r="B235" s="45"/>
      <c r="C235" s="308" t="s">
        <v>1</v>
      </c>
      <c r="D235" s="308" t="s">
        <v>302</v>
      </c>
      <c r="E235" s="18" t="s">
        <v>1</v>
      </c>
      <c r="F235" s="309">
        <v>0</v>
      </c>
      <c r="G235" s="39"/>
      <c r="H235" s="45"/>
    </row>
    <row r="236" s="2" customFormat="1" ht="16.8" customHeight="1">
      <c r="A236" s="39"/>
      <c r="B236" s="45"/>
      <c r="C236" s="308" t="s">
        <v>1</v>
      </c>
      <c r="D236" s="308" t="s">
        <v>324</v>
      </c>
      <c r="E236" s="18" t="s">
        <v>1</v>
      </c>
      <c r="F236" s="309">
        <v>9.6820000000000004</v>
      </c>
      <c r="G236" s="39"/>
      <c r="H236" s="45"/>
    </row>
    <row r="237" s="2" customFormat="1" ht="16.8" customHeight="1">
      <c r="A237" s="39"/>
      <c r="B237" s="45"/>
      <c r="C237" s="308" t="s">
        <v>1</v>
      </c>
      <c r="D237" s="308" t="s">
        <v>325</v>
      </c>
      <c r="E237" s="18" t="s">
        <v>1</v>
      </c>
      <c r="F237" s="309">
        <v>1.7709999999999999</v>
      </c>
      <c r="G237" s="39"/>
      <c r="H237" s="45"/>
    </row>
    <row r="238" s="2" customFormat="1" ht="16.8" customHeight="1">
      <c r="A238" s="39"/>
      <c r="B238" s="45"/>
      <c r="C238" s="308" t="s">
        <v>1</v>
      </c>
      <c r="D238" s="308" t="s">
        <v>326</v>
      </c>
      <c r="E238" s="18" t="s">
        <v>1</v>
      </c>
      <c r="F238" s="309">
        <v>1.8200000000000001</v>
      </c>
      <c r="G238" s="39"/>
      <c r="H238" s="45"/>
    </row>
    <row r="239" s="2" customFormat="1" ht="16.8" customHeight="1">
      <c r="A239" s="39"/>
      <c r="B239" s="45"/>
      <c r="C239" s="308" t="s">
        <v>1</v>
      </c>
      <c r="D239" s="308" t="s">
        <v>327</v>
      </c>
      <c r="E239" s="18" t="s">
        <v>1</v>
      </c>
      <c r="F239" s="309">
        <v>1.264</v>
      </c>
      <c r="G239" s="39"/>
      <c r="H239" s="45"/>
    </row>
    <row r="240" s="2" customFormat="1" ht="16.8" customHeight="1">
      <c r="A240" s="39"/>
      <c r="B240" s="45"/>
      <c r="C240" s="308" t="s">
        <v>1</v>
      </c>
      <c r="D240" s="308" t="s">
        <v>328</v>
      </c>
      <c r="E240" s="18" t="s">
        <v>1</v>
      </c>
      <c r="F240" s="309">
        <v>9.0519999999999996</v>
      </c>
      <c r="G240" s="39"/>
      <c r="H240" s="45"/>
    </row>
    <row r="241" s="2" customFormat="1" ht="16.8" customHeight="1">
      <c r="A241" s="39"/>
      <c r="B241" s="45"/>
      <c r="C241" s="308" t="s">
        <v>1</v>
      </c>
      <c r="D241" s="308" t="s">
        <v>1</v>
      </c>
      <c r="E241" s="18" t="s">
        <v>1</v>
      </c>
      <c r="F241" s="309">
        <v>0</v>
      </c>
      <c r="G241" s="39"/>
      <c r="H241" s="45"/>
    </row>
    <row r="242" s="2" customFormat="1" ht="16.8" customHeight="1">
      <c r="A242" s="39"/>
      <c r="B242" s="45"/>
      <c r="C242" s="308" t="s">
        <v>137</v>
      </c>
      <c r="D242" s="308" t="s">
        <v>250</v>
      </c>
      <c r="E242" s="18" t="s">
        <v>1</v>
      </c>
      <c r="F242" s="309">
        <v>120.88800000000001</v>
      </c>
      <c r="G242" s="39"/>
      <c r="H242" s="45"/>
    </row>
    <row r="243" s="2" customFormat="1" ht="16.8" customHeight="1">
      <c r="A243" s="39"/>
      <c r="B243" s="45"/>
      <c r="C243" s="310" t="s">
        <v>1061</v>
      </c>
      <c r="D243" s="39"/>
      <c r="E243" s="39"/>
      <c r="F243" s="39"/>
      <c r="G243" s="39"/>
      <c r="H243" s="45"/>
    </row>
    <row r="244" s="2" customFormat="1" ht="16.8" customHeight="1">
      <c r="A244" s="39"/>
      <c r="B244" s="45"/>
      <c r="C244" s="308" t="s">
        <v>316</v>
      </c>
      <c r="D244" s="308" t="s">
        <v>1102</v>
      </c>
      <c r="E244" s="18" t="s">
        <v>224</v>
      </c>
      <c r="F244" s="309">
        <v>120.88800000000001</v>
      </c>
      <c r="G244" s="39"/>
      <c r="H244" s="45"/>
    </row>
    <row r="245" s="2" customFormat="1" ht="16.8" customHeight="1">
      <c r="A245" s="39"/>
      <c r="B245" s="45"/>
      <c r="C245" s="308" t="s">
        <v>330</v>
      </c>
      <c r="D245" s="308" t="s">
        <v>1103</v>
      </c>
      <c r="E245" s="18" t="s">
        <v>224</v>
      </c>
      <c r="F245" s="309">
        <v>120.88800000000001</v>
      </c>
      <c r="G245" s="39"/>
      <c r="H245" s="45"/>
    </row>
    <row r="246" s="2" customFormat="1" ht="16.8" customHeight="1">
      <c r="A246" s="39"/>
      <c r="B246" s="45"/>
      <c r="C246" s="304" t="s">
        <v>139</v>
      </c>
      <c r="D246" s="305" t="s">
        <v>1</v>
      </c>
      <c r="E246" s="306" t="s">
        <v>1</v>
      </c>
      <c r="F246" s="307">
        <v>1170.8</v>
      </c>
      <c r="G246" s="39"/>
      <c r="H246" s="45"/>
    </row>
    <row r="247" s="2" customFormat="1" ht="16.8" customHeight="1">
      <c r="A247" s="39"/>
      <c r="B247" s="45"/>
      <c r="C247" s="308" t="s">
        <v>1</v>
      </c>
      <c r="D247" s="308" t="s">
        <v>275</v>
      </c>
      <c r="E247" s="18" t="s">
        <v>1</v>
      </c>
      <c r="F247" s="309">
        <v>0</v>
      </c>
      <c r="G247" s="39"/>
      <c r="H247" s="45"/>
    </row>
    <row r="248" s="2" customFormat="1" ht="16.8" customHeight="1">
      <c r="A248" s="39"/>
      <c r="B248" s="45"/>
      <c r="C248" s="308" t="s">
        <v>1</v>
      </c>
      <c r="D248" s="308" t="s">
        <v>276</v>
      </c>
      <c r="E248" s="18" t="s">
        <v>1</v>
      </c>
      <c r="F248" s="309">
        <v>1297.75</v>
      </c>
      <c r="G248" s="39"/>
      <c r="H248" s="45"/>
    </row>
    <row r="249" s="2" customFormat="1" ht="16.8" customHeight="1">
      <c r="A249" s="39"/>
      <c r="B249" s="45"/>
      <c r="C249" s="308" t="s">
        <v>1</v>
      </c>
      <c r="D249" s="308" t="s">
        <v>277</v>
      </c>
      <c r="E249" s="18" t="s">
        <v>1</v>
      </c>
      <c r="F249" s="309">
        <v>-101</v>
      </c>
      <c r="G249" s="39"/>
      <c r="H249" s="45"/>
    </row>
    <row r="250" s="2" customFormat="1" ht="16.8" customHeight="1">
      <c r="A250" s="39"/>
      <c r="B250" s="45"/>
      <c r="C250" s="308" t="s">
        <v>1</v>
      </c>
      <c r="D250" s="308" t="s">
        <v>278</v>
      </c>
      <c r="E250" s="18" t="s">
        <v>1</v>
      </c>
      <c r="F250" s="309">
        <v>-25.949999999999999</v>
      </c>
      <c r="G250" s="39"/>
      <c r="H250" s="45"/>
    </row>
    <row r="251" s="2" customFormat="1" ht="16.8" customHeight="1">
      <c r="A251" s="39"/>
      <c r="B251" s="45"/>
      <c r="C251" s="308" t="s">
        <v>139</v>
      </c>
      <c r="D251" s="308" t="s">
        <v>250</v>
      </c>
      <c r="E251" s="18" t="s">
        <v>1</v>
      </c>
      <c r="F251" s="309">
        <v>1170.8</v>
      </c>
      <c r="G251" s="39"/>
      <c r="H251" s="45"/>
    </row>
    <row r="252" s="2" customFormat="1" ht="16.8" customHeight="1">
      <c r="A252" s="39"/>
      <c r="B252" s="45"/>
      <c r="C252" s="310" t="s">
        <v>1061</v>
      </c>
      <c r="D252" s="39"/>
      <c r="E252" s="39"/>
      <c r="F252" s="39"/>
      <c r="G252" s="39"/>
      <c r="H252" s="45"/>
    </row>
    <row r="253" s="2" customFormat="1" ht="16.8" customHeight="1">
      <c r="A253" s="39"/>
      <c r="B253" s="45"/>
      <c r="C253" s="308" t="s">
        <v>271</v>
      </c>
      <c r="D253" s="308" t="s">
        <v>1104</v>
      </c>
      <c r="E253" s="18" t="s">
        <v>273</v>
      </c>
      <c r="F253" s="309">
        <v>468.31999999999999</v>
      </c>
      <c r="G253" s="39"/>
      <c r="H253" s="45"/>
    </row>
    <row r="254" s="2" customFormat="1" ht="16.8" customHeight="1">
      <c r="A254" s="39"/>
      <c r="B254" s="45"/>
      <c r="C254" s="308" t="s">
        <v>391</v>
      </c>
      <c r="D254" s="308" t="s">
        <v>1105</v>
      </c>
      <c r="E254" s="18" t="s">
        <v>224</v>
      </c>
      <c r="F254" s="309">
        <v>1170.8</v>
      </c>
      <c r="G254" s="39"/>
      <c r="H254" s="45"/>
    </row>
    <row r="255" s="2" customFormat="1" ht="16.8" customHeight="1">
      <c r="A255" s="39"/>
      <c r="B255" s="45"/>
      <c r="C255" s="308" t="s">
        <v>466</v>
      </c>
      <c r="D255" s="308" t="s">
        <v>1106</v>
      </c>
      <c r="E255" s="18" t="s">
        <v>224</v>
      </c>
      <c r="F255" s="309">
        <v>1036.8</v>
      </c>
      <c r="G255" s="39"/>
      <c r="H255" s="45"/>
    </row>
    <row r="256" s="2" customFormat="1" ht="16.8" customHeight="1">
      <c r="A256" s="39"/>
      <c r="B256" s="45"/>
      <c r="C256" s="308" t="s">
        <v>280</v>
      </c>
      <c r="D256" s="308" t="s">
        <v>281</v>
      </c>
      <c r="E256" s="18" t="s">
        <v>282</v>
      </c>
      <c r="F256" s="309">
        <v>46.832000000000001</v>
      </c>
      <c r="G256" s="39"/>
      <c r="H256" s="45"/>
    </row>
    <row r="257" s="2" customFormat="1" ht="16.8" customHeight="1">
      <c r="A257" s="39"/>
      <c r="B257" s="45"/>
      <c r="C257" s="304" t="s">
        <v>141</v>
      </c>
      <c r="D257" s="305" t="s">
        <v>1</v>
      </c>
      <c r="E257" s="306" t="s">
        <v>1</v>
      </c>
      <c r="F257" s="307">
        <v>1297.75</v>
      </c>
      <c r="G257" s="39"/>
      <c r="H257" s="45"/>
    </row>
    <row r="258" s="2" customFormat="1" ht="16.8" customHeight="1">
      <c r="A258" s="39"/>
      <c r="B258" s="45"/>
      <c r="C258" s="308" t="s">
        <v>1</v>
      </c>
      <c r="D258" s="308" t="s">
        <v>487</v>
      </c>
      <c r="E258" s="18" t="s">
        <v>1</v>
      </c>
      <c r="F258" s="309">
        <v>1454</v>
      </c>
      <c r="G258" s="39"/>
      <c r="H258" s="45"/>
    </row>
    <row r="259" s="2" customFormat="1" ht="16.8" customHeight="1">
      <c r="A259" s="39"/>
      <c r="B259" s="45"/>
      <c r="C259" s="308" t="s">
        <v>1</v>
      </c>
      <c r="D259" s="308" t="s">
        <v>462</v>
      </c>
      <c r="E259" s="18" t="s">
        <v>1</v>
      </c>
      <c r="F259" s="309">
        <v>0</v>
      </c>
      <c r="G259" s="39"/>
      <c r="H259" s="45"/>
    </row>
    <row r="260" s="2" customFormat="1" ht="16.8" customHeight="1">
      <c r="A260" s="39"/>
      <c r="B260" s="45"/>
      <c r="C260" s="308" t="s">
        <v>1</v>
      </c>
      <c r="D260" s="308" t="s">
        <v>488</v>
      </c>
      <c r="E260" s="18" t="s">
        <v>1</v>
      </c>
      <c r="F260" s="309">
        <v>-18.25</v>
      </c>
      <c r="G260" s="39"/>
      <c r="H260" s="45"/>
    </row>
    <row r="261" s="2" customFormat="1" ht="16.8" customHeight="1">
      <c r="A261" s="39"/>
      <c r="B261" s="45"/>
      <c r="C261" s="308" t="s">
        <v>1</v>
      </c>
      <c r="D261" s="308" t="s">
        <v>489</v>
      </c>
      <c r="E261" s="18" t="s">
        <v>1</v>
      </c>
      <c r="F261" s="309">
        <v>-138</v>
      </c>
      <c r="G261" s="39"/>
      <c r="H261" s="45"/>
    </row>
    <row r="262" s="2" customFormat="1" ht="16.8" customHeight="1">
      <c r="A262" s="39"/>
      <c r="B262" s="45"/>
      <c r="C262" s="308" t="s">
        <v>1</v>
      </c>
      <c r="D262" s="308" t="s">
        <v>1</v>
      </c>
      <c r="E262" s="18" t="s">
        <v>1</v>
      </c>
      <c r="F262" s="309">
        <v>0</v>
      </c>
      <c r="G262" s="39"/>
      <c r="H262" s="45"/>
    </row>
    <row r="263" s="2" customFormat="1" ht="16.8" customHeight="1">
      <c r="A263" s="39"/>
      <c r="B263" s="45"/>
      <c r="C263" s="308" t="s">
        <v>141</v>
      </c>
      <c r="D263" s="308" t="s">
        <v>250</v>
      </c>
      <c r="E263" s="18" t="s">
        <v>1</v>
      </c>
      <c r="F263" s="309">
        <v>1297.75</v>
      </c>
      <c r="G263" s="39"/>
      <c r="H263" s="45"/>
    </row>
    <row r="264" s="2" customFormat="1" ht="16.8" customHeight="1">
      <c r="A264" s="39"/>
      <c r="B264" s="45"/>
      <c r="C264" s="310" t="s">
        <v>1061</v>
      </c>
      <c r="D264" s="39"/>
      <c r="E264" s="39"/>
      <c r="F264" s="39"/>
      <c r="G264" s="39"/>
      <c r="H264" s="45"/>
    </row>
    <row r="265" s="2" customFormat="1" ht="16.8" customHeight="1">
      <c r="A265" s="39"/>
      <c r="B265" s="45"/>
      <c r="C265" s="308" t="s">
        <v>484</v>
      </c>
      <c r="D265" s="308" t="s">
        <v>1107</v>
      </c>
      <c r="E265" s="18" t="s">
        <v>224</v>
      </c>
      <c r="F265" s="309">
        <v>1297.75</v>
      </c>
      <c r="G265" s="39"/>
      <c r="H265" s="45"/>
    </row>
    <row r="266" s="2" customFormat="1" ht="16.8" customHeight="1">
      <c r="A266" s="39"/>
      <c r="B266" s="45"/>
      <c r="C266" s="308" t="s">
        <v>271</v>
      </c>
      <c r="D266" s="308" t="s">
        <v>1104</v>
      </c>
      <c r="E266" s="18" t="s">
        <v>273</v>
      </c>
      <c r="F266" s="309">
        <v>468.31999999999999</v>
      </c>
      <c r="G266" s="39"/>
      <c r="H266" s="45"/>
    </row>
    <row r="267" s="2" customFormat="1" ht="16.8" customHeight="1">
      <c r="A267" s="39"/>
      <c r="B267" s="45"/>
      <c r="C267" s="308" t="s">
        <v>349</v>
      </c>
      <c r="D267" s="308" t="s">
        <v>1108</v>
      </c>
      <c r="E267" s="18" t="s">
        <v>273</v>
      </c>
      <c r="F267" s="309">
        <v>454.21300000000002</v>
      </c>
      <c r="G267" s="39"/>
      <c r="H267" s="45"/>
    </row>
    <row r="268" s="2" customFormat="1" ht="16.8" customHeight="1">
      <c r="A268" s="39"/>
      <c r="B268" s="45"/>
      <c r="C268" s="308" t="s">
        <v>844</v>
      </c>
      <c r="D268" s="308" t="s">
        <v>1069</v>
      </c>
      <c r="E268" s="18" t="s">
        <v>282</v>
      </c>
      <c r="F268" s="309">
        <v>621.18499999999995</v>
      </c>
      <c r="G268" s="39"/>
      <c r="H268" s="45"/>
    </row>
    <row r="269" s="2" customFormat="1" ht="16.8" customHeight="1">
      <c r="A269" s="39"/>
      <c r="B269" s="45"/>
      <c r="C269" s="304" t="s">
        <v>143</v>
      </c>
      <c r="D269" s="305" t="s">
        <v>1</v>
      </c>
      <c r="E269" s="306" t="s">
        <v>1</v>
      </c>
      <c r="F269" s="307">
        <v>990.60000000000002</v>
      </c>
      <c r="G269" s="39"/>
      <c r="H269" s="45"/>
    </row>
    <row r="270" s="2" customFormat="1" ht="16.8" customHeight="1">
      <c r="A270" s="39"/>
      <c r="B270" s="45"/>
      <c r="C270" s="308" t="s">
        <v>1</v>
      </c>
      <c r="D270" s="308" t="s">
        <v>461</v>
      </c>
      <c r="E270" s="18" t="s">
        <v>1</v>
      </c>
      <c r="F270" s="309">
        <v>1036.8</v>
      </c>
      <c r="G270" s="39"/>
      <c r="H270" s="45"/>
    </row>
    <row r="271" s="2" customFormat="1" ht="16.8" customHeight="1">
      <c r="A271" s="39"/>
      <c r="B271" s="45"/>
      <c r="C271" s="308" t="s">
        <v>1</v>
      </c>
      <c r="D271" s="308" t="s">
        <v>462</v>
      </c>
      <c r="E271" s="18" t="s">
        <v>1</v>
      </c>
      <c r="F271" s="309">
        <v>0</v>
      </c>
      <c r="G271" s="39"/>
      <c r="H271" s="45"/>
    </row>
    <row r="272" s="2" customFormat="1" ht="16.8" customHeight="1">
      <c r="A272" s="39"/>
      <c r="B272" s="45"/>
      <c r="C272" s="308" t="s">
        <v>1</v>
      </c>
      <c r="D272" s="308" t="s">
        <v>463</v>
      </c>
      <c r="E272" s="18" t="s">
        <v>1</v>
      </c>
      <c r="F272" s="309">
        <v>-15.6</v>
      </c>
      <c r="G272" s="39"/>
      <c r="H272" s="45"/>
    </row>
    <row r="273" s="2" customFormat="1" ht="16.8" customHeight="1">
      <c r="A273" s="39"/>
      <c r="B273" s="45"/>
      <c r="C273" s="308" t="s">
        <v>1</v>
      </c>
      <c r="D273" s="308" t="s">
        <v>464</v>
      </c>
      <c r="E273" s="18" t="s">
        <v>1</v>
      </c>
      <c r="F273" s="309">
        <v>-30.600000000000001</v>
      </c>
      <c r="G273" s="39"/>
      <c r="H273" s="45"/>
    </row>
    <row r="274" s="2" customFormat="1" ht="16.8" customHeight="1">
      <c r="A274" s="39"/>
      <c r="B274" s="45"/>
      <c r="C274" s="308" t="s">
        <v>1</v>
      </c>
      <c r="D274" s="308" t="s">
        <v>1</v>
      </c>
      <c r="E274" s="18" t="s">
        <v>1</v>
      </c>
      <c r="F274" s="309">
        <v>0</v>
      </c>
      <c r="G274" s="39"/>
      <c r="H274" s="45"/>
    </row>
    <row r="275" s="2" customFormat="1" ht="16.8" customHeight="1">
      <c r="A275" s="39"/>
      <c r="B275" s="45"/>
      <c r="C275" s="308" t="s">
        <v>143</v>
      </c>
      <c r="D275" s="308" t="s">
        <v>250</v>
      </c>
      <c r="E275" s="18" t="s">
        <v>1</v>
      </c>
      <c r="F275" s="309">
        <v>990.60000000000002</v>
      </c>
      <c r="G275" s="39"/>
      <c r="H275" s="45"/>
    </row>
    <row r="276" s="2" customFormat="1" ht="16.8" customHeight="1">
      <c r="A276" s="39"/>
      <c r="B276" s="45"/>
      <c r="C276" s="310" t="s">
        <v>1061</v>
      </c>
      <c r="D276" s="39"/>
      <c r="E276" s="39"/>
      <c r="F276" s="39"/>
      <c r="G276" s="39"/>
      <c r="H276" s="45"/>
    </row>
    <row r="277" s="2" customFormat="1" ht="16.8" customHeight="1">
      <c r="A277" s="39"/>
      <c r="B277" s="45"/>
      <c r="C277" s="308" t="s">
        <v>458</v>
      </c>
      <c r="D277" s="308" t="s">
        <v>1109</v>
      </c>
      <c r="E277" s="18" t="s">
        <v>224</v>
      </c>
      <c r="F277" s="309">
        <v>990.60000000000002</v>
      </c>
      <c r="G277" s="39"/>
      <c r="H277" s="45"/>
    </row>
    <row r="278" s="2" customFormat="1" ht="16.8" customHeight="1">
      <c r="A278" s="39"/>
      <c r="B278" s="45"/>
      <c r="C278" s="308" t="s">
        <v>491</v>
      </c>
      <c r="D278" s="308" t="s">
        <v>1110</v>
      </c>
      <c r="E278" s="18" t="s">
        <v>224</v>
      </c>
      <c r="F278" s="309">
        <v>990.60000000000002</v>
      </c>
      <c r="G278" s="39"/>
      <c r="H278" s="45"/>
    </row>
    <row r="279" s="2" customFormat="1" ht="16.8" customHeight="1">
      <c r="A279" s="39"/>
      <c r="B279" s="45"/>
      <c r="C279" s="308" t="s">
        <v>495</v>
      </c>
      <c r="D279" s="308" t="s">
        <v>1111</v>
      </c>
      <c r="E279" s="18" t="s">
        <v>224</v>
      </c>
      <c r="F279" s="309">
        <v>990.60000000000002</v>
      </c>
      <c r="G279" s="39"/>
      <c r="H279" s="45"/>
    </row>
    <row r="280" s="2" customFormat="1" ht="16.8" customHeight="1">
      <c r="A280" s="39"/>
      <c r="B280" s="45"/>
      <c r="C280" s="308" t="s">
        <v>498</v>
      </c>
      <c r="D280" s="308" t="s">
        <v>1112</v>
      </c>
      <c r="E280" s="18" t="s">
        <v>224</v>
      </c>
      <c r="F280" s="309">
        <v>990.60000000000002</v>
      </c>
      <c r="G280" s="39"/>
      <c r="H280" s="45"/>
    </row>
    <row r="281" s="2" customFormat="1" ht="16.8" customHeight="1">
      <c r="A281" s="39"/>
      <c r="B281" s="45"/>
      <c r="C281" s="308" t="s">
        <v>503</v>
      </c>
      <c r="D281" s="308" t="s">
        <v>1113</v>
      </c>
      <c r="E281" s="18" t="s">
        <v>224</v>
      </c>
      <c r="F281" s="309">
        <v>990.60000000000002</v>
      </c>
      <c r="G281" s="39"/>
      <c r="H281" s="45"/>
    </row>
    <row r="282" s="2" customFormat="1" ht="16.8" customHeight="1">
      <c r="A282" s="39"/>
      <c r="B282" s="45"/>
      <c r="C282" s="304" t="s">
        <v>145</v>
      </c>
      <c r="D282" s="305" t="s">
        <v>1</v>
      </c>
      <c r="E282" s="306" t="s">
        <v>1</v>
      </c>
      <c r="F282" s="307">
        <v>473.60000000000002</v>
      </c>
      <c r="G282" s="39"/>
      <c r="H282" s="45"/>
    </row>
    <row r="283" s="2" customFormat="1" ht="16.8" customHeight="1">
      <c r="A283" s="39"/>
      <c r="B283" s="45"/>
      <c r="C283" s="308" t="s">
        <v>1</v>
      </c>
      <c r="D283" s="308" t="s">
        <v>444</v>
      </c>
      <c r="E283" s="18" t="s">
        <v>1</v>
      </c>
      <c r="F283" s="309">
        <v>0</v>
      </c>
      <c r="G283" s="39"/>
      <c r="H283" s="45"/>
    </row>
    <row r="284" s="2" customFormat="1" ht="16.8" customHeight="1">
      <c r="A284" s="39"/>
      <c r="B284" s="45"/>
      <c r="C284" s="308" t="s">
        <v>1</v>
      </c>
      <c r="D284" s="308" t="s">
        <v>445</v>
      </c>
      <c r="E284" s="18" t="s">
        <v>1</v>
      </c>
      <c r="F284" s="309">
        <v>331</v>
      </c>
      <c r="G284" s="39"/>
      <c r="H284" s="45"/>
    </row>
    <row r="285" s="2" customFormat="1" ht="16.8" customHeight="1">
      <c r="A285" s="39"/>
      <c r="B285" s="45"/>
      <c r="C285" s="308" t="s">
        <v>1</v>
      </c>
      <c r="D285" s="308" t="s">
        <v>446</v>
      </c>
      <c r="E285" s="18" t="s">
        <v>1</v>
      </c>
      <c r="F285" s="309">
        <v>138</v>
      </c>
      <c r="G285" s="39"/>
      <c r="H285" s="45"/>
    </row>
    <row r="286" s="2" customFormat="1" ht="16.8" customHeight="1">
      <c r="A286" s="39"/>
      <c r="B286" s="45"/>
      <c r="C286" s="308" t="s">
        <v>1</v>
      </c>
      <c r="D286" s="308" t="s">
        <v>447</v>
      </c>
      <c r="E286" s="18" t="s">
        <v>1</v>
      </c>
      <c r="F286" s="309">
        <v>4.5999999999999996</v>
      </c>
      <c r="G286" s="39"/>
      <c r="H286" s="45"/>
    </row>
    <row r="287" s="2" customFormat="1" ht="16.8" customHeight="1">
      <c r="A287" s="39"/>
      <c r="B287" s="45"/>
      <c r="C287" s="308" t="s">
        <v>145</v>
      </c>
      <c r="D287" s="308" t="s">
        <v>250</v>
      </c>
      <c r="E287" s="18" t="s">
        <v>1</v>
      </c>
      <c r="F287" s="309">
        <v>473.60000000000002</v>
      </c>
      <c r="G287" s="39"/>
      <c r="H287" s="45"/>
    </row>
    <row r="288" s="2" customFormat="1" ht="16.8" customHeight="1">
      <c r="A288" s="39"/>
      <c r="B288" s="45"/>
      <c r="C288" s="310" t="s">
        <v>1061</v>
      </c>
      <c r="D288" s="39"/>
      <c r="E288" s="39"/>
      <c r="F288" s="39"/>
      <c r="G288" s="39"/>
      <c r="H288" s="45"/>
    </row>
    <row r="289" s="2" customFormat="1" ht="16.8" customHeight="1">
      <c r="A289" s="39"/>
      <c r="B289" s="45"/>
      <c r="C289" s="308" t="s">
        <v>441</v>
      </c>
      <c r="D289" s="308" t="s">
        <v>1114</v>
      </c>
      <c r="E289" s="18" t="s">
        <v>224</v>
      </c>
      <c r="F289" s="309">
        <v>473.60000000000002</v>
      </c>
      <c r="G289" s="39"/>
      <c r="H289" s="45"/>
    </row>
    <row r="290" s="2" customFormat="1" ht="16.8" customHeight="1">
      <c r="A290" s="39"/>
      <c r="B290" s="45"/>
      <c r="C290" s="308" t="s">
        <v>507</v>
      </c>
      <c r="D290" s="308" t="s">
        <v>1084</v>
      </c>
      <c r="E290" s="18" t="s">
        <v>224</v>
      </c>
      <c r="F290" s="309">
        <v>478.60000000000002</v>
      </c>
      <c r="G290" s="39"/>
      <c r="H290" s="45"/>
    </row>
    <row r="291" s="2" customFormat="1" ht="16.8" customHeight="1">
      <c r="A291" s="39"/>
      <c r="B291" s="45"/>
      <c r="C291" s="308" t="s">
        <v>521</v>
      </c>
      <c r="D291" s="308" t="s">
        <v>522</v>
      </c>
      <c r="E291" s="18" t="s">
        <v>224</v>
      </c>
      <c r="F291" s="309">
        <v>416.94999999999999</v>
      </c>
      <c r="G291" s="39"/>
      <c r="H291" s="45"/>
    </row>
    <row r="292" s="2" customFormat="1" ht="16.8" customHeight="1">
      <c r="A292" s="39"/>
      <c r="B292" s="45"/>
      <c r="C292" s="304" t="s">
        <v>456</v>
      </c>
      <c r="D292" s="305" t="s">
        <v>1</v>
      </c>
      <c r="E292" s="306" t="s">
        <v>1</v>
      </c>
      <c r="F292" s="307">
        <v>151</v>
      </c>
      <c r="G292" s="39"/>
      <c r="H292" s="45"/>
    </row>
    <row r="293" s="2" customFormat="1" ht="16.8" customHeight="1">
      <c r="A293" s="39"/>
      <c r="B293" s="45"/>
      <c r="C293" s="308" t="s">
        <v>1</v>
      </c>
      <c r="D293" s="308" t="s">
        <v>452</v>
      </c>
      <c r="E293" s="18" t="s">
        <v>1</v>
      </c>
      <c r="F293" s="309">
        <v>0</v>
      </c>
      <c r="G293" s="39"/>
      <c r="H293" s="45"/>
    </row>
    <row r="294" s="2" customFormat="1" ht="16.8" customHeight="1">
      <c r="A294" s="39"/>
      <c r="B294" s="45"/>
      <c r="C294" s="308" t="s">
        <v>113</v>
      </c>
      <c r="D294" s="308" t="s">
        <v>453</v>
      </c>
      <c r="E294" s="18" t="s">
        <v>1</v>
      </c>
      <c r="F294" s="309">
        <v>115</v>
      </c>
      <c r="G294" s="39"/>
      <c r="H294" s="45"/>
    </row>
    <row r="295" s="2" customFormat="1" ht="16.8" customHeight="1">
      <c r="A295" s="39"/>
      <c r="B295" s="45"/>
      <c r="C295" s="308" t="s">
        <v>1</v>
      </c>
      <c r="D295" s="308" t="s">
        <v>454</v>
      </c>
      <c r="E295" s="18" t="s">
        <v>1</v>
      </c>
      <c r="F295" s="309">
        <v>19</v>
      </c>
      <c r="G295" s="39"/>
      <c r="H295" s="45"/>
    </row>
    <row r="296" s="2" customFormat="1" ht="16.8" customHeight="1">
      <c r="A296" s="39"/>
      <c r="B296" s="45"/>
      <c r="C296" s="308" t="s">
        <v>1</v>
      </c>
      <c r="D296" s="308" t="s">
        <v>455</v>
      </c>
      <c r="E296" s="18" t="s">
        <v>1</v>
      </c>
      <c r="F296" s="309">
        <v>17</v>
      </c>
      <c r="G296" s="39"/>
      <c r="H296" s="45"/>
    </row>
    <row r="297" s="2" customFormat="1" ht="16.8" customHeight="1">
      <c r="A297" s="39"/>
      <c r="B297" s="45"/>
      <c r="C297" s="308" t="s">
        <v>456</v>
      </c>
      <c r="D297" s="308" t="s">
        <v>250</v>
      </c>
      <c r="E297" s="18" t="s">
        <v>1</v>
      </c>
      <c r="F297" s="309">
        <v>151</v>
      </c>
      <c r="G297" s="39"/>
      <c r="H297" s="45"/>
    </row>
    <row r="298" s="2" customFormat="1" ht="16.8" customHeight="1">
      <c r="A298" s="39"/>
      <c r="B298" s="45"/>
      <c r="C298" s="310" t="s">
        <v>1061</v>
      </c>
      <c r="D298" s="39"/>
      <c r="E298" s="39"/>
      <c r="F298" s="39"/>
      <c r="G298" s="39"/>
      <c r="H298" s="45"/>
    </row>
    <row r="299" s="2" customFormat="1" ht="16.8" customHeight="1">
      <c r="A299" s="39"/>
      <c r="B299" s="45"/>
      <c r="C299" s="308" t="s">
        <v>449</v>
      </c>
      <c r="D299" s="308" t="s">
        <v>1083</v>
      </c>
      <c r="E299" s="18" t="s">
        <v>224</v>
      </c>
      <c r="F299" s="309">
        <v>151</v>
      </c>
      <c r="G299" s="39"/>
      <c r="H299" s="45"/>
    </row>
    <row r="300" s="2" customFormat="1" ht="16.8" customHeight="1">
      <c r="A300" s="39"/>
      <c r="B300" s="45"/>
      <c r="C300" s="308" t="s">
        <v>530</v>
      </c>
      <c r="D300" s="308" t="s">
        <v>1115</v>
      </c>
      <c r="E300" s="18" t="s">
        <v>224</v>
      </c>
      <c r="F300" s="309">
        <v>151</v>
      </c>
      <c r="G300" s="39"/>
      <c r="H300" s="45"/>
    </row>
    <row r="301" s="2" customFormat="1" ht="16.8" customHeight="1">
      <c r="A301" s="39"/>
      <c r="B301" s="45"/>
      <c r="C301" s="308" t="s">
        <v>534</v>
      </c>
      <c r="D301" s="308" t="s">
        <v>535</v>
      </c>
      <c r="E301" s="18" t="s">
        <v>224</v>
      </c>
      <c r="F301" s="309">
        <v>34.200000000000003</v>
      </c>
      <c r="G301" s="39"/>
      <c r="H301" s="45"/>
    </row>
    <row r="302" s="2" customFormat="1" ht="16.8" customHeight="1">
      <c r="A302" s="39"/>
      <c r="B302" s="45"/>
      <c r="C302" s="304" t="s">
        <v>147</v>
      </c>
      <c r="D302" s="305" t="s">
        <v>1</v>
      </c>
      <c r="E302" s="306" t="s">
        <v>1</v>
      </c>
      <c r="F302" s="307">
        <v>389.32499999999999</v>
      </c>
      <c r="G302" s="39"/>
      <c r="H302" s="45"/>
    </row>
    <row r="303" s="2" customFormat="1" ht="16.8" customHeight="1">
      <c r="A303" s="39"/>
      <c r="B303" s="45"/>
      <c r="C303" s="308" t="s">
        <v>1</v>
      </c>
      <c r="D303" s="308" t="s">
        <v>847</v>
      </c>
      <c r="E303" s="18" t="s">
        <v>1</v>
      </c>
      <c r="F303" s="309">
        <v>0</v>
      </c>
      <c r="G303" s="39"/>
      <c r="H303" s="45"/>
    </row>
    <row r="304" s="2" customFormat="1" ht="16.8" customHeight="1">
      <c r="A304" s="39"/>
      <c r="B304" s="45"/>
      <c r="C304" s="308" t="s">
        <v>147</v>
      </c>
      <c r="D304" s="308" t="s">
        <v>848</v>
      </c>
      <c r="E304" s="18" t="s">
        <v>1</v>
      </c>
      <c r="F304" s="309">
        <v>389.32499999999999</v>
      </c>
      <c r="G304" s="39"/>
      <c r="H304" s="45"/>
    </row>
    <row r="305" s="2" customFormat="1" ht="16.8" customHeight="1">
      <c r="A305" s="39"/>
      <c r="B305" s="45"/>
      <c r="C305" s="310" t="s">
        <v>1061</v>
      </c>
      <c r="D305" s="39"/>
      <c r="E305" s="39"/>
      <c r="F305" s="39"/>
      <c r="G305" s="39"/>
      <c r="H305" s="45"/>
    </row>
    <row r="306" s="2" customFormat="1" ht="16.8" customHeight="1">
      <c r="A306" s="39"/>
      <c r="B306" s="45"/>
      <c r="C306" s="308" t="s">
        <v>844</v>
      </c>
      <c r="D306" s="308" t="s">
        <v>1069</v>
      </c>
      <c r="E306" s="18" t="s">
        <v>282</v>
      </c>
      <c r="F306" s="309">
        <v>621.18499999999995</v>
      </c>
      <c r="G306" s="39"/>
      <c r="H306" s="45"/>
    </row>
    <row r="307" s="2" customFormat="1" ht="16.8" customHeight="1">
      <c r="A307" s="39"/>
      <c r="B307" s="45"/>
      <c r="C307" s="308" t="s">
        <v>874</v>
      </c>
      <c r="D307" s="308" t="s">
        <v>1116</v>
      </c>
      <c r="E307" s="18" t="s">
        <v>282</v>
      </c>
      <c r="F307" s="309">
        <v>389.32499999999999</v>
      </c>
      <c r="G307" s="39"/>
      <c r="H307" s="45"/>
    </row>
    <row r="308" s="2" customFormat="1" ht="16.8" customHeight="1">
      <c r="A308" s="39"/>
      <c r="B308" s="45"/>
      <c r="C308" s="308" t="s">
        <v>891</v>
      </c>
      <c r="D308" s="308" t="s">
        <v>892</v>
      </c>
      <c r="E308" s="18" t="s">
        <v>282</v>
      </c>
      <c r="F308" s="309">
        <v>427.38499999999999</v>
      </c>
      <c r="G308" s="39"/>
      <c r="H308" s="45"/>
    </row>
    <row r="309" s="2" customFormat="1" ht="16.8" customHeight="1">
      <c r="A309" s="39"/>
      <c r="B309" s="45"/>
      <c r="C309" s="304" t="s">
        <v>149</v>
      </c>
      <c r="D309" s="305" t="s">
        <v>1</v>
      </c>
      <c r="E309" s="306" t="s">
        <v>1</v>
      </c>
      <c r="F309" s="307">
        <v>1036.8</v>
      </c>
      <c r="G309" s="39"/>
      <c r="H309" s="45"/>
    </row>
    <row r="310" s="2" customFormat="1" ht="16.8" customHeight="1">
      <c r="A310" s="39"/>
      <c r="B310" s="45"/>
      <c r="C310" s="308" t="s">
        <v>1</v>
      </c>
      <c r="D310" s="308" t="s">
        <v>469</v>
      </c>
      <c r="E310" s="18" t="s">
        <v>1</v>
      </c>
      <c r="F310" s="309">
        <v>1170.8</v>
      </c>
      <c r="G310" s="39"/>
      <c r="H310" s="45"/>
    </row>
    <row r="311" s="2" customFormat="1" ht="16.8" customHeight="1">
      <c r="A311" s="39"/>
      <c r="B311" s="45"/>
      <c r="C311" s="308" t="s">
        <v>1</v>
      </c>
      <c r="D311" s="308" t="s">
        <v>462</v>
      </c>
      <c r="E311" s="18" t="s">
        <v>1</v>
      </c>
      <c r="F311" s="309">
        <v>0</v>
      </c>
      <c r="G311" s="39"/>
      <c r="H311" s="45"/>
    </row>
    <row r="312" s="2" customFormat="1" ht="16.8" customHeight="1">
      <c r="A312" s="39"/>
      <c r="B312" s="45"/>
      <c r="C312" s="308" t="s">
        <v>1</v>
      </c>
      <c r="D312" s="308" t="s">
        <v>470</v>
      </c>
      <c r="E312" s="18" t="s">
        <v>1</v>
      </c>
      <c r="F312" s="309">
        <v>-115</v>
      </c>
      <c r="G312" s="39"/>
      <c r="H312" s="45"/>
    </row>
    <row r="313" s="2" customFormat="1" ht="16.8" customHeight="1">
      <c r="A313" s="39"/>
      <c r="B313" s="45"/>
      <c r="C313" s="308" t="s">
        <v>1</v>
      </c>
      <c r="D313" s="308" t="s">
        <v>471</v>
      </c>
      <c r="E313" s="18" t="s">
        <v>1</v>
      </c>
      <c r="F313" s="309">
        <v>-19</v>
      </c>
      <c r="G313" s="39"/>
      <c r="H313" s="45"/>
    </row>
    <row r="314" s="2" customFormat="1" ht="16.8" customHeight="1">
      <c r="A314" s="39"/>
      <c r="B314" s="45"/>
      <c r="C314" s="308" t="s">
        <v>149</v>
      </c>
      <c r="D314" s="308" t="s">
        <v>250</v>
      </c>
      <c r="E314" s="18" t="s">
        <v>1</v>
      </c>
      <c r="F314" s="309">
        <v>1036.8</v>
      </c>
      <c r="G314" s="39"/>
      <c r="H314" s="45"/>
    </row>
    <row r="315" s="2" customFormat="1" ht="16.8" customHeight="1">
      <c r="A315" s="39"/>
      <c r="B315" s="45"/>
      <c r="C315" s="310" t="s">
        <v>1061</v>
      </c>
      <c r="D315" s="39"/>
      <c r="E315" s="39"/>
      <c r="F315" s="39"/>
      <c r="G315" s="39"/>
      <c r="H315" s="45"/>
    </row>
    <row r="316" s="2" customFormat="1" ht="16.8" customHeight="1">
      <c r="A316" s="39"/>
      <c r="B316" s="45"/>
      <c r="C316" s="308" t="s">
        <v>466</v>
      </c>
      <c r="D316" s="308" t="s">
        <v>1106</v>
      </c>
      <c r="E316" s="18" t="s">
        <v>224</v>
      </c>
      <c r="F316" s="309">
        <v>1036.8</v>
      </c>
      <c r="G316" s="39"/>
      <c r="H316" s="45"/>
    </row>
    <row r="317" s="2" customFormat="1" ht="16.8" customHeight="1">
      <c r="A317" s="39"/>
      <c r="B317" s="45"/>
      <c r="C317" s="308" t="s">
        <v>458</v>
      </c>
      <c r="D317" s="308" t="s">
        <v>1109</v>
      </c>
      <c r="E317" s="18" t="s">
        <v>224</v>
      </c>
      <c r="F317" s="309">
        <v>990.60000000000002</v>
      </c>
      <c r="G317" s="39"/>
      <c r="H317" s="45"/>
    </row>
    <row r="318" s="2" customFormat="1" ht="16.8" customHeight="1">
      <c r="A318" s="39"/>
      <c r="B318" s="45"/>
      <c r="C318" s="308" t="s">
        <v>479</v>
      </c>
      <c r="D318" s="308" t="s">
        <v>480</v>
      </c>
      <c r="E318" s="18" t="s">
        <v>282</v>
      </c>
      <c r="F318" s="309">
        <v>14.515000000000001</v>
      </c>
      <c r="G318" s="39"/>
      <c r="H318" s="45"/>
    </row>
    <row r="319" s="2" customFormat="1" ht="16.8" customHeight="1">
      <c r="A319" s="39"/>
      <c r="B319" s="45"/>
      <c r="C319" s="308" t="s">
        <v>473</v>
      </c>
      <c r="D319" s="308" t="s">
        <v>474</v>
      </c>
      <c r="E319" s="18" t="s">
        <v>282</v>
      </c>
      <c r="F319" s="309">
        <v>20.736000000000001</v>
      </c>
      <c r="G319" s="39"/>
      <c r="H319" s="45"/>
    </row>
    <row r="320" s="2" customFormat="1" ht="16.8" customHeight="1">
      <c r="A320" s="39"/>
      <c r="B320" s="45"/>
      <c r="C320" s="304" t="s">
        <v>151</v>
      </c>
      <c r="D320" s="305" t="s">
        <v>1</v>
      </c>
      <c r="E320" s="306" t="s">
        <v>1</v>
      </c>
      <c r="F320" s="307">
        <v>202.83699999999999</v>
      </c>
      <c r="G320" s="39"/>
      <c r="H320" s="45"/>
    </row>
    <row r="321" s="2" customFormat="1" ht="16.8" customHeight="1">
      <c r="A321" s="39"/>
      <c r="B321" s="45"/>
      <c r="C321" s="308" t="s">
        <v>1</v>
      </c>
      <c r="D321" s="308" t="s">
        <v>288</v>
      </c>
      <c r="E321" s="18" t="s">
        <v>1</v>
      </c>
      <c r="F321" s="309">
        <v>0</v>
      </c>
      <c r="G321" s="39"/>
      <c r="H321" s="45"/>
    </row>
    <row r="322" s="2" customFormat="1" ht="16.8" customHeight="1">
      <c r="A322" s="39"/>
      <c r="B322" s="45"/>
      <c r="C322" s="308" t="s">
        <v>1</v>
      </c>
      <c r="D322" s="308" t="s">
        <v>289</v>
      </c>
      <c r="E322" s="18" t="s">
        <v>1</v>
      </c>
      <c r="F322" s="309">
        <v>75.75</v>
      </c>
      <c r="G322" s="39"/>
      <c r="H322" s="45"/>
    </row>
    <row r="323" s="2" customFormat="1" ht="16.8" customHeight="1">
      <c r="A323" s="39"/>
      <c r="B323" s="45"/>
      <c r="C323" s="308" t="s">
        <v>1</v>
      </c>
      <c r="D323" s="308" t="s">
        <v>292</v>
      </c>
      <c r="E323" s="18" t="s">
        <v>1</v>
      </c>
      <c r="F323" s="309">
        <v>0</v>
      </c>
      <c r="G323" s="39"/>
      <c r="H323" s="45"/>
    </row>
    <row r="324" s="2" customFormat="1" ht="16.8" customHeight="1">
      <c r="A324" s="39"/>
      <c r="B324" s="45"/>
      <c r="C324" s="308" t="s">
        <v>1</v>
      </c>
      <c r="D324" s="308" t="s">
        <v>293</v>
      </c>
      <c r="E324" s="18" t="s">
        <v>1</v>
      </c>
      <c r="F324" s="309">
        <v>4</v>
      </c>
      <c r="G324" s="39"/>
      <c r="H324" s="45"/>
    </row>
    <row r="325" s="2" customFormat="1" ht="16.8" customHeight="1">
      <c r="A325" s="39"/>
      <c r="B325" s="45"/>
      <c r="C325" s="308" t="s">
        <v>1</v>
      </c>
      <c r="D325" s="308" t="s">
        <v>294</v>
      </c>
      <c r="E325" s="18" t="s">
        <v>1</v>
      </c>
      <c r="F325" s="309">
        <v>1.2</v>
      </c>
      <c r="G325" s="39"/>
      <c r="H325" s="45"/>
    </row>
    <row r="326" s="2" customFormat="1" ht="16.8" customHeight="1">
      <c r="A326" s="39"/>
      <c r="B326" s="45"/>
      <c r="C326" s="308" t="s">
        <v>1</v>
      </c>
      <c r="D326" s="308" t="s">
        <v>295</v>
      </c>
      <c r="E326" s="18" t="s">
        <v>1</v>
      </c>
      <c r="F326" s="309">
        <v>1</v>
      </c>
      <c r="G326" s="39"/>
      <c r="H326" s="45"/>
    </row>
    <row r="327" s="2" customFormat="1" ht="16.8" customHeight="1">
      <c r="A327" s="39"/>
      <c r="B327" s="45"/>
      <c r="C327" s="308" t="s">
        <v>1</v>
      </c>
      <c r="D327" s="308" t="s">
        <v>297</v>
      </c>
      <c r="E327" s="18" t="s">
        <v>1</v>
      </c>
      <c r="F327" s="309">
        <v>0</v>
      </c>
      <c r="G327" s="39"/>
      <c r="H327" s="45"/>
    </row>
    <row r="328" s="2" customFormat="1" ht="16.8" customHeight="1">
      <c r="A328" s="39"/>
      <c r="B328" s="45"/>
      <c r="C328" s="308" t="s">
        <v>1</v>
      </c>
      <c r="D328" s="308" t="s">
        <v>1</v>
      </c>
      <c r="E328" s="18" t="s">
        <v>1</v>
      </c>
      <c r="F328" s="309">
        <v>0</v>
      </c>
      <c r="G328" s="39"/>
      <c r="H328" s="45"/>
    </row>
    <row r="329" s="2" customFormat="1" ht="16.8" customHeight="1">
      <c r="A329" s="39"/>
      <c r="B329" s="45"/>
      <c r="C329" s="308" t="s">
        <v>1</v>
      </c>
      <c r="D329" s="308" t="s">
        <v>298</v>
      </c>
      <c r="E329" s="18" t="s">
        <v>1</v>
      </c>
      <c r="F329" s="309">
        <v>24.052</v>
      </c>
      <c r="G329" s="39"/>
      <c r="H329" s="45"/>
    </row>
    <row r="330" s="2" customFormat="1" ht="16.8" customHeight="1">
      <c r="A330" s="39"/>
      <c r="B330" s="45"/>
      <c r="C330" s="308" t="s">
        <v>1</v>
      </c>
      <c r="D330" s="308" t="s">
        <v>299</v>
      </c>
      <c r="E330" s="18" t="s">
        <v>1</v>
      </c>
      <c r="F330" s="309">
        <v>7.8490000000000002</v>
      </c>
      <c r="G330" s="39"/>
      <c r="H330" s="45"/>
    </row>
    <row r="331" s="2" customFormat="1" ht="16.8" customHeight="1">
      <c r="A331" s="39"/>
      <c r="B331" s="45"/>
      <c r="C331" s="308" t="s">
        <v>1</v>
      </c>
      <c r="D331" s="308" t="s">
        <v>300</v>
      </c>
      <c r="E331" s="18" t="s">
        <v>1</v>
      </c>
      <c r="F331" s="309">
        <v>15.436999999999999</v>
      </c>
      <c r="G331" s="39"/>
      <c r="H331" s="45"/>
    </row>
    <row r="332" s="2" customFormat="1" ht="16.8" customHeight="1">
      <c r="A332" s="39"/>
      <c r="B332" s="45"/>
      <c r="C332" s="308" t="s">
        <v>1</v>
      </c>
      <c r="D332" s="308" t="s">
        <v>301</v>
      </c>
      <c r="E332" s="18" t="s">
        <v>1</v>
      </c>
      <c r="F332" s="309">
        <v>38.273000000000003</v>
      </c>
      <c r="G332" s="39"/>
      <c r="H332" s="45"/>
    </row>
    <row r="333" s="2" customFormat="1" ht="16.8" customHeight="1">
      <c r="A333" s="39"/>
      <c r="B333" s="45"/>
      <c r="C333" s="308" t="s">
        <v>1</v>
      </c>
      <c r="D333" s="308" t="s">
        <v>1</v>
      </c>
      <c r="E333" s="18" t="s">
        <v>1</v>
      </c>
      <c r="F333" s="309">
        <v>0</v>
      </c>
      <c r="G333" s="39"/>
      <c r="H333" s="45"/>
    </row>
    <row r="334" s="2" customFormat="1" ht="16.8" customHeight="1">
      <c r="A334" s="39"/>
      <c r="B334" s="45"/>
      <c r="C334" s="308" t="s">
        <v>1</v>
      </c>
      <c r="D334" s="308" t="s">
        <v>302</v>
      </c>
      <c r="E334" s="18" t="s">
        <v>1</v>
      </c>
      <c r="F334" s="309">
        <v>0</v>
      </c>
      <c r="G334" s="39"/>
      <c r="H334" s="45"/>
    </row>
    <row r="335" s="2" customFormat="1" ht="16.8" customHeight="1">
      <c r="A335" s="39"/>
      <c r="B335" s="45"/>
      <c r="C335" s="308" t="s">
        <v>1</v>
      </c>
      <c r="D335" s="308" t="s">
        <v>303</v>
      </c>
      <c r="E335" s="18" t="s">
        <v>1</v>
      </c>
      <c r="F335" s="309">
        <v>8.0340000000000007</v>
      </c>
      <c r="G335" s="39"/>
      <c r="H335" s="45"/>
    </row>
    <row r="336" s="2" customFormat="1" ht="16.8" customHeight="1">
      <c r="A336" s="39"/>
      <c r="B336" s="45"/>
      <c r="C336" s="308" t="s">
        <v>1</v>
      </c>
      <c r="D336" s="308" t="s">
        <v>304</v>
      </c>
      <c r="E336" s="18" t="s">
        <v>1</v>
      </c>
      <c r="F336" s="309">
        <v>1.4910000000000001</v>
      </c>
      <c r="G336" s="39"/>
      <c r="H336" s="45"/>
    </row>
    <row r="337" s="2" customFormat="1" ht="16.8" customHeight="1">
      <c r="A337" s="39"/>
      <c r="B337" s="45"/>
      <c r="C337" s="308" t="s">
        <v>1</v>
      </c>
      <c r="D337" s="308" t="s">
        <v>305</v>
      </c>
      <c r="E337" s="18" t="s">
        <v>1</v>
      </c>
      <c r="F337" s="309">
        <v>1.54</v>
      </c>
      <c r="G337" s="39"/>
      <c r="H337" s="45"/>
    </row>
    <row r="338" s="2" customFormat="1" ht="16.8" customHeight="1">
      <c r="A338" s="39"/>
      <c r="B338" s="45"/>
      <c r="C338" s="308" t="s">
        <v>1</v>
      </c>
      <c r="D338" s="308" t="s">
        <v>306</v>
      </c>
      <c r="E338" s="18" t="s">
        <v>1</v>
      </c>
      <c r="F338" s="309">
        <v>1.1040000000000001</v>
      </c>
      <c r="G338" s="39"/>
      <c r="H338" s="45"/>
    </row>
    <row r="339" s="2" customFormat="1" ht="16.8" customHeight="1">
      <c r="A339" s="39"/>
      <c r="B339" s="45"/>
      <c r="C339" s="308" t="s">
        <v>1</v>
      </c>
      <c r="D339" s="308" t="s">
        <v>307</v>
      </c>
      <c r="E339" s="18" t="s">
        <v>1</v>
      </c>
      <c r="F339" s="309">
        <v>7.8840000000000003</v>
      </c>
      <c r="G339" s="39"/>
      <c r="H339" s="45"/>
    </row>
    <row r="340" s="2" customFormat="1" ht="16.8" customHeight="1">
      <c r="A340" s="39"/>
      <c r="B340" s="45"/>
      <c r="C340" s="308" t="s">
        <v>1</v>
      </c>
      <c r="D340" s="308" t="s">
        <v>1</v>
      </c>
      <c r="E340" s="18" t="s">
        <v>1</v>
      </c>
      <c r="F340" s="309">
        <v>0</v>
      </c>
      <c r="G340" s="39"/>
      <c r="H340" s="45"/>
    </row>
    <row r="341" s="2" customFormat="1" ht="16.8" customHeight="1">
      <c r="A341" s="39"/>
      <c r="B341" s="45"/>
      <c r="C341" s="308" t="s">
        <v>1</v>
      </c>
      <c r="D341" s="308" t="s">
        <v>308</v>
      </c>
      <c r="E341" s="18" t="s">
        <v>1</v>
      </c>
      <c r="F341" s="309">
        <v>15.223000000000001</v>
      </c>
      <c r="G341" s="39"/>
      <c r="H341" s="45"/>
    </row>
    <row r="342" s="2" customFormat="1" ht="16.8" customHeight="1">
      <c r="A342" s="39"/>
      <c r="B342" s="45"/>
      <c r="C342" s="308" t="s">
        <v>151</v>
      </c>
      <c r="D342" s="308" t="s">
        <v>250</v>
      </c>
      <c r="E342" s="18" t="s">
        <v>1</v>
      </c>
      <c r="F342" s="309">
        <v>202.83699999999999</v>
      </c>
      <c r="G342" s="39"/>
      <c r="H342" s="45"/>
    </row>
    <row r="343" s="2" customFormat="1" ht="16.8" customHeight="1">
      <c r="A343" s="39"/>
      <c r="B343" s="45"/>
      <c r="C343" s="310" t="s">
        <v>1061</v>
      </c>
      <c r="D343" s="39"/>
      <c r="E343" s="39"/>
      <c r="F343" s="39"/>
      <c r="G343" s="39"/>
      <c r="H343" s="45"/>
    </row>
    <row r="344" s="2" customFormat="1" ht="16.8" customHeight="1">
      <c r="A344" s="39"/>
      <c r="B344" s="45"/>
      <c r="C344" s="308" t="s">
        <v>285</v>
      </c>
      <c r="D344" s="308" t="s">
        <v>1095</v>
      </c>
      <c r="E344" s="18" t="s">
        <v>273</v>
      </c>
      <c r="F344" s="309">
        <v>121.702</v>
      </c>
      <c r="G344" s="39"/>
      <c r="H344" s="45"/>
    </row>
    <row r="345" s="2" customFormat="1" ht="16.8" customHeight="1">
      <c r="A345" s="39"/>
      <c r="B345" s="45"/>
      <c r="C345" s="308" t="s">
        <v>311</v>
      </c>
      <c r="D345" s="308" t="s">
        <v>1117</v>
      </c>
      <c r="E345" s="18" t="s">
        <v>273</v>
      </c>
      <c r="F345" s="309">
        <v>81.135000000000005</v>
      </c>
      <c r="G345" s="39"/>
      <c r="H345" s="45"/>
    </row>
    <row r="346" s="2" customFormat="1" ht="16.8" customHeight="1">
      <c r="A346" s="39"/>
      <c r="B346" s="45"/>
      <c r="C346" s="308" t="s">
        <v>878</v>
      </c>
      <c r="D346" s="308" t="s">
        <v>1118</v>
      </c>
      <c r="E346" s="18" t="s">
        <v>282</v>
      </c>
      <c r="F346" s="309">
        <v>405.67399999999998</v>
      </c>
      <c r="G346" s="39"/>
      <c r="H346" s="45"/>
    </row>
    <row r="347" s="2" customFormat="1" ht="16.8" customHeight="1">
      <c r="A347" s="39"/>
      <c r="B347" s="45"/>
      <c r="C347" s="304" t="s">
        <v>1119</v>
      </c>
      <c r="D347" s="305" t="s">
        <v>1</v>
      </c>
      <c r="E347" s="306" t="s">
        <v>1</v>
      </c>
      <c r="F347" s="307">
        <v>87</v>
      </c>
      <c r="G347" s="39"/>
      <c r="H347" s="45"/>
    </row>
    <row r="348" s="2" customFormat="1" ht="16.8" customHeight="1">
      <c r="A348" s="39"/>
      <c r="B348" s="45"/>
      <c r="C348" s="304" t="s">
        <v>153</v>
      </c>
      <c r="D348" s="305" t="s">
        <v>1</v>
      </c>
      <c r="E348" s="306" t="s">
        <v>1</v>
      </c>
      <c r="F348" s="307">
        <v>121.702</v>
      </c>
      <c r="G348" s="39"/>
      <c r="H348" s="45"/>
    </row>
    <row r="349" s="2" customFormat="1" ht="16.8" customHeight="1">
      <c r="A349" s="39"/>
      <c r="B349" s="45"/>
      <c r="C349" s="308" t="s">
        <v>153</v>
      </c>
      <c r="D349" s="308" t="s">
        <v>309</v>
      </c>
      <c r="E349" s="18" t="s">
        <v>1</v>
      </c>
      <c r="F349" s="309">
        <v>121.702</v>
      </c>
      <c r="G349" s="39"/>
      <c r="H349" s="45"/>
    </row>
    <row r="350" s="2" customFormat="1" ht="16.8" customHeight="1">
      <c r="A350" s="39"/>
      <c r="B350" s="45"/>
      <c r="C350" s="310" t="s">
        <v>1061</v>
      </c>
      <c r="D350" s="39"/>
      <c r="E350" s="39"/>
      <c r="F350" s="39"/>
      <c r="G350" s="39"/>
      <c r="H350" s="45"/>
    </row>
    <row r="351" s="2" customFormat="1" ht="16.8" customHeight="1">
      <c r="A351" s="39"/>
      <c r="B351" s="45"/>
      <c r="C351" s="308" t="s">
        <v>285</v>
      </c>
      <c r="D351" s="308" t="s">
        <v>1095</v>
      </c>
      <c r="E351" s="18" t="s">
        <v>273</v>
      </c>
      <c r="F351" s="309">
        <v>121.702</v>
      </c>
      <c r="G351" s="39"/>
      <c r="H351" s="45"/>
    </row>
    <row r="352" s="2" customFormat="1" ht="16.8" customHeight="1">
      <c r="A352" s="39"/>
      <c r="B352" s="45"/>
      <c r="C352" s="308" t="s">
        <v>333</v>
      </c>
      <c r="D352" s="308" t="s">
        <v>1120</v>
      </c>
      <c r="E352" s="18" t="s">
        <v>273</v>
      </c>
      <c r="F352" s="309">
        <v>121.702</v>
      </c>
      <c r="G352" s="39"/>
      <c r="H352" s="45"/>
    </row>
    <row r="353" s="2" customFormat="1" ht="16.8" customHeight="1">
      <c r="A353" s="39"/>
      <c r="B353" s="45"/>
      <c r="C353" s="308" t="s">
        <v>343</v>
      </c>
      <c r="D353" s="308" t="s">
        <v>1121</v>
      </c>
      <c r="E353" s="18" t="s">
        <v>273</v>
      </c>
      <c r="F353" s="309">
        <v>1622.6959999999999</v>
      </c>
      <c r="G353" s="39"/>
      <c r="H353" s="45"/>
    </row>
    <row r="354" s="2" customFormat="1" ht="16.8" customHeight="1">
      <c r="A354" s="39"/>
      <c r="B354" s="45"/>
      <c r="C354" s="304" t="s">
        <v>155</v>
      </c>
      <c r="D354" s="305" t="s">
        <v>1</v>
      </c>
      <c r="E354" s="306" t="s">
        <v>1</v>
      </c>
      <c r="F354" s="307">
        <v>81.135000000000005</v>
      </c>
      <c r="G354" s="39"/>
      <c r="H354" s="45"/>
    </row>
    <row r="355" s="2" customFormat="1" ht="16.8" customHeight="1">
      <c r="A355" s="39"/>
      <c r="B355" s="45"/>
      <c r="C355" s="308" t="s">
        <v>155</v>
      </c>
      <c r="D355" s="308" t="s">
        <v>314</v>
      </c>
      <c r="E355" s="18" t="s">
        <v>1</v>
      </c>
      <c r="F355" s="309">
        <v>81.135000000000005</v>
      </c>
      <c r="G355" s="39"/>
      <c r="H355" s="45"/>
    </row>
    <row r="356" s="2" customFormat="1" ht="16.8" customHeight="1">
      <c r="A356" s="39"/>
      <c r="B356" s="45"/>
      <c r="C356" s="310" t="s">
        <v>1061</v>
      </c>
      <c r="D356" s="39"/>
      <c r="E356" s="39"/>
      <c r="F356" s="39"/>
      <c r="G356" s="39"/>
      <c r="H356" s="45"/>
    </row>
    <row r="357" s="2" customFormat="1" ht="16.8" customHeight="1">
      <c r="A357" s="39"/>
      <c r="B357" s="45"/>
      <c r="C357" s="308" t="s">
        <v>311</v>
      </c>
      <c r="D357" s="308" t="s">
        <v>1117</v>
      </c>
      <c r="E357" s="18" t="s">
        <v>273</v>
      </c>
      <c r="F357" s="309">
        <v>81.135000000000005</v>
      </c>
      <c r="G357" s="39"/>
      <c r="H357" s="45"/>
    </row>
    <row r="358" s="2" customFormat="1" ht="16.8" customHeight="1">
      <c r="A358" s="39"/>
      <c r="B358" s="45"/>
      <c r="C358" s="308" t="s">
        <v>338</v>
      </c>
      <c r="D358" s="308" t="s">
        <v>1122</v>
      </c>
      <c r="E358" s="18" t="s">
        <v>273</v>
      </c>
      <c r="F358" s="309">
        <v>81.135000000000005</v>
      </c>
      <c r="G358" s="39"/>
      <c r="H358" s="45"/>
    </row>
    <row r="359" s="2" customFormat="1" ht="16.8" customHeight="1">
      <c r="A359" s="39"/>
      <c r="B359" s="45"/>
      <c r="C359" s="308" t="s">
        <v>343</v>
      </c>
      <c r="D359" s="308" t="s">
        <v>1121</v>
      </c>
      <c r="E359" s="18" t="s">
        <v>273</v>
      </c>
      <c r="F359" s="309">
        <v>1622.6959999999999</v>
      </c>
      <c r="G359" s="39"/>
      <c r="H359" s="45"/>
    </row>
    <row r="360" s="2" customFormat="1" ht="16.8" customHeight="1">
      <c r="A360" s="39"/>
      <c r="B360" s="45"/>
      <c r="C360" s="304" t="s">
        <v>157</v>
      </c>
      <c r="D360" s="305" t="s">
        <v>1</v>
      </c>
      <c r="E360" s="306" t="s">
        <v>1</v>
      </c>
      <c r="F360" s="307">
        <v>120.887</v>
      </c>
      <c r="G360" s="39"/>
      <c r="H360" s="45"/>
    </row>
    <row r="361" s="2" customFormat="1" ht="16.8" customHeight="1">
      <c r="A361" s="39"/>
      <c r="B361" s="45"/>
      <c r="C361" s="308" t="s">
        <v>1</v>
      </c>
      <c r="D361" s="308" t="s">
        <v>297</v>
      </c>
      <c r="E361" s="18" t="s">
        <v>1</v>
      </c>
      <c r="F361" s="309">
        <v>0</v>
      </c>
      <c r="G361" s="39"/>
      <c r="H361" s="45"/>
    </row>
    <row r="362" s="2" customFormat="1" ht="16.8" customHeight="1">
      <c r="A362" s="39"/>
      <c r="B362" s="45"/>
      <c r="C362" s="308" t="s">
        <v>1</v>
      </c>
      <c r="D362" s="308" t="s">
        <v>1</v>
      </c>
      <c r="E362" s="18" t="s">
        <v>1</v>
      </c>
      <c r="F362" s="309">
        <v>0</v>
      </c>
      <c r="G362" s="39"/>
      <c r="H362" s="45"/>
    </row>
    <row r="363" s="2" customFormat="1" ht="16.8" customHeight="1">
      <c r="A363" s="39"/>
      <c r="B363" s="45"/>
      <c r="C363" s="308" t="s">
        <v>1</v>
      </c>
      <c r="D363" s="308" t="s">
        <v>298</v>
      </c>
      <c r="E363" s="18" t="s">
        <v>1</v>
      </c>
      <c r="F363" s="309">
        <v>24.052</v>
      </c>
      <c r="G363" s="39"/>
      <c r="H363" s="45"/>
    </row>
    <row r="364" s="2" customFormat="1" ht="16.8" customHeight="1">
      <c r="A364" s="39"/>
      <c r="B364" s="45"/>
      <c r="C364" s="308" t="s">
        <v>1</v>
      </c>
      <c r="D364" s="308" t="s">
        <v>299</v>
      </c>
      <c r="E364" s="18" t="s">
        <v>1</v>
      </c>
      <c r="F364" s="309">
        <v>7.8490000000000002</v>
      </c>
      <c r="G364" s="39"/>
      <c r="H364" s="45"/>
    </row>
    <row r="365" s="2" customFormat="1" ht="16.8" customHeight="1">
      <c r="A365" s="39"/>
      <c r="B365" s="45"/>
      <c r="C365" s="308" t="s">
        <v>1</v>
      </c>
      <c r="D365" s="308" t="s">
        <v>300</v>
      </c>
      <c r="E365" s="18" t="s">
        <v>1</v>
      </c>
      <c r="F365" s="309">
        <v>15.436999999999999</v>
      </c>
      <c r="G365" s="39"/>
      <c r="H365" s="45"/>
    </row>
    <row r="366" s="2" customFormat="1" ht="16.8" customHeight="1">
      <c r="A366" s="39"/>
      <c r="B366" s="45"/>
      <c r="C366" s="308" t="s">
        <v>1</v>
      </c>
      <c r="D366" s="308" t="s">
        <v>301</v>
      </c>
      <c r="E366" s="18" t="s">
        <v>1</v>
      </c>
      <c r="F366" s="309">
        <v>38.273000000000003</v>
      </c>
      <c r="G366" s="39"/>
      <c r="H366" s="45"/>
    </row>
    <row r="367" s="2" customFormat="1" ht="16.8" customHeight="1">
      <c r="A367" s="39"/>
      <c r="B367" s="45"/>
      <c r="C367" s="308" t="s">
        <v>1</v>
      </c>
      <c r="D367" s="308" t="s">
        <v>1</v>
      </c>
      <c r="E367" s="18" t="s">
        <v>1</v>
      </c>
      <c r="F367" s="309">
        <v>0</v>
      </c>
      <c r="G367" s="39"/>
      <c r="H367" s="45"/>
    </row>
    <row r="368" s="2" customFormat="1" ht="16.8" customHeight="1">
      <c r="A368" s="39"/>
      <c r="B368" s="45"/>
      <c r="C368" s="308" t="s">
        <v>1</v>
      </c>
      <c r="D368" s="308" t="s">
        <v>302</v>
      </c>
      <c r="E368" s="18" t="s">
        <v>1</v>
      </c>
      <c r="F368" s="309">
        <v>0</v>
      </c>
      <c r="G368" s="39"/>
      <c r="H368" s="45"/>
    </row>
    <row r="369" s="2" customFormat="1" ht="16.8" customHeight="1">
      <c r="A369" s="39"/>
      <c r="B369" s="45"/>
      <c r="C369" s="308" t="s">
        <v>1</v>
      </c>
      <c r="D369" s="308" t="s">
        <v>303</v>
      </c>
      <c r="E369" s="18" t="s">
        <v>1</v>
      </c>
      <c r="F369" s="309">
        <v>8.0340000000000007</v>
      </c>
      <c r="G369" s="39"/>
      <c r="H369" s="45"/>
    </row>
    <row r="370" s="2" customFormat="1" ht="16.8" customHeight="1">
      <c r="A370" s="39"/>
      <c r="B370" s="45"/>
      <c r="C370" s="308" t="s">
        <v>1</v>
      </c>
      <c r="D370" s="308" t="s">
        <v>304</v>
      </c>
      <c r="E370" s="18" t="s">
        <v>1</v>
      </c>
      <c r="F370" s="309">
        <v>1.4910000000000001</v>
      </c>
      <c r="G370" s="39"/>
      <c r="H370" s="45"/>
    </row>
    <row r="371" s="2" customFormat="1" ht="16.8" customHeight="1">
      <c r="A371" s="39"/>
      <c r="B371" s="45"/>
      <c r="C371" s="308" t="s">
        <v>1</v>
      </c>
      <c r="D371" s="308" t="s">
        <v>305</v>
      </c>
      <c r="E371" s="18" t="s">
        <v>1</v>
      </c>
      <c r="F371" s="309">
        <v>1.54</v>
      </c>
      <c r="G371" s="39"/>
      <c r="H371" s="45"/>
    </row>
    <row r="372" s="2" customFormat="1" ht="16.8" customHeight="1">
      <c r="A372" s="39"/>
      <c r="B372" s="45"/>
      <c r="C372" s="308" t="s">
        <v>1</v>
      </c>
      <c r="D372" s="308" t="s">
        <v>306</v>
      </c>
      <c r="E372" s="18" t="s">
        <v>1</v>
      </c>
      <c r="F372" s="309">
        <v>1.1040000000000001</v>
      </c>
      <c r="G372" s="39"/>
      <c r="H372" s="45"/>
    </row>
    <row r="373" s="2" customFormat="1" ht="16.8" customHeight="1">
      <c r="A373" s="39"/>
      <c r="B373" s="45"/>
      <c r="C373" s="308" t="s">
        <v>1</v>
      </c>
      <c r="D373" s="308" t="s">
        <v>307</v>
      </c>
      <c r="E373" s="18" t="s">
        <v>1</v>
      </c>
      <c r="F373" s="309">
        <v>7.8840000000000003</v>
      </c>
      <c r="G373" s="39"/>
      <c r="H373" s="45"/>
    </row>
    <row r="374" s="2" customFormat="1" ht="16.8" customHeight="1">
      <c r="A374" s="39"/>
      <c r="B374" s="45"/>
      <c r="C374" s="308" t="s">
        <v>1</v>
      </c>
      <c r="D374" s="308" t="s">
        <v>1</v>
      </c>
      <c r="E374" s="18" t="s">
        <v>1</v>
      </c>
      <c r="F374" s="309">
        <v>0</v>
      </c>
      <c r="G374" s="39"/>
      <c r="H374" s="45"/>
    </row>
    <row r="375" s="2" customFormat="1" ht="16.8" customHeight="1">
      <c r="A375" s="39"/>
      <c r="B375" s="45"/>
      <c r="C375" s="308" t="s">
        <v>1</v>
      </c>
      <c r="D375" s="308" t="s">
        <v>308</v>
      </c>
      <c r="E375" s="18" t="s">
        <v>1</v>
      </c>
      <c r="F375" s="309">
        <v>15.223000000000001</v>
      </c>
      <c r="G375" s="39"/>
      <c r="H375" s="45"/>
    </row>
    <row r="376" s="2" customFormat="1" ht="16.8" customHeight="1">
      <c r="A376" s="39"/>
      <c r="B376" s="45"/>
      <c r="C376" s="308" t="s">
        <v>157</v>
      </c>
      <c r="D376" s="308" t="s">
        <v>291</v>
      </c>
      <c r="E376" s="18" t="s">
        <v>1</v>
      </c>
      <c r="F376" s="309">
        <v>120.887</v>
      </c>
      <c r="G376" s="39"/>
      <c r="H376" s="45"/>
    </row>
    <row r="377" s="2" customFormat="1" ht="16.8" customHeight="1">
      <c r="A377" s="39"/>
      <c r="B377" s="45"/>
      <c r="C377" s="310" t="s">
        <v>1061</v>
      </c>
      <c r="D377" s="39"/>
      <c r="E377" s="39"/>
      <c r="F377" s="39"/>
      <c r="G377" s="39"/>
      <c r="H377" s="45"/>
    </row>
    <row r="378" s="2" customFormat="1" ht="16.8" customHeight="1">
      <c r="A378" s="39"/>
      <c r="B378" s="45"/>
      <c r="C378" s="308" t="s">
        <v>285</v>
      </c>
      <c r="D378" s="308" t="s">
        <v>1095</v>
      </c>
      <c r="E378" s="18" t="s">
        <v>273</v>
      </c>
      <c r="F378" s="309">
        <v>121.702</v>
      </c>
      <c r="G378" s="39"/>
      <c r="H378" s="45"/>
    </row>
    <row r="379" s="2" customFormat="1" ht="16.8" customHeight="1">
      <c r="A379" s="39"/>
      <c r="B379" s="45"/>
      <c r="C379" s="308" t="s">
        <v>354</v>
      </c>
      <c r="D379" s="308" t="s">
        <v>1096</v>
      </c>
      <c r="E379" s="18" t="s">
        <v>273</v>
      </c>
      <c r="F379" s="309">
        <v>78.530000000000001</v>
      </c>
      <c r="G379" s="39"/>
      <c r="H379" s="45"/>
    </row>
    <row r="380" s="2" customFormat="1" ht="16.8" customHeight="1">
      <c r="A380" s="39"/>
      <c r="B380" s="45"/>
      <c r="C380" s="304" t="s">
        <v>296</v>
      </c>
      <c r="D380" s="305" t="s">
        <v>1</v>
      </c>
      <c r="E380" s="306" t="s">
        <v>1</v>
      </c>
      <c r="F380" s="307">
        <v>6.2000000000000002</v>
      </c>
      <c r="G380" s="39"/>
      <c r="H380" s="45"/>
    </row>
    <row r="381" s="2" customFormat="1" ht="16.8" customHeight="1">
      <c r="A381" s="39"/>
      <c r="B381" s="45"/>
      <c r="C381" s="308" t="s">
        <v>1</v>
      </c>
      <c r="D381" s="308" t="s">
        <v>292</v>
      </c>
      <c r="E381" s="18" t="s">
        <v>1</v>
      </c>
      <c r="F381" s="309">
        <v>0</v>
      </c>
      <c r="G381" s="39"/>
      <c r="H381" s="45"/>
    </row>
    <row r="382" s="2" customFormat="1" ht="16.8" customHeight="1">
      <c r="A382" s="39"/>
      <c r="B382" s="45"/>
      <c r="C382" s="308" t="s">
        <v>1</v>
      </c>
      <c r="D382" s="308" t="s">
        <v>293</v>
      </c>
      <c r="E382" s="18" t="s">
        <v>1</v>
      </c>
      <c r="F382" s="309">
        <v>4</v>
      </c>
      <c r="G382" s="39"/>
      <c r="H382" s="45"/>
    </row>
    <row r="383" s="2" customFormat="1" ht="16.8" customHeight="1">
      <c r="A383" s="39"/>
      <c r="B383" s="45"/>
      <c r="C383" s="308" t="s">
        <v>1</v>
      </c>
      <c r="D383" s="308" t="s">
        <v>294</v>
      </c>
      <c r="E383" s="18" t="s">
        <v>1</v>
      </c>
      <c r="F383" s="309">
        <v>1.2</v>
      </c>
      <c r="G383" s="39"/>
      <c r="H383" s="45"/>
    </row>
    <row r="384" s="2" customFormat="1" ht="16.8" customHeight="1">
      <c r="A384" s="39"/>
      <c r="B384" s="45"/>
      <c r="C384" s="308" t="s">
        <v>1</v>
      </c>
      <c r="D384" s="308" t="s">
        <v>295</v>
      </c>
      <c r="E384" s="18" t="s">
        <v>1</v>
      </c>
      <c r="F384" s="309">
        <v>1</v>
      </c>
      <c r="G384" s="39"/>
      <c r="H384" s="45"/>
    </row>
    <row r="385" s="2" customFormat="1" ht="16.8" customHeight="1">
      <c r="A385" s="39"/>
      <c r="B385" s="45"/>
      <c r="C385" s="308" t="s">
        <v>296</v>
      </c>
      <c r="D385" s="308" t="s">
        <v>291</v>
      </c>
      <c r="E385" s="18" t="s">
        <v>1</v>
      </c>
      <c r="F385" s="309">
        <v>6.2000000000000002</v>
      </c>
      <c r="G385" s="39"/>
      <c r="H385" s="45"/>
    </row>
    <row r="386" s="2" customFormat="1" ht="16.8" customHeight="1">
      <c r="A386" s="39"/>
      <c r="B386" s="45"/>
      <c r="C386" s="304" t="s">
        <v>290</v>
      </c>
      <c r="D386" s="305" t="s">
        <v>1</v>
      </c>
      <c r="E386" s="306" t="s">
        <v>1</v>
      </c>
      <c r="F386" s="307">
        <v>75.75</v>
      </c>
      <c r="G386" s="39"/>
      <c r="H386" s="45"/>
    </row>
    <row r="387" s="2" customFormat="1" ht="16.8" customHeight="1">
      <c r="A387" s="39"/>
      <c r="B387" s="45"/>
      <c r="C387" s="308" t="s">
        <v>1</v>
      </c>
      <c r="D387" s="308" t="s">
        <v>288</v>
      </c>
      <c r="E387" s="18" t="s">
        <v>1</v>
      </c>
      <c r="F387" s="309">
        <v>0</v>
      </c>
      <c r="G387" s="39"/>
      <c r="H387" s="45"/>
    </row>
    <row r="388" s="2" customFormat="1" ht="16.8" customHeight="1">
      <c r="A388" s="39"/>
      <c r="B388" s="45"/>
      <c r="C388" s="308" t="s">
        <v>1</v>
      </c>
      <c r="D388" s="308" t="s">
        <v>289</v>
      </c>
      <c r="E388" s="18" t="s">
        <v>1</v>
      </c>
      <c r="F388" s="309">
        <v>75.75</v>
      </c>
      <c r="G388" s="39"/>
      <c r="H388" s="45"/>
    </row>
    <row r="389" s="2" customFormat="1" ht="16.8" customHeight="1">
      <c r="A389" s="39"/>
      <c r="B389" s="45"/>
      <c r="C389" s="308" t="s">
        <v>290</v>
      </c>
      <c r="D389" s="308" t="s">
        <v>291</v>
      </c>
      <c r="E389" s="18" t="s">
        <v>1</v>
      </c>
      <c r="F389" s="309">
        <v>75.75</v>
      </c>
      <c r="G389" s="39"/>
      <c r="H389" s="45"/>
    </row>
    <row r="390" s="2" customFormat="1" ht="16.8" customHeight="1">
      <c r="A390" s="39"/>
      <c r="B390" s="45"/>
      <c r="C390" s="304" t="s">
        <v>1123</v>
      </c>
      <c r="D390" s="305" t="s">
        <v>1</v>
      </c>
      <c r="E390" s="306" t="s">
        <v>1</v>
      </c>
      <c r="F390" s="307">
        <v>7.7599999999999998</v>
      </c>
      <c r="G390" s="39"/>
      <c r="H390" s="45"/>
    </row>
    <row r="391" s="2" customFormat="1" ht="16.8" customHeight="1">
      <c r="A391" s="39"/>
      <c r="B391" s="45"/>
      <c r="C391" s="304" t="s">
        <v>159</v>
      </c>
      <c r="D391" s="305" t="s">
        <v>1</v>
      </c>
      <c r="E391" s="306" t="s">
        <v>1</v>
      </c>
      <c r="F391" s="307">
        <v>31.649999999999995</v>
      </c>
      <c r="G391" s="39"/>
      <c r="H391" s="45"/>
    </row>
    <row r="392" s="2" customFormat="1" ht="16.8" customHeight="1">
      <c r="A392" s="39"/>
      <c r="B392" s="45"/>
      <c r="C392" s="308" t="s">
        <v>1</v>
      </c>
      <c r="D392" s="308" t="s">
        <v>1124</v>
      </c>
      <c r="E392" s="18" t="s">
        <v>1</v>
      </c>
      <c r="F392" s="309">
        <v>0</v>
      </c>
      <c r="G392" s="39"/>
      <c r="H392" s="45"/>
    </row>
    <row r="393" s="2" customFormat="1" ht="16.8" customHeight="1">
      <c r="A393" s="39"/>
      <c r="B393" s="45"/>
      <c r="C393" s="308" t="s">
        <v>1</v>
      </c>
      <c r="D393" s="308" t="s">
        <v>1125</v>
      </c>
      <c r="E393" s="18" t="s">
        <v>1</v>
      </c>
      <c r="F393" s="309">
        <v>12.4</v>
      </c>
      <c r="G393" s="39"/>
      <c r="H393" s="45"/>
    </row>
    <row r="394" s="2" customFormat="1" ht="16.8" customHeight="1">
      <c r="A394" s="39"/>
      <c r="B394" s="45"/>
      <c r="C394" s="308" t="s">
        <v>1</v>
      </c>
      <c r="D394" s="308" t="s">
        <v>1126</v>
      </c>
      <c r="E394" s="18" t="s">
        <v>1</v>
      </c>
      <c r="F394" s="309">
        <v>0.95999999999999996</v>
      </c>
      <c r="G394" s="39"/>
      <c r="H394" s="45"/>
    </row>
    <row r="395" s="2" customFormat="1" ht="16.8" customHeight="1">
      <c r="A395" s="39"/>
      <c r="B395" s="45"/>
      <c r="C395" s="308" t="s">
        <v>1</v>
      </c>
      <c r="D395" s="308" t="s">
        <v>1127</v>
      </c>
      <c r="E395" s="18" t="s">
        <v>1</v>
      </c>
      <c r="F395" s="309">
        <v>0.95999999999999996</v>
      </c>
      <c r="G395" s="39"/>
      <c r="H395" s="45"/>
    </row>
    <row r="396" s="2" customFormat="1" ht="16.8" customHeight="1">
      <c r="A396" s="39"/>
      <c r="B396" s="45"/>
      <c r="C396" s="308" t="s">
        <v>1</v>
      </c>
      <c r="D396" s="308" t="s">
        <v>1128</v>
      </c>
      <c r="E396" s="18" t="s">
        <v>1</v>
      </c>
      <c r="F396" s="309">
        <v>1.44</v>
      </c>
      <c r="G396" s="39"/>
      <c r="H396" s="45"/>
    </row>
    <row r="397" s="2" customFormat="1" ht="16.8" customHeight="1">
      <c r="A397" s="39"/>
      <c r="B397" s="45"/>
      <c r="C397" s="308" t="s">
        <v>1</v>
      </c>
      <c r="D397" s="308" t="s">
        <v>1129</v>
      </c>
      <c r="E397" s="18" t="s">
        <v>1</v>
      </c>
      <c r="F397" s="309">
        <v>0</v>
      </c>
      <c r="G397" s="39"/>
      <c r="H397" s="45"/>
    </row>
    <row r="398" s="2" customFormat="1" ht="16.8" customHeight="1">
      <c r="A398" s="39"/>
      <c r="B398" s="45"/>
      <c r="C398" s="308" t="s">
        <v>1</v>
      </c>
      <c r="D398" s="308" t="s">
        <v>1130</v>
      </c>
      <c r="E398" s="18" t="s">
        <v>1</v>
      </c>
      <c r="F398" s="309">
        <v>6.75</v>
      </c>
      <c r="G398" s="39"/>
      <c r="H398" s="45"/>
    </row>
    <row r="399" s="2" customFormat="1" ht="16.8" customHeight="1">
      <c r="A399" s="39"/>
      <c r="B399" s="45"/>
      <c r="C399" s="308" t="s">
        <v>1</v>
      </c>
      <c r="D399" s="308" t="s">
        <v>1131</v>
      </c>
      <c r="E399" s="18" t="s">
        <v>1</v>
      </c>
      <c r="F399" s="309">
        <v>1.3600000000000001</v>
      </c>
      <c r="G399" s="39"/>
      <c r="H399" s="45"/>
    </row>
    <row r="400" s="2" customFormat="1" ht="16.8" customHeight="1">
      <c r="A400" s="39"/>
      <c r="B400" s="45"/>
      <c r="C400" s="308" t="s">
        <v>1</v>
      </c>
      <c r="D400" s="308" t="s">
        <v>1132</v>
      </c>
      <c r="E400" s="18" t="s">
        <v>1</v>
      </c>
      <c r="F400" s="309">
        <v>1.8999999999999999</v>
      </c>
      <c r="G400" s="39"/>
      <c r="H400" s="45"/>
    </row>
    <row r="401" s="2" customFormat="1" ht="16.8" customHeight="1">
      <c r="A401" s="39"/>
      <c r="B401" s="45"/>
      <c r="C401" s="308" t="s">
        <v>1</v>
      </c>
      <c r="D401" s="308" t="s">
        <v>1133</v>
      </c>
      <c r="E401" s="18" t="s">
        <v>1</v>
      </c>
      <c r="F401" s="309">
        <v>1.28</v>
      </c>
      <c r="G401" s="39"/>
      <c r="H401" s="45"/>
    </row>
    <row r="402" s="2" customFormat="1" ht="16.8" customHeight="1">
      <c r="A402" s="39"/>
      <c r="B402" s="45"/>
      <c r="C402" s="308" t="s">
        <v>1</v>
      </c>
      <c r="D402" s="308" t="s">
        <v>1134</v>
      </c>
      <c r="E402" s="18" t="s">
        <v>1</v>
      </c>
      <c r="F402" s="309">
        <v>0</v>
      </c>
      <c r="G402" s="39"/>
      <c r="H402" s="45"/>
    </row>
    <row r="403" s="2" customFormat="1" ht="16.8" customHeight="1">
      <c r="A403" s="39"/>
      <c r="B403" s="45"/>
      <c r="C403" s="308" t="s">
        <v>1</v>
      </c>
      <c r="D403" s="308" t="s">
        <v>1135</v>
      </c>
      <c r="E403" s="18" t="s">
        <v>1</v>
      </c>
      <c r="F403" s="309">
        <v>3.2000000000000002</v>
      </c>
      <c r="G403" s="39"/>
      <c r="H403" s="45"/>
    </row>
    <row r="404" s="2" customFormat="1" ht="16.8" customHeight="1">
      <c r="A404" s="39"/>
      <c r="B404" s="45"/>
      <c r="C404" s="308" t="s">
        <v>1</v>
      </c>
      <c r="D404" s="308" t="s">
        <v>1136</v>
      </c>
      <c r="E404" s="18" t="s">
        <v>1</v>
      </c>
      <c r="F404" s="309">
        <v>1.3999999999999999</v>
      </c>
      <c r="G404" s="39"/>
      <c r="H404" s="45"/>
    </row>
    <row r="405" s="2" customFormat="1" ht="16.8" customHeight="1">
      <c r="A405" s="39"/>
      <c r="B405" s="45"/>
      <c r="C405" s="308" t="s">
        <v>159</v>
      </c>
      <c r="D405" s="308" t="s">
        <v>250</v>
      </c>
      <c r="E405" s="18" t="s">
        <v>1</v>
      </c>
      <c r="F405" s="309">
        <v>31.649999999999999</v>
      </c>
      <c r="G405" s="39"/>
      <c r="H405" s="45"/>
    </row>
    <row r="406" s="2" customFormat="1" ht="16.8" customHeight="1">
      <c r="A406" s="39"/>
      <c r="B406" s="45"/>
      <c r="C406" s="310" t="s">
        <v>1061</v>
      </c>
      <c r="D406" s="39"/>
      <c r="E406" s="39"/>
      <c r="F406" s="39"/>
      <c r="G406" s="39"/>
      <c r="H406" s="45"/>
    </row>
    <row r="407" s="2" customFormat="1" ht="16.8" customHeight="1">
      <c r="A407" s="39"/>
      <c r="B407" s="45"/>
      <c r="C407" s="308" t="s">
        <v>513</v>
      </c>
      <c r="D407" s="308" t="s">
        <v>514</v>
      </c>
      <c r="E407" s="18" t="s">
        <v>224</v>
      </c>
      <c r="F407" s="309">
        <v>31.960000000000001</v>
      </c>
      <c r="G407" s="39"/>
      <c r="H407" s="45"/>
    </row>
    <row r="408" s="2" customFormat="1" ht="16.8" customHeight="1">
      <c r="A408" s="39"/>
      <c r="B408" s="45"/>
      <c r="C408" s="308" t="s">
        <v>521</v>
      </c>
      <c r="D408" s="308" t="s">
        <v>522</v>
      </c>
      <c r="E408" s="18" t="s">
        <v>224</v>
      </c>
      <c r="F408" s="309">
        <v>416.94999999999999</v>
      </c>
      <c r="G408" s="39"/>
      <c r="H408" s="45"/>
    </row>
    <row r="409" s="2" customFormat="1" ht="16.8" customHeight="1">
      <c r="A409" s="39"/>
      <c r="B409" s="45"/>
      <c r="C409" s="304" t="s">
        <v>161</v>
      </c>
      <c r="D409" s="305" t="s">
        <v>1</v>
      </c>
      <c r="E409" s="306" t="s">
        <v>1</v>
      </c>
      <c r="F409" s="307">
        <v>1.8</v>
      </c>
      <c r="G409" s="39"/>
      <c r="H409" s="45"/>
    </row>
    <row r="410" s="2" customFormat="1" ht="16.8" customHeight="1">
      <c r="A410" s="39"/>
      <c r="B410" s="45"/>
      <c r="C410" s="308" t="s">
        <v>1</v>
      </c>
      <c r="D410" s="308" t="s">
        <v>543</v>
      </c>
      <c r="E410" s="18" t="s">
        <v>1</v>
      </c>
      <c r="F410" s="309">
        <v>0</v>
      </c>
      <c r="G410" s="39"/>
      <c r="H410" s="45"/>
    </row>
    <row r="411" s="2" customFormat="1" ht="16.8" customHeight="1">
      <c r="A411" s="39"/>
      <c r="B411" s="45"/>
      <c r="C411" s="308" t="s">
        <v>161</v>
      </c>
      <c r="D411" s="308" t="s">
        <v>544</v>
      </c>
      <c r="E411" s="18" t="s">
        <v>1</v>
      </c>
      <c r="F411" s="309">
        <v>1.8</v>
      </c>
      <c r="G411" s="39"/>
      <c r="H411" s="45"/>
    </row>
    <row r="412" s="2" customFormat="1" ht="16.8" customHeight="1">
      <c r="A412" s="39"/>
      <c r="B412" s="45"/>
      <c r="C412" s="310" t="s">
        <v>1061</v>
      </c>
      <c r="D412" s="39"/>
      <c r="E412" s="39"/>
      <c r="F412" s="39"/>
      <c r="G412" s="39"/>
      <c r="H412" s="45"/>
    </row>
    <row r="413" s="2" customFormat="1" ht="16.8" customHeight="1">
      <c r="A413" s="39"/>
      <c r="B413" s="45"/>
      <c r="C413" s="308" t="s">
        <v>540</v>
      </c>
      <c r="D413" s="308" t="s">
        <v>541</v>
      </c>
      <c r="E413" s="18" t="s">
        <v>224</v>
      </c>
      <c r="F413" s="309">
        <v>1.8</v>
      </c>
      <c r="G413" s="39"/>
      <c r="H413" s="45"/>
    </row>
    <row r="414" s="2" customFormat="1" ht="16.8" customHeight="1">
      <c r="A414" s="39"/>
      <c r="B414" s="45"/>
      <c r="C414" s="308" t="s">
        <v>534</v>
      </c>
      <c r="D414" s="308" t="s">
        <v>535</v>
      </c>
      <c r="E414" s="18" t="s">
        <v>224</v>
      </c>
      <c r="F414" s="309">
        <v>34.200000000000003</v>
      </c>
      <c r="G414" s="39"/>
      <c r="H414" s="45"/>
    </row>
    <row r="415" s="2" customFormat="1" ht="16.8" customHeight="1">
      <c r="A415" s="39"/>
      <c r="B415" s="45"/>
      <c r="C415" s="304" t="s">
        <v>163</v>
      </c>
      <c r="D415" s="305" t="s">
        <v>1</v>
      </c>
      <c r="E415" s="306" t="s">
        <v>1</v>
      </c>
      <c r="F415" s="307">
        <v>205.215</v>
      </c>
      <c r="G415" s="39"/>
      <c r="H415" s="45"/>
    </row>
    <row r="416" s="2" customFormat="1" ht="16.8" customHeight="1">
      <c r="A416" s="39"/>
      <c r="B416" s="45"/>
      <c r="C416" s="308" t="s">
        <v>1</v>
      </c>
      <c r="D416" s="308" t="s">
        <v>861</v>
      </c>
      <c r="E416" s="18" t="s">
        <v>1</v>
      </c>
      <c r="F416" s="309">
        <v>91.545000000000002</v>
      </c>
      <c r="G416" s="39"/>
      <c r="H416" s="45"/>
    </row>
    <row r="417" s="2" customFormat="1" ht="16.8" customHeight="1">
      <c r="A417" s="39"/>
      <c r="B417" s="45"/>
      <c r="C417" s="308" t="s">
        <v>1</v>
      </c>
      <c r="D417" s="308" t="s">
        <v>862</v>
      </c>
      <c r="E417" s="18" t="s">
        <v>1</v>
      </c>
      <c r="F417" s="309">
        <v>14.210000000000001</v>
      </c>
      <c r="G417" s="39"/>
      <c r="H417" s="45"/>
    </row>
    <row r="418" s="2" customFormat="1" ht="16.8" customHeight="1">
      <c r="A418" s="39"/>
      <c r="B418" s="45"/>
      <c r="C418" s="308" t="s">
        <v>1</v>
      </c>
      <c r="D418" s="308" t="s">
        <v>863</v>
      </c>
      <c r="E418" s="18" t="s">
        <v>1</v>
      </c>
      <c r="F418" s="309">
        <v>54.25</v>
      </c>
      <c r="G418" s="39"/>
      <c r="H418" s="45"/>
    </row>
    <row r="419" s="2" customFormat="1" ht="16.8" customHeight="1">
      <c r="A419" s="39"/>
      <c r="B419" s="45"/>
      <c r="C419" s="308" t="s">
        <v>1</v>
      </c>
      <c r="D419" s="308" t="s">
        <v>864</v>
      </c>
      <c r="E419" s="18" t="s">
        <v>1</v>
      </c>
      <c r="F419" s="309">
        <v>34</v>
      </c>
      <c r="G419" s="39"/>
      <c r="H419" s="45"/>
    </row>
    <row r="420" s="2" customFormat="1" ht="16.8" customHeight="1">
      <c r="A420" s="39"/>
      <c r="B420" s="45"/>
      <c r="C420" s="308" t="s">
        <v>1</v>
      </c>
      <c r="D420" s="308" t="s">
        <v>865</v>
      </c>
      <c r="E420" s="18" t="s">
        <v>1</v>
      </c>
      <c r="F420" s="309">
        <v>10.140000000000001</v>
      </c>
      <c r="G420" s="39"/>
      <c r="H420" s="45"/>
    </row>
    <row r="421" s="2" customFormat="1" ht="16.8" customHeight="1">
      <c r="A421" s="39"/>
      <c r="B421" s="45"/>
      <c r="C421" s="308" t="s">
        <v>1</v>
      </c>
      <c r="D421" s="308" t="s">
        <v>866</v>
      </c>
      <c r="E421" s="18" t="s">
        <v>1</v>
      </c>
      <c r="F421" s="309">
        <v>0.81999999999999995</v>
      </c>
      <c r="G421" s="39"/>
      <c r="H421" s="45"/>
    </row>
    <row r="422" s="2" customFormat="1" ht="16.8" customHeight="1">
      <c r="A422" s="39"/>
      <c r="B422" s="45"/>
      <c r="C422" s="308" t="s">
        <v>1</v>
      </c>
      <c r="D422" s="308" t="s">
        <v>867</v>
      </c>
      <c r="E422" s="18" t="s">
        <v>1</v>
      </c>
      <c r="F422" s="309">
        <v>0.25</v>
      </c>
      <c r="G422" s="39"/>
      <c r="H422" s="45"/>
    </row>
    <row r="423" s="2" customFormat="1" ht="16.8" customHeight="1">
      <c r="A423" s="39"/>
      <c r="B423" s="45"/>
      <c r="C423" s="308" t="s">
        <v>163</v>
      </c>
      <c r="D423" s="308" t="s">
        <v>250</v>
      </c>
      <c r="E423" s="18" t="s">
        <v>1</v>
      </c>
      <c r="F423" s="309">
        <v>205.215</v>
      </c>
      <c r="G423" s="39"/>
      <c r="H423" s="45"/>
    </row>
    <row r="424" s="2" customFormat="1" ht="16.8" customHeight="1">
      <c r="A424" s="39"/>
      <c r="B424" s="45"/>
      <c r="C424" s="310" t="s">
        <v>1061</v>
      </c>
      <c r="D424" s="39"/>
      <c r="E424" s="39"/>
      <c r="F424" s="39"/>
      <c r="G424" s="39"/>
      <c r="H424" s="45"/>
    </row>
    <row r="425" s="2" customFormat="1" ht="16.8" customHeight="1">
      <c r="A425" s="39"/>
      <c r="B425" s="45"/>
      <c r="C425" s="308" t="s">
        <v>858</v>
      </c>
      <c r="D425" s="308" t="s">
        <v>1071</v>
      </c>
      <c r="E425" s="18" t="s">
        <v>282</v>
      </c>
      <c r="F425" s="309">
        <v>205.215</v>
      </c>
      <c r="G425" s="39"/>
      <c r="H425" s="45"/>
    </row>
    <row r="426" s="2" customFormat="1" ht="16.8" customHeight="1">
      <c r="A426" s="39"/>
      <c r="B426" s="45"/>
      <c r="C426" s="308" t="s">
        <v>869</v>
      </c>
      <c r="D426" s="308" t="s">
        <v>1137</v>
      </c>
      <c r="E426" s="18" t="s">
        <v>282</v>
      </c>
      <c r="F426" s="309">
        <v>3488.6550000000002</v>
      </c>
      <c r="G426" s="39"/>
      <c r="H426" s="45"/>
    </row>
    <row r="427" s="2" customFormat="1" ht="16.8" customHeight="1">
      <c r="A427" s="39"/>
      <c r="B427" s="45"/>
      <c r="C427" s="304" t="s">
        <v>165</v>
      </c>
      <c r="D427" s="305" t="s">
        <v>1</v>
      </c>
      <c r="E427" s="306" t="s">
        <v>1</v>
      </c>
      <c r="F427" s="307">
        <v>621.18499999999995</v>
      </c>
      <c r="G427" s="39"/>
      <c r="H427" s="45"/>
    </row>
    <row r="428" s="2" customFormat="1" ht="16.8" customHeight="1">
      <c r="A428" s="39"/>
      <c r="B428" s="45"/>
      <c r="C428" s="308" t="s">
        <v>1</v>
      </c>
      <c r="D428" s="308" t="s">
        <v>847</v>
      </c>
      <c r="E428" s="18" t="s">
        <v>1</v>
      </c>
      <c r="F428" s="309">
        <v>0</v>
      </c>
      <c r="G428" s="39"/>
      <c r="H428" s="45"/>
    </row>
    <row r="429" s="2" customFormat="1" ht="16.8" customHeight="1">
      <c r="A429" s="39"/>
      <c r="B429" s="45"/>
      <c r="C429" s="308" t="s">
        <v>147</v>
      </c>
      <c r="D429" s="308" t="s">
        <v>848</v>
      </c>
      <c r="E429" s="18" t="s">
        <v>1</v>
      </c>
      <c r="F429" s="309">
        <v>389.32499999999999</v>
      </c>
      <c r="G429" s="39"/>
      <c r="H429" s="45"/>
    </row>
    <row r="430" s="2" customFormat="1" ht="16.8" customHeight="1">
      <c r="A430" s="39"/>
      <c r="B430" s="45"/>
      <c r="C430" s="308" t="s">
        <v>1</v>
      </c>
      <c r="D430" s="308" t="s">
        <v>849</v>
      </c>
      <c r="E430" s="18" t="s">
        <v>1</v>
      </c>
      <c r="F430" s="309">
        <v>193.80000000000001</v>
      </c>
      <c r="G430" s="39"/>
      <c r="H430" s="45"/>
    </row>
    <row r="431" s="2" customFormat="1" ht="16.8" customHeight="1">
      <c r="A431" s="39"/>
      <c r="B431" s="45"/>
      <c r="C431" s="308" t="s">
        <v>1</v>
      </c>
      <c r="D431" s="308" t="s">
        <v>850</v>
      </c>
      <c r="E431" s="18" t="s">
        <v>1</v>
      </c>
      <c r="F431" s="309">
        <v>38.060000000000002</v>
      </c>
      <c r="G431" s="39"/>
      <c r="H431" s="45"/>
    </row>
    <row r="432" s="2" customFormat="1" ht="16.8" customHeight="1">
      <c r="A432" s="39"/>
      <c r="B432" s="45"/>
      <c r="C432" s="308" t="s">
        <v>165</v>
      </c>
      <c r="D432" s="308" t="s">
        <v>250</v>
      </c>
      <c r="E432" s="18" t="s">
        <v>1</v>
      </c>
      <c r="F432" s="309">
        <v>621.18499999999995</v>
      </c>
      <c r="G432" s="39"/>
      <c r="H432" s="45"/>
    </row>
    <row r="433" s="2" customFormat="1" ht="16.8" customHeight="1">
      <c r="A433" s="39"/>
      <c r="B433" s="45"/>
      <c r="C433" s="310" t="s">
        <v>1061</v>
      </c>
      <c r="D433" s="39"/>
      <c r="E433" s="39"/>
      <c r="F433" s="39"/>
      <c r="G433" s="39"/>
      <c r="H433" s="45"/>
    </row>
    <row r="434" s="2" customFormat="1" ht="16.8" customHeight="1">
      <c r="A434" s="39"/>
      <c r="B434" s="45"/>
      <c r="C434" s="308" t="s">
        <v>844</v>
      </c>
      <c r="D434" s="308" t="s">
        <v>1069</v>
      </c>
      <c r="E434" s="18" t="s">
        <v>282</v>
      </c>
      <c r="F434" s="309">
        <v>621.18499999999995</v>
      </c>
      <c r="G434" s="39"/>
      <c r="H434" s="45"/>
    </row>
    <row r="435" s="2" customFormat="1" ht="16.8" customHeight="1">
      <c r="A435" s="39"/>
      <c r="B435" s="45"/>
      <c r="C435" s="308" t="s">
        <v>852</v>
      </c>
      <c r="D435" s="308" t="s">
        <v>1138</v>
      </c>
      <c r="E435" s="18" t="s">
        <v>282</v>
      </c>
      <c r="F435" s="309">
        <v>10560.145</v>
      </c>
      <c r="G435" s="39"/>
      <c r="H435" s="45"/>
    </row>
    <row r="436" s="2" customFormat="1" ht="16.8" customHeight="1">
      <c r="A436" s="39"/>
      <c r="B436" s="45"/>
      <c r="C436" s="304" t="s">
        <v>179</v>
      </c>
      <c r="D436" s="305" t="s">
        <v>179</v>
      </c>
      <c r="E436" s="306" t="s">
        <v>1</v>
      </c>
      <c r="F436" s="307">
        <v>176.30000000000001</v>
      </c>
      <c r="G436" s="39"/>
      <c r="H436" s="45"/>
    </row>
    <row r="437" s="2" customFormat="1" ht="16.8" customHeight="1">
      <c r="A437" s="39"/>
      <c r="B437" s="45"/>
      <c r="C437" s="308" t="s">
        <v>1</v>
      </c>
      <c r="D437" s="308" t="s">
        <v>713</v>
      </c>
      <c r="E437" s="18" t="s">
        <v>1</v>
      </c>
      <c r="F437" s="309">
        <v>0</v>
      </c>
      <c r="G437" s="39"/>
      <c r="H437" s="45"/>
    </row>
    <row r="438" s="2" customFormat="1" ht="16.8" customHeight="1">
      <c r="A438" s="39"/>
      <c r="B438" s="45"/>
      <c r="C438" s="308" t="s">
        <v>1</v>
      </c>
      <c r="D438" s="308" t="s">
        <v>714</v>
      </c>
      <c r="E438" s="18" t="s">
        <v>1</v>
      </c>
      <c r="F438" s="309">
        <v>0</v>
      </c>
      <c r="G438" s="39"/>
      <c r="H438" s="45"/>
    </row>
    <row r="439" s="2" customFormat="1" ht="16.8" customHeight="1">
      <c r="A439" s="39"/>
      <c r="B439" s="45"/>
      <c r="C439" s="308" t="s">
        <v>1</v>
      </c>
      <c r="D439" s="308" t="s">
        <v>715</v>
      </c>
      <c r="E439" s="18" t="s">
        <v>1</v>
      </c>
      <c r="F439" s="309">
        <v>36</v>
      </c>
      <c r="G439" s="39"/>
      <c r="H439" s="45"/>
    </row>
    <row r="440" s="2" customFormat="1" ht="16.8" customHeight="1">
      <c r="A440" s="39"/>
      <c r="B440" s="45"/>
      <c r="C440" s="308" t="s">
        <v>1</v>
      </c>
      <c r="D440" s="308" t="s">
        <v>1</v>
      </c>
      <c r="E440" s="18" t="s">
        <v>1</v>
      </c>
      <c r="F440" s="309">
        <v>0</v>
      </c>
      <c r="G440" s="39"/>
      <c r="H440" s="45"/>
    </row>
    <row r="441" s="2" customFormat="1" ht="16.8" customHeight="1">
      <c r="A441" s="39"/>
      <c r="B441" s="45"/>
      <c r="C441" s="308" t="s">
        <v>1</v>
      </c>
      <c r="D441" s="308" t="s">
        <v>716</v>
      </c>
      <c r="E441" s="18" t="s">
        <v>1</v>
      </c>
      <c r="F441" s="309">
        <v>0</v>
      </c>
      <c r="G441" s="39"/>
      <c r="H441" s="45"/>
    </row>
    <row r="442" s="2" customFormat="1" ht="16.8" customHeight="1">
      <c r="A442" s="39"/>
      <c r="B442" s="45"/>
      <c r="C442" s="308" t="s">
        <v>1</v>
      </c>
      <c r="D442" s="308" t="s">
        <v>717</v>
      </c>
      <c r="E442" s="18" t="s">
        <v>1</v>
      </c>
      <c r="F442" s="309">
        <v>60</v>
      </c>
      <c r="G442" s="39"/>
      <c r="H442" s="45"/>
    </row>
    <row r="443" s="2" customFormat="1" ht="16.8" customHeight="1">
      <c r="A443" s="39"/>
      <c r="B443" s="45"/>
      <c r="C443" s="308" t="s">
        <v>1</v>
      </c>
      <c r="D443" s="308" t="s">
        <v>1</v>
      </c>
      <c r="E443" s="18" t="s">
        <v>1</v>
      </c>
      <c r="F443" s="309">
        <v>0</v>
      </c>
      <c r="G443" s="39"/>
      <c r="H443" s="45"/>
    </row>
    <row r="444" s="2" customFormat="1" ht="16.8" customHeight="1">
      <c r="A444" s="39"/>
      <c r="B444" s="45"/>
      <c r="C444" s="308" t="s">
        <v>1</v>
      </c>
      <c r="D444" s="308" t="s">
        <v>704</v>
      </c>
      <c r="E444" s="18" t="s">
        <v>1</v>
      </c>
      <c r="F444" s="309">
        <v>0</v>
      </c>
      <c r="G444" s="39"/>
      <c r="H444" s="45"/>
    </row>
    <row r="445" s="2" customFormat="1" ht="16.8" customHeight="1">
      <c r="A445" s="39"/>
      <c r="B445" s="45"/>
      <c r="C445" s="308" t="s">
        <v>1</v>
      </c>
      <c r="D445" s="308" t="s">
        <v>718</v>
      </c>
      <c r="E445" s="18" t="s">
        <v>1</v>
      </c>
      <c r="F445" s="309">
        <v>0</v>
      </c>
      <c r="G445" s="39"/>
      <c r="H445" s="45"/>
    </row>
    <row r="446" s="2" customFormat="1" ht="16.8" customHeight="1">
      <c r="A446" s="39"/>
      <c r="B446" s="45"/>
      <c r="C446" s="308" t="s">
        <v>1</v>
      </c>
      <c r="D446" s="308" t="s">
        <v>719</v>
      </c>
      <c r="E446" s="18" t="s">
        <v>1</v>
      </c>
      <c r="F446" s="309">
        <v>66</v>
      </c>
      <c r="G446" s="39"/>
      <c r="H446" s="45"/>
    </row>
    <row r="447" s="2" customFormat="1" ht="16.8" customHeight="1">
      <c r="A447" s="39"/>
      <c r="B447" s="45"/>
      <c r="C447" s="308" t="s">
        <v>1</v>
      </c>
      <c r="D447" s="308" t="s">
        <v>1</v>
      </c>
      <c r="E447" s="18" t="s">
        <v>1</v>
      </c>
      <c r="F447" s="309">
        <v>0</v>
      </c>
      <c r="G447" s="39"/>
      <c r="H447" s="45"/>
    </row>
    <row r="448" s="2" customFormat="1" ht="16.8" customHeight="1">
      <c r="A448" s="39"/>
      <c r="B448" s="45"/>
      <c r="C448" s="308" t="s">
        <v>1</v>
      </c>
      <c r="D448" s="308" t="s">
        <v>720</v>
      </c>
      <c r="E448" s="18" t="s">
        <v>1</v>
      </c>
      <c r="F448" s="309">
        <v>14.300000000000001</v>
      </c>
      <c r="G448" s="39"/>
      <c r="H448" s="45"/>
    </row>
    <row r="449" s="2" customFormat="1" ht="16.8" customHeight="1">
      <c r="A449" s="39"/>
      <c r="B449" s="45"/>
      <c r="C449" s="308" t="s">
        <v>179</v>
      </c>
      <c r="D449" s="308" t="s">
        <v>250</v>
      </c>
      <c r="E449" s="18" t="s">
        <v>1</v>
      </c>
      <c r="F449" s="309">
        <v>176.30000000000001</v>
      </c>
      <c r="G449" s="39"/>
      <c r="H449" s="45"/>
    </row>
    <row r="450" s="2" customFormat="1" ht="16.8" customHeight="1">
      <c r="A450" s="39"/>
      <c r="B450" s="45"/>
      <c r="C450" s="310" t="s">
        <v>1061</v>
      </c>
      <c r="D450" s="39"/>
      <c r="E450" s="39"/>
      <c r="F450" s="39"/>
      <c r="G450" s="39"/>
      <c r="H450" s="45"/>
    </row>
    <row r="451" s="2" customFormat="1" ht="16.8" customHeight="1">
      <c r="A451" s="39"/>
      <c r="B451" s="45"/>
      <c r="C451" s="308" t="s">
        <v>710</v>
      </c>
      <c r="D451" s="308" t="s">
        <v>711</v>
      </c>
      <c r="E451" s="18" t="s">
        <v>168</v>
      </c>
      <c r="F451" s="309">
        <v>176.30000000000001</v>
      </c>
      <c r="G451" s="39"/>
      <c r="H451" s="45"/>
    </row>
    <row r="452" s="2" customFormat="1" ht="16.8" customHeight="1">
      <c r="A452" s="39"/>
      <c r="B452" s="45"/>
      <c r="C452" s="308" t="s">
        <v>683</v>
      </c>
      <c r="D452" s="308" t="s">
        <v>1139</v>
      </c>
      <c r="E452" s="18" t="s">
        <v>171</v>
      </c>
      <c r="F452" s="309">
        <v>328.29000000000002</v>
      </c>
      <c r="G452" s="39"/>
      <c r="H452" s="45"/>
    </row>
    <row r="453" s="2" customFormat="1" ht="16.8" customHeight="1">
      <c r="A453" s="39"/>
      <c r="B453" s="45"/>
      <c r="C453" s="304" t="s">
        <v>181</v>
      </c>
      <c r="D453" s="305" t="s">
        <v>1</v>
      </c>
      <c r="E453" s="306" t="s">
        <v>1</v>
      </c>
      <c r="F453" s="307">
        <v>56.18</v>
      </c>
      <c r="G453" s="39"/>
      <c r="H453" s="45"/>
    </row>
    <row r="454" s="2" customFormat="1" ht="16.8" customHeight="1">
      <c r="A454" s="39"/>
      <c r="B454" s="45"/>
      <c r="C454" s="308" t="s">
        <v>1</v>
      </c>
      <c r="D454" s="308" t="s">
        <v>697</v>
      </c>
      <c r="E454" s="18" t="s">
        <v>1</v>
      </c>
      <c r="F454" s="309">
        <v>0</v>
      </c>
      <c r="G454" s="39"/>
      <c r="H454" s="45"/>
    </row>
    <row r="455" s="2" customFormat="1" ht="16.8" customHeight="1">
      <c r="A455" s="39"/>
      <c r="B455" s="45"/>
      <c r="C455" s="308" t="s">
        <v>1</v>
      </c>
      <c r="D455" s="308" t="s">
        <v>725</v>
      </c>
      <c r="E455" s="18" t="s">
        <v>1</v>
      </c>
      <c r="F455" s="309">
        <v>0</v>
      </c>
      <c r="G455" s="39"/>
      <c r="H455" s="45"/>
    </row>
    <row r="456" s="2" customFormat="1" ht="16.8" customHeight="1">
      <c r="A456" s="39"/>
      <c r="B456" s="45"/>
      <c r="C456" s="308" t="s">
        <v>1</v>
      </c>
      <c r="D456" s="308" t="s">
        <v>1</v>
      </c>
      <c r="E456" s="18" t="s">
        <v>1</v>
      </c>
      <c r="F456" s="309">
        <v>0</v>
      </c>
      <c r="G456" s="39"/>
      <c r="H456" s="45"/>
    </row>
    <row r="457" s="2" customFormat="1" ht="16.8" customHeight="1">
      <c r="A457" s="39"/>
      <c r="B457" s="45"/>
      <c r="C457" s="308" t="s">
        <v>1</v>
      </c>
      <c r="D457" s="308" t="s">
        <v>714</v>
      </c>
      <c r="E457" s="18" t="s">
        <v>1</v>
      </c>
      <c r="F457" s="309">
        <v>0</v>
      </c>
      <c r="G457" s="39"/>
      <c r="H457" s="45"/>
    </row>
    <row r="458" s="2" customFormat="1" ht="16.8" customHeight="1">
      <c r="A458" s="39"/>
      <c r="B458" s="45"/>
      <c r="C458" s="308" t="s">
        <v>1</v>
      </c>
      <c r="D458" s="308" t="s">
        <v>726</v>
      </c>
      <c r="E458" s="18" t="s">
        <v>1</v>
      </c>
      <c r="F458" s="309">
        <v>11.4</v>
      </c>
      <c r="G458" s="39"/>
      <c r="H458" s="45"/>
    </row>
    <row r="459" s="2" customFormat="1" ht="16.8" customHeight="1">
      <c r="A459" s="39"/>
      <c r="B459" s="45"/>
      <c r="C459" s="308" t="s">
        <v>1</v>
      </c>
      <c r="D459" s="308" t="s">
        <v>1</v>
      </c>
      <c r="E459" s="18" t="s">
        <v>1</v>
      </c>
      <c r="F459" s="309">
        <v>0</v>
      </c>
      <c r="G459" s="39"/>
      <c r="H459" s="45"/>
    </row>
    <row r="460" s="2" customFormat="1" ht="16.8" customHeight="1">
      <c r="A460" s="39"/>
      <c r="B460" s="45"/>
      <c r="C460" s="308" t="s">
        <v>1</v>
      </c>
      <c r="D460" s="308" t="s">
        <v>727</v>
      </c>
      <c r="E460" s="18" t="s">
        <v>1</v>
      </c>
      <c r="F460" s="309">
        <v>0</v>
      </c>
      <c r="G460" s="39"/>
      <c r="H460" s="45"/>
    </row>
    <row r="461" s="2" customFormat="1" ht="16.8" customHeight="1">
      <c r="A461" s="39"/>
      <c r="B461" s="45"/>
      <c r="C461" s="308" t="s">
        <v>1</v>
      </c>
      <c r="D461" s="308" t="s">
        <v>728</v>
      </c>
      <c r="E461" s="18" t="s">
        <v>1</v>
      </c>
      <c r="F461" s="309">
        <v>19</v>
      </c>
      <c r="G461" s="39"/>
      <c r="H461" s="45"/>
    </row>
    <row r="462" s="2" customFormat="1" ht="16.8" customHeight="1">
      <c r="A462" s="39"/>
      <c r="B462" s="45"/>
      <c r="C462" s="308" t="s">
        <v>1</v>
      </c>
      <c r="D462" s="308" t="s">
        <v>1</v>
      </c>
      <c r="E462" s="18" t="s">
        <v>1</v>
      </c>
      <c r="F462" s="309">
        <v>0</v>
      </c>
      <c r="G462" s="39"/>
      <c r="H462" s="45"/>
    </row>
    <row r="463" s="2" customFormat="1" ht="16.8" customHeight="1">
      <c r="A463" s="39"/>
      <c r="B463" s="45"/>
      <c r="C463" s="308" t="s">
        <v>1</v>
      </c>
      <c r="D463" s="308" t="s">
        <v>729</v>
      </c>
      <c r="E463" s="18" t="s">
        <v>1</v>
      </c>
      <c r="F463" s="309">
        <v>20.899999999999999</v>
      </c>
      <c r="G463" s="39"/>
      <c r="H463" s="45"/>
    </row>
    <row r="464" s="2" customFormat="1" ht="16.8" customHeight="1">
      <c r="A464" s="39"/>
      <c r="B464" s="45"/>
      <c r="C464" s="308" t="s">
        <v>1</v>
      </c>
      <c r="D464" s="308" t="s">
        <v>1</v>
      </c>
      <c r="E464" s="18" t="s">
        <v>1</v>
      </c>
      <c r="F464" s="309">
        <v>0</v>
      </c>
      <c r="G464" s="39"/>
      <c r="H464" s="45"/>
    </row>
    <row r="465" s="2" customFormat="1" ht="16.8" customHeight="1">
      <c r="A465" s="39"/>
      <c r="B465" s="45"/>
      <c r="C465" s="308" t="s">
        <v>1</v>
      </c>
      <c r="D465" s="308" t="s">
        <v>707</v>
      </c>
      <c r="E465" s="18" t="s">
        <v>1</v>
      </c>
      <c r="F465" s="309">
        <v>0</v>
      </c>
      <c r="G465" s="39"/>
      <c r="H465" s="45"/>
    </row>
    <row r="466" s="2" customFormat="1" ht="16.8" customHeight="1">
      <c r="A466" s="39"/>
      <c r="B466" s="45"/>
      <c r="C466" s="308" t="s">
        <v>1</v>
      </c>
      <c r="D466" s="308" t="s">
        <v>730</v>
      </c>
      <c r="E466" s="18" t="s">
        <v>1</v>
      </c>
      <c r="F466" s="309">
        <v>4.8799999999999999</v>
      </c>
      <c r="G466" s="39"/>
      <c r="H466" s="45"/>
    </row>
    <row r="467" s="2" customFormat="1" ht="16.8" customHeight="1">
      <c r="A467" s="39"/>
      <c r="B467" s="45"/>
      <c r="C467" s="308" t="s">
        <v>181</v>
      </c>
      <c r="D467" s="308" t="s">
        <v>250</v>
      </c>
      <c r="E467" s="18" t="s">
        <v>1</v>
      </c>
      <c r="F467" s="309">
        <v>56.18</v>
      </c>
      <c r="G467" s="39"/>
      <c r="H467" s="45"/>
    </row>
    <row r="468" s="2" customFormat="1" ht="16.8" customHeight="1">
      <c r="A468" s="39"/>
      <c r="B468" s="45"/>
      <c r="C468" s="310" t="s">
        <v>1061</v>
      </c>
      <c r="D468" s="39"/>
      <c r="E468" s="39"/>
      <c r="F468" s="39"/>
      <c r="G468" s="39"/>
      <c r="H468" s="45"/>
    </row>
    <row r="469" s="2" customFormat="1" ht="16.8" customHeight="1">
      <c r="A469" s="39"/>
      <c r="B469" s="45"/>
      <c r="C469" s="308" t="s">
        <v>722</v>
      </c>
      <c r="D469" s="308" t="s">
        <v>723</v>
      </c>
      <c r="E469" s="18" t="s">
        <v>168</v>
      </c>
      <c r="F469" s="309">
        <v>56.18</v>
      </c>
      <c r="G469" s="39"/>
      <c r="H469" s="45"/>
    </row>
    <row r="470" s="2" customFormat="1" ht="16.8" customHeight="1">
      <c r="A470" s="39"/>
      <c r="B470" s="45"/>
      <c r="C470" s="308" t="s">
        <v>683</v>
      </c>
      <c r="D470" s="308" t="s">
        <v>1139</v>
      </c>
      <c r="E470" s="18" t="s">
        <v>171</v>
      </c>
      <c r="F470" s="309">
        <v>328.29000000000002</v>
      </c>
      <c r="G470" s="39"/>
      <c r="H470" s="45"/>
    </row>
    <row r="471" s="2" customFormat="1" ht="16.8" customHeight="1">
      <c r="A471" s="39"/>
      <c r="B471" s="45"/>
      <c r="C471" s="304" t="s">
        <v>167</v>
      </c>
      <c r="D471" s="305" t="s">
        <v>1</v>
      </c>
      <c r="E471" s="306" t="s">
        <v>168</v>
      </c>
      <c r="F471" s="307">
        <v>51.770000000000003</v>
      </c>
      <c r="G471" s="39"/>
      <c r="H471" s="45"/>
    </row>
    <row r="472" s="2" customFormat="1" ht="16.8" customHeight="1">
      <c r="A472" s="39"/>
      <c r="B472" s="45"/>
      <c r="C472" s="308" t="s">
        <v>1</v>
      </c>
      <c r="D472" s="308" t="s">
        <v>697</v>
      </c>
      <c r="E472" s="18" t="s">
        <v>1</v>
      </c>
      <c r="F472" s="309">
        <v>0</v>
      </c>
      <c r="G472" s="39"/>
      <c r="H472" s="45"/>
    </row>
    <row r="473" s="2" customFormat="1" ht="16.8" customHeight="1">
      <c r="A473" s="39"/>
      <c r="B473" s="45"/>
      <c r="C473" s="308" t="s">
        <v>1</v>
      </c>
      <c r="D473" s="308" t="s">
        <v>698</v>
      </c>
      <c r="E473" s="18" t="s">
        <v>1</v>
      </c>
      <c r="F473" s="309">
        <v>0</v>
      </c>
      <c r="G473" s="39"/>
      <c r="H473" s="45"/>
    </row>
    <row r="474" s="2" customFormat="1" ht="16.8" customHeight="1">
      <c r="A474" s="39"/>
      <c r="B474" s="45"/>
      <c r="C474" s="308" t="s">
        <v>1</v>
      </c>
      <c r="D474" s="308" t="s">
        <v>1</v>
      </c>
      <c r="E474" s="18" t="s">
        <v>1</v>
      </c>
      <c r="F474" s="309">
        <v>0</v>
      </c>
      <c r="G474" s="39"/>
      <c r="H474" s="45"/>
    </row>
    <row r="475" s="2" customFormat="1" ht="16.8" customHeight="1">
      <c r="A475" s="39"/>
      <c r="B475" s="45"/>
      <c r="C475" s="308" t="s">
        <v>1</v>
      </c>
      <c r="D475" s="308" t="s">
        <v>699</v>
      </c>
      <c r="E475" s="18" t="s">
        <v>1</v>
      </c>
      <c r="F475" s="309">
        <v>0</v>
      </c>
      <c r="G475" s="39"/>
      <c r="H475" s="45"/>
    </row>
    <row r="476" s="2" customFormat="1" ht="16.8" customHeight="1">
      <c r="A476" s="39"/>
      <c r="B476" s="45"/>
      <c r="C476" s="308" t="s">
        <v>1</v>
      </c>
      <c r="D476" s="308" t="s">
        <v>700</v>
      </c>
      <c r="E476" s="18" t="s">
        <v>1</v>
      </c>
      <c r="F476" s="309">
        <v>6.7999999999999998</v>
      </c>
      <c r="G476" s="39"/>
      <c r="H476" s="45"/>
    </row>
    <row r="477" s="2" customFormat="1" ht="16.8" customHeight="1">
      <c r="A477" s="39"/>
      <c r="B477" s="45"/>
      <c r="C477" s="308" t="s">
        <v>1</v>
      </c>
      <c r="D477" s="308" t="s">
        <v>701</v>
      </c>
      <c r="E477" s="18" t="s">
        <v>1</v>
      </c>
      <c r="F477" s="309">
        <v>4.2000000000000002</v>
      </c>
      <c r="G477" s="39"/>
      <c r="H477" s="45"/>
    </row>
    <row r="478" s="2" customFormat="1" ht="16.8" customHeight="1">
      <c r="A478" s="39"/>
      <c r="B478" s="45"/>
      <c r="C478" s="308" t="s">
        <v>1</v>
      </c>
      <c r="D478" s="308" t="s">
        <v>1</v>
      </c>
      <c r="E478" s="18" t="s">
        <v>1</v>
      </c>
      <c r="F478" s="309">
        <v>0</v>
      </c>
      <c r="G478" s="39"/>
      <c r="H478" s="45"/>
    </row>
    <row r="479" s="2" customFormat="1" ht="16.8" customHeight="1">
      <c r="A479" s="39"/>
      <c r="B479" s="45"/>
      <c r="C479" s="308" t="s">
        <v>1</v>
      </c>
      <c r="D479" s="308" t="s">
        <v>702</v>
      </c>
      <c r="E479" s="18" t="s">
        <v>1</v>
      </c>
      <c r="F479" s="309">
        <v>0</v>
      </c>
      <c r="G479" s="39"/>
      <c r="H479" s="45"/>
    </row>
    <row r="480" s="2" customFormat="1" ht="16.8" customHeight="1">
      <c r="A480" s="39"/>
      <c r="B480" s="45"/>
      <c r="C480" s="308" t="s">
        <v>1</v>
      </c>
      <c r="D480" s="308" t="s">
        <v>703</v>
      </c>
      <c r="E480" s="18" t="s">
        <v>1</v>
      </c>
      <c r="F480" s="309">
        <v>8.4000000000000004</v>
      </c>
      <c r="G480" s="39"/>
      <c r="H480" s="45"/>
    </row>
    <row r="481" s="2" customFormat="1" ht="16.8" customHeight="1">
      <c r="A481" s="39"/>
      <c r="B481" s="45"/>
      <c r="C481" s="308" t="s">
        <v>1</v>
      </c>
      <c r="D481" s="308" t="s">
        <v>701</v>
      </c>
      <c r="E481" s="18" t="s">
        <v>1</v>
      </c>
      <c r="F481" s="309">
        <v>4.2000000000000002</v>
      </c>
      <c r="G481" s="39"/>
      <c r="H481" s="45"/>
    </row>
    <row r="482" s="2" customFormat="1" ht="16.8" customHeight="1">
      <c r="A482" s="39"/>
      <c r="B482" s="45"/>
      <c r="C482" s="308" t="s">
        <v>1</v>
      </c>
      <c r="D482" s="308" t="s">
        <v>1</v>
      </c>
      <c r="E482" s="18" t="s">
        <v>1</v>
      </c>
      <c r="F482" s="309">
        <v>0</v>
      </c>
      <c r="G482" s="39"/>
      <c r="H482" s="45"/>
    </row>
    <row r="483" s="2" customFormat="1" ht="16.8" customHeight="1">
      <c r="A483" s="39"/>
      <c r="B483" s="45"/>
      <c r="C483" s="308" t="s">
        <v>1</v>
      </c>
      <c r="D483" s="308" t="s">
        <v>704</v>
      </c>
      <c r="E483" s="18" t="s">
        <v>1</v>
      </c>
      <c r="F483" s="309">
        <v>0</v>
      </c>
      <c r="G483" s="39"/>
      <c r="H483" s="45"/>
    </row>
    <row r="484" s="2" customFormat="1" ht="16.8" customHeight="1">
      <c r="A484" s="39"/>
      <c r="B484" s="45"/>
      <c r="C484" s="308" t="s">
        <v>1</v>
      </c>
      <c r="D484" s="308" t="s">
        <v>705</v>
      </c>
      <c r="E484" s="18" t="s">
        <v>1</v>
      </c>
      <c r="F484" s="309">
        <v>11.800000000000001</v>
      </c>
      <c r="G484" s="39"/>
      <c r="H484" s="45"/>
    </row>
    <row r="485" s="2" customFormat="1" ht="16.8" customHeight="1">
      <c r="A485" s="39"/>
      <c r="B485" s="45"/>
      <c r="C485" s="308" t="s">
        <v>1</v>
      </c>
      <c r="D485" s="308" t="s">
        <v>706</v>
      </c>
      <c r="E485" s="18" t="s">
        <v>1</v>
      </c>
      <c r="F485" s="309">
        <v>7.3499999999999996</v>
      </c>
      <c r="G485" s="39"/>
      <c r="H485" s="45"/>
    </row>
    <row r="486" s="2" customFormat="1" ht="16.8" customHeight="1">
      <c r="A486" s="39"/>
      <c r="B486" s="45"/>
      <c r="C486" s="308" t="s">
        <v>1</v>
      </c>
      <c r="D486" s="308" t="s">
        <v>1</v>
      </c>
      <c r="E486" s="18" t="s">
        <v>1</v>
      </c>
      <c r="F486" s="309">
        <v>0</v>
      </c>
      <c r="G486" s="39"/>
      <c r="H486" s="45"/>
    </row>
    <row r="487" s="2" customFormat="1" ht="16.8" customHeight="1">
      <c r="A487" s="39"/>
      <c r="B487" s="45"/>
      <c r="C487" s="308" t="s">
        <v>1</v>
      </c>
      <c r="D487" s="308" t="s">
        <v>707</v>
      </c>
      <c r="E487" s="18" t="s">
        <v>1</v>
      </c>
      <c r="F487" s="309">
        <v>0</v>
      </c>
      <c r="G487" s="39"/>
      <c r="H487" s="45"/>
    </row>
    <row r="488" s="2" customFormat="1" ht="16.8" customHeight="1">
      <c r="A488" s="39"/>
      <c r="B488" s="45"/>
      <c r="C488" s="308" t="s">
        <v>1</v>
      </c>
      <c r="D488" s="308" t="s">
        <v>708</v>
      </c>
      <c r="E488" s="18" t="s">
        <v>1</v>
      </c>
      <c r="F488" s="309">
        <v>4.2000000000000002</v>
      </c>
      <c r="G488" s="39"/>
      <c r="H488" s="45"/>
    </row>
    <row r="489" s="2" customFormat="1" ht="16.8" customHeight="1">
      <c r="A489" s="39"/>
      <c r="B489" s="45"/>
      <c r="C489" s="308" t="s">
        <v>1</v>
      </c>
      <c r="D489" s="308" t="s">
        <v>709</v>
      </c>
      <c r="E489" s="18" t="s">
        <v>1</v>
      </c>
      <c r="F489" s="309">
        <v>4.8200000000000003</v>
      </c>
      <c r="G489" s="39"/>
      <c r="H489" s="45"/>
    </row>
    <row r="490" s="2" customFormat="1" ht="16.8" customHeight="1">
      <c r="A490" s="39"/>
      <c r="B490" s="45"/>
      <c r="C490" s="308" t="s">
        <v>167</v>
      </c>
      <c r="D490" s="308" t="s">
        <v>250</v>
      </c>
      <c r="E490" s="18" t="s">
        <v>1</v>
      </c>
      <c r="F490" s="309">
        <v>51.770000000000003</v>
      </c>
      <c r="G490" s="39"/>
      <c r="H490" s="45"/>
    </row>
    <row r="491" s="2" customFormat="1" ht="16.8" customHeight="1">
      <c r="A491" s="39"/>
      <c r="B491" s="45"/>
      <c r="C491" s="310" t="s">
        <v>1061</v>
      </c>
      <c r="D491" s="39"/>
      <c r="E491" s="39"/>
      <c r="F491" s="39"/>
      <c r="G491" s="39"/>
      <c r="H491" s="45"/>
    </row>
    <row r="492" s="2" customFormat="1" ht="16.8" customHeight="1">
      <c r="A492" s="39"/>
      <c r="B492" s="45"/>
      <c r="C492" s="308" t="s">
        <v>694</v>
      </c>
      <c r="D492" s="308" t="s">
        <v>695</v>
      </c>
      <c r="E492" s="18" t="s">
        <v>168</v>
      </c>
      <c r="F492" s="309">
        <v>51.770000000000003</v>
      </c>
      <c r="G492" s="39"/>
      <c r="H492" s="45"/>
    </row>
    <row r="493" s="2" customFormat="1" ht="16.8" customHeight="1">
      <c r="A493" s="39"/>
      <c r="B493" s="45"/>
      <c r="C493" s="308" t="s">
        <v>683</v>
      </c>
      <c r="D493" s="308" t="s">
        <v>1139</v>
      </c>
      <c r="E493" s="18" t="s">
        <v>171</v>
      </c>
      <c r="F493" s="309">
        <v>328.29000000000002</v>
      </c>
      <c r="G493" s="39"/>
      <c r="H493" s="45"/>
    </row>
    <row r="494" s="2" customFormat="1" ht="16.8" customHeight="1">
      <c r="A494" s="39"/>
      <c r="B494" s="45"/>
      <c r="C494" s="304" t="s">
        <v>1140</v>
      </c>
      <c r="D494" s="305" t="s">
        <v>1</v>
      </c>
      <c r="E494" s="306" t="s">
        <v>1</v>
      </c>
      <c r="F494" s="307">
        <v>1582.28</v>
      </c>
      <c r="G494" s="39"/>
      <c r="H494" s="45"/>
    </row>
    <row r="495" s="2" customFormat="1" ht="16.8" customHeight="1">
      <c r="A495" s="39"/>
      <c r="B495" s="45"/>
      <c r="C495" s="304" t="s">
        <v>1141</v>
      </c>
      <c r="D495" s="305" t="s">
        <v>1</v>
      </c>
      <c r="E495" s="306" t="s">
        <v>1</v>
      </c>
      <c r="F495" s="307">
        <v>678.12</v>
      </c>
      <c r="G495" s="39"/>
      <c r="H495" s="45"/>
    </row>
    <row r="496" s="2" customFormat="1" ht="16.8" customHeight="1">
      <c r="A496" s="39"/>
      <c r="B496" s="45"/>
      <c r="C496" s="304" t="s">
        <v>170</v>
      </c>
      <c r="D496" s="305" t="s">
        <v>1</v>
      </c>
      <c r="E496" s="306" t="s">
        <v>171</v>
      </c>
      <c r="F496" s="307">
        <v>328.29000000000002</v>
      </c>
      <c r="G496" s="39"/>
      <c r="H496" s="45"/>
    </row>
    <row r="497" s="2" customFormat="1" ht="16.8" customHeight="1">
      <c r="A497" s="39"/>
      <c r="B497" s="45"/>
      <c r="C497" s="308" t="s">
        <v>1</v>
      </c>
      <c r="D497" s="308" t="s">
        <v>686</v>
      </c>
      <c r="E497" s="18" t="s">
        <v>1</v>
      </c>
      <c r="F497" s="309">
        <v>151.68600000000001</v>
      </c>
      <c r="G497" s="39"/>
      <c r="H497" s="45"/>
    </row>
    <row r="498" s="2" customFormat="1" ht="16.8" customHeight="1">
      <c r="A498" s="39"/>
      <c r="B498" s="45"/>
      <c r="C498" s="308" t="s">
        <v>1</v>
      </c>
      <c r="D498" s="308" t="s">
        <v>687</v>
      </c>
      <c r="E498" s="18" t="s">
        <v>1</v>
      </c>
      <c r="F498" s="309">
        <v>95.506</v>
      </c>
      <c r="G498" s="39"/>
      <c r="H498" s="45"/>
    </row>
    <row r="499" s="2" customFormat="1" ht="16.8" customHeight="1">
      <c r="A499" s="39"/>
      <c r="B499" s="45"/>
      <c r="C499" s="308" t="s">
        <v>1</v>
      </c>
      <c r="D499" s="308" t="s">
        <v>688</v>
      </c>
      <c r="E499" s="18" t="s">
        <v>1</v>
      </c>
      <c r="F499" s="309">
        <v>81.097999999999999</v>
      </c>
      <c r="G499" s="39"/>
      <c r="H499" s="45"/>
    </row>
    <row r="500" s="2" customFormat="1" ht="16.8" customHeight="1">
      <c r="A500" s="39"/>
      <c r="B500" s="45"/>
      <c r="C500" s="308" t="s">
        <v>170</v>
      </c>
      <c r="D500" s="308" t="s">
        <v>250</v>
      </c>
      <c r="E500" s="18" t="s">
        <v>1</v>
      </c>
      <c r="F500" s="309">
        <v>328.29000000000002</v>
      </c>
      <c r="G500" s="39"/>
      <c r="H500" s="45"/>
    </row>
    <row r="501" s="2" customFormat="1" ht="16.8" customHeight="1">
      <c r="A501" s="39"/>
      <c r="B501" s="45"/>
      <c r="C501" s="310" t="s">
        <v>1061</v>
      </c>
      <c r="D501" s="39"/>
      <c r="E501" s="39"/>
      <c r="F501" s="39"/>
      <c r="G501" s="39"/>
      <c r="H501" s="45"/>
    </row>
    <row r="502" s="2" customFormat="1" ht="16.8" customHeight="1">
      <c r="A502" s="39"/>
      <c r="B502" s="45"/>
      <c r="C502" s="308" t="s">
        <v>683</v>
      </c>
      <c r="D502" s="308" t="s">
        <v>1139</v>
      </c>
      <c r="E502" s="18" t="s">
        <v>171</v>
      </c>
      <c r="F502" s="309">
        <v>328.29000000000002</v>
      </c>
      <c r="G502" s="39"/>
      <c r="H502" s="45"/>
    </row>
    <row r="503" s="2" customFormat="1" ht="16.8" customHeight="1">
      <c r="A503" s="39"/>
      <c r="B503" s="45"/>
      <c r="C503" s="308" t="s">
        <v>690</v>
      </c>
      <c r="D503" s="308" t="s">
        <v>1142</v>
      </c>
      <c r="E503" s="18" t="s">
        <v>171</v>
      </c>
      <c r="F503" s="309">
        <v>328.29000000000002</v>
      </c>
      <c r="G503" s="39"/>
      <c r="H503" s="45"/>
    </row>
    <row r="504" s="2" customFormat="1" ht="16.8" customHeight="1">
      <c r="A504" s="39"/>
      <c r="B504" s="45"/>
      <c r="C504" s="304" t="s">
        <v>173</v>
      </c>
      <c r="D504" s="305" t="s">
        <v>1</v>
      </c>
      <c r="E504" s="306" t="s">
        <v>1</v>
      </c>
      <c r="F504" s="307">
        <v>78.530000000000001</v>
      </c>
      <c r="G504" s="39"/>
      <c r="H504" s="45"/>
    </row>
    <row r="505" s="2" customFormat="1" ht="16.8" customHeight="1">
      <c r="A505" s="39"/>
      <c r="B505" s="45"/>
      <c r="C505" s="308" t="s">
        <v>173</v>
      </c>
      <c r="D505" s="308" t="s">
        <v>357</v>
      </c>
      <c r="E505" s="18" t="s">
        <v>1</v>
      </c>
      <c r="F505" s="309">
        <v>78.530000000000001</v>
      </c>
      <c r="G505" s="39"/>
      <c r="H505" s="45"/>
    </row>
    <row r="506" s="2" customFormat="1" ht="16.8" customHeight="1">
      <c r="A506" s="39"/>
      <c r="B506" s="45"/>
      <c r="C506" s="310" t="s">
        <v>1061</v>
      </c>
      <c r="D506" s="39"/>
      <c r="E506" s="39"/>
      <c r="F506" s="39"/>
      <c r="G506" s="39"/>
      <c r="H506" s="45"/>
    </row>
    <row r="507" s="2" customFormat="1" ht="16.8" customHeight="1">
      <c r="A507" s="39"/>
      <c r="B507" s="45"/>
      <c r="C507" s="308" t="s">
        <v>354</v>
      </c>
      <c r="D507" s="308" t="s">
        <v>1096</v>
      </c>
      <c r="E507" s="18" t="s">
        <v>273</v>
      </c>
      <c r="F507" s="309">
        <v>78.530000000000001</v>
      </c>
      <c r="G507" s="39"/>
      <c r="H507" s="45"/>
    </row>
    <row r="508" s="2" customFormat="1" ht="16.8" customHeight="1">
      <c r="A508" s="39"/>
      <c r="B508" s="45"/>
      <c r="C508" s="308" t="s">
        <v>359</v>
      </c>
      <c r="D508" s="308" t="s">
        <v>360</v>
      </c>
      <c r="E508" s="18" t="s">
        <v>282</v>
      </c>
      <c r="F508" s="309">
        <v>157.06</v>
      </c>
      <c r="G508" s="39"/>
      <c r="H508" s="45"/>
    </row>
    <row r="509" s="2" customFormat="1" ht="16.8" customHeight="1">
      <c r="A509" s="39"/>
      <c r="B509" s="45"/>
      <c r="C509" s="304" t="s">
        <v>175</v>
      </c>
      <c r="D509" s="305" t="s">
        <v>1</v>
      </c>
      <c r="E509" s="306" t="s">
        <v>1</v>
      </c>
      <c r="F509" s="307">
        <v>-101</v>
      </c>
      <c r="G509" s="39"/>
      <c r="H509" s="45"/>
    </row>
    <row r="510" s="2" customFormat="1" ht="16.8" customHeight="1">
      <c r="A510" s="39"/>
      <c r="B510" s="45"/>
      <c r="C510" s="310" t="s">
        <v>1061</v>
      </c>
      <c r="D510" s="39"/>
      <c r="E510" s="39"/>
      <c r="F510" s="39"/>
      <c r="G510" s="39"/>
      <c r="H510" s="45"/>
    </row>
    <row r="511" s="2" customFormat="1" ht="16.8" customHeight="1">
      <c r="A511" s="39"/>
      <c r="B511" s="45"/>
      <c r="C511" s="308" t="s">
        <v>271</v>
      </c>
      <c r="D511" s="308" t="s">
        <v>1104</v>
      </c>
      <c r="E511" s="18" t="s">
        <v>273</v>
      </c>
      <c r="F511" s="309">
        <v>468.31999999999999</v>
      </c>
      <c r="G511" s="39"/>
      <c r="H511" s="45"/>
    </row>
    <row r="512" s="2" customFormat="1" ht="16.8" customHeight="1">
      <c r="A512" s="39"/>
      <c r="B512" s="45"/>
      <c r="C512" s="308" t="s">
        <v>285</v>
      </c>
      <c r="D512" s="308" t="s">
        <v>1095</v>
      </c>
      <c r="E512" s="18" t="s">
        <v>273</v>
      </c>
      <c r="F512" s="309">
        <v>121.702</v>
      </c>
      <c r="G512" s="39"/>
      <c r="H512" s="45"/>
    </row>
    <row r="513" s="2" customFormat="1" ht="16.8" customHeight="1">
      <c r="A513" s="39"/>
      <c r="B513" s="45"/>
      <c r="C513" s="308" t="s">
        <v>363</v>
      </c>
      <c r="D513" s="308" t="s">
        <v>1143</v>
      </c>
      <c r="E513" s="18" t="s">
        <v>273</v>
      </c>
      <c r="F513" s="309">
        <v>121.2</v>
      </c>
      <c r="G513" s="39"/>
      <c r="H513" s="45"/>
    </row>
    <row r="514" s="2" customFormat="1" ht="16.8" customHeight="1">
      <c r="A514" s="39"/>
      <c r="B514" s="45"/>
      <c r="C514" s="308" t="s">
        <v>374</v>
      </c>
      <c r="D514" s="308" t="s">
        <v>375</v>
      </c>
      <c r="E514" s="18" t="s">
        <v>282</v>
      </c>
      <c r="F514" s="309">
        <v>101</v>
      </c>
      <c r="G514" s="39"/>
      <c r="H514" s="45"/>
    </row>
    <row r="515" s="2" customFormat="1" ht="16.8" customHeight="1">
      <c r="A515" s="39"/>
      <c r="B515" s="45"/>
      <c r="C515" s="308" t="s">
        <v>369</v>
      </c>
      <c r="D515" s="308" t="s">
        <v>370</v>
      </c>
      <c r="E515" s="18" t="s">
        <v>282</v>
      </c>
      <c r="F515" s="309">
        <v>20.199999999999999</v>
      </c>
      <c r="G515" s="39"/>
      <c r="H515" s="45"/>
    </row>
    <row r="516" s="2" customFormat="1" ht="16.8" customHeight="1">
      <c r="A516" s="39"/>
      <c r="B516" s="45"/>
      <c r="C516" s="304" t="s">
        <v>177</v>
      </c>
      <c r="D516" s="305" t="s">
        <v>1</v>
      </c>
      <c r="E516" s="306" t="s">
        <v>1</v>
      </c>
      <c r="F516" s="307">
        <v>121.2</v>
      </c>
      <c r="G516" s="39"/>
      <c r="H516" s="45"/>
    </row>
    <row r="517" s="2" customFormat="1" ht="16.8" customHeight="1">
      <c r="A517" s="39"/>
      <c r="B517" s="45"/>
      <c r="C517" s="308" t="s">
        <v>1</v>
      </c>
      <c r="D517" s="308" t="s">
        <v>366</v>
      </c>
      <c r="E517" s="18" t="s">
        <v>1</v>
      </c>
      <c r="F517" s="309">
        <v>0</v>
      </c>
      <c r="G517" s="39"/>
      <c r="H517" s="45"/>
    </row>
    <row r="518" s="2" customFormat="1" ht="16.8" customHeight="1">
      <c r="A518" s="39"/>
      <c r="B518" s="45"/>
      <c r="C518" s="308" t="s">
        <v>177</v>
      </c>
      <c r="D518" s="308" t="s">
        <v>367</v>
      </c>
      <c r="E518" s="18" t="s">
        <v>1</v>
      </c>
      <c r="F518" s="309">
        <v>121.2</v>
      </c>
      <c r="G518" s="39"/>
      <c r="H518" s="45"/>
    </row>
    <row r="519" s="2" customFormat="1" ht="26.4" customHeight="1">
      <c r="A519" s="39"/>
      <c r="B519" s="45"/>
      <c r="C519" s="303" t="s">
        <v>1144</v>
      </c>
      <c r="D519" s="303" t="s">
        <v>87</v>
      </c>
      <c r="E519" s="39"/>
      <c r="F519" s="39"/>
      <c r="G519" s="39"/>
      <c r="H519" s="45"/>
    </row>
    <row r="520" s="2" customFormat="1" ht="16.8" customHeight="1">
      <c r="A520" s="39"/>
      <c r="B520" s="45"/>
      <c r="C520" s="304" t="s">
        <v>95</v>
      </c>
      <c r="D520" s="305" t="s">
        <v>1</v>
      </c>
      <c r="E520" s="306" t="s">
        <v>1</v>
      </c>
      <c r="F520" s="307">
        <v>173</v>
      </c>
      <c r="G520" s="39"/>
      <c r="H520" s="45"/>
    </row>
    <row r="521" s="2" customFormat="1" ht="16.8" customHeight="1">
      <c r="A521" s="39"/>
      <c r="B521" s="45"/>
      <c r="C521" s="304" t="s">
        <v>1145</v>
      </c>
      <c r="D521" s="305" t="s">
        <v>1</v>
      </c>
      <c r="E521" s="306" t="s">
        <v>1</v>
      </c>
      <c r="F521" s="307">
        <v>473</v>
      </c>
      <c r="G521" s="39"/>
      <c r="H521" s="45"/>
    </row>
    <row r="522" s="2" customFormat="1" ht="16.8" customHeight="1">
      <c r="A522" s="39"/>
      <c r="B522" s="45"/>
      <c r="C522" s="304" t="s">
        <v>974</v>
      </c>
      <c r="D522" s="305" t="s">
        <v>1</v>
      </c>
      <c r="E522" s="306" t="s">
        <v>1</v>
      </c>
      <c r="F522" s="307">
        <v>224.19999999999999</v>
      </c>
      <c r="G522" s="39"/>
      <c r="H522" s="45"/>
    </row>
    <row r="523" s="2" customFormat="1" ht="16.8" customHeight="1">
      <c r="A523" s="39"/>
      <c r="B523" s="45"/>
      <c r="C523" s="308" t="s">
        <v>1</v>
      </c>
      <c r="D523" s="308" t="s">
        <v>988</v>
      </c>
      <c r="E523" s="18" t="s">
        <v>1</v>
      </c>
      <c r="F523" s="309">
        <v>0</v>
      </c>
      <c r="G523" s="39"/>
      <c r="H523" s="45"/>
    </row>
    <row r="524" s="2" customFormat="1" ht="16.8" customHeight="1">
      <c r="A524" s="39"/>
      <c r="B524" s="45"/>
      <c r="C524" s="308" t="s">
        <v>1</v>
      </c>
      <c r="D524" s="308" t="s">
        <v>983</v>
      </c>
      <c r="E524" s="18" t="s">
        <v>1</v>
      </c>
      <c r="F524" s="309">
        <v>76</v>
      </c>
      <c r="G524" s="39"/>
      <c r="H524" s="45"/>
    </row>
    <row r="525" s="2" customFormat="1" ht="16.8" customHeight="1">
      <c r="A525" s="39"/>
      <c r="B525" s="45"/>
      <c r="C525" s="308" t="s">
        <v>1</v>
      </c>
      <c r="D525" s="308" t="s">
        <v>979</v>
      </c>
      <c r="E525" s="18" t="s">
        <v>1</v>
      </c>
      <c r="F525" s="309">
        <v>148.19999999999999</v>
      </c>
      <c r="G525" s="39"/>
      <c r="H525" s="45"/>
    </row>
    <row r="526" s="2" customFormat="1" ht="16.8" customHeight="1">
      <c r="A526" s="39"/>
      <c r="B526" s="45"/>
      <c r="C526" s="308" t="s">
        <v>974</v>
      </c>
      <c r="D526" s="308" t="s">
        <v>250</v>
      </c>
      <c r="E526" s="18" t="s">
        <v>1</v>
      </c>
      <c r="F526" s="309">
        <v>224.19999999999999</v>
      </c>
      <c r="G526" s="39"/>
      <c r="H526" s="45"/>
    </row>
    <row r="527" s="2" customFormat="1" ht="16.8" customHeight="1">
      <c r="A527" s="39"/>
      <c r="B527" s="45"/>
      <c r="C527" s="310" t="s">
        <v>1061</v>
      </c>
      <c r="D527" s="39"/>
      <c r="E527" s="39"/>
      <c r="F527" s="39"/>
      <c r="G527" s="39"/>
      <c r="H527" s="45"/>
    </row>
    <row r="528" s="2" customFormat="1" ht="16.8" customHeight="1">
      <c r="A528" s="39"/>
      <c r="B528" s="45"/>
      <c r="C528" s="308" t="s">
        <v>985</v>
      </c>
      <c r="D528" s="308" t="s">
        <v>1146</v>
      </c>
      <c r="E528" s="18" t="s">
        <v>224</v>
      </c>
      <c r="F528" s="309">
        <v>224.19999999999999</v>
      </c>
      <c r="G528" s="39"/>
      <c r="H528" s="45"/>
    </row>
    <row r="529" s="2" customFormat="1" ht="16.8" customHeight="1">
      <c r="A529" s="39"/>
      <c r="B529" s="45"/>
      <c r="C529" s="308" t="s">
        <v>989</v>
      </c>
      <c r="D529" s="308" t="s">
        <v>1147</v>
      </c>
      <c r="E529" s="18" t="s">
        <v>224</v>
      </c>
      <c r="F529" s="309">
        <v>224.19999999999999</v>
      </c>
      <c r="G529" s="39"/>
      <c r="H529" s="45"/>
    </row>
    <row r="530" s="2" customFormat="1" ht="16.8" customHeight="1">
      <c r="A530" s="39"/>
      <c r="B530" s="45"/>
      <c r="C530" s="308" t="s">
        <v>844</v>
      </c>
      <c r="D530" s="308" t="s">
        <v>1069</v>
      </c>
      <c r="E530" s="18" t="s">
        <v>282</v>
      </c>
      <c r="F530" s="309">
        <v>230.92599999999999</v>
      </c>
      <c r="G530" s="39"/>
      <c r="H530" s="45"/>
    </row>
    <row r="531" s="2" customFormat="1" ht="16.8" customHeight="1">
      <c r="A531" s="39"/>
      <c r="B531" s="45"/>
      <c r="C531" s="308" t="s">
        <v>878</v>
      </c>
      <c r="D531" s="308" t="s">
        <v>1118</v>
      </c>
      <c r="E531" s="18" t="s">
        <v>282</v>
      </c>
      <c r="F531" s="309">
        <v>130.036</v>
      </c>
      <c r="G531" s="39"/>
      <c r="H531" s="45"/>
    </row>
    <row r="532" s="2" customFormat="1" ht="16.8" customHeight="1">
      <c r="A532" s="39"/>
      <c r="B532" s="45"/>
      <c r="C532" s="304" t="s">
        <v>976</v>
      </c>
      <c r="D532" s="305" t="s">
        <v>1</v>
      </c>
      <c r="E532" s="306" t="s">
        <v>1</v>
      </c>
      <c r="F532" s="307">
        <v>224.19999999999999</v>
      </c>
      <c r="G532" s="39"/>
      <c r="H532" s="45"/>
    </row>
    <row r="533" s="2" customFormat="1" ht="16.8" customHeight="1">
      <c r="A533" s="39"/>
      <c r="B533" s="45"/>
      <c r="C533" s="308" t="s">
        <v>976</v>
      </c>
      <c r="D533" s="308" t="s">
        <v>974</v>
      </c>
      <c r="E533" s="18" t="s">
        <v>1</v>
      </c>
      <c r="F533" s="309">
        <v>224.19999999999999</v>
      </c>
      <c r="G533" s="39"/>
      <c r="H533" s="45"/>
    </row>
    <row r="534" s="2" customFormat="1" ht="16.8" customHeight="1">
      <c r="A534" s="39"/>
      <c r="B534" s="45"/>
      <c r="C534" s="310" t="s">
        <v>1061</v>
      </c>
      <c r="D534" s="39"/>
      <c r="E534" s="39"/>
      <c r="F534" s="39"/>
      <c r="G534" s="39"/>
      <c r="H534" s="45"/>
    </row>
    <row r="535" s="2" customFormat="1" ht="16.8" customHeight="1">
      <c r="A535" s="39"/>
      <c r="B535" s="45"/>
      <c r="C535" s="308" t="s">
        <v>989</v>
      </c>
      <c r="D535" s="308" t="s">
        <v>1147</v>
      </c>
      <c r="E535" s="18" t="s">
        <v>224</v>
      </c>
      <c r="F535" s="309">
        <v>224.19999999999999</v>
      </c>
      <c r="G535" s="39"/>
      <c r="H535" s="45"/>
    </row>
    <row r="536" s="2" customFormat="1" ht="16.8" customHeight="1">
      <c r="A536" s="39"/>
      <c r="B536" s="45"/>
      <c r="C536" s="308" t="s">
        <v>844</v>
      </c>
      <c r="D536" s="308" t="s">
        <v>1069</v>
      </c>
      <c r="E536" s="18" t="s">
        <v>282</v>
      </c>
      <c r="F536" s="309">
        <v>230.92599999999999</v>
      </c>
      <c r="G536" s="39"/>
      <c r="H536" s="45"/>
    </row>
    <row r="537" s="2" customFormat="1" ht="16.8" customHeight="1">
      <c r="A537" s="39"/>
      <c r="B537" s="45"/>
      <c r="C537" s="308" t="s">
        <v>891</v>
      </c>
      <c r="D537" s="308" t="s">
        <v>892</v>
      </c>
      <c r="E537" s="18" t="s">
        <v>282</v>
      </c>
      <c r="F537" s="309">
        <v>100.89</v>
      </c>
      <c r="G537" s="39"/>
      <c r="H537" s="45"/>
    </row>
    <row r="538" s="2" customFormat="1" ht="16.8" customHeight="1">
      <c r="A538" s="39"/>
      <c r="B538" s="45"/>
      <c r="C538" s="304" t="s">
        <v>113</v>
      </c>
      <c r="D538" s="305" t="s">
        <v>1</v>
      </c>
      <c r="E538" s="306" t="s">
        <v>1</v>
      </c>
      <c r="F538" s="307">
        <v>115</v>
      </c>
      <c r="G538" s="39"/>
      <c r="H538" s="45"/>
    </row>
    <row r="539" s="2" customFormat="1" ht="16.8" customHeight="1">
      <c r="A539" s="39"/>
      <c r="B539" s="45"/>
      <c r="C539" s="304" t="s">
        <v>141</v>
      </c>
      <c r="D539" s="305" t="s">
        <v>1</v>
      </c>
      <c r="E539" s="306" t="s">
        <v>1</v>
      </c>
      <c r="F539" s="307">
        <v>1084.05</v>
      </c>
      <c r="G539" s="39"/>
      <c r="H539" s="45"/>
    </row>
    <row r="540" s="2" customFormat="1" ht="16.8" customHeight="1">
      <c r="A540" s="39"/>
      <c r="B540" s="45"/>
      <c r="C540" s="304" t="s">
        <v>977</v>
      </c>
      <c r="D540" s="305" t="s">
        <v>1</v>
      </c>
      <c r="E540" s="306" t="s">
        <v>1</v>
      </c>
      <c r="F540" s="307">
        <v>140.40000000000001</v>
      </c>
      <c r="G540" s="39"/>
      <c r="H540" s="45"/>
    </row>
    <row r="541" s="2" customFormat="1" ht="16.8" customHeight="1">
      <c r="A541" s="39"/>
      <c r="B541" s="45"/>
      <c r="C541" s="308" t="s">
        <v>1</v>
      </c>
      <c r="D541" s="308" t="s">
        <v>1035</v>
      </c>
      <c r="E541" s="18" t="s">
        <v>1</v>
      </c>
      <c r="F541" s="309">
        <v>156</v>
      </c>
      <c r="G541" s="39"/>
      <c r="H541" s="45"/>
    </row>
    <row r="542" s="2" customFormat="1" ht="16.8" customHeight="1">
      <c r="A542" s="39"/>
      <c r="B542" s="45"/>
      <c r="C542" s="308" t="s">
        <v>1</v>
      </c>
      <c r="D542" s="308" t="s">
        <v>526</v>
      </c>
      <c r="E542" s="18" t="s">
        <v>1</v>
      </c>
      <c r="F542" s="309">
        <v>0</v>
      </c>
      <c r="G542" s="39"/>
      <c r="H542" s="45"/>
    </row>
    <row r="543" s="2" customFormat="1" ht="16.8" customHeight="1">
      <c r="A543" s="39"/>
      <c r="B543" s="45"/>
      <c r="C543" s="308" t="s">
        <v>1</v>
      </c>
      <c r="D543" s="308" t="s">
        <v>1036</v>
      </c>
      <c r="E543" s="18" t="s">
        <v>1</v>
      </c>
      <c r="F543" s="309">
        <v>-7.7999999999999998</v>
      </c>
      <c r="G543" s="39"/>
      <c r="H543" s="45"/>
    </row>
    <row r="544" s="2" customFormat="1" ht="16.8" customHeight="1">
      <c r="A544" s="39"/>
      <c r="B544" s="45"/>
      <c r="C544" s="308" t="s">
        <v>1</v>
      </c>
      <c r="D544" s="308" t="s">
        <v>1037</v>
      </c>
      <c r="E544" s="18" t="s">
        <v>1</v>
      </c>
      <c r="F544" s="309">
        <v>-7.7999999999999998</v>
      </c>
      <c r="G544" s="39"/>
      <c r="H544" s="45"/>
    </row>
    <row r="545" s="2" customFormat="1" ht="16.8" customHeight="1">
      <c r="A545" s="39"/>
      <c r="B545" s="45"/>
      <c r="C545" s="308" t="s">
        <v>1</v>
      </c>
      <c r="D545" s="308" t="s">
        <v>1</v>
      </c>
      <c r="E545" s="18" t="s">
        <v>1</v>
      </c>
      <c r="F545" s="309">
        <v>0</v>
      </c>
      <c r="G545" s="39"/>
      <c r="H545" s="45"/>
    </row>
    <row r="546" s="2" customFormat="1" ht="16.8" customHeight="1">
      <c r="A546" s="39"/>
      <c r="B546" s="45"/>
      <c r="C546" s="308" t="s">
        <v>977</v>
      </c>
      <c r="D546" s="308" t="s">
        <v>250</v>
      </c>
      <c r="E546" s="18" t="s">
        <v>1</v>
      </c>
      <c r="F546" s="309">
        <v>140.40000000000001</v>
      </c>
      <c r="G546" s="39"/>
      <c r="H546" s="45"/>
    </row>
    <row r="547" s="2" customFormat="1" ht="16.8" customHeight="1">
      <c r="A547" s="39"/>
      <c r="B547" s="45"/>
      <c r="C547" s="310" t="s">
        <v>1061</v>
      </c>
      <c r="D547" s="39"/>
      <c r="E547" s="39"/>
      <c r="F547" s="39"/>
      <c r="G547" s="39"/>
      <c r="H547" s="45"/>
    </row>
    <row r="548" s="2" customFormat="1" ht="16.8" customHeight="1">
      <c r="A548" s="39"/>
      <c r="B548" s="45"/>
      <c r="C548" s="308" t="s">
        <v>1032</v>
      </c>
      <c r="D548" s="308" t="s">
        <v>1148</v>
      </c>
      <c r="E548" s="18" t="s">
        <v>224</v>
      </c>
      <c r="F548" s="309">
        <v>140.40000000000001</v>
      </c>
      <c r="G548" s="39"/>
      <c r="H548" s="45"/>
    </row>
    <row r="549" s="2" customFormat="1" ht="16.8" customHeight="1">
      <c r="A549" s="39"/>
      <c r="B549" s="45"/>
      <c r="C549" s="308" t="s">
        <v>1000</v>
      </c>
      <c r="D549" s="308" t="s">
        <v>1149</v>
      </c>
      <c r="E549" s="18" t="s">
        <v>282</v>
      </c>
      <c r="F549" s="309">
        <v>0.85099999999999998</v>
      </c>
      <c r="G549" s="39"/>
      <c r="H549" s="45"/>
    </row>
    <row r="550" s="2" customFormat="1" ht="16.8" customHeight="1">
      <c r="A550" s="39"/>
      <c r="B550" s="45"/>
      <c r="C550" s="308" t="s">
        <v>1018</v>
      </c>
      <c r="D550" s="308" t="s">
        <v>1150</v>
      </c>
      <c r="E550" s="18" t="s">
        <v>224</v>
      </c>
      <c r="F550" s="309">
        <v>148.19999999999999</v>
      </c>
      <c r="G550" s="39"/>
      <c r="H550" s="45"/>
    </row>
    <row r="551" s="2" customFormat="1" ht="16.8" customHeight="1">
      <c r="A551" s="39"/>
      <c r="B551" s="45"/>
      <c r="C551" s="308" t="s">
        <v>1005</v>
      </c>
      <c r="D551" s="308" t="s">
        <v>1151</v>
      </c>
      <c r="E551" s="18" t="s">
        <v>224</v>
      </c>
      <c r="F551" s="309">
        <v>280.80000000000001</v>
      </c>
      <c r="G551" s="39"/>
      <c r="H551" s="45"/>
    </row>
    <row r="552" s="2" customFormat="1" ht="16.8" customHeight="1">
      <c r="A552" s="39"/>
      <c r="B552" s="45"/>
      <c r="C552" s="304" t="s">
        <v>979</v>
      </c>
      <c r="D552" s="305" t="s">
        <v>1</v>
      </c>
      <c r="E552" s="306" t="s">
        <v>1</v>
      </c>
      <c r="F552" s="307">
        <v>148.19999999999999</v>
      </c>
      <c r="G552" s="39"/>
      <c r="H552" s="45"/>
    </row>
    <row r="553" s="2" customFormat="1" ht="16.8" customHeight="1">
      <c r="A553" s="39"/>
      <c r="B553" s="45"/>
      <c r="C553" s="308" t="s">
        <v>1</v>
      </c>
      <c r="D553" s="308" t="s">
        <v>977</v>
      </c>
      <c r="E553" s="18" t="s">
        <v>1</v>
      </c>
      <c r="F553" s="309">
        <v>140.40000000000001</v>
      </c>
      <c r="G553" s="39"/>
      <c r="H553" s="45"/>
    </row>
    <row r="554" s="2" customFormat="1" ht="16.8" customHeight="1">
      <c r="A554" s="39"/>
      <c r="B554" s="45"/>
      <c r="C554" s="308" t="s">
        <v>1</v>
      </c>
      <c r="D554" s="308" t="s">
        <v>1021</v>
      </c>
      <c r="E554" s="18" t="s">
        <v>1</v>
      </c>
      <c r="F554" s="309">
        <v>7.7999999999999998</v>
      </c>
      <c r="G554" s="39"/>
      <c r="H554" s="45"/>
    </row>
    <row r="555" s="2" customFormat="1" ht="16.8" customHeight="1">
      <c r="A555" s="39"/>
      <c r="B555" s="45"/>
      <c r="C555" s="308" t="s">
        <v>979</v>
      </c>
      <c r="D555" s="308" t="s">
        <v>250</v>
      </c>
      <c r="E555" s="18" t="s">
        <v>1</v>
      </c>
      <c r="F555" s="309">
        <v>148.19999999999999</v>
      </c>
      <c r="G555" s="39"/>
      <c r="H555" s="45"/>
    </row>
    <row r="556" s="2" customFormat="1" ht="16.8" customHeight="1">
      <c r="A556" s="39"/>
      <c r="B556" s="45"/>
      <c r="C556" s="310" t="s">
        <v>1061</v>
      </c>
      <c r="D556" s="39"/>
      <c r="E556" s="39"/>
      <c r="F556" s="39"/>
      <c r="G556" s="39"/>
      <c r="H556" s="45"/>
    </row>
    <row r="557" s="2" customFormat="1" ht="16.8" customHeight="1">
      <c r="A557" s="39"/>
      <c r="B557" s="45"/>
      <c r="C557" s="308" t="s">
        <v>1018</v>
      </c>
      <c r="D557" s="308" t="s">
        <v>1150</v>
      </c>
      <c r="E557" s="18" t="s">
        <v>224</v>
      </c>
      <c r="F557" s="309">
        <v>148.19999999999999</v>
      </c>
      <c r="G557" s="39"/>
      <c r="H557" s="45"/>
    </row>
    <row r="558" s="2" customFormat="1" ht="16.8" customHeight="1">
      <c r="A558" s="39"/>
      <c r="B558" s="45"/>
      <c r="C558" s="308" t="s">
        <v>985</v>
      </c>
      <c r="D558" s="308" t="s">
        <v>1146</v>
      </c>
      <c r="E558" s="18" t="s">
        <v>224</v>
      </c>
      <c r="F558" s="309">
        <v>224.19999999999999</v>
      </c>
      <c r="G558" s="39"/>
      <c r="H558" s="45"/>
    </row>
    <row r="559" s="2" customFormat="1" ht="16.8" customHeight="1">
      <c r="A559" s="39"/>
      <c r="B559" s="45"/>
      <c r="C559" s="308" t="s">
        <v>449</v>
      </c>
      <c r="D559" s="308" t="s">
        <v>1083</v>
      </c>
      <c r="E559" s="18" t="s">
        <v>224</v>
      </c>
      <c r="F559" s="309">
        <v>224.19999999999999</v>
      </c>
      <c r="G559" s="39"/>
      <c r="H559" s="45"/>
    </row>
    <row r="560" s="2" customFormat="1" ht="16.8" customHeight="1">
      <c r="A560" s="39"/>
      <c r="B560" s="45"/>
      <c r="C560" s="304" t="s">
        <v>1152</v>
      </c>
      <c r="D560" s="305" t="s">
        <v>1</v>
      </c>
      <c r="E560" s="306" t="s">
        <v>1</v>
      </c>
      <c r="F560" s="307">
        <v>244</v>
      </c>
      <c r="G560" s="39"/>
      <c r="H560" s="45"/>
    </row>
    <row r="561" s="2" customFormat="1" ht="16.8" customHeight="1">
      <c r="A561" s="39"/>
      <c r="B561" s="45"/>
      <c r="C561" s="304" t="s">
        <v>145</v>
      </c>
      <c r="D561" s="305" t="s">
        <v>1</v>
      </c>
      <c r="E561" s="306" t="s">
        <v>1</v>
      </c>
      <c r="F561" s="307">
        <v>0</v>
      </c>
      <c r="G561" s="39"/>
      <c r="H561" s="45"/>
    </row>
    <row r="562" s="2" customFormat="1" ht="16.8" customHeight="1">
      <c r="A562" s="39"/>
      <c r="B562" s="45"/>
      <c r="C562" s="304" t="s">
        <v>456</v>
      </c>
      <c r="D562" s="305" t="s">
        <v>1</v>
      </c>
      <c r="E562" s="306" t="s">
        <v>1</v>
      </c>
      <c r="F562" s="307">
        <v>224.19999999999999</v>
      </c>
      <c r="G562" s="39"/>
      <c r="H562" s="45"/>
    </row>
    <row r="563" s="2" customFormat="1" ht="16.8" customHeight="1">
      <c r="A563" s="39"/>
      <c r="B563" s="45"/>
      <c r="C563" s="308" t="s">
        <v>1</v>
      </c>
      <c r="D563" s="308" t="s">
        <v>1013</v>
      </c>
      <c r="E563" s="18" t="s">
        <v>1</v>
      </c>
      <c r="F563" s="309">
        <v>0</v>
      </c>
      <c r="G563" s="39"/>
      <c r="H563" s="45"/>
    </row>
    <row r="564" s="2" customFormat="1" ht="16.8" customHeight="1">
      <c r="A564" s="39"/>
      <c r="B564" s="45"/>
      <c r="C564" s="308" t="s">
        <v>1</v>
      </c>
      <c r="D564" s="308" t="s">
        <v>983</v>
      </c>
      <c r="E564" s="18" t="s">
        <v>1</v>
      </c>
      <c r="F564" s="309">
        <v>76</v>
      </c>
      <c r="G564" s="39"/>
      <c r="H564" s="45"/>
    </row>
    <row r="565" s="2" customFormat="1" ht="16.8" customHeight="1">
      <c r="A565" s="39"/>
      <c r="B565" s="45"/>
      <c r="C565" s="308" t="s">
        <v>1</v>
      </c>
      <c r="D565" s="308" t="s">
        <v>1014</v>
      </c>
      <c r="E565" s="18" t="s">
        <v>1</v>
      </c>
      <c r="F565" s="309">
        <v>0</v>
      </c>
      <c r="G565" s="39"/>
      <c r="H565" s="45"/>
    </row>
    <row r="566" s="2" customFormat="1" ht="16.8" customHeight="1">
      <c r="A566" s="39"/>
      <c r="B566" s="45"/>
      <c r="C566" s="308" t="s">
        <v>1</v>
      </c>
      <c r="D566" s="308" t="s">
        <v>979</v>
      </c>
      <c r="E566" s="18" t="s">
        <v>1</v>
      </c>
      <c r="F566" s="309">
        <v>148.19999999999999</v>
      </c>
      <c r="G566" s="39"/>
      <c r="H566" s="45"/>
    </row>
    <row r="567" s="2" customFormat="1" ht="16.8" customHeight="1">
      <c r="A567" s="39"/>
      <c r="B567" s="45"/>
      <c r="C567" s="308" t="s">
        <v>456</v>
      </c>
      <c r="D567" s="308" t="s">
        <v>250</v>
      </c>
      <c r="E567" s="18" t="s">
        <v>1</v>
      </c>
      <c r="F567" s="309">
        <v>224.19999999999999</v>
      </c>
      <c r="G567" s="39"/>
      <c r="H567" s="45"/>
    </row>
    <row r="568" s="2" customFormat="1" ht="16.8" customHeight="1">
      <c r="A568" s="39"/>
      <c r="B568" s="45"/>
      <c r="C568" s="304" t="s">
        <v>147</v>
      </c>
      <c r="D568" s="305" t="s">
        <v>1</v>
      </c>
      <c r="E568" s="306" t="s">
        <v>1</v>
      </c>
      <c r="F568" s="307">
        <v>325.21499999999997</v>
      </c>
      <c r="G568" s="39"/>
      <c r="H568" s="45"/>
    </row>
    <row r="569" s="2" customFormat="1" ht="16.8" customHeight="1">
      <c r="A569" s="39"/>
      <c r="B569" s="45"/>
      <c r="C569" s="304" t="s">
        <v>1003</v>
      </c>
      <c r="D569" s="305" t="s">
        <v>1</v>
      </c>
      <c r="E569" s="306" t="s">
        <v>1</v>
      </c>
      <c r="F569" s="307">
        <v>0.85099999999999998</v>
      </c>
      <c r="G569" s="39"/>
      <c r="H569" s="45"/>
    </row>
    <row r="570" s="2" customFormat="1" ht="16.8" customHeight="1">
      <c r="A570" s="39"/>
      <c r="B570" s="45"/>
      <c r="C570" s="308" t="s">
        <v>1003</v>
      </c>
      <c r="D570" s="308" t="s">
        <v>1004</v>
      </c>
      <c r="E570" s="18" t="s">
        <v>1</v>
      </c>
      <c r="F570" s="309">
        <v>0.85099999999999998</v>
      </c>
      <c r="G570" s="39"/>
      <c r="H570" s="45"/>
    </row>
    <row r="571" s="2" customFormat="1" ht="16.8" customHeight="1">
      <c r="A571" s="39"/>
      <c r="B571" s="45"/>
      <c r="C571" s="304" t="s">
        <v>981</v>
      </c>
      <c r="D571" s="305" t="s">
        <v>1</v>
      </c>
      <c r="E571" s="306" t="s">
        <v>1</v>
      </c>
      <c r="F571" s="307">
        <v>230.92599999999999</v>
      </c>
      <c r="G571" s="39"/>
      <c r="H571" s="45"/>
    </row>
    <row r="572" s="2" customFormat="1" ht="16.8" customHeight="1">
      <c r="A572" s="39"/>
      <c r="B572" s="45"/>
      <c r="C572" s="308" t="s">
        <v>1</v>
      </c>
      <c r="D572" s="308" t="s">
        <v>1051</v>
      </c>
      <c r="E572" s="18" t="s">
        <v>1</v>
      </c>
      <c r="F572" s="309">
        <v>100.89</v>
      </c>
      <c r="G572" s="39"/>
      <c r="H572" s="45"/>
    </row>
    <row r="573" s="2" customFormat="1" ht="16.8" customHeight="1">
      <c r="A573" s="39"/>
      <c r="B573" s="45"/>
      <c r="C573" s="308" t="s">
        <v>1</v>
      </c>
      <c r="D573" s="308" t="s">
        <v>1052</v>
      </c>
      <c r="E573" s="18" t="s">
        <v>1</v>
      </c>
      <c r="F573" s="309">
        <v>130.036</v>
      </c>
      <c r="G573" s="39"/>
      <c r="H573" s="45"/>
    </row>
    <row r="574" s="2" customFormat="1" ht="16.8" customHeight="1">
      <c r="A574" s="39"/>
      <c r="B574" s="45"/>
      <c r="C574" s="308" t="s">
        <v>1</v>
      </c>
      <c r="D574" s="308" t="s">
        <v>1</v>
      </c>
      <c r="E574" s="18" t="s">
        <v>1</v>
      </c>
      <c r="F574" s="309">
        <v>0</v>
      </c>
      <c r="G574" s="39"/>
      <c r="H574" s="45"/>
    </row>
    <row r="575" s="2" customFormat="1" ht="16.8" customHeight="1">
      <c r="A575" s="39"/>
      <c r="B575" s="45"/>
      <c r="C575" s="308" t="s">
        <v>981</v>
      </c>
      <c r="D575" s="308" t="s">
        <v>250</v>
      </c>
      <c r="E575" s="18" t="s">
        <v>1</v>
      </c>
      <c r="F575" s="309">
        <v>230.92599999999999</v>
      </c>
      <c r="G575" s="39"/>
      <c r="H575" s="45"/>
    </row>
    <row r="576" s="2" customFormat="1" ht="16.8" customHeight="1">
      <c r="A576" s="39"/>
      <c r="B576" s="45"/>
      <c r="C576" s="310" t="s">
        <v>1061</v>
      </c>
      <c r="D576" s="39"/>
      <c r="E576" s="39"/>
      <c r="F576" s="39"/>
      <c r="G576" s="39"/>
      <c r="H576" s="45"/>
    </row>
    <row r="577" s="2" customFormat="1" ht="16.8" customHeight="1">
      <c r="A577" s="39"/>
      <c r="B577" s="45"/>
      <c r="C577" s="308" t="s">
        <v>844</v>
      </c>
      <c r="D577" s="308" t="s">
        <v>1069</v>
      </c>
      <c r="E577" s="18" t="s">
        <v>282</v>
      </c>
      <c r="F577" s="309">
        <v>230.92599999999999</v>
      </c>
      <c r="G577" s="39"/>
      <c r="H577" s="45"/>
    </row>
    <row r="578" s="2" customFormat="1" ht="16.8" customHeight="1">
      <c r="A578" s="39"/>
      <c r="B578" s="45"/>
      <c r="C578" s="308" t="s">
        <v>852</v>
      </c>
      <c r="D578" s="308" t="s">
        <v>1138</v>
      </c>
      <c r="E578" s="18" t="s">
        <v>282</v>
      </c>
      <c r="F578" s="309">
        <v>3925.7420000000002</v>
      </c>
      <c r="G578" s="39"/>
      <c r="H578" s="45"/>
    </row>
    <row r="579" s="2" customFormat="1" ht="16.8" customHeight="1">
      <c r="A579" s="39"/>
      <c r="B579" s="45"/>
      <c r="C579" s="304" t="s">
        <v>983</v>
      </c>
      <c r="D579" s="305" t="s">
        <v>983</v>
      </c>
      <c r="E579" s="306" t="s">
        <v>1</v>
      </c>
      <c r="F579" s="307">
        <v>76</v>
      </c>
      <c r="G579" s="39"/>
      <c r="H579" s="45"/>
    </row>
    <row r="580" s="2" customFormat="1" ht="16.8" customHeight="1">
      <c r="A580" s="39"/>
      <c r="B580" s="45"/>
      <c r="C580" s="308" t="s">
        <v>1</v>
      </c>
      <c r="D580" s="308" t="s">
        <v>1025</v>
      </c>
      <c r="E580" s="18" t="s">
        <v>1</v>
      </c>
      <c r="F580" s="309">
        <v>0</v>
      </c>
      <c r="G580" s="39"/>
      <c r="H580" s="45"/>
    </row>
    <row r="581" s="2" customFormat="1" ht="16.8" customHeight="1">
      <c r="A581" s="39"/>
      <c r="B581" s="45"/>
      <c r="C581" s="308" t="s">
        <v>1</v>
      </c>
      <c r="D581" s="308" t="s">
        <v>1026</v>
      </c>
      <c r="E581" s="18" t="s">
        <v>1</v>
      </c>
      <c r="F581" s="309">
        <v>76</v>
      </c>
      <c r="G581" s="39"/>
      <c r="H581" s="45"/>
    </row>
    <row r="582" s="2" customFormat="1" ht="16.8" customHeight="1">
      <c r="A582" s="39"/>
      <c r="B582" s="45"/>
      <c r="C582" s="308" t="s">
        <v>983</v>
      </c>
      <c r="D582" s="308" t="s">
        <v>291</v>
      </c>
      <c r="E582" s="18" t="s">
        <v>1</v>
      </c>
      <c r="F582" s="309">
        <v>76</v>
      </c>
      <c r="G582" s="39"/>
      <c r="H582" s="45"/>
    </row>
    <row r="583" s="2" customFormat="1" ht="16.8" customHeight="1">
      <c r="A583" s="39"/>
      <c r="B583" s="45"/>
      <c r="C583" s="310" t="s">
        <v>1061</v>
      </c>
      <c r="D583" s="39"/>
      <c r="E583" s="39"/>
      <c r="F583" s="39"/>
      <c r="G583" s="39"/>
      <c r="H583" s="45"/>
    </row>
    <row r="584" s="2" customFormat="1" ht="16.8" customHeight="1">
      <c r="A584" s="39"/>
      <c r="B584" s="45"/>
      <c r="C584" s="308" t="s">
        <v>1022</v>
      </c>
      <c r="D584" s="308" t="s">
        <v>1153</v>
      </c>
      <c r="E584" s="18" t="s">
        <v>224</v>
      </c>
      <c r="F584" s="309">
        <v>86.150000000000006</v>
      </c>
      <c r="G584" s="39"/>
      <c r="H584" s="45"/>
    </row>
    <row r="585" s="2" customFormat="1" ht="16.8" customHeight="1">
      <c r="A585" s="39"/>
      <c r="B585" s="45"/>
      <c r="C585" s="308" t="s">
        <v>985</v>
      </c>
      <c r="D585" s="308" t="s">
        <v>1146</v>
      </c>
      <c r="E585" s="18" t="s">
        <v>224</v>
      </c>
      <c r="F585" s="309">
        <v>224.19999999999999</v>
      </c>
      <c r="G585" s="39"/>
      <c r="H585" s="45"/>
    </row>
    <row r="586" s="2" customFormat="1" ht="16.8" customHeight="1">
      <c r="A586" s="39"/>
      <c r="B586" s="45"/>
      <c r="C586" s="308" t="s">
        <v>441</v>
      </c>
      <c r="D586" s="308" t="s">
        <v>1114</v>
      </c>
      <c r="E586" s="18" t="s">
        <v>224</v>
      </c>
      <c r="F586" s="309">
        <v>76</v>
      </c>
      <c r="G586" s="39"/>
      <c r="H586" s="45"/>
    </row>
    <row r="587" s="2" customFormat="1" ht="16.8" customHeight="1">
      <c r="A587" s="39"/>
      <c r="B587" s="45"/>
      <c r="C587" s="308" t="s">
        <v>449</v>
      </c>
      <c r="D587" s="308" t="s">
        <v>1083</v>
      </c>
      <c r="E587" s="18" t="s">
        <v>224</v>
      </c>
      <c r="F587" s="309">
        <v>224.19999999999999</v>
      </c>
      <c r="G587" s="39"/>
      <c r="H587" s="45"/>
    </row>
    <row r="588" s="2" customFormat="1" ht="16.8" customHeight="1">
      <c r="A588" s="39"/>
      <c r="B588" s="45"/>
      <c r="C588" s="308" t="s">
        <v>1015</v>
      </c>
      <c r="D588" s="308" t="s">
        <v>1154</v>
      </c>
      <c r="E588" s="18" t="s">
        <v>224</v>
      </c>
      <c r="F588" s="309">
        <v>76</v>
      </c>
      <c r="G588" s="39"/>
      <c r="H588" s="45"/>
    </row>
    <row r="589" s="2" customFormat="1" ht="16.8" customHeight="1">
      <c r="A589" s="39"/>
      <c r="B589" s="45"/>
      <c r="C589" s="308" t="s">
        <v>1028</v>
      </c>
      <c r="D589" s="308" t="s">
        <v>1155</v>
      </c>
      <c r="E589" s="18" t="s">
        <v>224</v>
      </c>
      <c r="F589" s="309">
        <v>82.090000000000003</v>
      </c>
      <c r="G589" s="39"/>
      <c r="H589" s="45"/>
    </row>
    <row r="590" s="2" customFormat="1" ht="7.44" customHeight="1">
      <c r="A590" s="39"/>
      <c r="B590" s="173"/>
      <c r="C590" s="174"/>
      <c r="D590" s="174"/>
      <c r="E590" s="174"/>
      <c r="F590" s="174"/>
      <c r="G590" s="174"/>
      <c r="H590" s="45"/>
    </row>
    <row r="591" s="2" customFormat="1">
      <c r="A591" s="39"/>
      <c r="B591" s="39"/>
      <c r="C591" s="39"/>
      <c r="D591" s="39"/>
      <c r="E591" s="39"/>
      <c r="F591" s="39"/>
      <c r="G591" s="39"/>
      <c r="H591" s="39"/>
    </row>
  </sheetData>
  <sheetProtection sheet="1" formatColumns="0" formatRows="0" objects="1" scenarios="1" spinCount="100000" saltValue="1eXmub10N3wJlAEgBkOjPI2/k/sl1I1BYGnosGsuH/J38DTCBqMxqYDSljcil7U7ZjczRGH1QH6Lh7zj+tsdnw==" hashValue="m732fpA7LlqK4uDaF4nhaWGUJE2KsJ5IYIG6ajMrvcc5HNX3tjK99yDNg7t9sZELtmjEYWN2wfdIXmfV9Crkv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DESKTOP-G2VOHJE\Admin</dc:creator>
  <cp:lastModifiedBy>DESKTOP-G2VOHJE\Admin</cp:lastModifiedBy>
  <dcterms:created xsi:type="dcterms:W3CDTF">2022-03-21T07:23:06Z</dcterms:created>
  <dcterms:modified xsi:type="dcterms:W3CDTF">2022-03-21T07:23:15Z</dcterms:modified>
</cp:coreProperties>
</file>