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141_NemCL - Oprava a modernizace LDN - komplement\06 DVZ\F Soupis prací\02 Verze bez vybavení kuch linky\01 Soupis prací\"/>
    </mc:Choice>
  </mc:AlternateContent>
  <xr:revisionPtr revIDLastSave="0" documentId="13_ncr:1_{945577DD-F3EC-4204-ABCE-F4D295D1DB0A}" xr6:coauthVersionLast="43" xr6:coauthVersionMax="43" xr10:uidLastSave="{00000000-0000-0000-0000-000000000000}"/>
  <bookViews>
    <workbookView xWindow="-38520" yWindow="15" windowWidth="38640" windowHeight="21120" activeTab="1" xr2:uid="{00000000-000D-0000-FFFF-FFFF00000000}"/>
  </bookViews>
  <sheets>
    <sheet name="Rekapitulace stavby" sheetId="1" r:id="rId1"/>
    <sheet name="D1.01.101 - Oprava a mode..." sheetId="2" r:id="rId2"/>
  </sheets>
  <definedNames>
    <definedName name="_xlnm._FilterDatabase" localSheetId="1" hidden="1">'D1.01.101 - Oprava a mode...'!$C$136:$K$872</definedName>
    <definedName name="_xlnm.Print_Titles" localSheetId="1">'D1.01.101 - Oprava a mode...'!$136:$136</definedName>
    <definedName name="_xlnm.Print_Titles" localSheetId="0">'Rekapitulace stavby'!$92:$92</definedName>
    <definedName name="_xlnm.Print_Area" localSheetId="1">'D1.01.101 - Oprava a mode...'!$C$4:$J$76,'D1.01.101 - Oprava a mode...'!$C$82:$J$118,'D1.01.101 - Oprava a mode...'!$C$124:$K$872</definedName>
    <definedName name="_xlnm.Print_Area" localSheetId="0">'Rekapitulace stavby'!$D$4:$AO$76,'Rekapitulace stavby'!$C$82:$AQ$96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2" l="1"/>
  <c r="J36" i="2"/>
  <c r="AY95" i="1" s="1"/>
  <c r="J35" i="2"/>
  <c r="AX95" i="1"/>
  <c r="BI872" i="2"/>
  <c r="BH872" i="2"/>
  <c r="BG872" i="2"/>
  <c r="BF872" i="2"/>
  <c r="T872" i="2"/>
  <c r="R872" i="2"/>
  <c r="P872" i="2"/>
  <c r="BI871" i="2"/>
  <c r="BH871" i="2"/>
  <c r="BG871" i="2"/>
  <c r="BF871" i="2"/>
  <c r="T871" i="2"/>
  <c r="R871" i="2"/>
  <c r="P871" i="2"/>
  <c r="BI870" i="2"/>
  <c r="BH870" i="2"/>
  <c r="BG870" i="2"/>
  <c r="BF870" i="2"/>
  <c r="T870" i="2"/>
  <c r="R870" i="2"/>
  <c r="P870" i="2"/>
  <c r="BI869" i="2"/>
  <c r="BH869" i="2"/>
  <c r="BG869" i="2"/>
  <c r="BF869" i="2"/>
  <c r="T869" i="2"/>
  <c r="R869" i="2"/>
  <c r="P869" i="2"/>
  <c r="BI868" i="2"/>
  <c r="BH868" i="2"/>
  <c r="BG868" i="2"/>
  <c r="BF868" i="2"/>
  <c r="T868" i="2"/>
  <c r="R868" i="2"/>
  <c r="P868" i="2"/>
  <c r="BI867" i="2"/>
  <c r="BH867" i="2"/>
  <c r="BG867" i="2"/>
  <c r="BF867" i="2"/>
  <c r="T867" i="2"/>
  <c r="R867" i="2"/>
  <c r="P867" i="2"/>
  <c r="BI835" i="2"/>
  <c r="BH835" i="2"/>
  <c r="BG835" i="2"/>
  <c r="BF835" i="2"/>
  <c r="T835" i="2"/>
  <c r="R835" i="2"/>
  <c r="P835" i="2"/>
  <c r="BI826" i="2"/>
  <c r="BH826" i="2"/>
  <c r="BG826" i="2"/>
  <c r="BF826" i="2"/>
  <c r="T826" i="2"/>
  <c r="R826" i="2"/>
  <c r="P826" i="2"/>
  <c r="BI824" i="2"/>
  <c r="BH824" i="2"/>
  <c r="BG824" i="2"/>
  <c r="BF824" i="2"/>
  <c r="T824" i="2"/>
  <c r="R824" i="2"/>
  <c r="P824" i="2"/>
  <c r="BI818" i="2"/>
  <c r="BH818" i="2"/>
  <c r="BG818" i="2"/>
  <c r="BF818" i="2"/>
  <c r="T818" i="2"/>
  <c r="R818" i="2"/>
  <c r="P818" i="2"/>
  <c r="BI817" i="2"/>
  <c r="BH817" i="2"/>
  <c r="BG817" i="2"/>
  <c r="BF817" i="2"/>
  <c r="T817" i="2"/>
  <c r="R817" i="2"/>
  <c r="P817" i="2"/>
  <c r="BI816" i="2"/>
  <c r="BH816" i="2"/>
  <c r="BG816" i="2"/>
  <c r="BF816" i="2"/>
  <c r="T816" i="2"/>
  <c r="R816" i="2"/>
  <c r="P816" i="2"/>
  <c r="BI811" i="2"/>
  <c r="BH811" i="2"/>
  <c r="BG811" i="2"/>
  <c r="BF811" i="2"/>
  <c r="T811" i="2"/>
  <c r="R811" i="2"/>
  <c r="P811" i="2"/>
  <c r="BI809" i="2"/>
  <c r="BH809" i="2"/>
  <c r="BG809" i="2"/>
  <c r="BF809" i="2"/>
  <c r="T809" i="2"/>
  <c r="R809" i="2"/>
  <c r="P809" i="2"/>
  <c r="BI808" i="2"/>
  <c r="BH808" i="2"/>
  <c r="BG808" i="2"/>
  <c r="BF808" i="2"/>
  <c r="T808" i="2"/>
  <c r="R808" i="2"/>
  <c r="P808" i="2"/>
  <c r="BI802" i="2"/>
  <c r="BH802" i="2"/>
  <c r="BG802" i="2"/>
  <c r="BF802" i="2"/>
  <c r="T802" i="2"/>
  <c r="R802" i="2"/>
  <c r="P802" i="2"/>
  <c r="BI796" i="2"/>
  <c r="BH796" i="2"/>
  <c r="BG796" i="2"/>
  <c r="BF796" i="2"/>
  <c r="T796" i="2"/>
  <c r="R796" i="2"/>
  <c r="P796" i="2"/>
  <c r="BI794" i="2"/>
  <c r="BH794" i="2"/>
  <c r="BG794" i="2"/>
  <c r="BF794" i="2"/>
  <c r="T794" i="2"/>
  <c r="R794" i="2"/>
  <c r="P794" i="2"/>
  <c r="BI786" i="2"/>
  <c r="BH786" i="2"/>
  <c r="BG786" i="2"/>
  <c r="BF786" i="2"/>
  <c r="T786" i="2"/>
  <c r="R786" i="2"/>
  <c r="P786" i="2"/>
  <c r="BI761" i="2"/>
  <c r="BH761" i="2"/>
  <c r="BG761" i="2"/>
  <c r="BF761" i="2"/>
  <c r="T761" i="2"/>
  <c r="R761" i="2"/>
  <c r="P761" i="2"/>
  <c r="BI755" i="2"/>
  <c r="BH755" i="2"/>
  <c r="BG755" i="2"/>
  <c r="BF755" i="2"/>
  <c r="T755" i="2"/>
  <c r="R755" i="2"/>
  <c r="P755" i="2"/>
  <c r="BI754" i="2"/>
  <c r="BH754" i="2"/>
  <c r="BG754" i="2"/>
  <c r="BF754" i="2"/>
  <c r="T754" i="2"/>
  <c r="R754" i="2"/>
  <c r="P754" i="2"/>
  <c r="BI752" i="2"/>
  <c r="BH752" i="2"/>
  <c r="BG752" i="2"/>
  <c r="BF752" i="2"/>
  <c r="T752" i="2"/>
  <c r="R752" i="2"/>
  <c r="P752" i="2"/>
  <c r="BI751" i="2"/>
  <c r="BH751" i="2"/>
  <c r="BG751" i="2"/>
  <c r="BF751" i="2"/>
  <c r="T751" i="2"/>
  <c r="R751" i="2"/>
  <c r="P751" i="2"/>
  <c r="BI749" i="2"/>
  <c r="BH749" i="2"/>
  <c r="BG749" i="2"/>
  <c r="BF749" i="2"/>
  <c r="T749" i="2"/>
  <c r="R749" i="2"/>
  <c r="P749" i="2"/>
  <c r="BI717" i="2"/>
  <c r="BH717" i="2"/>
  <c r="BG717" i="2"/>
  <c r="BF717" i="2"/>
  <c r="T717" i="2"/>
  <c r="R717" i="2"/>
  <c r="P717" i="2"/>
  <c r="BI715" i="2"/>
  <c r="BH715" i="2"/>
  <c r="BG715" i="2"/>
  <c r="BF715" i="2"/>
  <c r="T715" i="2"/>
  <c r="R715" i="2"/>
  <c r="P715" i="2"/>
  <c r="BI699" i="2"/>
  <c r="BH699" i="2"/>
  <c r="BG699" i="2"/>
  <c r="BF699" i="2"/>
  <c r="T699" i="2"/>
  <c r="R699" i="2"/>
  <c r="P699" i="2"/>
  <c r="BI685" i="2"/>
  <c r="BH685" i="2"/>
  <c r="BG685" i="2"/>
  <c r="BF685" i="2"/>
  <c r="T685" i="2"/>
  <c r="R685" i="2"/>
  <c r="P685" i="2"/>
  <c r="BI684" i="2"/>
  <c r="BH684" i="2"/>
  <c r="BG684" i="2"/>
  <c r="BF684" i="2"/>
  <c r="T684" i="2"/>
  <c r="R684" i="2"/>
  <c r="P684" i="2"/>
  <c r="BI683" i="2"/>
  <c r="BH683" i="2"/>
  <c r="BG683" i="2"/>
  <c r="BF683" i="2"/>
  <c r="T683" i="2"/>
  <c r="R683" i="2"/>
  <c r="P683" i="2"/>
  <c r="BI682" i="2"/>
  <c r="BH682" i="2"/>
  <c r="BG682" i="2"/>
  <c r="BF682" i="2"/>
  <c r="T682" i="2"/>
  <c r="R682" i="2"/>
  <c r="P682" i="2"/>
  <c r="BI681" i="2"/>
  <c r="BH681" i="2"/>
  <c r="BG681" i="2"/>
  <c r="BF681" i="2"/>
  <c r="T681" i="2"/>
  <c r="R681" i="2"/>
  <c r="P681" i="2"/>
  <c r="BI679" i="2"/>
  <c r="BH679" i="2"/>
  <c r="BG679" i="2"/>
  <c r="BF679" i="2"/>
  <c r="T679" i="2"/>
  <c r="R679" i="2"/>
  <c r="P679" i="2"/>
  <c r="BI678" i="2"/>
  <c r="BH678" i="2"/>
  <c r="BG678" i="2"/>
  <c r="BF678" i="2"/>
  <c r="T678" i="2"/>
  <c r="R678" i="2"/>
  <c r="P678" i="2"/>
  <c r="BI677" i="2"/>
  <c r="BH677" i="2"/>
  <c r="BG677" i="2"/>
  <c r="BF677" i="2"/>
  <c r="T677" i="2"/>
  <c r="R677" i="2"/>
  <c r="P677" i="2"/>
  <c r="BI670" i="2"/>
  <c r="BH670" i="2"/>
  <c r="BG670" i="2"/>
  <c r="BF670" i="2"/>
  <c r="T670" i="2"/>
  <c r="R670" i="2"/>
  <c r="P670" i="2"/>
  <c r="BI669" i="2"/>
  <c r="BH669" i="2"/>
  <c r="BG669" i="2"/>
  <c r="BF669" i="2"/>
  <c r="T669" i="2"/>
  <c r="R669" i="2"/>
  <c r="P669" i="2"/>
  <c r="BI663" i="2"/>
  <c r="BH663" i="2"/>
  <c r="BG663" i="2"/>
  <c r="BF663" i="2"/>
  <c r="T663" i="2"/>
  <c r="R663" i="2"/>
  <c r="P663" i="2"/>
  <c r="BI661" i="2"/>
  <c r="BH661" i="2"/>
  <c r="BG661" i="2"/>
  <c r="BF661" i="2"/>
  <c r="T661" i="2"/>
  <c r="R661" i="2"/>
  <c r="P661" i="2"/>
  <c r="BI655" i="2"/>
  <c r="BH655" i="2"/>
  <c r="BG655" i="2"/>
  <c r="BF655" i="2"/>
  <c r="T655" i="2"/>
  <c r="R655" i="2"/>
  <c r="P655" i="2"/>
  <c r="BI644" i="2"/>
  <c r="BH644" i="2"/>
  <c r="BG644" i="2"/>
  <c r="BF644" i="2"/>
  <c r="T644" i="2"/>
  <c r="R644" i="2"/>
  <c r="P644" i="2"/>
  <c r="BI643" i="2"/>
  <c r="BH643" i="2"/>
  <c r="BG643" i="2"/>
  <c r="BF643" i="2"/>
  <c r="T643" i="2"/>
  <c r="R643" i="2"/>
  <c r="P643" i="2"/>
  <c r="BI642" i="2"/>
  <c r="BH642" i="2"/>
  <c r="BG642" i="2"/>
  <c r="BF642" i="2"/>
  <c r="T642" i="2"/>
  <c r="R642" i="2"/>
  <c r="P642" i="2"/>
  <c r="BI641" i="2"/>
  <c r="BH641" i="2"/>
  <c r="BG641" i="2"/>
  <c r="BF641" i="2"/>
  <c r="T641" i="2"/>
  <c r="R641" i="2"/>
  <c r="P641" i="2"/>
  <c r="BI630" i="2"/>
  <c r="BH630" i="2"/>
  <c r="BG630" i="2"/>
  <c r="BF630" i="2"/>
  <c r="T630" i="2"/>
  <c r="R630" i="2"/>
  <c r="P630" i="2"/>
  <c r="BI627" i="2"/>
  <c r="BH627" i="2"/>
  <c r="BG627" i="2"/>
  <c r="BF627" i="2"/>
  <c r="T627" i="2"/>
  <c r="R627" i="2"/>
  <c r="P627" i="2"/>
  <c r="BI624" i="2"/>
  <c r="BH624" i="2"/>
  <c r="BG624" i="2"/>
  <c r="BF624" i="2"/>
  <c r="T624" i="2"/>
  <c r="R624" i="2"/>
  <c r="P624" i="2"/>
  <c r="BI621" i="2"/>
  <c r="BH621" i="2"/>
  <c r="BG621" i="2"/>
  <c r="BF621" i="2"/>
  <c r="T621" i="2"/>
  <c r="R621" i="2"/>
  <c r="P621" i="2"/>
  <c r="BI618" i="2"/>
  <c r="BH618" i="2"/>
  <c r="BG618" i="2"/>
  <c r="BF618" i="2"/>
  <c r="T618" i="2"/>
  <c r="R618" i="2"/>
  <c r="P618" i="2"/>
  <c r="BI615" i="2"/>
  <c r="BH615" i="2"/>
  <c r="BG615" i="2"/>
  <c r="BF615" i="2"/>
  <c r="T615" i="2"/>
  <c r="R615" i="2"/>
  <c r="P615" i="2"/>
  <c r="BI613" i="2"/>
  <c r="BH613" i="2"/>
  <c r="BG613" i="2"/>
  <c r="BF613" i="2"/>
  <c r="T613" i="2"/>
  <c r="R613" i="2"/>
  <c r="P613" i="2"/>
  <c r="BI611" i="2"/>
  <c r="BH611" i="2"/>
  <c r="BG611" i="2"/>
  <c r="BF611" i="2"/>
  <c r="T611" i="2"/>
  <c r="R611" i="2"/>
  <c r="P611" i="2"/>
  <c r="BI609" i="2"/>
  <c r="BH609" i="2"/>
  <c r="BG609" i="2"/>
  <c r="BF609" i="2"/>
  <c r="T609" i="2"/>
  <c r="R609" i="2"/>
  <c r="P609" i="2"/>
  <c r="BI607" i="2"/>
  <c r="BH607" i="2"/>
  <c r="BG607" i="2"/>
  <c r="BF607" i="2"/>
  <c r="T607" i="2"/>
  <c r="R607" i="2"/>
  <c r="P607" i="2"/>
  <c r="BI605" i="2"/>
  <c r="BH605" i="2"/>
  <c r="BG605" i="2"/>
  <c r="BF605" i="2"/>
  <c r="T605" i="2"/>
  <c r="R605" i="2"/>
  <c r="P605" i="2"/>
  <c r="BI603" i="2"/>
  <c r="BH603" i="2"/>
  <c r="BG603" i="2"/>
  <c r="BF603" i="2"/>
  <c r="T603" i="2"/>
  <c r="R603" i="2"/>
  <c r="P603" i="2"/>
  <c r="BI601" i="2"/>
  <c r="BH601" i="2"/>
  <c r="BG601" i="2"/>
  <c r="BF601" i="2"/>
  <c r="T601" i="2"/>
  <c r="R601" i="2"/>
  <c r="P601" i="2"/>
  <c r="BI599" i="2"/>
  <c r="BH599" i="2"/>
  <c r="BG599" i="2"/>
  <c r="BF599" i="2"/>
  <c r="T599" i="2"/>
  <c r="R599" i="2"/>
  <c r="P599" i="2"/>
  <c r="BI597" i="2"/>
  <c r="BH597" i="2"/>
  <c r="BG597" i="2"/>
  <c r="BF597" i="2"/>
  <c r="T597" i="2"/>
  <c r="R597" i="2"/>
  <c r="P597" i="2"/>
  <c r="BI595" i="2"/>
  <c r="BH595" i="2"/>
  <c r="BG595" i="2"/>
  <c r="BF595" i="2"/>
  <c r="T595" i="2"/>
  <c r="R595" i="2"/>
  <c r="P595" i="2"/>
  <c r="BI593" i="2"/>
  <c r="BH593" i="2"/>
  <c r="BG593" i="2"/>
  <c r="BF593" i="2"/>
  <c r="T593" i="2"/>
  <c r="R593" i="2"/>
  <c r="P593" i="2"/>
  <c r="BI588" i="2"/>
  <c r="BH588" i="2"/>
  <c r="BG588" i="2"/>
  <c r="BF588" i="2"/>
  <c r="T588" i="2"/>
  <c r="R588" i="2"/>
  <c r="P588" i="2"/>
  <c r="BI582" i="2"/>
  <c r="BH582" i="2"/>
  <c r="BG582" i="2"/>
  <c r="BF582" i="2"/>
  <c r="T582" i="2"/>
  <c r="R582" i="2"/>
  <c r="P582" i="2"/>
  <c r="BI580" i="2"/>
  <c r="BH580" i="2"/>
  <c r="BG580" i="2"/>
  <c r="BF580" i="2"/>
  <c r="T580" i="2"/>
  <c r="R580" i="2"/>
  <c r="P580" i="2"/>
  <c r="BI579" i="2"/>
  <c r="BH579" i="2"/>
  <c r="BG579" i="2"/>
  <c r="BF579" i="2"/>
  <c r="T579" i="2"/>
  <c r="R579" i="2"/>
  <c r="P579" i="2"/>
  <c r="BI577" i="2"/>
  <c r="BH577" i="2"/>
  <c r="BG577" i="2"/>
  <c r="BF577" i="2"/>
  <c r="T577" i="2"/>
  <c r="R577" i="2"/>
  <c r="P577" i="2"/>
  <c r="BI574" i="2"/>
  <c r="BH574" i="2"/>
  <c r="BG574" i="2"/>
  <c r="BF574" i="2"/>
  <c r="T574" i="2"/>
  <c r="R574" i="2"/>
  <c r="P574" i="2"/>
  <c r="BI569" i="2"/>
  <c r="BH569" i="2"/>
  <c r="BG569" i="2"/>
  <c r="BF569" i="2"/>
  <c r="T569" i="2"/>
  <c r="R569" i="2"/>
  <c r="P569" i="2"/>
  <c r="BI568" i="2"/>
  <c r="BH568" i="2"/>
  <c r="BG568" i="2"/>
  <c r="BF568" i="2"/>
  <c r="T568" i="2"/>
  <c r="R568" i="2"/>
  <c r="P568" i="2"/>
  <c r="BI566" i="2"/>
  <c r="BH566" i="2"/>
  <c r="BG566" i="2"/>
  <c r="BF566" i="2"/>
  <c r="T566" i="2"/>
  <c r="R566" i="2"/>
  <c r="P566" i="2"/>
  <c r="BI560" i="2"/>
  <c r="BH560" i="2"/>
  <c r="BG560" i="2"/>
  <c r="BF560" i="2"/>
  <c r="T560" i="2"/>
  <c r="R560" i="2"/>
  <c r="P560" i="2"/>
  <c r="BI556" i="2"/>
  <c r="BH556" i="2"/>
  <c r="BG556" i="2"/>
  <c r="BF556" i="2"/>
  <c r="T556" i="2"/>
  <c r="R556" i="2"/>
  <c r="P556" i="2"/>
  <c r="BI555" i="2"/>
  <c r="BH555" i="2"/>
  <c r="BG555" i="2"/>
  <c r="BF555" i="2"/>
  <c r="T555" i="2"/>
  <c r="R555" i="2"/>
  <c r="P555" i="2"/>
  <c r="BI549" i="2"/>
  <c r="BH549" i="2"/>
  <c r="BG549" i="2"/>
  <c r="BF549" i="2"/>
  <c r="T549" i="2"/>
  <c r="R549" i="2"/>
  <c r="P549" i="2"/>
  <c r="BI546" i="2"/>
  <c r="BH546" i="2"/>
  <c r="BG546" i="2"/>
  <c r="BF546" i="2"/>
  <c r="T546" i="2"/>
  <c r="R546" i="2"/>
  <c r="P546" i="2"/>
  <c r="BI542" i="2"/>
  <c r="BH542" i="2"/>
  <c r="BG542" i="2"/>
  <c r="BF542" i="2"/>
  <c r="T542" i="2"/>
  <c r="T535" i="2"/>
  <c r="R542" i="2"/>
  <c r="R535" i="2"/>
  <c r="P542" i="2"/>
  <c r="P535" i="2"/>
  <c r="BI536" i="2"/>
  <c r="BH536" i="2"/>
  <c r="BG536" i="2"/>
  <c r="BF536" i="2"/>
  <c r="T536" i="2"/>
  <c r="R536" i="2"/>
  <c r="P536" i="2"/>
  <c r="BI534" i="2"/>
  <c r="BH534" i="2"/>
  <c r="BG534" i="2"/>
  <c r="BF534" i="2"/>
  <c r="T534" i="2"/>
  <c r="R534" i="2"/>
  <c r="P534" i="2"/>
  <c r="BI531" i="2"/>
  <c r="BH531" i="2"/>
  <c r="BG531" i="2"/>
  <c r="BF531" i="2"/>
  <c r="T531" i="2"/>
  <c r="R531" i="2"/>
  <c r="P531" i="2"/>
  <c r="BI528" i="2"/>
  <c r="BH528" i="2"/>
  <c r="BG528" i="2"/>
  <c r="BF528" i="2"/>
  <c r="T528" i="2"/>
  <c r="R528" i="2"/>
  <c r="P528" i="2"/>
  <c r="BI515" i="2"/>
  <c r="BH515" i="2"/>
  <c r="BG515" i="2"/>
  <c r="BF515" i="2"/>
  <c r="T515" i="2"/>
  <c r="R515" i="2"/>
  <c r="P515" i="2"/>
  <c r="BI511" i="2"/>
  <c r="BH511" i="2"/>
  <c r="BG511" i="2"/>
  <c r="BF511" i="2"/>
  <c r="T511" i="2"/>
  <c r="R511" i="2"/>
  <c r="P511" i="2"/>
  <c r="BI499" i="2"/>
  <c r="BH499" i="2"/>
  <c r="BG499" i="2"/>
  <c r="BF499" i="2"/>
  <c r="T499" i="2"/>
  <c r="R499" i="2"/>
  <c r="P499" i="2"/>
  <c r="BI487" i="2"/>
  <c r="BH487" i="2"/>
  <c r="BG487" i="2"/>
  <c r="BF487" i="2"/>
  <c r="T487" i="2"/>
  <c r="R487" i="2"/>
  <c r="P487" i="2"/>
  <c r="BI474" i="2"/>
  <c r="BH474" i="2"/>
  <c r="BG474" i="2"/>
  <c r="BF474" i="2"/>
  <c r="T474" i="2"/>
  <c r="R474" i="2"/>
  <c r="P474" i="2"/>
  <c r="BI470" i="2"/>
  <c r="BH470" i="2"/>
  <c r="BG470" i="2"/>
  <c r="BF470" i="2"/>
  <c r="T470" i="2"/>
  <c r="R470" i="2"/>
  <c r="P470" i="2"/>
  <c r="BI469" i="2"/>
  <c r="BH469" i="2"/>
  <c r="BG469" i="2"/>
  <c r="BF469" i="2"/>
  <c r="T469" i="2"/>
  <c r="R469" i="2"/>
  <c r="P469" i="2"/>
  <c r="BI466" i="2"/>
  <c r="BH466" i="2"/>
  <c r="BG466" i="2"/>
  <c r="BF466" i="2"/>
  <c r="T466" i="2"/>
  <c r="R466" i="2"/>
  <c r="P466" i="2"/>
  <c r="BI465" i="2"/>
  <c r="BH465" i="2"/>
  <c r="BG465" i="2"/>
  <c r="BF465" i="2"/>
  <c r="T465" i="2"/>
  <c r="R465" i="2"/>
  <c r="P465" i="2"/>
  <c r="BI464" i="2"/>
  <c r="BH464" i="2"/>
  <c r="BG464" i="2"/>
  <c r="BF464" i="2"/>
  <c r="T464" i="2"/>
  <c r="R464" i="2"/>
  <c r="P464" i="2"/>
  <c r="BI458" i="2"/>
  <c r="BH458" i="2"/>
  <c r="BG458" i="2"/>
  <c r="BF458" i="2"/>
  <c r="T458" i="2"/>
  <c r="R458" i="2"/>
  <c r="P458" i="2"/>
  <c r="BI442" i="2"/>
  <c r="BH442" i="2"/>
  <c r="BG442" i="2"/>
  <c r="BF442" i="2"/>
  <c r="T442" i="2"/>
  <c r="R442" i="2"/>
  <c r="P442" i="2"/>
  <c r="BI422" i="2"/>
  <c r="BH422" i="2"/>
  <c r="BG422" i="2"/>
  <c r="BF422" i="2"/>
  <c r="T422" i="2"/>
  <c r="R422" i="2"/>
  <c r="P422" i="2"/>
  <c r="BI417" i="2"/>
  <c r="BH417" i="2"/>
  <c r="BG417" i="2"/>
  <c r="BF417" i="2"/>
  <c r="T417" i="2"/>
  <c r="R417" i="2"/>
  <c r="P417" i="2"/>
  <c r="BI411" i="2"/>
  <c r="BH411" i="2"/>
  <c r="BG411" i="2"/>
  <c r="BF411" i="2"/>
  <c r="T411" i="2"/>
  <c r="R411" i="2"/>
  <c r="P411" i="2"/>
  <c r="BI405" i="2"/>
  <c r="BH405" i="2"/>
  <c r="BG405" i="2"/>
  <c r="BF405" i="2"/>
  <c r="T405" i="2"/>
  <c r="R405" i="2"/>
  <c r="P405" i="2"/>
  <c r="BI397" i="2"/>
  <c r="BH397" i="2"/>
  <c r="BG397" i="2"/>
  <c r="BF397" i="2"/>
  <c r="T397" i="2"/>
  <c r="R397" i="2"/>
  <c r="P397" i="2"/>
  <c r="BI395" i="2"/>
  <c r="BH395" i="2"/>
  <c r="BG395" i="2"/>
  <c r="BF395" i="2"/>
  <c r="T395" i="2"/>
  <c r="R395" i="2"/>
  <c r="P395" i="2"/>
  <c r="BI390" i="2"/>
  <c r="BH390" i="2"/>
  <c r="BG390" i="2"/>
  <c r="BF390" i="2"/>
  <c r="T390" i="2"/>
  <c r="R390" i="2"/>
  <c r="P390" i="2"/>
  <c r="BI379" i="2"/>
  <c r="BH379" i="2"/>
  <c r="BG379" i="2"/>
  <c r="BF379" i="2"/>
  <c r="T379" i="2"/>
  <c r="R379" i="2"/>
  <c r="P379" i="2"/>
  <c r="BI375" i="2"/>
  <c r="BH375" i="2"/>
  <c r="BG375" i="2"/>
  <c r="BF375" i="2"/>
  <c r="T375" i="2"/>
  <c r="R375" i="2"/>
  <c r="P375" i="2"/>
  <c r="BI365" i="2"/>
  <c r="BH365" i="2"/>
  <c r="BG365" i="2"/>
  <c r="BF365" i="2"/>
  <c r="T365" i="2"/>
  <c r="R365" i="2"/>
  <c r="P365" i="2"/>
  <c r="BI359" i="2"/>
  <c r="BH359" i="2"/>
  <c r="BG359" i="2"/>
  <c r="BF359" i="2"/>
  <c r="T359" i="2"/>
  <c r="R359" i="2"/>
  <c r="P359" i="2"/>
  <c r="BI356" i="2"/>
  <c r="BH356" i="2"/>
  <c r="BG356" i="2"/>
  <c r="BF356" i="2"/>
  <c r="T356" i="2"/>
  <c r="R356" i="2"/>
  <c r="P356" i="2"/>
  <c r="BI352" i="2"/>
  <c r="BH352" i="2"/>
  <c r="BG352" i="2"/>
  <c r="BF352" i="2"/>
  <c r="T352" i="2"/>
  <c r="R352" i="2"/>
  <c r="P352" i="2"/>
  <c r="BI351" i="2"/>
  <c r="BH351" i="2"/>
  <c r="BG351" i="2"/>
  <c r="BF351" i="2"/>
  <c r="T351" i="2"/>
  <c r="R351" i="2"/>
  <c r="P351" i="2"/>
  <c r="BI350" i="2"/>
  <c r="BH350" i="2"/>
  <c r="BG350" i="2"/>
  <c r="BF350" i="2"/>
  <c r="T350" i="2"/>
  <c r="R350" i="2"/>
  <c r="P350" i="2"/>
  <c r="BI349" i="2"/>
  <c r="BH349" i="2"/>
  <c r="BG349" i="2"/>
  <c r="BF349" i="2"/>
  <c r="T349" i="2"/>
  <c r="R349" i="2"/>
  <c r="P349" i="2"/>
  <c r="BI347" i="2"/>
  <c r="BH347" i="2"/>
  <c r="BG347" i="2"/>
  <c r="BF347" i="2"/>
  <c r="T347" i="2"/>
  <c r="T346" i="2"/>
  <c r="R347" i="2"/>
  <c r="R346" i="2"/>
  <c r="P347" i="2"/>
  <c r="P346" i="2" s="1"/>
  <c r="BI344" i="2"/>
  <c r="BH344" i="2"/>
  <c r="BG344" i="2"/>
  <c r="BF344" i="2"/>
  <c r="T344" i="2"/>
  <c r="T343" i="2"/>
  <c r="R344" i="2"/>
  <c r="R343" i="2"/>
  <c r="P344" i="2"/>
  <c r="P343" i="2"/>
  <c r="BI342" i="2"/>
  <c r="BH342" i="2"/>
  <c r="BG342" i="2"/>
  <c r="BF342" i="2"/>
  <c r="T342" i="2"/>
  <c r="R342" i="2"/>
  <c r="P342" i="2"/>
  <c r="BI340" i="2"/>
  <c r="BH340" i="2"/>
  <c r="BG340" i="2"/>
  <c r="BF340" i="2"/>
  <c r="T340" i="2"/>
  <c r="R340" i="2"/>
  <c r="P340" i="2"/>
  <c r="BI338" i="2"/>
  <c r="BH338" i="2"/>
  <c r="BG338" i="2"/>
  <c r="BF338" i="2"/>
  <c r="T338" i="2"/>
  <c r="R338" i="2"/>
  <c r="P338" i="2"/>
  <c r="BI337" i="2"/>
  <c r="BH337" i="2"/>
  <c r="BG337" i="2"/>
  <c r="BF337" i="2"/>
  <c r="T337" i="2"/>
  <c r="R337" i="2"/>
  <c r="P337" i="2"/>
  <c r="BI336" i="2"/>
  <c r="BH336" i="2"/>
  <c r="BG336" i="2"/>
  <c r="BF336" i="2"/>
  <c r="T336" i="2"/>
  <c r="R336" i="2"/>
  <c r="P336" i="2"/>
  <c r="BI334" i="2"/>
  <c r="BH334" i="2"/>
  <c r="BG334" i="2"/>
  <c r="BF334" i="2"/>
  <c r="T334" i="2"/>
  <c r="R334" i="2"/>
  <c r="P334" i="2"/>
  <c r="BI333" i="2"/>
  <c r="BH333" i="2"/>
  <c r="BG333" i="2"/>
  <c r="BF333" i="2"/>
  <c r="T333" i="2"/>
  <c r="R333" i="2"/>
  <c r="P333" i="2"/>
  <c r="BI326" i="2"/>
  <c r="BH326" i="2"/>
  <c r="BG326" i="2"/>
  <c r="BF326" i="2"/>
  <c r="T326" i="2"/>
  <c r="R326" i="2"/>
  <c r="P326" i="2"/>
  <c r="BI314" i="2"/>
  <c r="BH314" i="2"/>
  <c r="BG314" i="2"/>
  <c r="BF314" i="2"/>
  <c r="T314" i="2"/>
  <c r="R314" i="2"/>
  <c r="P314" i="2"/>
  <c r="BI313" i="2"/>
  <c r="BH313" i="2"/>
  <c r="BG313" i="2"/>
  <c r="BF313" i="2"/>
  <c r="T313" i="2"/>
  <c r="R313" i="2"/>
  <c r="P313" i="2"/>
  <c r="BI311" i="2"/>
  <c r="BH311" i="2"/>
  <c r="BG311" i="2"/>
  <c r="BF311" i="2"/>
  <c r="T311" i="2"/>
  <c r="R311" i="2"/>
  <c r="P311" i="2"/>
  <c r="BI304" i="2"/>
  <c r="BH304" i="2"/>
  <c r="BG304" i="2"/>
  <c r="BF304" i="2"/>
  <c r="T304" i="2"/>
  <c r="R304" i="2"/>
  <c r="P304" i="2"/>
  <c r="BI297" i="2"/>
  <c r="BH297" i="2"/>
  <c r="BG297" i="2"/>
  <c r="BF297" i="2"/>
  <c r="T297" i="2"/>
  <c r="R297" i="2"/>
  <c r="P297" i="2"/>
  <c r="BI295" i="2"/>
  <c r="BH295" i="2"/>
  <c r="BG295" i="2"/>
  <c r="BF295" i="2"/>
  <c r="T295" i="2"/>
  <c r="R295" i="2"/>
  <c r="P295" i="2"/>
  <c r="BI294" i="2"/>
  <c r="BH294" i="2"/>
  <c r="BG294" i="2"/>
  <c r="BF294" i="2"/>
  <c r="T294" i="2"/>
  <c r="R294" i="2"/>
  <c r="P294" i="2"/>
  <c r="BI292" i="2"/>
  <c r="BH292" i="2"/>
  <c r="BG292" i="2"/>
  <c r="BF292" i="2"/>
  <c r="T292" i="2"/>
  <c r="R292" i="2"/>
  <c r="P292" i="2"/>
  <c r="BI280" i="2"/>
  <c r="BH280" i="2"/>
  <c r="BG280" i="2"/>
  <c r="BF280" i="2"/>
  <c r="T280" i="2"/>
  <c r="R280" i="2"/>
  <c r="P280" i="2"/>
  <c r="BI268" i="2"/>
  <c r="BH268" i="2"/>
  <c r="BG268" i="2"/>
  <c r="BF268" i="2"/>
  <c r="T268" i="2"/>
  <c r="R268" i="2"/>
  <c r="P268" i="2"/>
  <c r="BI267" i="2"/>
  <c r="BH267" i="2"/>
  <c r="BG267" i="2"/>
  <c r="BF267" i="2"/>
  <c r="T267" i="2"/>
  <c r="R267" i="2"/>
  <c r="P267" i="2"/>
  <c r="BI262" i="2"/>
  <c r="BH262" i="2"/>
  <c r="BG262" i="2"/>
  <c r="BF262" i="2"/>
  <c r="T262" i="2"/>
  <c r="R262" i="2"/>
  <c r="P262" i="2"/>
  <c r="BI258" i="2"/>
  <c r="BH258" i="2"/>
  <c r="BG258" i="2"/>
  <c r="BF258" i="2"/>
  <c r="T258" i="2"/>
  <c r="R258" i="2"/>
  <c r="P258" i="2"/>
  <c r="BI255" i="2"/>
  <c r="BH255" i="2"/>
  <c r="BG255" i="2"/>
  <c r="BF255" i="2"/>
  <c r="T255" i="2"/>
  <c r="R255" i="2"/>
  <c r="P255" i="2"/>
  <c r="BI254" i="2"/>
  <c r="BH254" i="2"/>
  <c r="BG254" i="2"/>
  <c r="BF254" i="2"/>
  <c r="T254" i="2"/>
  <c r="R254" i="2"/>
  <c r="P254" i="2"/>
  <c r="BI250" i="2"/>
  <c r="BH250" i="2"/>
  <c r="BG250" i="2"/>
  <c r="BF250" i="2"/>
  <c r="T250" i="2"/>
  <c r="R250" i="2"/>
  <c r="P250" i="2"/>
  <c r="BI245" i="2"/>
  <c r="BH245" i="2"/>
  <c r="BG245" i="2"/>
  <c r="BF245" i="2"/>
  <c r="T245" i="2"/>
  <c r="R245" i="2"/>
  <c r="P245" i="2"/>
  <c r="BI238" i="2"/>
  <c r="BH238" i="2"/>
  <c r="BG238" i="2"/>
  <c r="BF238" i="2"/>
  <c r="T238" i="2"/>
  <c r="R238" i="2"/>
  <c r="P238" i="2"/>
  <c r="BI232" i="2"/>
  <c r="BH232" i="2"/>
  <c r="BG232" i="2"/>
  <c r="BF232" i="2"/>
  <c r="T232" i="2"/>
  <c r="R232" i="2"/>
  <c r="P232" i="2"/>
  <c r="BI224" i="2"/>
  <c r="BH224" i="2"/>
  <c r="BG224" i="2"/>
  <c r="BF224" i="2"/>
  <c r="T224" i="2"/>
  <c r="R224" i="2"/>
  <c r="P224" i="2"/>
  <c r="BI190" i="2"/>
  <c r="BH190" i="2"/>
  <c r="BG190" i="2"/>
  <c r="BF190" i="2"/>
  <c r="T190" i="2"/>
  <c r="R190" i="2"/>
  <c r="P190" i="2"/>
  <c r="BI184" i="2"/>
  <c r="BH184" i="2"/>
  <c r="BG184" i="2"/>
  <c r="BF184" i="2"/>
  <c r="T184" i="2"/>
  <c r="R184" i="2"/>
  <c r="P184" i="2"/>
  <c r="BI182" i="2"/>
  <c r="BH182" i="2"/>
  <c r="BG182" i="2"/>
  <c r="BF182" i="2"/>
  <c r="T182" i="2"/>
  <c r="R182" i="2"/>
  <c r="P182" i="2"/>
  <c r="BI168" i="2"/>
  <c r="BH168" i="2"/>
  <c r="BG168" i="2"/>
  <c r="BF168" i="2"/>
  <c r="T168" i="2"/>
  <c r="R168" i="2"/>
  <c r="P168" i="2"/>
  <c r="BI165" i="2"/>
  <c r="BH165" i="2"/>
  <c r="BG165" i="2"/>
  <c r="BF165" i="2"/>
  <c r="T165" i="2"/>
  <c r="R165" i="2"/>
  <c r="P165" i="2"/>
  <c r="BI160" i="2"/>
  <c r="BH160" i="2"/>
  <c r="BG160" i="2"/>
  <c r="BF160" i="2"/>
  <c r="T160" i="2"/>
  <c r="R160" i="2"/>
  <c r="P160" i="2"/>
  <c r="BI156" i="2"/>
  <c r="BH156" i="2"/>
  <c r="BG156" i="2"/>
  <c r="BF156" i="2"/>
  <c r="T156" i="2"/>
  <c r="R156" i="2"/>
  <c r="P156" i="2"/>
  <c r="BI152" i="2"/>
  <c r="BH152" i="2"/>
  <c r="BG152" i="2"/>
  <c r="BF152" i="2"/>
  <c r="T152" i="2"/>
  <c r="R152" i="2"/>
  <c r="P152" i="2"/>
  <c r="BI140" i="2"/>
  <c r="BH140" i="2"/>
  <c r="BG140" i="2"/>
  <c r="BF140" i="2"/>
  <c r="T140" i="2"/>
  <c r="R140" i="2"/>
  <c r="P140" i="2"/>
  <c r="J134" i="2"/>
  <c r="J133" i="2"/>
  <c r="F133" i="2"/>
  <c r="F131" i="2"/>
  <c r="E129" i="2"/>
  <c r="J92" i="2"/>
  <c r="J91" i="2"/>
  <c r="F91" i="2"/>
  <c r="F89" i="2"/>
  <c r="E87" i="2"/>
  <c r="J18" i="2"/>
  <c r="E18" i="2"/>
  <c r="F134" i="2" s="1"/>
  <c r="J17" i="2"/>
  <c r="J12" i="2"/>
  <c r="J131" i="2" s="1"/>
  <c r="E7" i="2"/>
  <c r="E127" i="2" s="1"/>
  <c r="L90" i="1"/>
  <c r="AM90" i="1"/>
  <c r="AM89" i="1"/>
  <c r="L89" i="1"/>
  <c r="AM87" i="1"/>
  <c r="L87" i="1"/>
  <c r="L85" i="1"/>
  <c r="L84" i="1"/>
  <c r="BK546" i="2"/>
  <c r="BK340" i="2"/>
  <c r="BK292" i="2"/>
  <c r="J254" i="2"/>
  <c r="AS94" i="1"/>
  <c r="J699" i="2"/>
  <c r="J641" i="2"/>
  <c r="J607" i="2"/>
  <c r="J569" i="2"/>
  <c r="J515" i="2"/>
  <c r="BK365" i="2"/>
  <c r="J258" i="2"/>
  <c r="J816" i="2"/>
  <c r="BK796" i="2"/>
  <c r="BK755" i="2"/>
  <c r="J749" i="2"/>
  <c r="BK644" i="2"/>
  <c r="J601" i="2"/>
  <c r="J555" i="2"/>
  <c r="BK422" i="2"/>
  <c r="J351" i="2"/>
  <c r="J326" i="2"/>
  <c r="J238" i="2"/>
  <c r="BK871" i="2"/>
  <c r="BK542" i="2"/>
  <c r="BK344" i="2"/>
  <c r="BK254" i="2"/>
  <c r="F36" i="2"/>
  <c r="BK870" i="2"/>
  <c r="BK566" i="2"/>
  <c r="BK336" i="2"/>
  <c r="BK224" i="2"/>
  <c r="J681" i="2"/>
  <c r="BK641" i="2"/>
  <c r="BK603" i="2"/>
  <c r="BK549" i="2"/>
  <c r="BK465" i="2"/>
  <c r="BK350" i="2"/>
  <c r="J152" i="2"/>
  <c r="J574" i="2"/>
  <c r="BK511" i="2"/>
  <c r="J356" i="2"/>
  <c r="BK338" i="2"/>
  <c r="BK280" i="2"/>
  <c r="BK245" i="2"/>
  <c r="J751" i="2"/>
  <c r="J655" i="2"/>
  <c r="J615" i="2"/>
  <c r="J531" i="2"/>
  <c r="BK337" i="2"/>
  <c r="BK255" i="2"/>
  <c r="J872" i="2"/>
  <c r="BK811" i="2"/>
  <c r="BK802" i="2"/>
  <c r="J755" i="2"/>
  <c r="BK677" i="2"/>
  <c r="BK643" i="2"/>
  <c r="BK605" i="2"/>
  <c r="BK515" i="2"/>
  <c r="BK442" i="2"/>
  <c r="BK379" i="2"/>
  <c r="BK262" i="2"/>
  <c r="BK579" i="2"/>
  <c r="J411" i="2"/>
  <c r="J255" i="2"/>
  <c r="BK681" i="2"/>
  <c r="J669" i="2"/>
  <c r="J613" i="2"/>
  <c r="BK593" i="2"/>
  <c r="BK534" i="2"/>
  <c r="BK356" i="2"/>
  <c r="J184" i="2"/>
  <c r="F35" i="2"/>
  <c r="J869" i="2"/>
  <c r="BK574" i="2"/>
  <c r="J295" i="2"/>
  <c r="BK168" i="2"/>
  <c r="BK679" i="2"/>
  <c r="BK624" i="2"/>
  <c r="BK599" i="2"/>
  <c r="J579" i="2"/>
  <c r="J464" i="2"/>
  <c r="J304" i="2"/>
  <c r="BK140" i="2"/>
  <c r="J824" i="2"/>
  <c r="BK555" i="2"/>
  <c r="J365" i="2"/>
  <c r="BK311" i="2"/>
  <c r="BK258" i="2"/>
  <c r="BK835" i="2"/>
  <c r="BK685" i="2"/>
  <c r="J627" i="2"/>
  <c r="J599" i="2"/>
  <c r="J536" i="2"/>
  <c r="BK390" i="2"/>
  <c r="BK267" i="2"/>
  <c r="J160" i="2"/>
  <c r="BK817" i="2"/>
  <c r="J802" i="2"/>
  <c r="J786" i="2"/>
  <c r="J752" i="2"/>
  <c r="BK663" i="2"/>
  <c r="BK613" i="2"/>
  <c r="BK588" i="2"/>
  <c r="BK531" i="2"/>
  <c r="J458" i="2"/>
  <c r="BK397" i="2"/>
  <c r="J342" i="2"/>
  <c r="BK268" i="2"/>
  <c r="BK152" i="2"/>
  <c r="J871" i="2"/>
  <c r="BK528" i="2"/>
  <c r="BK359" i="2"/>
  <c r="J294" i="2"/>
  <c r="J684" i="2"/>
  <c r="J670" i="2"/>
  <c r="J621" i="2"/>
  <c r="J595" i="2"/>
  <c r="BK469" i="2"/>
  <c r="BK351" i="2"/>
  <c r="BK165" i="2"/>
  <c r="BK872" i="2"/>
  <c r="BK569" i="2"/>
  <c r="J474" i="2"/>
  <c r="BK342" i="2"/>
  <c r="J268" i="2"/>
  <c r="BK190" i="2"/>
  <c r="BK684" i="2"/>
  <c r="BK642" i="2"/>
  <c r="J605" i="2"/>
  <c r="J542" i="2"/>
  <c r="J397" i="2"/>
  <c r="J313" i="2"/>
  <c r="J224" i="2"/>
  <c r="F34" i="2"/>
  <c r="BK869" i="2"/>
  <c r="J417" i="2"/>
  <c r="BK232" i="2"/>
  <c r="BK682" i="2"/>
  <c r="J644" i="2"/>
  <c r="J611" i="2"/>
  <c r="BK582" i="2"/>
  <c r="J499" i="2"/>
  <c r="J359" i="2"/>
  <c r="BK333" i="2"/>
  <c r="J34" i="2"/>
  <c r="BK314" i="2"/>
  <c r="BK678" i="2"/>
  <c r="BK615" i="2"/>
  <c r="J568" i="2"/>
  <c r="J470" i="2"/>
  <c r="J352" i="2"/>
  <c r="BK160" i="2"/>
  <c r="BK568" i="2"/>
  <c r="BK487" i="2"/>
  <c r="J350" i="2"/>
  <c r="J337" i="2"/>
  <c r="BK250" i="2"/>
  <c r="BK715" i="2"/>
  <c r="J678" i="2"/>
  <c r="J630" i="2"/>
  <c r="J609" i="2"/>
  <c r="J528" i="2"/>
  <c r="BK334" i="2"/>
  <c r="J156" i="2"/>
  <c r="BK824" i="2"/>
  <c r="BK809" i="2"/>
  <c r="J796" i="2"/>
  <c r="J754" i="2"/>
  <c r="J717" i="2"/>
  <c r="J618" i="2"/>
  <c r="J566" i="2"/>
  <c r="BK464" i="2"/>
  <c r="J390" i="2"/>
  <c r="J297" i="2"/>
  <c r="J867" i="2"/>
  <c r="BK466" i="2"/>
  <c r="BK326" i="2"/>
  <c r="BK184" i="2"/>
  <c r="J682" i="2"/>
  <c r="BK655" i="2"/>
  <c r="BK607" i="2"/>
  <c r="BK580" i="2"/>
  <c r="BK474" i="2"/>
  <c r="BK458" i="2"/>
  <c r="J338" i="2"/>
  <c r="BK156" i="2"/>
  <c r="J588" i="2"/>
  <c r="BK411" i="2"/>
  <c r="J344" i="2"/>
  <c r="J267" i="2"/>
  <c r="J232" i="2"/>
  <c r="BK683" i="2"/>
  <c r="J624" i="2"/>
  <c r="J603" i="2"/>
  <c r="J405" i="2"/>
  <c r="J333" i="2"/>
  <c r="J140" i="2"/>
  <c r="BK818" i="2"/>
  <c r="J811" i="2"/>
  <c r="BK794" i="2"/>
  <c r="J761" i="2"/>
  <c r="BK751" i="2"/>
  <c r="BK627" i="2"/>
  <c r="J593" i="2"/>
  <c r="BK560" i="2"/>
  <c r="J422" i="2"/>
  <c r="J349" i="2"/>
  <c r="J314" i="2"/>
  <c r="J190" i="2"/>
  <c r="J580" i="2"/>
  <c r="BK499" i="2"/>
  <c r="BK375" i="2"/>
  <c r="J311" i="2"/>
  <c r="J835" i="2"/>
  <c r="J677" i="2"/>
  <c r="BK238" i="2"/>
  <c r="BK749" i="2"/>
  <c r="BK669" i="2"/>
  <c r="BK618" i="2"/>
  <c r="J582" i="2"/>
  <c r="J442" i="2"/>
  <c r="J292" i="2"/>
  <c r="J182" i="2"/>
  <c r="J826" i="2"/>
  <c r="BK816" i="2"/>
  <c r="J808" i="2"/>
  <c r="BK761" i="2"/>
  <c r="BK752" i="2"/>
  <c r="BK630" i="2"/>
  <c r="BK595" i="2"/>
  <c r="J534" i="2"/>
  <c r="BK405" i="2"/>
  <c r="J340" i="2"/>
  <c r="J245" i="2"/>
  <c r="J870" i="2"/>
  <c r="BK470" i="2"/>
  <c r="J250" i="2"/>
  <c r="J683" i="2"/>
  <c r="J663" i="2"/>
  <c r="BK601" i="2"/>
  <c r="J560" i="2"/>
  <c r="J465" i="2"/>
  <c r="J336" i="2"/>
  <c r="BK867" i="2"/>
  <c r="BK536" i="2"/>
  <c r="BK352" i="2"/>
  <c r="BK313" i="2"/>
  <c r="J262" i="2"/>
  <c r="J715" i="2"/>
  <c r="J643" i="2"/>
  <c r="BK611" i="2"/>
  <c r="BK556" i="2"/>
  <c r="J379" i="2"/>
  <c r="J280" i="2"/>
  <c r="J168" i="2"/>
  <c r="J818" i="2"/>
  <c r="J809" i="2"/>
  <c r="BK786" i="2"/>
  <c r="BK754" i="2"/>
  <c r="BK670" i="2"/>
  <c r="J546" i="2"/>
  <c r="J375" i="2"/>
  <c r="BK295" i="2"/>
  <c r="F37" i="2"/>
  <c r="J868" i="2"/>
  <c r="J511" i="2"/>
  <c r="J334" i="2"/>
  <c r="J685" i="2"/>
  <c r="J679" i="2"/>
  <c r="J642" i="2"/>
  <c r="J597" i="2"/>
  <c r="J556" i="2"/>
  <c r="J466" i="2"/>
  <c r="J395" i="2"/>
  <c r="BK347" i="2"/>
  <c r="BK297" i="2"/>
  <c r="BK868" i="2"/>
  <c r="J577" i="2"/>
  <c r="J549" i="2"/>
  <c r="BK395" i="2"/>
  <c r="BK349" i="2"/>
  <c r="BK294" i="2"/>
  <c r="J165" i="2"/>
  <c r="BK699" i="2"/>
  <c r="J661" i="2"/>
  <c r="BK621" i="2"/>
  <c r="BK597" i="2"/>
  <c r="J469" i="2"/>
  <c r="BK304" i="2"/>
  <c r="BK826" i="2"/>
  <c r="J817" i="2"/>
  <c r="BK808" i="2"/>
  <c r="J794" i="2"/>
  <c r="BK717" i="2"/>
  <c r="BK661" i="2"/>
  <c r="BK609" i="2"/>
  <c r="BK577" i="2"/>
  <c r="J487" i="2"/>
  <c r="BK417" i="2"/>
  <c r="J347" i="2"/>
  <c r="BK182" i="2"/>
  <c r="P139" i="2" l="1"/>
  <c r="BK335" i="2"/>
  <c r="J335" i="2"/>
  <c r="J101" i="2" s="1"/>
  <c r="BK473" i="2"/>
  <c r="J473" i="2"/>
  <c r="J107" i="2" s="1"/>
  <c r="R545" i="2"/>
  <c r="R626" i="2"/>
  <c r="R167" i="2"/>
  <c r="T473" i="2"/>
  <c r="R640" i="2"/>
  <c r="BK139" i="2"/>
  <c r="J139" i="2"/>
  <c r="J98" i="2"/>
  <c r="T139" i="2"/>
  <c r="P335" i="2"/>
  <c r="R348" i="2"/>
  <c r="R345" i="2" s="1"/>
  <c r="BK581" i="2"/>
  <c r="J581" i="2" s="1"/>
  <c r="J110" i="2" s="1"/>
  <c r="P680" i="2"/>
  <c r="T279" i="2"/>
  <c r="P348" i="2"/>
  <c r="BK640" i="2"/>
  <c r="J640" i="2" s="1"/>
  <c r="J112" i="2" s="1"/>
  <c r="R753" i="2"/>
  <c r="R810" i="2"/>
  <c r="T167" i="2"/>
  <c r="T396" i="2"/>
  <c r="BK545" i="2"/>
  <c r="J545" i="2"/>
  <c r="J109" i="2"/>
  <c r="BK626" i="2"/>
  <c r="J626" i="2"/>
  <c r="J111" i="2"/>
  <c r="BK753" i="2"/>
  <c r="J753" i="2"/>
  <c r="J114" i="2"/>
  <c r="BK810" i="2"/>
  <c r="J810" i="2"/>
  <c r="J115" i="2" s="1"/>
  <c r="BK866" i="2"/>
  <c r="J866" i="2"/>
  <c r="J117" i="2"/>
  <c r="R279" i="2"/>
  <c r="R396" i="2"/>
  <c r="R680" i="2"/>
  <c r="R823" i="2"/>
  <c r="BK167" i="2"/>
  <c r="J167" i="2"/>
  <c r="J99" i="2" s="1"/>
  <c r="BK348" i="2"/>
  <c r="J348" i="2" s="1"/>
  <c r="J105" i="2" s="1"/>
  <c r="R473" i="2"/>
  <c r="P545" i="2"/>
  <c r="P345" i="2" s="1"/>
  <c r="BK680" i="2"/>
  <c r="J680" i="2"/>
  <c r="J113" i="2"/>
  <c r="T823" i="2"/>
  <c r="P279" i="2"/>
  <c r="BK396" i="2"/>
  <c r="J396" i="2" s="1"/>
  <c r="J106" i="2" s="1"/>
  <c r="P581" i="2"/>
  <c r="P626" i="2"/>
  <c r="T640" i="2"/>
  <c r="P823" i="2"/>
  <c r="P167" i="2"/>
  <c r="R335" i="2"/>
  <c r="T348" i="2"/>
  <c r="T345" i="2" s="1"/>
  <c r="T581" i="2"/>
  <c r="T626" i="2"/>
  <c r="T753" i="2"/>
  <c r="P810" i="2"/>
  <c r="P866" i="2"/>
  <c r="BK279" i="2"/>
  <c r="J279" i="2"/>
  <c r="J100" i="2"/>
  <c r="P396" i="2"/>
  <c r="R581" i="2"/>
  <c r="T680" i="2"/>
  <c r="BK823" i="2"/>
  <c r="J823" i="2"/>
  <c r="J116" i="2"/>
  <c r="R866" i="2"/>
  <c r="R139" i="2"/>
  <c r="T335" i="2"/>
  <c r="P473" i="2"/>
  <c r="T545" i="2"/>
  <c r="P640" i="2"/>
  <c r="P753" i="2"/>
  <c r="T810" i="2"/>
  <c r="T866" i="2"/>
  <c r="BK346" i="2"/>
  <c r="J346" i="2"/>
  <c r="J104" i="2"/>
  <c r="BK343" i="2"/>
  <c r="J343" i="2"/>
  <c r="J102" i="2" s="1"/>
  <c r="BK535" i="2"/>
  <c r="J535" i="2"/>
  <c r="J108" i="2"/>
  <c r="BC95" i="1"/>
  <c r="BE156" i="2"/>
  <c r="BE160" i="2"/>
  <c r="BE165" i="2"/>
  <c r="BE168" i="2"/>
  <c r="BE224" i="2"/>
  <c r="BE232" i="2"/>
  <c r="BE238" i="2"/>
  <c r="BE262" i="2"/>
  <c r="BE267" i="2"/>
  <c r="BE292" i="2"/>
  <c r="BE294" i="2"/>
  <c r="BE326" i="2"/>
  <c r="BE333" i="2"/>
  <c r="BE336" i="2"/>
  <c r="BE349" i="2"/>
  <c r="BE351" i="2"/>
  <c r="BE352" i="2"/>
  <c r="BE356" i="2"/>
  <c r="BE458" i="2"/>
  <c r="BE465" i="2"/>
  <c r="BE469" i="2"/>
  <c r="BE474" i="2"/>
  <c r="BE515" i="2"/>
  <c r="BE531" i="2"/>
  <c r="BE536" i="2"/>
  <c r="BE542" i="2"/>
  <c r="BE549" i="2"/>
  <c r="BE569" i="2"/>
  <c r="BE579" i="2"/>
  <c r="BE603" i="2"/>
  <c r="BE607" i="2"/>
  <c r="BE611" i="2"/>
  <c r="BE615" i="2"/>
  <c r="BE624" i="2"/>
  <c r="BE641" i="2"/>
  <c r="BE643" i="2"/>
  <c r="BE669" i="2"/>
  <c r="BE717" i="2"/>
  <c r="BE751" i="2"/>
  <c r="BE752" i="2"/>
  <c r="BE754" i="2"/>
  <c r="BE755" i="2"/>
  <c r="BE761" i="2"/>
  <c r="BE786" i="2"/>
  <c r="BE794" i="2"/>
  <c r="BE796" i="2"/>
  <c r="BE802" i="2"/>
  <c r="BE808" i="2"/>
  <c r="BE809" i="2"/>
  <c r="BE811" i="2"/>
  <c r="BE816" i="2"/>
  <c r="BE817" i="2"/>
  <c r="BE818" i="2"/>
  <c r="BB95" i="1"/>
  <c r="F92" i="2"/>
  <c r="BE152" i="2"/>
  <c r="BE297" i="2"/>
  <c r="BE311" i="2"/>
  <c r="BE359" i="2"/>
  <c r="BE375" i="2"/>
  <c r="BE395" i="2"/>
  <c r="BE417" i="2"/>
  <c r="BE470" i="2"/>
  <c r="BE534" i="2"/>
  <c r="BE568" i="2"/>
  <c r="BE588" i="2"/>
  <c r="BE609" i="2"/>
  <c r="BE618" i="2"/>
  <c r="BE627" i="2"/>
  <c r="BE642" i="2"/>
  <c r="BE644" i="2"/>
  <c r="BE661" i="2"/>
  <c r="BE678" i="2"/>
  <c r="BE683" i="2"/>
  <c r="BE684" i="2"/>
  <c r="BE685" i="2"/>
  <c r="BE699" i="2"/>
  <c r="BE715" i="2"/>
  <c r="BE749" i="2"/>
  <c r="E85" i="2"/>
  <c r="BE140" i="2"/>
  <c r="BE184" i="2"/>
  <c r="BE254" i="2"/>
  <c r="BE255" i="2"/>
  <c r="BE337" i="2"/>
  <c r="BE338" i="2"/>
  <c r="BE342" i="2"/>
  <c r="BE344" i="2"/>
  <c r="BE350" i="2"/>
  <c r="BE390" i="2"/>
  <c r="BE411" i="2"/>
  <c r="BE422" i="2"/>
  <c r="BE466" i="2"/>
  <c r="BE546" i="2"/>
  <c r="BE574" i="2"/>
  <c r="BE580" i="2"/>
  <c r="BE582" i="2"/>
  <c r="BE824" i="2"/>
  <c r="BE867" i="2"/>
  <c r="AW95" i="1"/>
  <c r="BA95" i="1"/>
  <c r="BA94" i="1" s="1"/>
  <c r="W30" i="1" s="1"/>
  <c r="J89" i="2"/>
  <c r="BE182" i="2"/>
  <c r="BE250" i="2"/>
  <c r="BE295" i="2"/>
  <c r="BE314" i="2"/>
  <c r="BE334" i="2"/>
  <c r="BE340" i="2"/>
  <c r="BE379" i="2"/>
  <c r="BE397" i="2"/>
  <c r="BE442" i="2"/>
  <c r="BE487" i="2"/>
  <c r="BE499" i="2"/>
  <c r="BE511" i="2"/>
  <c r="BE528" i="2"/>
  <c r="BE555" i="2"/>
  <c r="BE556" i="2"/>
  <c r="BE566" i="2"/>
  <c r="BE595" i="2"/>
  <c r="BE597" i="2"/>
  <c r="BE599" i="2"/>
  <c r="BE601" i="2"/>
  <c r="BE605" i="2"/>
  <c r="BE613" i="2"/>
  <c r="BE621" i="2"/>
  <c r="BE630" i="2"/>
  <c r="BE655" i="2"/>
  <c r="BE663" i="2"/>
  <c r="BE670" i="2"/>
  <c r="BE677" i="2"/>
  <c r="BE679" i="2"/>
  <c r="BE681" i="2"/>
  <c r="BE682" i="2"/>
  <c r="BE826" i="2"/>
  <c r="BE872" i="2"/>
  <c r="BE190" i="2"/>
  <c r="BE245" i="2"/>
  <c r="BE258" i="2"/>
  <c r="BE268" i="2"/>
  <c r="BE280" i="2"/>
  <c r="BE304" i="2"/>
  <c r="BE313" i="2"/>
  <c r="BE347" i="2"/>
  <c r="BE365" i="2"/>
  <c r="BE405" i="2"/>
  <c r="BE464" i="2"/>
  <c r="BE560" i="2"/>
  <c r="BE577" i="2"/>
  <c r="BE593" i="2"/>
  <c r="BE835" i="2"/>
  <c r="BE868" i="2"/>
  <c r="BE869" i="2"/>
  <c r="BE870" i="2"/>
  <c r="BE871" i="2"/>
  <c r="BD95" i="1"/>
  <c r="BC94" i="1"/>
  <c r="W32" i="1"/>
  <c r="BD94" i="1"/>
  <c r="W33" i="1" s="1"/>
  <c r="BB94" i="1"/>
  <c r="W31" i="1"/>
  <c r="R138" i="2" l="1"/>
  <c r="R137" i="2"/>
  <c r="T138" i="2"/>
  <c r="T137" i="2"/>
  <c r="P138" i="2"/>
  <c r="P137" i="2"/>
  <c r="AU95" i="1"/>
  <c r="AU94" i="1" s="1"/>
  <c r="BK138" i="2"/>
  <c r="J138" i="2" s="1"/>
  <c r="J97" i="2" s="1"/>
  <c r="BK345" i="2"/>
  <c r="J345" i="2"/>
  <c r="J103" i="2" s="1"/>
  <c r="AX94" i="1"/>
  <c r="AW94" i="1"/>
  <c r="AK30" i="1" s="1"/>
  <c r="J33" i="2"/>
  <c r="AV95" i="1" s="1"/>
  <c r="AT95" i="1" s="1"/>
  <c r="AY94" i="1"/>
  <c r="F33" i="2"/>
  <c r="AZ95" i="1" s="1"/>
  <c r="AZ94" i="1" s="1"/>
  <c r="W29" i="1" s="1"/>
  <c r="BK137" i="2" l="1"/>
  <c r="J137" i="2" s="1"/>
  <c r="J96" i="2" s="1"/>
  <c r="AV94" i="1"/>
  <c r="AK29" i="1"/>
  <c r="J30" i="2" l="1"/>
  <c r="AG95" i="1"/>
  <c r="AG94" i="1" s="1"/>
  <c r="AK26" i="1" s="1"/>
  <c r="AT94" i="1"/>
  <c r="J39" i="2" l="1"/>
  <c r="AN94" i="1"/>
  <c r="AN95" i="1"/>
  <c r="AK35" i="1"/>
</calcChain>
</file>

<file path=xl/sharedStrings.xml><?xml version="1.0" encoding="utf-8"?>
<sst xmlns="http://schemas.openxmlformats.org/spreadsheetml/2006/main" count="7727" uniqueCount="1205">
  <si>
    <t>Export Komplet</t>
  </si>
  <si>
    <t/>
  </si>
  <si>
    <t>2.0</t>
  </si>
  <si>
    <t>ZAMOK</t>
  </si>
  <si>
    <t>False</t>
  </si>
  <si>
    <t>{0808d34f-fb8e-4d2d-9522-5a8c11298c77}</t>
  </si>
  <si>
    <t>0,01</t>
  </si>
  <si>
    <t>21</t>
  </si>
  <si>
    <t>15</t>
  </si>
  <si>
    <t>REKAPITULACE STAVBY</t>
  </si>
  <si>
    <t>v ---  níže se nacházejí doplnkové a pomocné údaje k sestavám  --- v</t>
  </si>
  <si>
    <t>Návod na vyplnění</t>
  </si>
  <si>
    <t>0,001</t>
  </si>
  <si>
    <t>Kód:</t>
  </si>
  <si>
    <t>2141_DVZ</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</si>
  <si>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</si>
  <si>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</si>
  <si>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 xml:space="preserve"> Oprava a modernizace LDN - komplement</t>
  </si>
  <si>
    <t>KSO:</t>
  </si>
  <si>
    <t>801 1</t>
  </si>
  <si>
    <t>CC-CZ:</t>
  </si>
  <si>
    <t>1264</t>
  </si>
  <si>
    <t>Místo:</t>
  </si>
  <si>
    <t>Česká Lípa</t>
  </si>
  <si>
    <t>Datum:</t>
  </si>
  <si>
    <t>15. 3. 2022</t>
  </si>
  <si>
    <t>CZ-CPV:</t>
  </si>
  <si>
    <t>45000000-7</t>
  </si>
  <si>
    <t>CZ-CPA:</t>
  </si>
  <si>
    <t>41.00.49</t>
  </si>
  <si>
    <t>Zadavatel:</t>
  </si>
  <si>
    <t>IČ:</t>
  </si>
  <si>
    <t>27283518</t>
  </si>
  <si>
    <t>Nemocnice s poliklinikou Česká Lípa,a.s.,Purkyňova</t>
  </si>
  <si>
    <t>DIČ:</t>
  </si>
  <si>
    <t>Uchazeč:</t>
  </si>
  <si>
    <t>Vyplň údaj</t>
  </si>
  <si>
    <t>Projektant:</t>
  </si>
  <si>
    <t>25410482</t>
  </si>
  <si>
    <t>STORING spol. s r.o., Žitavská 727/16, LBC 3</t>
  </si>
  <si>
    <t>True</t>
  </si>
  <si>
    <t>Zpracovatel:</t>
  </si>
  <si>
    <t>Zuzana Morávková</t>
  </si>
  <si>
    <t>Poznámka:</t>
  </si>
  <si>
    <t>-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https://podminky.urs.cz._x000D_
- Výkaz výměr je zpracován dle dokumentace pro výběr zhotovitele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</si>
  <si>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</si>
  <si>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</si>
  <si>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</si>
  <si>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</si>
  <si>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</si>
  <si>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</si>
  <si>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</si>
  <si>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</si>
  <si>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</si>
  <si>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</si>
  <si>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</si>
  <si>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</si>
  <si>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</si>
  <si>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</si>
  <si>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</si>
  <si>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</si>
  <si>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</si>
  <si>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</si>
  <si>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</si>
  <si>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</si>
  <si>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</si>
  <si>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</si>
  <si>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</si>
  <si>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</si>
  <si>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</si>
  <si>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</si>
  <si>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</si>
  <si>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</si>
  <si>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</si>
  <si>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</si>
  <si>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</si>
  <si>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</si>
  <si>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</si>
  <si>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</si>
  <si>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</si>
  <si>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</si>
  <si>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</si>
  <si>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</si>
  <si>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</si>
  <si>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</si>
  <si>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</si>
  <si>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</si>
  <si>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</si>
  <si>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</si>
  <si>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</si>
  <si>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D1.01.101</t>
  </si>
  <si>
    <t>Oprava a modernizace LDN - komplement</t>
  </si>
  <si>
    <t>STA</t>
  </si>
  <si>
    <t>1</t>
  </si>
  <si>
    <t>{ec32bacf-0018-402c-ae04-7b09963e997f}</t>
  </si>
  <si>
    <t>2</t>
  </si>
  <si>
    <t>KRYCÍ LIST SOUPISU PRACÍ</t>
  </si>
  <si>
    <t>Objekt:</t>
  </si>
  <si>
    <t>D1.01.101 - Oprava a modernizace LDN - komplement</t>
  </si>
  <si>
    <t>-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 - Výkaz výměr je zpracován dle dokumentace pro výběr zhotovitele stavby.  - Rozpočet/soupis prací je vypracován na základě projektové dokumentace v rozsahu a podrobnosti daného stupně dokumentace - jedná se o odhad nákladů.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 V případě, že má uchazeč (zhotovitel) pochyby ohledně plánovaných výměr, položek ve výkazech, výkresech a technických zprávách, má povinnost toto sdělit a nejasnosti si objasnit ještě před odevzdáním nabídkové ceny. - Výkaz výměr neslouží jako podklad pro objednávky a nákup materiáluv rámci dodávky stavby. Veškeré rozměry a počty jsou informativní a je nutné je před případným objednáním ověřit na stavbě. - Vzhledem k charakteru stavby byla řada výměr bez výpočtu ve výkazu výměr odečtena z digitálních souborů ve formátu dwg."".</t>
  </si>
  <si>
    <t>REKAPITULACE ČLENĚNÍ SOUPISU PRACÍ</t>
  </si>
  <si>
    <t>Kód dílu - Popis</t>
  </si>
  <si>
    <t>Cena celkem [CZK]</t>
  </si>
  <si>
    <t>Náklady ze soupisu prací</t>
  </si>
  <si>
    <t>-1</t>
  </si>
  <si>
    <t>HSV - HSV</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</si>
  <si>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</si>
  <si>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</si>
  <si>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</si>
  <si>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</si>
  <si>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</si>
  <si>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</si>
  <si>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721 - Zdravotechnika - vnitřní kanalizace</t>
  </si>
  <si>
    <t xml:space="preserve">    725 - Zdravotechnika - zařizovací předměty</t>
  </si>
  <si>
    <t xml:space="preserve">    741 - Elektroinstalace - silnoproud</t>
  </si>
  <si>
    <t xml:space="preserve">    742 - Elektroinstalace - slaboproud</t>
  </si>
  <si>
    <t xml:space="preserve">    751 - Vzduchotechnika</t>
  </si>
  <si>
    <t xml:space="preserve">    763 - Konstrukce suché výstavby</t>
  </si>
  <si>
    <t xml:space="preserve">    766 - Konstrukce truhlářské - včetně přesunu </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</si>
  <si>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</si>
  <si>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</si>
  <si>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</si>
  <si>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</si>
  <si>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</si>
  <si>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</si>
  <si>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VRN - Vedlejší a ostatní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</si>
  <si>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</si>
  <si>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</si>
  <si>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</si>
  <si>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</si>
  <si>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</si>
  <si>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</si>
  <si>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</si>
  <si>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</si>
  <si>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</si>
  <si>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</si>
  <si>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</si>
  <si>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</si>
  <si>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</si>
  <si>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</si>
  <si>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ROZPOCET</t>
  </si>
  <si>
    <t>3</t>
  </si>
  <si>
    <t>Svislé a kompletní konstrukce</t>
  </si>
  <si>
    <t>K</t>
  </si>
  <si>
    <t>340236212</t>
  </si>
  <si>
    <t>Zazdívka otvorů v příčkách nebo stěnách cihlami plnými pálenými plochy do 0,09 m2, tloušťky do 150 mm</t>
  </si>
  <si>
    <t>kus</t>
  </si>
  <si>
    <t>CS ÚRS 2022 01</t>
  </si>
  <si>
    <t>4</t>
  </si>
  <si>
    <t>-592938359</t>
  </si>
  <si>
    <t>VV</t>
  </si>
  <si>
    <t>Otvory do šachet</t>
  </si>
  <si>
    <t>"II-920" 2</t>
  </si>
  <si>
    <t>"II-921" 2</t>
  </si>
  <si>
    <t>"II-922" 4</t>
  </si>
  <si>
    <t>"II-925"2</t>
  </si>
  <si>
    <t>"II-926"2</t>
  </si>
  <si>
    <t>"II-910+a" 2+2</t>
  </si>
  <si>
    <t>"II-914+a" 2+2</t>
  </si>
  <si>
    <t>"II-915" 1</t>
  </si>
  <si>
    <t>"II-916" 1</t>
  </si>
  <si>
    <t>Součet</t>
  </si>
  <si>
    <t>340239211</t>
  </si>
  <si>
    <t>Zazdívka otvorů v příčkách nebo stěnách pl přes 1 do 4 m2 cihlami plnými tl do 100 mm</t>
  </si>
  <si>
    <t>m2</t>
  </si>
  <si>
    <t>-1270069736</t>
  </si>
  <si>
    <t>"II-920-II-921"   0,90*2,05</t>
  </si>
  <si>
    <t>"II-924-II-926"   1,40*2,50   -0,80*1,97</t>
  </si>
  <si>
    <t>340239212</t>
  </si>
  <si>
    <t>Zazdívka otvorů v příčkách nebo stěnách cihlami plnými pálenými plochy přes 1 m2 do 4 m2, tloušťky přes 100 mm</t>
  </si>
  <si>
    <t>1789253196</t>
  </si>
  <si>
    <t>"II-921-II-922"   0,90*2,05</t>
  </si>
  <si>
    <t>"II-915"               1,50*2,50   -0,80*1,97</t>
  </si>
  <si>
    <t>342272225</t>
  </si>
  <si>
    <t>Příčka z pórobetonových hladkých tvárnic na tenkovrstvou maltu tl 100 mm</t>
  </si>
  <si>
    <t>-1038685254</t>
  </si>
  <si>
    <t>"II-910a  koupelna    "   (0,40+1,28+0,80)*2,45   -0,70*1,97</t>
  </si>
  <si>
    <t>"II-914a  koupelna    "   1,10*2,50</t>
  </si>
  <si>
    <t>"II-964 sklad rehab.   "   (1,705*2+1,92)*3,10   -0,80*1,97</t>
  </si>
  <si>
    <t>5</t>
  </si>
  <si>
    <t>342272235</t>
  </si>
  <si>
    <t>Příčka z pórobetonových hladkých tvárnic na tenkovrstvou maltu tl 125 mm</t>
  </si>
  <si>
    <t>1145578074</t>
  </si>
  <si>
    <t>"II-914a  koupelna "   2,08*2,50   -0,80*1,97</t>
  </si>
  <si>
    <t>6</t>
  </si>
  <si>
    <t>Úpravy povrchů, podlahy a osazování výplní</t>
  </si>
  <si>
    <t>611325421</t>
  </si>
  <si>
    <t>Oprava vnitřní vápenocementové štukové omítky stropů v rozsahu plochy do 10 %</t>
  </si>
  <si>
    <t>1903491112</t>
  </si>
  <si>
    <t>"II-902   hala       "                             172,99     -14,28*4,76</t>
  </si>
  <si>
    <t xml:space="preserve">"II-911    lékař.pokoj  "                       9,25    </t>
  </si>
  <si>
    <t>"II-912    lékař.pokoj  "                       9,40</t>
  </si>
  <si>
    <t>"II-913   Primář   "                               16,65</t>
  </si>
  <si>
    <t>"II-915   vrchní sestra  "                   14,48</t>
  </si>
  <si>
    <t>"II-916  archiv   "                                13,07</t>
  </si>
  <si>
    <t>"II-920  rehabilitace    "                   13,55</t>
  </si>
  <si>
    <t>"II-921  rehabilitace   "                    14,49</t>
  </si>
  <si>
    <t>"II-922 cvičná kuch   "                      26,15</t>
  </si>
  <si>
    <t>"II-923 lékař. pokoj "                       16,19</t>
  </si>
  <si>
    <t>"II-924  předsíň  "                               3,39</t>
  </si>
  <si>
    <t>"II-964 sklad rehab.    "                    1,65</t>
  </si>
  <si>
    <t>7</t>
  </si>
  <si>
    <t>612131101</t>
  </si>
  <si>
    <t>Cementový postřik vnitřních stěn nanášený celoplošně ručně</t>
  </si>
  <si>
    <t>-2058944978</t>
  </si>
  <si>
    <t>80,401+31,597</t>
  </si>
  <si>
    <t>8</t>
  </si>
  <si>
    <t>612321141</t>
  </si>
  <si>
    <t>Vápenocementová omítka štuková dvouvrstvá vnitřních stěn nanášená ručně</t>
  </si>
  <si>
    <t>1455597914</t>
  </si>
  <si>
    <t>"II-902   hala  "                 (2,02+1,805)*3,40   -0,80*1,97</t>
  </si>
  <si>
    <t>"II-964 sklad rehab. "   (1,705*2+0,92)*3,10   -0,80*1,97</t>
  </si>
  <si>
    <t>"II-910    koupelna   "     (2,08+0,40)*2,45   -0,70*1,97</t>
  </si>
  <si>
    <t>"II-914    koupelna  "      2,08*2,50                -0,80*1,97</t>
  </si>
  <si>
    <t>9</t>
  </si>
  <si>
    <t>612325422</t>
  </si>
  <si>
    <t>Oprava vnitřní vápenocementové štukové omítky stěn v rozsahu plochy přes 10 do 30 %</t>
  </si>
  <si>
    <t>-350801517</t>
  </si>
  <si>
    <t>"II-902   hala  "</t>
  </si>
  <si>
    <t xml:space="preserve">   (14,28+4,76*2)*2,50   -0,80*1,97*4</t>
  </si>
  <si>
    <t xml:space="preserve">                                             -1,30*2,10   -1,60*1,97</t>
  </si>
  <si>
    <t xml:space="preserve">   (12,40+10,30*2)*3,40   -(1,10*3+0,70+0,80)*1,97</t>
  </si>
  <si>
    <t xml:space="preserve">                                             -1,30*2,10   -1,60*1,97*2</t>
  </si>
  <si>
    <t>"výtah"   (6,00+6,80)*2*3,40   -2,00*1,00*4</t>
  </si>
  <si>
    <t xml:space="preserve">"II-910    předsíň            "                       </t>
  </si>
  <si>
    <t xml:space="preserve">   (2,95+2,60+2,080)*2,45   -(0,70*2+0,80)*1,97</t>
  </si>
  <si>
    <t xml:space="preserve">"II-911    lékař.pokoj   "                 </t>
  </si>
  <si>
    <t xml:space="preserve">   (2,47+3,85*2)*3,10                   -0,70*1,97</t>
  </si>
  <si>
    <t xml:space="preserve">"II-912    lékař.pokoj   "            </t>
  </si>
  <si>
    <t xml:space="preserve">   (2,44+3,85*2)*3,10                  -0,70*1,97</t>
  </si>
  <si>
    <t xml:space="preserve">"II-913   Primář             "                     </t>
  </si>
  <si>
    <t xml:space="preserve">   (4,30+3,85)*2*3,10              -0,80*1,97*2</t>
  </si>
  <si>
    <t xml:space="preserve">"II-914    předsíň         "                     </t>
  </si>
  <si>
    <t xml:space="preserve">   (2,475*2+2,080)*2,50            -0,80*1,97*2</t>
  </si>
  <si>
    <t xml:space="preserve">"II-915   vrchní sestra"                   </t>
  </si>
  <si>
    <t xml:space="preserve">   (2,465+6,05)*2*3,10           -0,80*2*1,97</t>
  </si>
  <si>
    <t xml:space="preserve">"II-916  archiv              "                  </t>
  </si>
  <si>
    <t xml:space="preserve">   (2,145+6,05)*2*3,10          -0,80*1,97</t>
  </si>
  <si>
    <t>"II-920  rehabilitace   "</t>
  </si>
  <si>
    <t xml:space="preserve">   (2,47+6,05)*2*3,10      -1,10*1,97</t>
  </si>
  <si>
    <t>"II-921  rehabilitace "</t>
  </si>
  <si>
    <t xml:space="preserve">   (2,49+6,05)*2*3,10       -1,10*1,97</t>
  </si>
  <si>
    <t>"II-922 cvičná kuch  "</t>
  </si>
  <si>
    <t xml:space="preserve">   (4,30+6,05)*2*3,10      -1,10*1,97</t>
  </si>
  <si>
    <t>"II-923 lékař. pokoj   "</t>
  </si>
  <si>
    <t xml:space="preserve">   (4,65+3,48)*2*3,10       -0,80*1,97</t>
  </si>
  <si>
    <t>"II-924  předsíň  "</t>
  </si>
  <si>
    <t xml:space="preserve">   (1,36+2,42)*2*3,10      -0,80*1,97*3</t>
  </si>
  <si>
    <t>"II-964 sklad rehab. "</t>
  </si>
  <si>
    <t xml:space="preserve">   0,92*3,10</t>
  </si>
  <si>
    <t>10</t>
  </si>
  <si>
    <t>612331121</t>
  </si>
  <si>
    <t>Cementová omítka hladká jednovrstvá vnitřních stěn nanášená ručně</t>
  </si>
  <si>
    <t>-1237304165</t>
  </si>
  <si>
    <t>"II-910a  koupelna "   (1,50+2,08)*2*2,50   -0,70*1,97</t>
  </si>
  <si>
    <t>"II-914a  koupelna "   (1,70+2,08)*2*2,55  -0,80*1,97</t>
  </si>
  <si>
    <t xml:space="preserve">"II-925  WC   "               (1,315+0,86)*2*2,40    -0,70*1,97    </t>
  </si>
  <si>
    <t xml:space="preserve">                                           (1,315+1,46)*2*2,40   -0,70*1,97*2</t>
  </si>
  <si>
    <t>"II-926  koupelna  "   (1,275+2,42)*2*2,55   -0,80*1,97   -0,80*2,50</t>
  </si>
  <si>
    <t xml:space="preserve">                                          (1,705+0,90)*2*2,550   -0,80*2,50</t>
  </si>
  <si>
    <t>11</t>
  </si>
  <si>
    <t>619991011</t>
  </si>
  <si>
    <t>Obalení konstrukcí a prvků fólií přilepenou lepící páskou</t>
  </si>
  <si>
    <t>-1145646838</t>
  </si>
  <si>
    <t>"Okna bez balkon dveří" 4,30*2,00*6</t>
  </si>
  <si>
    <t>"Automatické dveře - oboustranně" 2,50*3,10*4</t>
  </si>
  <si>
    <t>"Dveře schodiště" 6,00*3,10</t>
  </si>
  <si>
    <t>"Slaboporud, Mediplany, ostatní" 80</t>
  </si>
  <si>
    <t>12</t>
  </si>
  <si>
    <t>631311224</t>
  </si>
  <si>
    <t>Mazanina z betonu  prostého se zvýšenými nároky na prostředí tl. přes 80 do 120 mm tř. C 25/30</t>
  </si>
  <si>
    <t>m3</t>
  </si>
  <si>
    <t>16</t>
  </si>
  <si>
    <t>1427860959</t>
  </si>
  <si>
    <t>"Koupelny"</t>
  </si>
  <si>
    <t>"II-925" 3,08*0,1</t>
  </si>
  <si>
    <t>"II-926" 4,66*0,1</t>
  </si>
  <si>
    <t>"II-910+a" (5,78+2,58)*0,1</t>
  </si>
  <si>
    <t>"II-914+a" (5,24+3,18)*0,1</t>
  </si>
  <si>
    <t>13</t>
  </si>
  <si>
    <t>631312131</t>
  </si>
  <si>
    <t>Doplnění dosavadních mazanin prostým betonem  s dodáním hmot, bez potěru, plochy jednotlivě přes 1 m2 do 4 m2 a tl. přes 80 mm</t>
  </si>
  <si>
    <t>2081099532</t>
  </si>
  <si>
    <t>"dobetonávka po řezání  bourání"</t>
  </si>
  <si>
    <t>"řezání" 16,30*0,1*0,1</t>
  </si>
  <si>
    <t>"bourání" 3,0</t>
  </si>
  <si>
    <t>14</t>
  </si>
  <si>
    <t>631362021</t>
  </si>
  <si>
    <t>Výztuž mazanin  ze svařovaných sítí z drátů typu KARI</t>
  </si>
  <si>
    <t>t</t>
  </si>
  <si>
    <t>-1908076683</t>
  </si>
  <si>
    <t>"Mazanina nová" 2,452/0,10*0,10</t>
  </si>
  <si>
    <t>"mazanina doplnění" 3,163/0,10*0,10</t>
  </si>
  <si>
    <t>642942111</t>
  </si>
  <si>
    <t>Osazování zárubní nebo rámů dveřních kovových do 2,5 m2 na MC</t>
  </si>
  <si>
    <t>872710430</t>
  </si>
  <si>
    <t>M</t>
  </si>
  <si>
    <t>55331481</t>
  </si>
  <si>
    <t>zárubeň jednokřídlá ocelová pro zdění tl stěny 75-100mm rozměru 700/1970, 2100mm</t>
  </si>
  <si>
    <t>520268526</t>
  </si>
  <si>
    <t>"D01/L" 1</t>
  </si>
  <si>
    <t>17</t>
  </si>
  <si>
    <t>55331482</t>
  </si>
  <si>
    <t>zárubeň jednokřídlá ocelová pro zdění tl stěny 75-100mm rozměru 800/1970, 2100mm</t>
  </si>
  <si>
    <t>1518957413</t>
  </si>
  <si>
    <t>"D04/P" 1</t>
  </si>
  <si>
    <t>"D05/P" 1</t>
  </si>
  <si>
    <t>18</t>
  </si>
  <si>
    <t>55331487</t>
  </si>
  <si>
    <t>zárubeň jednokřídlá ocelová pro zdění tl stěny 110-150mm rozměru 800/1970, 2100mm</t>
  </si>
  <si>
    <t>-422269847</t>
  </si>
  <si>
    <t>"D02/L" 1</t>
  </si>
  <si>
    <t>"D02/P" 1</t>
  </si>
  <si>
    <t>"D03/P" 1</t>
  </si>
  <si>
    <t>19</t>
  </si>
  <si>
    <t>763172413</t>
  </si>
  <si>
    <t>Montáž dvířek  revizních protipožárních pro příčky a předsazené stěny velikost (šxv) 400 x 400 mm</t>
  </si>
  <si>
    <t>-395925483</t>
  </si>
  <si>
    <t>20</t>
  </si>
  <si>
    <t>59030761</t>
  </si>
  <si>
    <t>dvířka revizní protipožární pro stěny a podhledy EI 60  400x400 mm</t>
  </si>
  <si>
    <t>32</t>
  </si>
  <si>
    <t>1837264450</t>
  </si>
  <si>
    <t>"II-920" 1</t>
  </si>
  <si>
    <t>"II-921" 1</t>
  </si>
  <si>
    <t>"II-922" 2</t>
  </si>
  <si>
    <t>"II-926" 1</t>
  </si>
  <si>
    <t>"II-910+a" 1+1</t>
  </si>
  <si>
    <t>"II-914+a" 1+1</t>
  </si>
  <si>
    <t>"II-902" 4</t>
  </si>
  <si>
    <t>Ostatní konstrukce a práce, bourání</t>
  </si>
  <si>
    <t>900-01</t>
  </si>
  <si>
    <t>PO ucpávky a objímky do šachet</t>
  </si>
  <si>
    <t>ks</t>
  </si>
  <si>
    <t>-1416153597</t>
  </si>
  <si>
    <t>"II-920" 3</t>
  </si>
  <si>
    <t>"II-921" 3</t>
  </si>
  <si>
    <t>"II-922" 3</t>
  </si>
  <si>
    <t>"II-925" 3</t>
  </si>
  <si>
    <t>"II-926" 3</t>
  </si>
  <si>
    <t>"II-910+a"3+3</t>
  </si>
  <si>
    <t>"II-914+a" 3+3</t>
  </si>
  <si>
    <t>"II-915" 3</t>
  </si>
  <si>
    <t>"II-916" 3</t>
  </si>
  <si>
    <t>"II-902" 6</t>
  </si>
  <si>
    <t>22</t>
  </si>
  <si>
    <t>952901111</t>
  </si>
  <si>
    <t>Vyčištění budov bytové a občanské výstavby při výšce podlaží do 4 m</t>
  </si>
  <si>
    <t>-1520043359</t>
  </si>
  <si>
    <t>15,00*30,00</t>
  </si>
  <si>
    <t>23</t>
  </si>
  <si>
    <t>953942121</t>
  </si>
  <si>
    <t xml:space="preserve">Osazování ochranných úhelníků na lepidlo s mechanickým kotvením </t>
  </si>
  <si>
    <t>796741952</t>
  </si>
  <si>
    <t>24</t>
  </si>
  <si>
    <t>59030210</t>
  </si>
  <si>
    <t>úhelník na ochranu rohů NEREZ L 70/70 mm, výška 2,0 m</t>
  </si>
  <si>
    <t>m</t>
  </si>
  <si>
    <t>426717175</t>
  </si>
  <si>
    <t>16*2,00</t>
  </si>
  <si>
    <t>25</t>
  </si>
  <si>
    <t>962031133</t>
  </si>
  <si>
    <t>Bourání příček z cihel, tvárnic nebo příčkovek  z cihel pálených, plných nebo dutých na maltu vápennou nebo vápenocementovou, tl. do 150 mm</t>
  </si>
  <si>
    <t>-1362565443</t>
  </si>
  <si>
    <t>"II-910    předsíň    "         (2,08+0,85)*2,45  -0,70*1,97</t>
  </si>
  <si>
    <t xml:space="preserve">                                               (1,25+0,85)*2,45  -0,70*1,97</t>
  </si>
  <si>
    <t>"II-914    předsíň   "         (1,36+0,98)*2,53  -0,70*1,97</t>
  </si>
  <si>
    <t xml:space="preserve">                                               (2,08+0,85)*2,53  -0,70*1,97</t>
  </si>
  <si>
    <t>"II-924 předsíň    "          (1,37+1,27)*3,10   -(0,60+0,70)*1,97</t>
  </si>
  <si>
    <t>26</t>
  </si>
  <si>
    <t>965042231</t>
  </si>
  <si>
    <t>Bourání mazanin betonových</t>
  </si>
  <si>
    <t>-436515684</t>
  </si>
  <si>
    <t>27</t>
  </si>
  <si>
    <t>965046111</t>
  </si>
  <si>
    <t>Broušení stávajících betonových podlah pro pokládku nových krytin</t>
  </si>
  <si>
    <t>-1762929865</t>
  </si>
  <si>
    <t>"PVC"       322,280</t>
  </si>
  <si>
    <t>28</t>
  </si>
  <si>
    <t>968072455</t>
  </si>
  <si>
    <t>Vybourání kovových rámů oken s křídly, dveřních zárubní, vrat, stěn, ostění nebo obkladů  dveřních zárubní, plochy do 2 m2</t>
  </si>
  <si>
    <t>1691988387</t>
  </si>
  <si>
    <t>29</t>
  </si>
  <si>
    <t>971033331</t>
  </si>
  <si>
    <t>Vybourání otvorů do šachet ve zdivu z cihel nebo příčkovek  z cihel pálených na maltu vápenocementovou plochy do 0,09 m2, tl. do 150 mm</t>
  </si>
  <si>
    <t>-1279724216</t>
  </si>
  <si>
    <t>30</t>
  </si>
  <si>
    <t>977312112</t>
  </si>
  <si>
    <t>Řezání stávajících betonových mazanin s vyztužením hloubky přes 50 do 100 mm</t>
  </si>
  <si>
    <t>-1909648773</t>
  </si>
  <si>
    <t xml:space="preserve">"U šachet" </t>
  </si>
  <si>
    <t>"II-925" 3,0</t>
  </si>
  <si>
    <t>"II-926" 4,5</t>
  </si>
  <si>
    <t>"II-910+a" 2,20*2</t>
  </si>
  <si>
    <t>"II-914+a" 2,20*2</t>
  </si>
  <si>
    <t>31</t>
  </si>
  <si>
    <t>978011121</t>
  </si>
  <si>
    <t>Otlučení (osekání) vnitřní vápenné nebo vápenocementové omítky stropů v rozsahu přes 5 do 10 %</t>
  </si>
  <si>
    <t>624037282</t>
  </si>
  <si>
    <t>978013141</t>
  </si>
  <si>
    <t>Otlučení (osekání) vnitřní vápenné nebo vápenocementové omítky stěn v rozsahu přes 10 do 30 %</t>
  </si>
  <si>
    <t>1782491788</t>
  </si>
  <si>
    <t>997</t>
  </si>
  <si>
    <t>Přesun sutě</t>
  </si>
  <si>
    <t>33</t>
  </si>
  <si>
    <t>997013160</t>
  </si>
  <si>
    <t>Vnitrostaveništní doprava suti a vybouraných hmot pro budovy v přes 30 do 36 m s omezením mechanizace</t>
  </si>
  <si>
    <t>-1958638712</t>
  </si>
  <si>
    <t>34</t>
  </si>
  <si>
    <t>997013501</t>
  </si>
  <si>
    <t>Odvoz suti a vybouraných hmot na skládku nebo meziskládku  se složením, na vzdálenost do 1 km</t>
  </si>
  <si>
    <t>-565047685</t>
  </si>
  <si>
    <t>35</t>
  </si>
  <si>
    <t>997013509</t>
  </si>
  <si>
    <t>Příplatek k odvozu suti a vybouraných hmot na skládku ZKD 1 km přes 1 km</t>
  </si>
  <si>
    <t>601022561</t>
  </si>
  <si>
    <t>38,647*20</t>
  </si>
  <si>
    <t>36</t>
  </si>
  <si>
    <t>997013609</t>
  </si>
  <si>
    <t>Poplatek za uložení stavebního odpadu na skládce (skládkovné) ze směsí nebo oddělených frakcí betonu, cihel a keramických výrobků zatříděného do Katalogu odpadů pod kódem 17 01 07</t>
  </si>
  <si>
    <t>311192862</t>
  </si>
  <si>
    <t>38,647-0,37</t>
  </si>
  <si>
    <t>37</t>
  </si>
  <si>
    <t>997013813</t>
  </si>
  <si>
    <t>Poplatek za uložení stavebního odpadu na skládce (skládkovné) z plastických hmot zatříděného do Katalogu odpadů pod kódem 17 02 03</t>
  </si>
  <si>
    <t>899107379</t>
  </si>
  <si>
    <t>998</t>
  </si>
  <si>
    <t>Přesun hmot</t>
  </si>
  <si>
    <t>38</t>
  </si>
  <si>
    <t>998017004</t>
  </si>
  <si>
    <t>Přesun hmot s omezením mechanizace pro budovy v přes 24 do 36 m</t>
  </si>
  <si>
    <t>-1651364079</t>
  </si>
  <si>
    <t>PSV</t>
  </si>
  <si>
    <t>Práce a dodávky PSV</t>
  </si>
  <si>
    <t>721</t>
  </si>
  <si>
    <t>Zdravotechnika - vnitřní kanalizace</t>
  </si>
  <si>
    <t>39</t>
  </si>
  <si>
    <t>721210813</t>
  </si>
  <si>
    <t xml:space="preserve">Demontáž vpustí podlahových </t>
  </si>
  <si>
    <t>-1170589005</t>
  </si>
  <si>
    <t>725</t>
  </si>
  <si>
    <t>Zdravotechnika - zařizovací předměty</t>
  </si>
  <si>
    <t>40</t>
  </si>
  <si>
    <t>725-II-01</t>
  </si>
  <si>
    <t xml:space="preserve">D + M Umyvadel včetne zápachové uzávěry, baterie a napojení na stávavající rozvody vody a kanalizace </t>
  </si>
  <si>
    <t>kpl</t>
  </si>
  <si>
    <t>-626597568</t>
  </si>
  <si>
    <t>41</t>
  </si>
  <si>
    <t>725-II-11</t>
  </si>
  <si>
    <t xml:space="preserve">D + M Klozetů závěsných s montážní konstrukcí a příslušenstvím včetne napojení na stávavající rozvody vody a kanalizace </t>
  </si>
  <si>
    <t>936044018</t>
  </si>
  <si>
    <t>42</t>
  </si>
  <si>
    <t>725110811</t>
  </si>
  <si>
    <t>Demontáž klozetů splachovací s nádrží</t>
  </si>
  <si>
    <t>soubor</t>
  </si>
  <si>
    <t>59063044</t>
  </si>
  <si>
    <t>43</t>
  </si>
  <si>
    <t>725-II-21</t>
  </si>
  <si>
    <t xml:space="preserve">D + M Sprchových boxů v sestavě - zástěna posuvná, odvodňovací kanálek včetne zápachové uzávěry, baterie, vše s napojením na stávající rozvody vody a kanalizace </t>
  </si>
  <si>
    <t>-688546947</t>
  </si>
  <si>
    <t>"II-910a" 1,00</t>
  </si>
  <si>
    <t>44</t>
  </si>
  <si>
    <t>725-II-22</t>
  </si>
  <si>
    <t xml:space="preserve">D + M Sprchových boxů v sestavě - zástěna rohová posuvná, odvodňovací kanálek včetne zápachové uzávěry, baterie, vše s napojením na stávavající rozvody vody a kanalizace </t>
  </si>
  <si>
    <t>1320425541</t>
  </si>
  <si>
    <t>"II-914a"     1,00</t>
  </si>
  <si>
    <t>45</t>
  </si>
  <si>
    <t>725-II-23</t>
  </si>
  <si>
    <t>D + M Připojovacího potrubí pro novou kuchyňskou linku - kanalizace voda s napojením na stávající rozvody</t>
  </si>
  <si>
    <t>-35821800</t>
  </si>
  <si>
    <t>"II-922" 1,00</t>
  </si>
  <si>
    <t>"II-910" 1</t>
  </si>
  <si>
    <t>"II-914" 1</t>
  </si>
  <si>
    <t>46</t>
  </si>
  <si>
    <t>725210821</t>
  </si>
  <si>
    <t>Demontáž umyvadel  bez výtokových armatur umyvadel</t>
  </si>
  <si>
    <t>-1144872845</t>
  </si>
  <si>
    <t>"II-925" 1</t>
  </si>
  <si>
    <t>47</t>
  </si>
  <si>
    <t>725240812</t>
  </si>
  <si>
    <t>Demontáž sprchových kabin a vaniček včetně výtokových armatur a odpojení od stávajících rozvodů</t>
  </si>
  <si>
    <t>-1203251603</t>
  </si>
  <si>
    <t>"II-914a" 1</t>
  </si>
  <si>
    <t>48</t>
  </si>
  <si>
    <t>725820801</t>
  </si>
  <si>
    <t>Demontáž baterií  nástěnných do G 3/4 vč odpojení od stávajících rozvodů</t>
  </si>
  <si>
    <t>1665538018</t>
  </si>
  <si>
    <t>Stávající umyvadla a dřezy</t>
  </si>
  <si>
    <t>"II-923" 1</t>
  </si>
  <si>
    <t>49</t>
  </si>
  <si>
    <t>725840851</t>
  </si>
  <si>
    <t>Demontáž baterií sprchových  diferenciálních přes 3/4 x 1 do G 5/4 x 6/4 vč odpojení od stávajících rozvodů</t>
  </si>
  <si>
    <t>292882387</t>
  </si>
  <si>
    <t>Stávající sprch kouty</t>
  </si>
  <si>
    <t>50</t>
  </si>
  <si>
    <t>725-99</t>
  </si>
  <si>
    <t>Stavební přípomoce ZTI - sekání, drážky, prostupy, začištění</t>
  </si>
  <si>
    <t>-1651932570</t>
  </si>
  <si>
    <t>741</t>
  </si>
  <si>
    <t>Elektroinstalace - silnoproud</t>
  </si>
  <si>
    <t>51</t>
  </si>
  <si>
    <t>741-01</t>
  </si>
  <si>
    <t>D+M nové kabeláže na lékařských pokojích včetně sociálního zařízení, napojení na stávající rozvody</t>
  </si>
  <si>
    <t>173822489</t>
  </si>
  <si>
    <t>"Lékařské pokoje, sestra - 220 m á pokoj"</t>
  </si>
  <si>
    <t>"II-911" 220</t>
  </si>
  <si>
    <t>"II-912" 220</t>
  </si>
  <si>
    <t>"II-913" 220</t>
  </si>
  <si>
    <t>"II-915" 220</t>
  </si>
  <si>
    <t>"II-923" 220</t>
  </si>
  <si>
    <t>52</t>
  </si>
  <si>
    <t>741-02</t>
  </si>
  <si>
    <t>D+M nové kabeláže vyšetřoven, napojení na stávající rozvody</t>
  </si>
  <si>
    <t>-314418526</t>
  </si>
  <si>
    <t>"Vyšetřovny - 200 m/místnost"</t>
  </si>
  <si>
    <t>"II-920" 200</t>
  </si>
  <si>
    <t>"II-921" 200</t>
  </si>
  <si>
    <t>"II-922" 200</t>
  </si>
  <si>
    <t>53</t>
  </si>
  <si>
    <t>741-03</t>
  </si>
  <si>
    <t>D+M nové kabeláže ostatních prostor, napojení na stávající rozvody</t>
  </si>
  <si>
    <t>496914515</t>
  </si>
  <si>
    <t>"ostatní prostory"</t>
  </si>
  <si>
    <t>"II-964 sklad" 100</t>
  </si>
  <si>
    <t>"II-916 archív" 100</t>
  </si>
  <si>
    <t>"II-902 hala" 250</t>
  </si>
  <si>
    <t>54</t>
  </si>
  <si>
    <t>741-04</t>
  </si>
  <si>
    <t>D+M kabeláže pro spotřebiče kuchyňské linky</t>
  </si>
  <si>
    <t>1621666410</t>
  </si>
  <si>
    <t>"II-922 digestoř" 180</t>
  </si>
  <si>
    <t>"II-922 sporák" 180</t>
  </si>
  <si>
    <t>"II-922 myčka" 180</t>
  </si>
  <si>
    <t>55</t>
  </si>
  <si>
    <t>741-06</t>
  </si>
  <si>
    <t>D+M přístrojů (zásuvky, vypínače, spínače) vč kompletace. Přístroje barevně rozlišeny, řada do zdravotnických zařízení.</t>
  </si>
  <si>
    <t>-688145709</t>
  </si>
  <si>
    <t>"II-920" 4+2+4+2</t>
  </si>
  <si>
    <t>"II-921" 4+2+4+2</t>
  </si>
  <si>
    <t>"II-922" 8+2+4+4</t>
  </si>
  <si>
    <t>"II-923" 4+4+4+4</t>
  </si>
  <si>
    <t>"II-925" 1+2</t>
  </si>
  <si>
    <t>"II-924" 2+1</t>
  </si>
  <si>
    <t>"II-926" 1+2</t>
  </si>
  <si>
    <t>"II-964" 2</t>
  </si>
  <si>
    <t>"II-902" 18</t>
  </si>
  <si>
    <t>"II-911" 2+4+2+4</t>
  </si>
  <si>
    <t>"II-912" 2+4+2+4</t>
  </si>
  <si>
    <t>"II-910" 2+4+2+2</t>
  </si>
  <si>
    <t>"II-910a" 2+2</t>
  </si>
  <si>
    <t>"II-913" 6+4+4+4</t>
  </si>
  <si>
    <t>"II-914a" 2+2</t>
  </si>
  <si>
    <t>"II-914" 2+4+2+2</t>
  </si>
  <si>
    <t>"II-915" 8+2+6+2</t>
  </si>
  <si>
    <t>"II-916" 2+2+2+2</t>
  </si>
  <si>
    <t>56</t>
  </si>
  <si>
    <t>741-07</t>
  </si>
  <si>
    <t xml:space="preserve">D+M svítidel pokojů a běžných místností, LED svítidla dle standardu NemCL, atest pro zdravotnické stavby. </t>
  </si>
  <si>
    <t>-415191783</t>
  </si>
  <si>
    <t>"II-920" 4</t>
  </si>
  <si>
    <t>"II-921" 4</t>
  </si>
  <si>
    <t>"II-922" 6</t>
  </si>
  <si>
    <t>"II-923" 4</t>
  </si>
  <si>
    <t>"II-924" 1</t>
  </si>
  <si>
    <t>"II-964" 1</t>
  </si>
  <si>
    <t>"II-902" 45</t>
  </si>
  <si>
    <t>"II-911" 4</t>
  </si>
  <si>
    <t>"II-912" 4</t>
  </si>
  <si>
    <t>"II-910" 2</t>
  </si>
  <si>
    <t>"II-913" 6</t>
  </si>
  <si>
    <t>"II-914" 2</t>
  </si>
  <si>
    <t>"II-915" 4</t>
  </si>
  <si>
    <t>"II-916" 4</t>
  </si>
  <si>
    <t>57</t>
  </si>
  <si>
    <t>741-08</t>
  </si>
  <si>
    <t xml:space="preserve">D+M svítidel koupelny a soc zařízení, LED svítidla dle standardu NemCL, atest pro zdravotrnické stavby. </t>
  </si>
  <si>
    <t>1604186365</t>
  </si>
  <si>
    <t>"II-925"3</t>
  </si>
  <si>
    <t>"II-910a" 2</t>
  </si>
  <si>
    <t>"II-914a" 3</t>
  </si>
  <si>
    <t>58</t>
  </si>
  <si>
    <t>741-50</t>
  </si>
  <si>
    <t>Demontáž stávajících rozvodů elektro vč likvidace odpadu</t>
  </si>
  <si>
    <t>-1357847477</t>
  </si>
  <si>
    <t>59</t>
  </si>
  <si>
    <t>741-70</t>
  </si>
  <si>
    <t xml:space="preserve">D+M úprava stávajícícho rozvaděče vč překrytí PO dveřmi </t>
  </si>
  <si>
    <t>-441174508</t>
  </si>
  <si>
    <t>60</t>
  </si>
  <si>
    <t>741-80</t>
  </si>
  <si>
    <t>D+M pomocných lávek a roštů vč kotvení pro ESIL</t>
  </si>
  <si>
    <t>800304131</t>
  </si>
  <si>
    <t>"Chodba + hala" (150+25)*2</t>
  </si>
  <si>
    <t>61</t>
  </si>
  <si>
    <t>741810003</t>
  </si>
  <si>
    <t xml:space="preserve">Celková prohlídka a revize elektrického rozvodu a zařízení </t>
  </si>
  <si>
    <t>1252982448</t>
  </si>
  <si>
    <t>62</t>
  </si>
  <si>
    <t>741-90</t>
  </si>
  <si>
    <t>Stavební přípomoce eSIL - sekání, drážky, prostupy, začištění</t>
  </si>
  <si>
    <t>460195042</t>
  </si>
  <si>
    <t>"Místnosti vč chodeb a haly - 30m/místnost " 30*9</t>
  </si>
  <si>
    <t>742</t>
  </si>
  <si>
    <t>Elektroinstalace - slaboproud</t>
  </si>
  <si>
    <t>63</t>
  </si>
  <si>
    <t>742-01</t>
  </si>
  <si>
    <t>D+M nové kabeláže DATA vč kompletace, napojení na stávající párteřní rozvod</t>
  </si>
  <si>
    <t>-141603078</t>
  </si>
  <si>
    <t>"110 m/místnost"</t>
  </si>
  <si>
    <t>"II-920" 110</t>
  </si>
  <si>
    <t>"II-921" 110</t>
  </si>
  <si>
    <t>"II-922" 110</t>
  </si>
  <si>
    <t>"II-923" 110</t>
  </si>
  <si>
    <t>"II-911" 110</t>
  </si>
  <si>
    <t>"II-912" 110</t>
  </si>
  <si>
    <t>"II-913" 110</t>
  </si>
  <si>
    <t>"II-915" 110</t>
  </si>
  <si>
    <t>"II-916" 80</t>
  </si>
  <si>
    <t>"II-902" 200</t>
  </si>
  <si>
    <t>64</t>
  </si>
  <si>
    <t>742-02</t>
  </si>
  <si>
    <t>D+M zásuvek DATA vč kompletace, řada do zdravotnických zařízení, design provedení shodné se Silnoproud</t>
  </si>
  <si>
    <t>-1557982257</t>
  </si>
  <si>
    <t>"II-920" 4+2+4</t>
  </si>
  <si>
    <t>"II-921" 4+2+4</t>
  </si>
  <si>
    <t>"II-922" 2+2+2</t>
  </si>
  <si>
    <t>"II-923" 2+4+2</t>
  </si>
  <si>
    <t>"II-911" 2+2+4</t>
  </si>
  <si>
    <t>"II-912" 2+2+4</t>
  </si>
  <si>
    <t>"II-913" 4+2+4</t>
  </si>
  <si>
    <t>"II-915" 4+2+2</t>
  </si>
  <si>
    <t>"II-916" 2+2</t>
  </si>
  <si>
    <t>"II-902" 12</t>
  </si>
  <si>
    <t>65</t>
  </si>
  <si>
    <t>742-03</t>
  </si>
  <si>
    <t>D+M nové kabeláže STA vč zásuvky, napojení na stávající páteřní rozvody</t>
  </si>
  <si>
    <t>1323649928</t>
  </si>
  <si>
    <t>Místnost á 40m</t>
  </si>
  <si>
    <t>"II-920" 40</t>
  </si>
  <si>
    <t>"II-921" 40</t>
  </si>
  <si>
    <t>"II-22" 40</t>
  </si>
  <si>
    <t>"II-923" 40</t>
  </si>
  <si>
    <t>"II-911" 40</t>
  </si>
  <si>
    <t>"II-912" 40</t>
  </si>
  <si>
    <t>"II-913" 40</t>
  </si>
  <si>
    <t>"II-915" 40</t>
  </si>
  <si>
    <t>"II-902" 120</t>
  </si>
  <si>
    <t>66</t>
  </si>
  <si>
    <t>742-04</t>
  </si>
  <si>
    <t>D+M nové kabeláže UTP pro systém SESTRA-PACIENT a SK vč zásuvky</t>
  </si>
  <si>
    <t>867136676</t>
  </si>
  <si>
    <t>"Rehabilitace II-920 + II-921" 2*40</t>
  </si>
  <si>
    <t>"cvičná kuchyň II-922" 50</t>
  </si>
  <si>
    <t>67</t>
  </si>
  <si>
    <t>742-10</t>
  </si>
  <si>
    <t>D+M kabeláže pro EPS</t>
  </si>
  <si>
    <t>-1049338397</t>
  </si>
  <si>
    <t>"80 m/místnost"</t>
  </si>
  <si>
    <t>"II-920" 80</t>
  </si>
  <si>
    <t>"II-921" 80</t>
  </si>
  <si>
    <t>"II-922" 80</t>
  </si>
  <si>
    <t>"II-923" 80</t>
  </si>
  <si>
    <t>"II-911" 80</t>
  </si>
  <si>
    <t>"II-912" 80</t>
  </si>
  <si>
    <t>"II-913" 80</t>
  </si>
  <si>
    <t>"II-915" 80</t>
  </si>
  <si>
    <t>"II-916" 60</t>
  </si>
  <si>
    <t>"II-902" 180</t>
  </si>
  <si>
    <t>68</t>
  </si>
  <si>
    <t>742-80</t>
  </si>
  <si>
    <t>D+M pomocných lávek a roštů vč kotvení pro ESLB</t>
  </si>
  <si>
    <t>1472767997</t>
  </si>
  <si>
    <t>"chodba vč odboček"150*2</t>
  </si>
  <si>
    <t>69</t>
  </si>
  <si>
    <t>742-90</t>
  </si>
  <si>
    <t>Stavební přípomoce eSLB - sekání, drážky, prostupy, začištění</t>
  </si>
  <si>
    <t>-1221372589</t>
  </si>
  <si>
    <t>70</t>
  </si>
  <si>
    <t>742-99</t>
  </si>
  <si>
    <t>Kontrolní měření slaboproudých rozvodů, revize</t>
  </si>
  <si>
    <t>-1496414936</t>
  </si>
  <si>
    <t>751</t>
  </si>
  <si>
    <t>Vzduchotechnika</t>
  </si>
  <si>
    <t>71</t>
  </si>
  <si>
    <t>751111011</t>
  </si>
  <si>
    <t xml:space="preserve">D+M odtahu vč odsávací mřížky a připojovacího potrubí s napojením na stávající potrubí D do 100 mm </t>
  </si>
  <si>
    <t>1842829385</t>
  </si>
  <si>
    <t>"II-926" 1+1</t>
  </si>
  <si>
    <t>"II-910a" 1</t>
  </si>
  <si>
    <t>72</t>
  </si>
  <si>
    <t>751512161</t>
  </si>
  <si>
    <t>D+M potrubí plechového kruhového pro odvod digestoře stávající šachtou, s přírubou tloušťky plechu 1,0 mm, průměru do 100 mm</t>
  </si>
  <si>
    <t>1269438893</t>
  </si>
  <si>
    <t>"Digestoř II-922" 1,0+8</t>
  </si>
  <si>
    <t>763</t>
  </si>
  <si>
    <t>Konstrukce suché výstavby</t>
  </si>
  <si>
    <t>73</t>
  </si>
  <si>
    <t>763111811</t>
  </si>
  <si>
    <t>Demontáž příček ze sádrokartonových desek  s nosnou konstrukcí z ocelových profilů jednoduchých, opláštění jednoduché</t>
  </si>
  <si>
    <t>-1319383486</t>
  </si>
  <si>
    <t xml:space="preserve">"II-964 RHB pomůcky  "   </t>
  </si>
  <si>
    <t xml:space="preserve">   (1,88+2,00)*3,10   -1,10*1,97</t>
  </si>
  <si>
    <t>74</t>
  </si>
  <si>
    <t>763121426</t>
  </si>
  <si>
    <t>SDK stěna předsazená tl 112,5 mm profil CW+UW 100 deska 1xH2 12,5 bez izolace EI 15</t>
  </si>
  <si>
    <t>280120243</t>
  </si>
  <si>
    <t>"II-910a  koupelna "   0,90*1,20</t>
  </si>
  <si>
    <t>"II-914a  koupelna "   0,90*1,20</t>
  </si>
  <si>
    <t>"II-925  WC "                 0,86*1,20</t>
  </si>
  <si>
    <t>"II-926  koupelna  "   0,90*1,20</t>
  </si>
  <si>
    <t>75</t>
  </si>
  <si>
    <t>763121714</t>
  </si>
  <si>
    <t>SDK stěna předsazená základní penetrační nátěr</t>
  </si>
  <si>
    <t>2091965684</t>
  </si>
  <si>
    <t>76</t>
  </si>
  <si>
    <t>763131421</t>
  </si>
  <si>
    <t>Podhled ze sádrokartonových desek  dvouvrstvá zavěšená spodní konstrukce z ocelových profilů CD, UD dvojitě opláštěná deskami standardními A, tl. 2 x 12,5 mm, bez izolace</t>
  </si>
  <si>
    <t>656060429</t>
  </si>
  <si>
    <t>"II-910    předsíň          "                        5,78</t>
  </si>
  <si>
    <t>"II-914    předsíň          "                        5,24</t>
  </si>
  <si>
    <t>77</t>
  </si>
  <si>
    <t>763131461</t>
  </si>
  <si>
    <t>Podhled ze sádrokartonových desek  dvouvrstvá zavěšená spodní konstrukce z ocelových profilů CD, UD dvojitě opláštěná deskami impregnovanou H2, tl. 2 x 12,5 mm, bez izolace</t>
  </si>
  <si>
    <t>-830590783</t>
  </si>
  <si>
    <t>"II-910a  koupelna      "                        2,69</t>
  </si>
  <si>
    <t>"II-914a  koupelna     "                         3,18</t>
  </si>
  <si>
    <t>"II-925  WC   "                                         3,08</t>
  </si>
  <si>
    <t>"II-926  koupelna  "                              4,66</t>
  </si>
  <si>
    <t>78</t>
  </si>
  <si>
    <t>763131714</t>
  </si>
  <si>
    <t>SDK podhled základní penetrační nátěr</t>
  </si>
  <si>
    <t>-217276387</t>
  </si>
  <si>
    <t>11,020+13,610</t>
  </si>
  <si>
    <t>79</t>
  </si>
  <si>
    <t>763131721</t>
  </si>
  <si>
    <t>SDK podhled skoková změna v do 1,0 m</t>
  </si>
  <si>
    <t>-1486379666</t>
  </si>
  <si>
    <t>80</t>
  </si>
  <si>
    <t>763131761</t>
  </si>
  <si>
    <t>Příplatek k SDK podhledu za plochu do 3 m2 jednotlivě</t>
  </si>
  <si>
    <t>1713925528</t>
  </si>
  <si>
    <t>81</t>
  </si>
  <si>
    <t>763135101</t>
  </si>
  <si>
    <t>Montáž sádrokartonového podhledu kazetového demontovatelného, velikosti kazet 600x600 mm včetně zavěšené nosné konstrukce viditelné</t>
  </si>
  <si>
    <t>1610729058</t>
  </si>
  <si>
    <t>"Hala II-902" 172,99</t>
  </si>
  <si>
    <t>82</t>
  </si>
  <si>
    <t>59030583</t>
  </si>
  <si>
    <t>podhled kazetový bez děrování, skrytá hrana tl 10 mm 600x600mm, atest pro zdravotnické stavby</t>
  </si>
  <si>
    <t>797727571</t>
  </si>
  <si>
    <t>172,99*1,1 'Přepočtené koeficientem množství</t>
  </si>
  <si>
    <t>83</t>
  </si>
  <si>
    <t>998763304</t>
  </si>
  <si>
    <t>Přesun hmot tonážní pro sádrokartonové konstrukce v objektech v přes 24 do 36 m</t>
  </si>
  <si>
    <t>1936282340</t>
  </si>
  <si>
    <t>84</t>
  </si>
  <si>
    <t>998763381</t>
  </si>
  <si>
    <t>Příplatek k přesunu hmot tonážní 763 SDK prováděný bez použití mechanizace</t>
  </si>
  <si>
    <t>-1272821252</t>
  </si>
  <si>
    <t>766</t>
  </si>
  <si>
    <t xml:space="preserve">Konstrukce truhlářské - včetně přesunu </t>
  </si>
  <si>
    <t>85</t>
  </si>
  <si>
    <t>766-01</t>
  </si>
  <si>
    <t>D+M dveřních zarážek</t>
  </si>
  <si>
    <t>1957213210</t>
  </si>
  <si>
    <t>"II-924" 2</t>
  </si>
  <si>
    <t>"II-911" 1</t>
  </si>
  <si>
    <t>"II-912" 1</t>
  </si>
  <si>
    <t>86</t>
  </si>
  <si>
    <t>766812840</t>
  </si>
  <si>
    <t>Demontáž kuchyňských linek dřevěných nebo kovových dl přes 1,8 do 2,1 m s uskladněním pro zpětné použití</t>
  </si>
  <si>
    <t>-1138566418</t>
  </si>
  <si>
    <t>Stávající kuchyňské linky</t>
  </si>
  <si>
    <t>"II-922" 1</t>
  </si>
  <si>
    <t>87</t>
  </si>
  <si>
    <t>766-D01/L</t>
  </si>
  <si>
    <t>D + M DVEŘE JEDNOKŘÍDLOVÉ OTOČNÉ LEVÉ 700x1970mm, plné, hladké, Klika-klika; WC zámek jednozápadový  viz. výpis vnitřních dveří ozn. D01/L</t>
  </si>
  <si>
    <t>-599761952</t>
  </si>
  <si>
    <t>P</t>
  </si>
  <si>
    <t>Poznámka k položce:_x000D_
zárubeň : ocelová pro zdivo, barva zárubní RAL dle výběru investora_x000D_
šířka stěny 100mm_x000D_
HPL laminát , dekor dveří dle výběru investora_x000D_
Provětrávací mřížka 100/200, v. 200 mm nad podlahou.</t>
  </si>
  <si>
    <t>88</t>
  </si>
  <si>
    <t>766-D02/L</t>
  </si>
  <si>
    <t>D + M DVEŘE JEDNOKŘÍDLOVÉ OTOČNÉ LEVÉ 800x1970mm, plné, hladké, Klika-klika; zadlabávací zámek vložkový dvouzápadový, cylindrická vložka   viz. výpis vnitřních dveří ozn. D02/L</t>
  </si>
  <si>
    <t>-449018407</t>
  </si>
  <si>
    <t>Poznámka k položce:_x000D_
zárubeň : ocelová pro zdivo, barva zárubní RAL dle výběru investora_x000D_
šířka stěny 120mm_x000D_
HPL laminát,  dekor dveří dle výběru investora</t>
  </si>
  <si>
    <t>89</t>
  </si>
  <si>
    <t>766-D02/P</t>
  </si>
  <si>
    <t>D + M DVEŘE JEDNOKŘÍDLOVÉ OTOČNÉ LEVÉ 800x1970mm, plné, hladké, Klika-klika; zadlabávací zámek vložkový dvouzápadový, cylindrická vložka   viz. výpis vnitřních dveří ozn. D02/P</t>
  </si>
  <si>
    <t>645297202</t>
  </si>
  <si>
    <t>90</t>
  </si>
  <si>
    <t>766-D03/P</t>
  </si>
  <si>
    <t>D + M DVEŘE JEDNOKŘÍDLOVÉ OTOČNÉ PRAVÉ 800x1970mm, plné, hladké, Klika-klika; WC zámek jednozápadový, viz. výpis vnitřních dveří  ozn. D03/P</t>
  </si>
  <si>
    <t>217606339</t>
  </si>
  <si>
    <t>Poznámka k položce:_x000D_
zárubeň : ocelová pro zdivo, barva zárubní RAL dle výběru investora_x000D_
šířka stěny 125 mm_x000D_
HPL laminát,  dekor dveří dle výběru investora_x000D_
Provětrávací mřížka 100/200, v. 200 mm nad podlahou.</t>
  </si>
  <si>
    <t>91</t>
  </si>
  <si>
    <t>766-D04/P</t>
  </si>
  <si>
    <t>D + M DVEŘE JEDNOKŘÍDLOVÉ OTOČNÉ PRAVÉ 800x1970mm, plné, hladké, Klika-klika; WC zámek jednozápadový,   viz. výpis vnitřních dveří ozn. D04/P</t>
  </si>
  <si>
    <t>-1787567010</t>
  </si>
  <si>
    <t>Poznámka k položce:_x000D_
zárubeň : ocelová pro zdivo, barva zárubní RAL dle výběru investora_x000D_
šířka stěny 100 mm_x000D_
HPL laminát,  dekor dveří dle výběru investora_x000D_
Provětrávací mřížka 100/200, v. 200 mm nad podlahou.</t>
  </si>
  <si>
    <t>92</t>
  </si>
  <si>
    <t>766-D05/P</t>
  </si>
  <si>
    <t>D + M DVEŘE JEDNOKŘÍDLOVÉ OTOČNÉ PRAVÉ 800x1970mm, plné, hladké, Klika-klika; zadlabávací  zámek vložkový, dvouzápadový, cylindrická vložka   viz. výpis vnitřních dveří ozn. D05/P</t>
  </si>
  <si>
    <t>-943305710</t>
  </si>
  <si>
    <t xml:space="preserve">Poznámka k položce:_x000D_
zárubeň : ocelová pro zdivo, barva zárubní RAL dle výběru investora_x000D_
šířka stěny 100 mm_x000D_
HPL laminát,  dekor dveří dle výběru investora_x000D_
</t>
  </si>
  <si>
    <t>93</t>
  </si>
  <si>
    <t>766-DK1/P</t>
  </si>
  <si>
    <t>D + M DVEŘE JEDNOKŘÍDLOVÉ OTOČNÉ PRAVÉ 1100x1970mm,STÁVAJÍCÍ ZÁRUBEŇ, VÝMĚNA DVEŘNÍHO KŘÍDLA, plné, hladké, Klika-klika; zadlabávací zámek vložkový dvouzápadový, cylindrická vložka   viz. výpis vnitřních dveří ozn. DK1/P</t>
  </si>
  <si>
    <t>1917646307</t>
  </si>
  <si>
    <t>Poznámka k položce:_x000D_
zárubeň : ocelová, obroušení a nový nátěr (základní + 2x vrchní), barva zárubní RAL dle výběru investora_x000D_
HPL laminát,  dekor dveří dle výběru investora</t>
  </si>
  <si>
    <t>94</t>
  </si>
  <si>
    <t>766-DK2/L</t>
  </si>
  <si>
    <t>D + M DVEŘE JEDNOKŘÍDLOVÉ OTOČNÉ LEVÉ 800x1970mm,STÁVAJÍCÍ ZÁRUBEŇ, VÝMĚNA DVEŘNÍHO KŘÍDLA,  plné, hladké, Klika-klika; zadlabávací zámek vložkový dvouzápadový, cylindrická vložka   viz. výpis vnitřních dveří ozn. DK2/L</t>
  </si>
  <si>
    <t>-69358268</t>
  </si>
  <si>
    <t>95</t>
  </si>
  <si>
    <t>766-DK2/P</t>
  </si>
  <si>
    <t>D + M DVEŘE JEDNOKŘÍDLOVÉ OTOČNÉ PRAVÉ 800x1970mm,STÁVAJÍCÍ ZÁRUBEŇ, VÝMĚNA DVEŘNÍHO KŘÍDLA,  plné, hladké, Klika-klika; zadlabávací zámek vložkový dvouzápadový, cylindrická vložka   viz. výpis vnitřních dveří ozn. DK2/P</t>
  </si>
  <si>
    <t>-2056027063</t>
  </si>
  <si>
    <t>96</t>
  </si>
  <si>
    <t>766-DK3/L</t>
  </si>
  <si>
    <t>D + M DVEŘE JEDNOKŘÍDLOVÉ OTOČNÉ LEVÉ 700x1970mm,STÁVAJÍCÍ ZÁRUBEŇ, VÝMĚNA DVEŘNÍHO KŘÍDLA,  plné, hladké, Klika-klika; zadlabávací zámek vložkový dvouzápadový, cylindrická vložka   viz. výpis vnitřních dveří ozn. DK3/L</t>
  </si>
  <si>
    <t>-1947102917</t>
  </si>
  <si>
    <t>97</t>
  </si>
  <si>
    <t>766-DK3/P</t>
  </si>
  <si>
    <t>D + M DVEŘE JEDNOKŘÍDLOVÉ OTOČNÉ PRAVÉ 700x1970mm,STÁVAJÍCÍ ZÁRUBEŇ, VÝMĚNA DVEŘNÍHO KŘÍDLA,  plné, hladké, Klika-klika; zadlabávací zámek vložkový dvouzápadový, cylindrická vložka   viz. výpis vnitřních dveří ozn. DK3/P</t>
  </si>
  <si>
    <t>-1737948791</t>
  </si>
  <si>
    <t>98</t>
  </si>
  <si>
    <t>766-II-01</t>
  </si>
  <si>
    <t>D + M Kuchyňské linky dl. 2000 mm včetně horních skříněk, dřezu a stěnového obkladového panelu, zápachové uzávěrky, baterie stojánkové dřezové a připojení na stávající rozvody</t>
  </si>
  <si>
    <t>-1866029918</t>
  </si>
  <si>
    <t>99</t>
  </si>
  <si>
    <t>766-II-02</t>
  </si>
  <si>
    <t>D + M Kuchyňské linky dl. 1800 mm včetně horních skříněk, dřezu a stěnového obkladového panelu, zápachové uzávěrky, baterie stojánkové dřezové a připojení na stávající rozvody</t>
  </si>
  <si>
    <t>-1566205655</t>
  </si>
  <si>
    <t>100</t>
  </si>
  <si>
    <t>766-II-03.1</t>
  </si>
  <si>
    <t>D + M Kuchyňské linky dl. 3000 mm včetně horních skříněk, dřezu a stěnového obkladového panelu, zápachové uzávěrky, baterie stojánkové dřezové a připojení na stávající rozvody. Součástí příprava pro vestavěné spotřebiče.</t>
  </si>
  <si>
    <t>326626623</t>
  </si>
  <si>
    <t>104</t>
  </si>
  <si>
    <t>766691914</t>
  </si>
  <si>
    <t>Vyvěšení nebo zavěšení dřevěných křídel dveří pl do 2 m2</t>
  </si>
  <si>
    <t>-991276478</t>
  </si>
  <si>
    <t>11+12</t>
  </si>
  <si>
    <t>767</t>
  </si>
  <si>
    <t>Konstrukce zámečnické</t>
  </si>
  <si>
    <t>105</t>
  </si>
  <si>
    <t>767112812</t>
  </si>
  <si>
    <t>Demontáž stěn a příček pro zasklení  svařovaných</t>
  </si>
  <si>
    <t>1250280234</t>
  </si>
  <si>
    <t>Poznámka k položce:_x000D_
včetně dveří 1600x1970mm</t>
  </si>
  <si>
    <t>"II-902 vstup"   3,55*3,00*2</t>
  </si>
  <si>
    <t>106</t>
  </si>
  <si>
    <t>767581802</t>
  </si>
  <si>
    <t>Demontáž podhledů  lamel</t>
  </si>
  <si>
    <t>533102755</t>
  </si>
  <si>
    <t>"II-910    předsíň  "            5,59</t>
  </si>
  <si>
    <t>"II-910a  sprcha   "             1,85</t>
  </si>
  <si>
    <t>"II-910b  WC         "             1,05</t>
  </si>
  <si>
    <t xml:space="preserve">"II-914a  sprcha   "             1,85 </t>
  </si>
  <si>
    <t>"II-91bb  WC        "              1,25</t>
  </si>
  <si>
    <t>"II-925 WC ženy  "            3,20</t>
  </si>
  <si>
    <t>"II-926 WC muži  "            3,09</t>
  </si>
  <si>
    <t>"II-902 - část"                      72,77</t>
  </si>
  <si>
    <t>771</t>
  </si>
  <si>
    <t>Podlahy z dlaždic</t>
  </si>
  <si>
    <t>107</t>
  </si>
  <si>
    <t>771111011</t>
  </si>
  <si>
    <t>Vysátí podkladu před pokládkou dlažby</t>
  </si>
  <si>
    <t>-686442518</t>
  </si>
  <si>
    <t>108</t>
  </si>
  <si>
    <t>771121011</t>
  </si>
  <si>
    <t>Nátěr penetrační na podlahu</t>
  </si>
  <si>
    <t>-84978431</t>
  </si>
  <si>
    <t>109</t>
  </si>
  <si>
    <t>771151024</t>
  </si>
  <si>
    <t>Samonivelační stěrka podlah pevnosti 30 MPa tl přes 8 do 10 mm</t>
  </si>
  <si>
    <t>529762797</t>
  </si>
  <si>
    <t>110</t>
  </si>
  <si>
    <t>771571810</t>
  </si>
  <si>
    <t>Demontáž podlah z dlaždic keramických kladených do malty</t>
  </si>
  <si>
    <t>851900434</t>
  </si>
  <si>
    <t>"II-902    vstup   "       18,99</t>
  </si>
  <si>
    <t>"II-906    hala    "       152,26</t>
  </si>
  <si>
    <t>"II-910a  sprcha  "       1,85</t>
  </si>
  <si>
    <t>"II-910b  WC  "             1,05</t>
  </si>
  <si>
    <t>"II-914a  sprcha "        1,85</t>
  </si>
  <si>
    <t>"II-914b  WC   "             1,25</t>
  </si>
  <si>
    <t>"II-925 WC ženy  "        3,20</t>
  </si>
  <si>
    <t>"II-926 WC muži "          3,09</t>
  </si>
  <si>
    <t>"II-964 RHB pomůcky"  3,68</t>
  </si>
  <si>
    <t>111</t>
  </si>
  <si>
    <t>771573116</t>
  </si>
  <si>
    <t>Montáž podlah z dlaždic keramických lepených standardním lepidlem hladkých přes 22 do 25 ks/m2</t>
  </si>
  <si>
    <t>-1897070873</t>
  </si>
  <si>
    <t>"II-910a  koupelna    "                        2,58</t>
  </si>
  <si>
    <t>"II-914a  koupelna   "                         3,18</t>
  </si>
  <si>
    <t>"II-925  WC   "                                        3,08</t>
  </si>
  <si>
    <t>"II-926  koupelna "                              4,66</t>
  </si>
  <si>
    <t>112</t>
  </si>
  <si>
    <t>59761406</t>
  </si>
  <si>
    <t>dlažba keramická slinutá protiskluzná do interiéru i exteriéru pro vysoké mechanické namáhání přes 22 do 25ks/m2</t>
  </si>
  <si>
    <t>2033579511</t>
  </si>
  <si>
    <t>13,5*1,05 'Přepočtené koeficientem množství</t>
  </si>
  <si>
    <t>113</t>
  </si>
  <si>
    <t>771577131</t>
  </si>
  <si>
    <t>Montáž podlah z dlaždic keramických lepených standardním lepidlem Příplatek k cenám za plochu do 5 m2 jednotlivě</t>
  </si>
  <si>
    <t>1178633226</t>
  </si>
  <si>
    <t>114</t>
  </si>
  <si>
    <t>771591112</t>
  </si>
  <si>
    <t>Izolace podlahy pod dlažbu nátěrem nebo stěrkou ve dvou vrstvách</t>
  </si>
  <si>
    <t>60171233</t>
  </si>
  <si>
    <t>115</t>
  </si>
  <si>
    <t>771591264</t>
  </si>
  <si>
    <t>Izolace těsnícími pásy mezi podlahou a stěnou</t>
  </si>
  <si>
    <t>2144378510</t>
  </si>
  <si>
    <t>"II-910a  koupelna    "         (1,50+2,08)*2</t>
  </si>
  <si>
    <t>"II-914a  koupelna   "          (1,70+2,08)*2</t>
  </si>
  <si>
    <t>"II-925  WC  "                         (1,315+2,42)*2</t>
  </si>
  <si>
    <t>"II-926  koupelna   "            (1,275+2,42)*2</t>
  </si>
  <si>
    <t xml:space="preserve">                                                   (1,705+0,90)*2</t>
  </si>
  <si>
    <t>116</t>
  </si>
  <si>
    <t>777111123</t>
  </si>
  <si>
    <t>Strojní broušení podkladu před provedením lité podlahy</t>
  </si>
  <si>
    <t>-787719919</t>
  </si>
  <si>
    <t>117</t>
  </si>
  <si>
    <t>998771104</t>
  </si>
  <si>
    <t>Přesun hmot tonážní pro podlahy z dlaždic v objektech v přes 24 do 36 m</t>
  </si>
  <si>
    <t>903808549</t>
  </si>
  <si>
    <t>118</t>
  </si>
  <si>
    <t>998771181</t>
  </si>
  <si>
    <t>Příplatek k přesunu hmot tonážní 771 prováděný bez použití mechanizace</t>
  </si>
  <si>
    <t>-1302983561</t>
  </si>
  <si>
    <t>776</t>
  </si>
  <si>
    <t>Podlahy povlakové</t>
  </si>
  <si>
    <t>119</t>
  </si>
  <si>
    <t>776111116</t>
  </si>
  <si>
    <t>Odstranění zbytků lepidla z podkladu povlakových podlah broušením</t>
  </si>
  <si>
    <t>204444345</t>
  </si>
  <si>
    <t>120</t>
  </si>
  <si>
    <t>776111311</t>
  </si>
  <si>
    <t>Vysátí podkladu povlakových podlah</t>
  </si>
  <si>
    <t>1379602118</t>
  </si>
  <si>
    <t>121</t>
  </si>
  <si>
    <t>776121112</t>
  </si>
  <si>
    <t>Vodou ředitelná penetrace savého podkladu povlakových podlah</t>
  </si>
  <si>
    <t>637856515</t>
  </si>
  <si>
    <t>122</t>
  </si>
  <si>
    <t>776141114</t>
  </si>
  <si>
    <t>Vyrovnání podkladu povlakových podlah stěrkou pevnosti 20 MPa tl přes 8 do 10 mm</t>
  </si>
  <si>
    <t>395675531</t>
  </si>
  <si>
    <t>123</t>
  </si>
  <si>
    <t>776201811</t>
  </si>
  <si>
    <t>Demontáž povlakových podlahovin lepených ručně bez podložky</t>
  </si>
  <si>
    <t>-414169711</t>
  </si>
  <si>
    <t>"II-910    předsíň            "            5,59</t>
  </si>
  <si>
    <t>"II-911    lékař.pokoj   "              9,25</t>
  </si>
  <si>
    <t>"II-912    lékař.pokoj  "              9,40</t>
  </si>
  <si>
    <t>"II-913   primář  "                       16,65</t>
  </si>
  <si>
    <t>"II-914    předsíň           "             5,57</t>
  </si>
  <si>
    <t>"II-915   vrchní sestra"              14,51</t>
  </si>
  <si>
    <t>"II-916  šatna    "                         13,07</t>
  </si>
  <si>
    <t>"II-920 RHB fyzioterap "          13,55</t>
  </si>
  <si>
    <t xml:space="preserve">"II-921 RHB aktiviz. m   "          14,59 </t>
  </si>
  <si>
    <t>"II-922 RHB ergoskopie  "        26,15</t>
  </si>
  <si>
    <t>"II-923 LDN lékař. pokoj  "       16,19</t>
  </si>
  <si>
    <t>"II-924 předsíň "                            3,39</t>
  </si>
  <si>
    <t>124</t>
  </si>
  <si>
    <t>776231111</t>
  </si>
  <si>
    <t>Montáž podlahovin z vinylu lepením lamel nebo čtverců standardním lepidlem</t>
  </si>
  <si>
    <t>-980187248</t>
  </si>
  <si>
    <t>"II-902   hala    "                    172,99</t>
  </si>
  <si>
    <t>"II-910    předsíň     "               5,78</t>
  </si>
  <si>
    <t>"II-911    lékař.pokoj  "           9,25</t>
  </si>
  <si>
    <t>"II-912    lékař.pokoj "            9,40</t>
  </si>
  <si>
    <t>"II-913   Primář  "                  16,65</t>
  </si>
  <si>
    <t>"II-914    předsíň   "                 5,24</t>
  </si>
  <si>
    <t>"II-915   vrchní sestra"          14,48</t>
  </si>
  <si>
    <t>"II-916  archiv   "                       13,07</t>
  </si>
  <si>
    <t>"II-920  rehabilitace   "           13,55</t>
  </si>
  <si>
    <t>"II-921  rehabilitace   "            14,49</t>
  </si>
  <si>
    <t>"II-922 cvičná kuch  "               26,15</t>
  </si>
  <si>
    <t>"II-923 lékař. pokoj   "              16,19</t>
  </si>
  <si>
    <t>"II-924  předsíň  "                        3,39</t>
  </si>
  <si>
    <t>"II-964 sklad rehab.   "              1,65</t>
  </si>
  <si>
    <t>125</t>
  </si>
  <si>
    <t>28411021</t>
  </si>
  <si>
    <t>PVC vinyl homogenní zátěžová tl 2,00 mm, úprava PUR, třída zátěže 34/43, hmotnost 3550g/m2, hořlavost Bfl S1,</t>
  </si>
  <si>
    <t>1749653308</t>
  </si>
  <si>
    <t>322,28*1,1 'Přepočtené koeficientem množství</t>
  </si>
  <si>
    <t>126</t>
  </si>
  <si>
    <t>776411212</t>
  </si>
  <si>
    <t>Montáž soklíků tahaných (fabiony) z PVC obvodových, výšky přes 80 do 100 mm</t>
  </si>
  <si>
    <t>-1120796667</t>
  </si>
  <si>
    <t>"II-902   hala       "</t>
  </si>
  <si>
    <t xml:space="preserve">   (14,28+15,06)*2   +0,80*4   -0,80*6</t>
  </si>
  <si>
    <t xml:space="preserve">   -1,60*3   -1,10*3   -(0,70+1,30*2)</t>
  </si>
  <si>
    <t xml:space="preserve">   (6,00+6,80)*2   -1,00*4</t>
  </si>
  <si>
    <t xml:space="preserve">"II-910    předsíň   "       </t>
  </si>
  <si>
    <t xml:space="preserve">   (2,95+2,080)*2      -(0,70*3+0,80)</t>
  </si>
  <si>
    <t xml:space="preserve">"II-911    lékař.pokoj   "     </t>
  </si>
  <si>
    <t xml:space="preserve">   (2,47+3,85)*2         -0,70</t>
  </si>
  <si>
    <t xml:space="preserve">"II-912    lékař.pokoj   "       </t>
  </si>
  <si>
    <t xml:space="preserve">   (2,44+3,85)*2         -0,70</t>
  </si>
  <si>
    <t xml:space="preserve">"II-913   Primář             "        </t>
  </si>
  <si>
    <t xml:space="preserve">   (4,30+3,85)*2           -0,80*2</t>
  </si>
  <si>
    <t xml:space="preserve">"II-914    předsíň         "                       </t>
  </si>
  <si>
    <t xml:space="preserve">   (2,475+2,080)*2    -0,80*3</t>
  </si>
  <si>
    <t xml:space="preserve">"II-915   vrchní sestra"      </t>
  </si>
  <si>
    <t xml:space="preserve">   (2,465*6,05)*2    -0,80*2</t>
  </si>
  <si>
    <t xml:space="preserve">"II-916  archiv   "        </t>
  </si>
  <si>
    <t xml:space="preserve">   (2,145*6,05)*2          -0,80</t>
  </si>
  <si>
    <t>"II-920  rehabilitace     "</t>
  </si>
  <si>
    <t xml:space="preserve">   (2,47+6,05)*2           -1,10</t>
  </si>
  <si>
    <t xml:space="preserve">   (2,49+6,05)*2   -1,10</t>
  </si>
  <si>
    <t xml:space="preserve">   (4,30+6,05)*2   -1,10</t>
  </si>
  <si>
    <t>"II-923 lékař. pokoj  "</t>
  </si>
  <si>
    <t xml:space="preserve">   (4,65+3,48)*2   -0,80</t>
  </si>
  <si>
    <t xml:space="preserve">   (1,36+2,42)*2   -0,80*3</t>
  </si>
  <si>
    <t>"II-964 sklad rehab.  "</t>
  </si>
  <si>
    <t xml:space="preserve">   (1,705+0,92)*2   -0,80</t>
  </si>
  <si>
    <t>127</t>
  </si>
  <si>
    <t>-1704052499</t>
  </si>
  <si>
    <t>249,642*0,15 'Přepočtené koeficientem množství</t>
  </si>
  <si>
    <t>128</t>
  </si>
  <si>
    <t>998776104</t>
  </si>
  <si>
    <t>Přesun hmot tonážní pro podlahy povlakové v objektech v přes 24 do 36 m</t>
  </si>
  <si>
    <t>-848195949</t>
  </si>
  <si>
    <t>129</t>
  </si>
  <si>
    <t>998776181</t>
  </si>
  <si>
    <t>Příplatek k přesunu hmot tonážní 776 prováděný bez použití mechanizace</t>
  </si>
  <si>
    <t>-1089433275</t>
  </si>
  <si>
    <t>781</t>
  </si>
  <si>
    <t>Dokončovací práce - obklady</t>
  </si>
  <si>
    <t>130</t>
  </si>
  <si>
    <t>781121011</t>
  </si>
  <si>
    <t>Příprava podkladu před provedením obkladu nátěr penetrační na stěnu</t>
  </si>
  <si>
    <t>280968706</t>
  </si>
  <si>
    <t>131</t>
  </si>
  <si>
    <t>781131112</t>
  </si>
  <si>
    <t>Izolace stěny pod obklad izolace nátěrem nebo stěrkou ve dvou vrstvách</t>
  </si>
  <si>
    <t>-503910763</t>
  </si>
  <si>
    <t>Sprchy</t>
  </si>
  <si>
    <t>"II-910a"(0,80+1,15+0,80)*2,0</t>
  </si>
  <si>
    <t>"II-914a" (0,90+1,50+0,90)*2,0</t>
  </si>
  <si>
    <t>"II-926" (1,2+0,9+1,70+0,9)*2,0</t>
  </si>
  <si>
    <t>132</t>
  </si>
  <si>
    <t>781471810</t>
  </si>
  <si>
    <t>Demontáž obkladů z dlaždic keramických kladených do malty</t>
  </si>
  <si>
    <t>-1218237769</t>
  </si>
  <si>
    <t>"II-910a"</t>
  </si>
  <si>
    <t xml:space="preserve">   (0,85*2+2,08)*2,00 </t>
  </si>
  <si>
    <t>"II-910"</t>
  </si>
  <si>
    <t xml:space="preserve">   1,10*1,50   </t>
  </si>
  <si>
    <t>"II-910b"</t>
  </si>
  <si>
    <t xml:space="preserve">   (1,25+0,86)*2,00   </t>
  </si>
  <si>
    <t>"914a"</t>
  </si>
  <si>
    <t xml:space="preserve">   (0,85*2+2,08)*2,00   </t>
  </si>
  <si>
    <t>"II-914"</t>
  </si>
  <si>
    <t xml:space="preserve">   1,10*1,50  </t>
  </si>
  <si>
    <t>"II-914b"</t>
  </si>
  <si>
    <t xml:space="preserve">   (1,36+0,86)*2,00  </t>
  </si>
  <si>
    <t>"915"   (0,40+0,90)*1,50</t>
  </si>
  <si>
    <t>"II-922 RHB ergoskopie "</t>
  </si>
  <si>
    <t xml:space="preserve">   (0,60+2,40)*1,50</t>
  </si>
  <si>
    <t>"II-923 LDN lékař. pokoj  "</t>
  </si>
  <si>
    <t xml:space="preserve">   (2,30+0,60)*1,50</t>
  </si>
  <si>
    <t>"II-925 WC ženy    "</t>
  </si>
  <si>
    <t xml:space="preserve">   (1,315+0,86)*2*2,00   -0,70*1,97</t>
  </si>
  <si>
    <t xml:space="preserve">   (1,315+1,46)*2*2,00   -0,70*1,97*2</t>
  </si>
  <si>
    <t>"II-926 WC muži  "</t>
  </si>
  <si>
    <t xml:space="preserve">   ( 1,275+0,86*2)*2,00  </t>
  </si>
  <si>
    <t xml:space="preserve">   (0,50+1,46)*2*2,00   </t>
  </si>
  <si>
    <t>133</t>
  </si>
  <si>
    <t>781474115</t>
  </si>
  <si>
    <t>Montáž obkladů vnitřních stěn z dlaždic keramických lepených flexibilním lepidlem maloformátových hladkých přes 22 do 25 ks/m2</t>
  </si>
  <si>
    <t>308381621</t>
  </si>
  <si>
    <t>134</t>
  </si>
  <si>
    <t>59761039</t>
  </si>
  <si>
    <t>obklad keramický hladký přes 22 do 25ks/m2</t>
  </si>
  <si>
    <t>-2137742703</t>
  </si>
  <si>
    <t>80,401*1,1 'Přepočtené koeficientem množství</t>
  </si>
  <si>
    <t>135</t>
  </si>
  <si>
    <t>781494111</t>
  </si>
  <si>
    <t>Obklad - dokončující práce profily ukončovací lepené flexibilním lepidlem rohové</t>
  </si>
  <si>
    <t>-1644072661</t>
  </si>
  <si>
    <t>"II-910a  koupelna "   2,50+0,90+1,40</t>
  </si>
  <si>
    <t>"II-914a  koupelna "   0,90</t>
  </si>
  <si>
    <t>"II-925  WC "                 0,90</t>
  </si>
  <si>
    <t>"II-926  koupelna "     0,90+1,40+2,50*2</t>
  </si>
  <si>
    <t>136</t>
  </si>
  <si>
    <t>781494511</t>
  </si>
  <si>
    <t>Obklad - dokončující práce profily ukončovací lepené flexibilním lepidlem ukončovací</t>
  </si>
  <si>
    <t>695464594</t>
  </si>
  <si>
    <t>"II-910a  koupelna "   2,70</t>
  </si>
  <si>
    <t>"II-914a  koupelna "   2,80</t>
  </si>
  <si>
    <t>"II-925  WC "                 2,70*3</t>
  </si>
  <si>
    <t>"II-926  koupelna "    2,80</t>
  </si>
  <si>
    <t>137</t>
  </si>
  <si>
    <t>998781104</t>
  </si>
  <si>
    <t>Přesun hmot tonážní pro obklady keramické v objektech v přes 24 do 36 m</t>
  </si>
  <si>
    <t>1050010134</t>
  </si>
  <si>
    <t>138</t>
  </si>
  <si>
    <t>998781181</t>
  </si>
  <si>
    <t>Příplatek k přesunu hmot tonážní 781 prováděný bez použití mechanizace</t>
  </si>
  <si>
    <t>360622010</t>
  </si>
  <si>
    <t>783</t>
  </si>
  <si>
    <t>Dokončovací práce - nátěry</t>
  </si>
  <si>
    <t>139</t>
  </si>
  <si>
    <t>783301319</t>
  </si>
  <si>
    <t xml:space="preserve">Obroušení zámečnických konstrukcí </t>
  </si>
  <si>
    <t>-430485105</t>
  </si>
  <si>
    <t>"700"      0,25*4,70*4,00</t>
  </si>
  <si>
    <t>"800"      0,25*4,80*6,00</t>
  </si>
  <si>
    <t>"1100"    0,25*5,10*3,00</t>
  </si>
  <si>
    <t>140</t>
  </si>
  <si>
    <t>783314203</t>
  </si>
  <si>
    <t>Základní antikorozní nátěr zámečnických konstrukcí jednonásobný syntetický samozákladující</t>
  </si>
  <si>
    <t>-1128887126</t>
  </si>
  <si>
    <t>141</t>
  </si>
  <si>
    <t>783315101</t>
  </si>
  <si>
    <t>Mezinátěr jednonásobný syntetický standardní zámečnických konstrukcí</t>
  </si>
  <si>
    <t>-1959663499</t>
  </si>
  <si>
    <t>142</t>
  </si>
  <si>
    <t>783317101</t>
  </si>
  <si>
    <t>Krycí nátěr (email) zámečnických konstrukcí jednonásobný syntetický standardní</t>
  </si>
  <si>
    <t>-565865965</t>
  </si>
  <si>
    <t>"700"      0,25*4,70*5,00</t>
  </si>
  <si>
    <t>"800"      0,25*4,80*10,00</t>
  </si>
  <si>
    <t>784</t>
  </si>
  <si>
    <t>Dokončovací práce - malby a tapety</t>
  </si>
  <si>
    <t>143</t>
  </si>
  <si>
    <t>784181101</t>
  </si>
  <si>
    <t>Penetrace podkladu jednonásobná základní akrylátová bezbarvá v místnostech výšky do 3,80 m</t>
  </si>
  <si>
    <t>396517143</t>
  </si>
  <si>
    <t>181,800+978,059</t>
  </si>
  <si>
    <t>144</t>
  </si>
  <si>
    <t>784211101-P</t>
  </si>
  <si>
    <t>Omyvatelná barva syntetická s odolností proti oděru za mokra třídy1 velmi vysoká dle ČSN EN 13300</t>
  </si>
  <si>
    <t>1641906834</t>
  </si>
  <si>
    <t xml:space="preserve">"II-902   hala    "       </t>
  </si>
  <si>
    <t xml:space="preserve">   (14,28+15,060+0,80*2)*2*1,50</t>
  </si>
  <si>
    <t xml:space="preserve">   (6,00+6,60)*2*1,50</t>
  </si>
  <si>
    <t xml:space="preserve">"II-920  rehabilitace     "    </t>
  </si>
  <si>
    <t xml:space="preserve">   (2,47+6,05)*2*1,50</t>
  </si>
  <si>
    <t xml:space="preserve">"II-921  rehabilitace  "                 </t>
  </si>
  <si>
    <t xml:space="preserve">   (2,49+6,05)*2*1,50</t>
  </si>
  <si>
    <t>145</t>
  </si>
  <si>
    <t>784221101</t>
  </si>
  <si>
    <t>Malby z malířských směsí otěruvzdorných za sucha dvojnásobné, bílé za sucha otěruvzdorné dobře v místnostech výšky do 3,80 m</t>
  </si>
  <si>
    <t>1829481003</t>
  </si>
  <si>
    <t>"II-902   hala    "        172,99   -14,28*4,00</t>
  </si>
  <si>
    <t xml:space="preserve">   (14,28+15,060+0,80*2)*2*1,90</t>
  </si>
  <si>
    <t xml:space="preserve">   (6,00+6,60)*2*1,90</t>
  </si>
  <si>
    <t xml:space="preserve">"II-910    předsíň            "                     </t>
  </si>
  <si>
    <t xml:space="preserve">   (2,95+2,080)*2*2,50     </t>
  </si>
  <si>
    <t>"II-911    lékař.pokoj   "                        9,25</t>
  </si>
  <si>
    <t xml:space="preserve">   (2,47+3,85)*2*3,10       </t>
  </si>
  <si>
    <t>"II-912    lékař.pokoj   "                       9,40</t>
  </si>
  <si>
    <t xml:space="preserve">   (2,44+3,85)*2*3,10       </t>
  </si>
  <si>
    <t>"II-913   Primář             "                      16,65</t>
  </si>
  <si>
    <t xml:space="preserve">   (4,30+3,85)*2*3,10        </t>
  </si>
  <si>
    <t xml:space="preserve">"II-914    předsíň         "            </t>
  </si>
  <si>
    <t xml:space="preserve">   (2,475+2,080)*2*2,50    </t>
  </si>
  <si>
    <t>"II-915   vrchní sestra"                      14,51</t>
  </si>
  <si>
    <t xml:space="preserve">   (2,465*6,05)*2*3,10         </t>
  </si>
  <si>
    <t>"II-916  archiv              "                       13,07</t>
  </si>
  <si>
    <t xml:space="preserve">   (2,145*6,05)*2*3,10         </t>
  </si>
  <si>
    <t>"II-920  rehabilitace     "                    13,55</t>
  </si>
  <si>
    <t xml:space="preserve">   (2,47+6,05)*2*1,60</t>
  </si>
  <si>
    <t>"II-921  rehabilitace  "                        14,49</t>
  </si>
  <si>
    <t xml:space="preserve">   (2,49+6,05)*2*1,60</t>
  </si>
  <si>
    <t>"II-922 cvičná kuch  "                          26,15</t>
  </si>
  <si>
    <t xml:space="preserve">   (4,30+6,05)*2*3,10</t>
  </si>
  <si>
    <t>"II-923 lékař. pokoj     "                       16,19</t>
  </si>
  <si>
    <t xml:space="preserve">   (4,65+3,48)*2*3,10</t>
  </si>
  <si>
    <t>"II-924  předsíň    "                        3,39</t>
  </si>
  <si>
    <t xml:space="preserve">   (1,36+2,42)*2*3,10</t>
  </si>
  <si>
    <t>"II-964 sklad rehab.    "                        1,65</t>
  </si>
  <si>
    <t xml:space="preserve">   (1,705+0,92)*2*3,10</t>
  </si>
  <si>
    <t>VRN</t>
  </si>
  <si>
    <t>Vedlejší a ostatní rozpočtové náklady</t>
  </si>
  <si>
    <t>146</t>
  </si>
  <si>
    <t>010001-01</t>
  </si>
  <si>
    <t>Dokumentace skutečného provedení (dále jen „DSkP“) ve 4 vyhotoveních (3x tisk + 1x dig. forma  - PDF a zdrojový formát)</t>
  </si>
  <si>
    <t>1024</t>
  </si>
  <si>
    <t>-14165350</t>
  </si>
  <si>
    <t>147</t>
  </si>
  <si>
    <t>020001-01</t>
  </si>
  <si>
    <t xml:space="preserve">Ochrana vnitrostaveništní komunikace, uvedení do původního stavu. </t>
  </si>
  <si>
    <t>-1518215344</t>
  </si>
  <si>
    <t>148</t>
  </si>
  <si>
    <t>060001-03</t>
  </si>
  <si>
    <t>Zajištění čistoty staveniště a zejména navazujících prostorprůběžný úklid staveniště a transportních ploch</t>
  </si>
  <si>
    <t>1405683786</t>
  </si>
  <si>
    <t>149</t>
  </si>
  <si>
    <t>070001-02</t>
  </si>
  <si>
    <t>Omezení stavby s ohledem na provoz zdravotnického zařízení</t>
  </si>
  <si>
    <t>-1411563447</t>
  </si>
  <si>
    <t>150</t>
  </si>
  <si>
    <t>090001-01</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</si>
  <si>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</si>
  <si>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1672726805</t>
  </si>
  <si>
    <t>151</t>
  </si>
  <si>
    <t>090001-02</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</si>
  <si>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t>
  </si>
  <si>
    <t>-415812421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</si>
</sst>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9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37"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7" xfId="0" applyFont="1" applyFill="1" applyBorder="1" applyAlignment="1" applyProtection="1">
      <alignment horizontal="left" vertical="center"/>
    </xf>
    <xf numFmtId="0" fontId="0" fillId="3" borderId="7" xfId="0" applyFont="1" applyFill="1" applyBorder="1" applyAlignment="1" applyProtection="1">
      <alignmen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97"/>
  <sheetViews>
    <sheetView showGridLines="0" view="pageBreakPreview" topLeftCell="A4" zoomScale="60" zoomScaleNormal="100" workbookViewId="0"/>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6" t="s">
        <v>0</v>
      </c>
      <c r="AZ1" s="16" t="s">
        <v>1</v>
      </c>
      <c r="BA1" s="16" t="s">
        <v>2</v>
      </c>
      <c r="BB1" s="16" t="s">
        <v>3</v>
      </c>
      <c r="BT1" s="16" t="s">
        <v>4</v>
      </c>
      <c r="BU1" s="16" t="s">
        <v>4</v>
      </c>
      <c r="BV1" s="16" t="s">
        <v>5</v>
      </c>
    </row>
    <row r="2" spans="1:74" s="1" customFormat="1" ht="36.950000000000003" customHeight="1">
      <c r="AR2" s="288"/>
      <c r="AS2" s="288"/>
      <c r="AT2" s="288"/>
      <c r="AU2" s="288"/>
      <c r="AV2" s="288"/>
      <c r="AW2" s="288"/>
      <c r="AX2" s="288"/>
      <c r="AY2" s="288"/>
      <c r="AZ2" s="288"/>
      <c r="BA2" s="288"/>
      <c r="BB2" s="288"/>
      <c r="BC2" s="288"/>
      <c r="BD2" s="288"/>
      <c r="BE2" s="288"/>
      <c r="BS2" s="17" t="s">
        <v>6</v>
      </c>
      <c r="BT2" s="17" t="s">
        <v>7</v>
      </c>
    </row>
    <row r="3" spans="1:74" s="1" customFormat="1"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s="1" customFormat="1" ht="24.95"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pans="1:74" s="1" customFormat="1" ht="12" customHeight="1">
      <c r="B5" s="21"/>
      <c r="C5" s="22"/>
      <c r="D5" s="26" t="s">
        <v>13</v>
      </c>
      <c r="E5" s="22"/>
      <c r="F5" s="22"/>
      <c r="G5" s="22"/>
      <c r="H5" s="22"/>
      <c r="I5" s="22"/>
      <c r="J5" s="22"/>
      <c r="K5" s="251" t="s">
        <v>14</v>
      </c>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2"/>
      <c r="AQ5" s="22"/>
      <c r="AR5" s="20"/>
      <c r="BE5" s="248" t="s">
        <v>15</v>
      </c>
      <c r="BS5" s="17" t="s">
        <v>6</v>
      </c>
    </row>
    <row r="6" spans="1:74" s="1" customFormat="1" ht="36.950000000000003" customHeight="1">
      <c r="B6" s="21"/>
      <c r="C6" s="22"/>
      <c r="D6" s="28" t="s">
        <v>16</v>
      </c>
      <c r="E6" s="22"/>
      <c r="F6" s="22"/>
      <c r="G6" s="22"/>
      <c r="H6" s="22"/>
      <c r="I6" s="22"/>
      <c r="J6" s="22"/>
      <c r="K6" s="253" t="s">
        <v>17</v>
      </c>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2"/>
      <c r="AQ6" s="22"/>
      <c r="AR6" s="20"/>
      <c r="BE6" s="249"/>
      <c r="BS6" s="17" t="s">
        <v>6</v>
      </c>
    </row>
    <row r="7" spans="1:74" s="1" customFormat="1" ht="12" customHeight="1">
      <c r="B7" s="21"/>
      <c r="C7" s="22"/>
      <c r="D7" s="29"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29" t="s">
        <v>20</v>
      </c>
      <c r="AL7" s="22"/>
      <c r="AM7" s="22"/>
      <c r="AN7" s="27" t="s">
        <v>21</v>
      </c>
      <c r="AO7" s="22"/>
      <c r="AP7" s="22"/>
      <c r="AQ7" s="22"/>
      <c r="AR7" s="20"/>
      <c r="BE7" s="249"/>
      <c r="BS7" s="17" t="s">
        <v>6</v>
      </c>
    </row>
    <row r="8" spans="1:74" s="1" customFormat="1" ht="12" customHeight="1">
      <c r="B8" s="21"/>
      <c r="C8" s="22"/>
      <c r="D8" s="29" t="s">
        <v>22</v>
      </c>
      <c r="E8" s="22"/>
      <c r="F8" s="22"/>
      <c r="G8" s="22"/>
      <c r="H8" s="22"/>
      <c r="I8" s="22"/>
      <c r="J8" s="22"/>
      <c r="K8" s="27" t="s">
        <v>23</v>
      </c>
      <c r="L8" s="22"/>
      <c r="M8" s="22"/>
      <c r="N8" s="22"/>
      <c r="O8" s="22"/>
      <c r="P8" s="22"/>
      <c r="Q8" s="22"/>
      <c r="R8" s="22"/>
      <c r="S8" s="22"/>
      <c r="T8" s="22"/>
      <c r="U8" s="22"/>
      <c r="V8" s="22"/>
      <c r="W8" s="22"/>
      <c r="X8" s="22"/>
      <c r="Y8" s="22"/>
      <c r="Z8" s="22"/>
      <c r="AA8" s="22"/>
      <c r="AB8" s="22"/>
      <c r="AC8" s="22"/>
      <c r="AD8" s="22"/>
      <c r="AE8" s="22"/>
      <c r="AF8" s="22"/>
      <c r="AG8" s="22"/>
      <c r="AH8" s="22"/>
      <c r="AI8" s="22"/>
      <c r="AJ8" s="22"/>
      <c r="AK8" s="29" t="s">
        <v>24</v>
      </c>
      <c r="AL8" s="22"/>
      <c r="AM8" s="22"/>
      <c r="AN8" s="30" t="s">
        <v>25</v>
      </c>
      <c r="AO8" s="22"/>
      <c r="AP8" s="22"/>
      <c r="AQ8" s="22"/>
      <c r="AR8" s="20"/>
      <c r="BE8" s="249"/>
      <c r="BS8" s="17" t="s">
        <v>6</v>
      </c>
    </row>
    <row r="9" spans="1:74" s="1" customFormat="1" ht="29.25" customHeight="1">
      <c r="B9" s="21"/>
      <c r="C9" s="22"/>
      <c r="D9" s="26" t="s">
        <v>26</v>
      </c>
      <c r="E9" s="22"/>
      <c r="F9" s="22"/>
      <c r="G9" s="22"/>
      <c r="H9" s="22"/>
      <c r="I9" s="22"/>
      <c r="J9" s="22"/>
      <c r="K9" s="31" t="s">
        <v>27</v>
      </c>
      <c r="L9" s="22"/>
      <c r="M9" s="22"/>
      <c r="N9" s="22"/>
      <c r="O9" s="22"/>
      <c r="P9" s="22"/>
      <c r="Q9" s="22"/>
      <c r="R9" s="22"/>
      <c r="S9" s="22"/>
      <c r="T9" s="22"/>
      <c r="U9" s="22"/>
      <c r="V9" s="22"/>
      <c r="W9" s="22"/>
      <c r="X9" s="22"/>
      <c r="Y9" s="22"/>
      <c r="Z9" s="22"/>
      <c r="AA9" s="22"/>
      <c r="AB9" s="22"/>
      <c r="AC9" s="22"/>
      <c r="AD9" s="22"/>
      <c r="AE9" s="22"/>
      <c r="AF9" s="22"/>
      <c r="AG9" s="22"/>
      <c r="AH9" s="22"/>
      <c r="AI9" s="22"/>
      <c r="AJ9" s="22"/>
      <c r="AK9" s="26" t="s">
        <v>28</v>
      </c>
      <c r="AL9" s="22"/>
      <c r="AM9" s="22"/>
      <c r="AN9" s="31" t="s">
        <v>29</v>
      </c>
      <c r="AO9" s="22"/>
      <c r="AP9" s="22"/>
      <c r="AQ9" s="22"/>
      <c r="AR9" s="20"/>
      <c r="BE9" s="249"/>
      <c r="BS9" s="17" t="s">
        <v>6</v>
      </c>
    </row>
    <row r="10" spans="1:74" s="1" customFormat="1" ht="12" customHeight="1">
      <c r="B10" s="21"/>
      <c r="C10" s="22"/>
      <c r="D10" s="29" t="s">
        <v>30</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9" t="s">
        <v>31</v>
      </c>
      <c r="AL10" s="22"/>
      <c r="AM10" s="22"/>
      <c r="AN10" s="27" t="s">
        <v>32</v>
      </c>
      <c r="AO10" s="22"/>
      <c r="AP10" s="22"/>
      <c r="AQ10" s="22"/>
      <c r="AR10" s="20"/>
      <c r="BE10" s="249"/>
      <c r="BS10" s="17" t="s">
        <v>6</v>
      </c>
    </row>
    <row r="11" spans="1:74" s="1" customFormat="1" ht="18.399999999999999" customHeight="1">
      <c r="B11" s="21"/>
      <c r="C11" s="22"/>
      <c r="D11" s="22"/>
      <c r="E11" s="27" t="s">
        <v>33</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9" t="s">
        <v>34</v>
      </c>
      <c r="AL11" s="22"/>
      <c r="AM11" s="22"/>
      <c r="AN11" s="27" t="s">
        <v>1</v>
      </c>
      <c r="AO11" s="22"/>
      <c r="AP11" s="22"/>
      <c r="AQ11" s="22"/>
      <c r="AR11" s="20"/>
      <c r="BE11" s="249"/>
      <c r="BS11" s="17" t="s">
        <v>6</v>
      </c>
    </row>
    <row r="12" spans="1:74" s="1" customFormat="1" ht="6.95"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249"/>
      <c r="BS12" s="17" t="s">
        <v>6</v>
      </c>
    </row>
    <row r="13" spans="1:74" s="1" customFormat="1" ht="12" customHeight="1">
      <c r="B13" s="21"/>
      <c r="C13" s="22"/>
      <c r="D13" s="29" t="s">
        <v>35</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9" t="s">
        <v>31</v>
      </c>
      <c r="AL13" s="22"/>
      <c r="AM13" s="22"/>
      <c r="AN13" s="32" t="s">
        <v>36</v>
      </c>
      <c r="AO13" s="22"/>
      <c r="AP13" s="22"/>
      <c r="AQ13" s="22"/>
      <c r="AR13" s="20"/>
      <c r="BE13" s="249"/>
      <c r="BS13" s="17" t="s">
        <v>6</v>
      </c>
    </row>
    <row r="14" spans="1:74" ht="12.75">
      <c r="B14" s="21"/>
      <c r="C14" s="22"/>
      <c r="D14" s="22"/>
      <c r="E14" s="254" t="s">
        <v>36</v>
      </c>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9" t="s">
        <v>34</v>
      </c>
      <c r="AL14" s="22"/>
      <c r="AM14" s="22"/>
      <c r="AN14" s="32" t="s">
        <v>36</v>
      </c>
      <c r="AO14" s="22"/>
      <c r="AP14" s="22"/>
      <c r="AQ14" s="22"/>
      <c r="AR14" s="20"/>
      <c r="BE14" s="249"/>
      <c r="BS14" s="17" t="s">
        <v>6</v>
      </c>
    </row>
    <row r="15" spans="1:74" s="1" customFormat="1" ht="6.95"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249"/>
      <c r="BS15" s="17" t="s">
        <v>4</v>
      </c>
    </row>
    <row r="16" spans="1:74" s="1" customFormat="1" ht="12" customHeight="1">
      <c r="B16" s="21"/>
      <c r="C16" s="22"/>
      <c r="D16" s="29" t="s">
        <v>37</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9" t="s">
        <v>31</v>
      </c>
      <c r="AL16" s="22"/>
      <c r="AM16" s="22"/>
      <c r="AN16" s="27" t="s">
        <v>38</v>
      </c>
      <c r="AO16" s="22"/>
      <c r="AP16" s="22"/>
      <c r="AQ16" s="22"/>
      <c r="AR16" s="20"/>
      <c r="BE16" s="249"/>
      <c r="BS16" s="17" t="s">
        <v>4</v>
      </c>
    </row>
    <row r="17" spans="1:71" s="1" customFormat="1" ht="18.399999999999999" customHeight="1">
      <c r="B17" s="21"/>
      <c r="C17" s="22"/>
      <c r="D17" s="22"/>
      <c r="E17" s="27" t="s">
        <v>39</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9" t="s">
        <v>34</v>
      </c>
      <c r="AL17" s="22"/>
      <c r="AM17" s="22"/>
      <c r="AN17" s="27" t="s">
        <v>1</v>
      </c>
      <c r="AO17" s="22"/>
      <c r="AP17" s="22"/>
      <c r="AQ17" s="22"/>
      <c r="AR17" s="20"/>
      <c r="BE17" s="249"/>
      <c r="BS17" s="17" t="s">
        <v>40</v>
      </c>
    </row>
    <row r="18" spans="1:71" s="1" customFormat="1" ht="6.95"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249"/>
      <c r="BS18" s="17" t="s">
        <v>6</v>
      </c>
    </row>
    <row r="19" spans="1:71" s="1" customFormat="1" ht="12" customHeight="1">
      <c r="B19" s="21"/>
      <c r="C19" s="22"/>
      <c r="D19" s="29" t="s">
        <v>41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9" t="s">
        <v>31</v>
      </c>
      <c r="AL19" s="22"/>
      <c r="AM19" s="22"/>
      <c r="AN19" s="27" t="s">
        <v>1</v>
      </c>
      <c r="AO19" s="22"/>
      <c r="AP19" s="22"/>
      <c r="AQ19" s="22"/>
      <c r="AR19" s="20"/>
      <c r="BE19" s="249"/>
      <c r="BS19" s="17" t="s">
        <v>6</v>
      </c>
    </row>
    <row r="20" spans="1:71" s="1" customFormat="1" ht="18.399999999999999" customHeight="1">
      <c r="B20" s="21"/>
      <c r="C20" s="22"/>
      <c r="D20" s="22"/>
      <c r="E20" s="27" t="s">
        <v>42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9" t="s">
        <v>34</v>
      </c>
      <c r="AL20" s="22"/>
      <c r="AM20" s="22"/>
      <c r="AN20" s="27" t="s">
        <v>1</v>
      </c>
      <c r="AO20" s="22"/>
      <c r="AP20" s="22"/>
      <c r="AQ20" s="22"/>
      <c r="AR20" s="20"/>
      <c r="BE20" s="249"/>
      <c r="BS20" s="17" t="s">
        <v>4</v>
      </c>
    </row>
    <row r="21" spans="1:71" s="1" customFormat="1" ht="6.95"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249"/>
    </row>
    <row r="22" spans="1:71" s="1" customFormat="1" ht="12" customHeight="1">
      <c r="B22" s="21"/>
      <c r="C22" s="22"/>
      <c r="D22" s="29" t="s">
        <v>43</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249"/>
    </row>
    <row r="23" spans="1:71" s="1" customFormat="1" ht="250.5" customHeight="1">
      <c r="B23" s="21"/>
      <c r="C23" s="22"/>
      <c r="D23" s="22"/>
      <c r="E23" s="256" t="s">
        <v>44</v>
      </c>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2"/>
      <c r="AP23" s="22"/>
      <c r="AQ23" s="22"/>
      <c r="AR23" s="20"/>
      <c r="BE23" s="249"/>
    </row>
    <row r="24" spans="1:71" s="1" customFormat="1" ht="6.95"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249"/>
    </row>
    <row r="25" spans="1:71" s="1" customFormat="1" ht="6.95" customHeight="1">
      <c r="B25" s="21"/>
      <c r="C25" s="22"/>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2"/>
      <c r="AQ25" s="22"/>
      <c r="AR25" s="20"/>
      <c r="BE25" s="249"/>
    </row>
    <row r="26" spans="1:71" s="2" customFormat="1" ht="25.9" customHeight="1">
      <c r="A26" s="35"/>
      <c r="B26" s="36"/>
      <c r="C26" s="37"/>
      <c r="D26" s="38" t="s">
        <v>45</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257">
        <f>ROUND(AG94,2)</f>
        <v>0</v>
      </c>
      <c r="AL26" s="258"/>
      <c r="AM26" s="258"/>
      <c r="AN26" s="258"/>
      <c r="AO26" s="258"/>
      <c r="AP26" s="37"/>
      <c r="AQ26" s="37"/>
      <c r="AR26" s="40"/>
      <c r="BE26" s="249"/>
    </row>
    <row r="27" spans="1:71" s="2" customFormat="1" ht="6.95"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249"/>
    </row>
    <row r="28" spans="1:71" s="2" customFormat="1" ht="12.75">
      <c r="A28" s="35"/>
      <c r="B28" s="36"/>
      <c r="C28" s="37"/>
      <c r="D28" s="37"/>
      <c r="E28" s="37"/>
      <c r="F28" s="37"/>
      <c r="G28" s="37"/>
      <c r="H28" s="37"/>
      <c r="I28" s="37"/>
      <c r="J28" s="37"/>
      <c r="K28" s="37"/>
      <c r="L28" s="259" t="s">
        <v>46</v>
      </c>
      <c r="M28" s="259"/>
      <c r="N28" s="259"/>
      <c r="O28" s="259"/>
      <c r="P28" s="259"/>
      <c r="Q28" s="37"/>
      <c r="R28" s="37"/>
      <c r="S28" s="37"/>
      <c r="T28" s="37"/>
      <c r="U28" s="37"/>
      <c r="V28" s="37"/>
      <c r="W28" s="259" t="s">
        <v>47</v>
      </c>
      <c r="X28" s="259"/>
      <c r="Y28" s="259"/>
      <c r="Z28" s="259"/>
      <c r="AA28" s="259"/>
      <c r="AB28" s="259"/>
      <c r="AC28" s="259"/>
      <c r="AD28" s="259"/>
      <c r="AE28" s="259"/>
      <c r="AF28" s="37"/>
      <c r="AG28" s="37"/>
      <c r="AH28" s="37"/>
      <c r="AI28" s="37"/>
      <c r="AJ28" s="37"/>
      <c r="AK28" s="259" t="s">
        <v>48</v>
      </c>
      <c r="AL28" s="259"/>
      <c r="AM28" s="259"/>
      <c r="AN28" s="259"/>
      <c r="AO28" s="259"/>
      <c r="AP28" s="37"/>
      <c r="AQ28" s="37"/>
      <c r="AR28" s="40"/>
      <c r="BE28" s="249"/>
    </row>
    <row r="29" spans="1:71" s="3" customFormat="1" ht="14.45" customHeight="1">
      <c r="B29" s="41"/>
      <c r="C29" s="42"/>
      <c r="D29" s="29" t="s">
        <v>49</v>
      </c>
      <c r="E29" s="42"/>
      <c r="F29" s="29" t="s">
        <v>50</v>
      </c>
      <c r="G29" s="42"/>
      <c r="H29" s="42"/>
      <c r="I29" s="42"/>
      <c r="J29" s="42"/>
      <c r="K29" s="42"/>
      <c r="L29" s="262">
        <v>0.21</v>
      </c>
      <c r="M29" s="261"/>
      <c r="N29" s="261"/>
      <c r="O29" s="261"/>
      <c r="P29" s="261"/>
      <c r="Q29" s="42"/>
      <c r="R29" s="42"/>
      <c r="S29" s="42"/>
      <c r="T29" s="42"/>
      <c r="U29" s="42"/>
      <c r="V29" s="42"/>
      <c r="W29" s="260">
        <f>ROUND(AZ94, 2)</f>
        <v>0</v>
      </c>
      <c r="X29" s="261"/>
      <c r="Y29" s="261"/>
      <c r="Z29" s="261"/>
      <c r="AA29" s="261"/>
      <c r="AB29" s="261"/>
      <c r="AC29" s="261"/>
      <c r="AD29" s="261"/>
      <c r="AE29" s="261"/>
      <c r="AF29" s="42"/>
      <c r="AG29" s="42"/>
      <c r="AH29" s="42"/>
      <c r="AI29" s="42"/>
      <c r="AJ29" s="42"/>
      <c r="AK29" s="260">
        <f>ROUND(AV94, 2)</f>
        <v>0</v>
      </c>
      <c r="AL29" s="261"/>
      <c r="AM29" s="261"/>
      <c r="AN29" s="261"/>
      <c r="AO29" s="261"/>
      <c r="AP29" s="42"/>
      <c r="AQ29" s="42"/>
      <c r="AR29" s="43"/>
      <c r="BE29" s="250"/>
    </row>
    <row r="30" spans="1:71" s="3" customFormat="1" ht="14.45" customHeight="1">
      <c r="B30" s="41"/>
      <c r="C30" s="42"/>
      <c r="D30" s="42"/>
      <c r="E30" s="42"/>
      <c r="F30" s="29" t="s">
        <v>51</v>
      </c>
      <c r="G30" s="42"/>
      <c r="H30" s="42"/>
      <c r="I30" s="42"/>
      <c r="J30" s="42"/>
      <c r="K30" s="42"/>
      <c r="L30" s="262">
        <v>0.15</v>
      </c>
      <c r="M30" s="261"/>
      <c r="N30" s="261"/>
      <c r="O30" s="261"/>
      <c r="P30" s="261"/>
      <c r="Q30" s="42"/>
      <c r="R30" s="42"/>
      <c r="S30" s="42"/>
      <c r="T30" s="42"/>
      <c r="U30" s="42"/>
      <c r="V30" s="42"/>
      <c r="W30" s="260">
        <f>ROUND(BA94, 2)</f>
        <v>0</v>
      </c>
      <c r="X30" s="261"/>
      <c r="Y30" s="261"/>
      <c r="Z30" s="261"/>
      <c r="AA30" s="261"/>
      <c r="AB30" s="261"/>
      <c r="AC30" s="261"/>
      <c r="AD30" s="261"/>
      <c r="AE30" s="261"/>
      <c r="AF30" s="42"/>
      <c r="AG30" s="42"/>
      <c r="AH30" s="42"/>
      <c r="AI30" s="42"/>
      <c r="AJ30" s="42"/>
      <c r="AK30" s="260">
        <f>ROUND(AW94, 2)</f>
        <v>0</v>
      </c>
      <c r="AL30" s="261"/>
      <c r="AM30" s="261"/>
      <c r="AN30" s="261"/>
      <c r="AO30" s="261"/>
      <c r="AP30" s="42"/>
      <c r="AQ30" s="42"/>
      <c r="AR30" s="43"/>
      <c r="BE30" s="250"/>
    </row>
    <row r="31" spans="1:71" s="3" customFormat="1" ht="14.45" hidden="1" customHeight="1">
      <c r="B31" s="41"/>
      <c r="C31" s="42"/>
      <c r="D31" s="42"/>
      <c r="E31" s="42"/>
      <c r="F31" s="29" t="s">
        <v>52</v>
      </c>
      <c r="G31" s="42"/>
      <c r="H31" s="42"/>
      <c r="I31" s="42"/>
      <c r="J31" s="42"/>
      <c r="K31" s="42"/>
      <c r="L31" s="262">
        <v>0.21</v>
      </c>
      <c r="M31" s="261"/>
      <c r="N31" s="261"/>
      <c r="O31" s="261"/>
      <c r="P31" s="261"/>
      <c r="Q31" s="42"/>
      <c r="R31" s="42"/>
      <c r="S31" s="42"/>
      <c r="T31" s="42"/>
      <c r="U31" s="42"/>
      <c r="V31" s="42"/>
      <c r="W31" s="260">
        <f>ROUND(BB94, 2)</f>
        <v>0</v>
      </c>
      <c r="X31" s="261"/>
      <c r="Y31" s="261"/>
      <c r="Z31" s="261"/>
      <c r="AA31" s="261"/>
      <c r="AB31" s="261"/>
      <c r="AC31" s="261"/>
      <c r="AD31" s="261"/>
      <c r="AE31" s="261"/>
      <c r="AF31" s="42"/>
      <c r="AG31" s="42"/>
      <c r="AH31" s="42"/>
      <c r="AI31" s="42"/>
      <c r="AJ31" s="42"/>
      <c r="AK31" s="260">
        <v>0</v>
      </c>
      <c r="AL31" s="261"/>
      <c r="AM31" s="261"/>
      <c r="AN31" s="261"/>
      <c r="AO31" s="261"/>
      <c r="AP31" s="42"/>
      <c r="AQ31" s="42"/>
      <c r="AR31" s="43"/>
      <c r="BE31" s="250"/>
    </row>
    <row r="32" spans="1:71" s="3" customFormat="1" ht="14.45" hidden="1" customHeight="1">
      <c r="B32" s="41"/>
      <c r="C32" s="42"/>
      <c r="D32" s="42"/>
      <c r="E32" s="42"/>
      <c r="F32" s="29" t="s">
        <v>53</v>
      </c>
      <c r="G32" s="42"/>
      <c r="H32" s="42"/>
      <c r="I32" s="42"/>
      <c r="J32" s="42"/>
      <c r="K32" s="42"/>
      <c r="L32" s="262">
        <v>0.15</v>
      </c>
      <c r="M32" s="261"/>
      <c r="N32" s="261"/>
      <c r="O32" s="261"/>
      <c r="P32" s="261"/>
      <c r="Q32" s="42"/>
      <c r="R32" s="42"/>
      <c r="S32" s="42"/>
      <c r="T32" s="42"/>
      <c r="U32" s="42"/>
      <c r="V32" s="42"/>
      <c r="W32" s="260">
        <f>ROUND(BC94, 2)</f>
        <v>0</v>
      </c>
      <c r="X32" s="261"/>
      <c r="Y32" s="261"/>
      <c r="Z32" s="261"/>
      <c r="AA32" s="261"/>
      <c r="AB32" s="261"/>
      <c r="AC32" s="261"/>
      <c r="AD32" s="261"/>
      <c r="AE32" s="261"/>
      <c r="AF32" s="42"/>
      <c r="AG32" s="42"/>
      <c r="AH32" s="42"/>
      <c r="AI32" s="42"/>
      <c r="AJ32" s="42"/>
      <c r="AK32" s="260">
        <v>0</v>
      </c>
      <c r="AL32" s="261"/>
      <c r="AM32" s="261"/>
      <c r="AN32" s="261"/>
      <c r="AO32" s="261"/>
      <c r="AP32" s="42"/>
      <c r="AQ32" s="42"/>
      <c r="AR32" s="43"/>
      <c r="BE32" s="250"/>
    </row>
    <row r="33" spans="1:57" s="3" customFormat="1" ht="14.45" hidden="1" customHeight="1">
      <c r="B33" s="41"/>
      <c r="C33" s="42"/>
      <c r="D33" s="42"/>
      <c r="E33" s="42"/>
      <c r="F33" s="29" t="s">
        <v>54</v>
      </c>
      <c r="G33" s="42"/>
      <c r="H33" s="42"/>
      <c r="I33" s="42"/>
      <c r="J33" s="42"/>
      <c r="K33" s="42"/>
      <c r="L33" s="262">
        <v>0</v>
      </c>
      <c r="M33" s="261"/>
      <c r="N33" s="261"/>
      <c r="O33" s="261"/>
      <c r="P33" s="261"/>
      <c r="Q33" s="42"/>
      <c r="R33" s="42"/>
      <c r="S33" s="42"/>
      <c r="T33" s="42"/>
      <c r="U33" s="42"/>
      <c r="V33" s="42"/>
      <c r="W33" s="260">
        <f>ROUND(BD94, 2)</f>
        <v>0</v>
      </c>
      <c r="X33" s="261"/>
      <c r="Y33" s="261"/>
      <c r="Z33" s="261"/>
      <c r="AA33" s="261"/>
      <c r="AB33" s="261"/>
      <c r="AC33" s="261"/>
      <c r="AD33" s="261"/>
      <c r="AE33" s="261"/>
      <c r="AF33" s="42"/>
      <c r="AG33" s="42"/>
      <c r="AH33" s="42"/>
      <c r="AI33" s="42"/>
      <c r="AJ33" s="42"/>
      <c r="AK33" s="260">
        <v>0</v>
      </c>
      <c r="AL33" s="261"/>
      <c r="AM33" s="261"/>
      <c r="AN33" s="261"/>
      <c r="AO33" s="261"/>
      <c r="AP33" s="42"/>
      <c r="AQ33" s="42"/>
      <c r="AR33" s="43"/>
      <c r="BE33" s="250"/>
    </row>
    <row r="34" spans="1:57" s="2" customFormat="1" ht="6.95"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249"/>
    </row>
    <row r="35" spans="1:57" s="2" customFormat="1" ht="25.9" customHeight="1">
      <c r="A35" s="35"/>
      <c r="B35" s="36"/>
      <c r="C35" s="44"/>
      <c r="D35" s="45" t="s">
        <v>55</v>
      </c>
      <c r="E35" s="46"/>
      <c r="F35" s="46"/>
      <c r="G35" s="46"/>
      <c r="H35" s="46"/>
      <c r="I35" s="46"/>
      <c r="J35" s="46"/>
      <c r="K35" s="46"/>
      <c r="L35" s="46"/>
      <c r="M35" s="46"/>
      <c r="N35" s="46"/>
      <c r="O35" s="46"/>
      <c r="P35" s="46"/>
      <c r="Q35" s="46"/>
      <c r="R35" s="46"/>
      <c r="S35" s="46"/>
      <c r="T35" s="47" t="s">
        <v>56</v>
      </c>
      <c r="U35" s="46"/>
      <c r="V35" s="46"/>
      <c r="W35" s="46"/>
      <c r="X35" s="263" t="s">
        <v>57</v>
      </c>
      <c r="Y35" s="264"/>
      <c r="Z35" s="264"/>
      <c r="AA35" s="264"/>
      <c r="AB35" s="264"/>
      <c r="AC35" s="46"/>
      <c r="AD35" s="46"/>
      <c r="AE35" s="46"/>
      <c r="AF35" s="46"/>
      <c r="AG35" s="46"/>
      <c r="AH35" s="46"/>
      <c r="AI35" s="46"/>
      <c r="AJ35" s="46"/>
      <c r="AK35" s="265">
        <f>SUM(AK26:AK33)</f>
        <v>0</v>
      </c>
      <c r="AL35" s="264"/>
      <c r="AM35" s="264"/>
      <c r="AN35" s="264"/>
      <c r="AO35" s="266"/>
      <c r="AP35" s="44"/>
      <c r="AQ35" s="44"/>
      <c r="AR35" s="40"/>
      <c r="BE35" s="35"/>
    </row>
    <row r="36" spans="1:57" s="2" customFormat="1" ht="6.95"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14.45" customHeight="1">
      <c r="A37" s="35"/>
      <c r="B37" s="3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40"/>
      <c r="BE37" s="35"/>
    </row>
    <row r="38" spans="1:57" s="1" customFormat="1" ht="14.45"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pans="1:57" s="1" customFormat="1" ht="14.45"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pans="1:57" s="1" customFormat="1" ht="14.45"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pans="1:57" s="1" customFormat="1" ht="14.45"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pans="1:57" s="1" customFormat="1" ht="14.45"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pans="1:57" s="1" customFormat="1" ht="14.45"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pans="1:57" s="1" customFormat="1" ht="14.45"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pans="1:57" s="1" customFormat="1" ht="14.45"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pans="1:57" s="1" customFormat="1" ht="14.45"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pans="1:57" s="1" customFormat="1" ht="14.45"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pans="1:57" s="1" customFormat="1" ht="14.45"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pans="1:57" s="2" customFormat="1" ht="14.45" customHeight="1">
      <c r="B49" s="48"/>
      <c r="C49" s="49"/>
      <c r="D49" s="50" t="s">
        <v>58</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0" t="s">
        <v>59</v>
      </c>
      <c r="AI49" s="51"/>
      <c r="AJ49" s="51"/>
      <c r="AK49" s="51"/>
      <c r="AL49" s="51"/>
      <c r="AM49" s="51"/>
      <c r="AN49" s="51"/>
      <c r="AO49" s="51"/>
      <c r="AP49" s="49"/>
      <c r="AQ49" s="49"/>
      <c r="AR49" s="52"/>
    </row>
    <row r="50" spans="1:57" ht="11.25">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spans="1:57" ht="11.25">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spans="1:57" ht="11.25">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spans="1:57" ht="11.25">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spans="1:57" ht="11.25">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spans="1:57" ht="11.2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spans="1:57" ht="11.25">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spans="1:57" ht="11.2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spans="1:57" ht="11.25">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spans="1:57" ht="11.25">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pans="1:57" s="2" customFormat="1" ht="12.75">
      <c r="A60" s="35"/>
      <c r="B60" s="36"/>
      <c r="C60" s="37"/>
      <c r="D60" s="53" t="s">
        <v>60</v>
      </c>
      <c r="E60" s="39"/>
      <c r="F60" s="39"/>
      <c r="G60" s="39"/>
      <c r="H60" s="39"/>
      <c r="I60" s="39"/>
      <c r="J60" s="39"/>
      <c r="K60" s="39"/>
      <c r="L60" s="39"/>
      <c r="M60" s="39"/>
      <c r="N60" s="39"/>
      <c r="O60" s="39"/>
      <c r="P60" s="39"/>
      <c r="Q60" s="39"/>
      <c r="R60" s="39"/>
      <c r="S60" s="39"/>
      <c r="T60" s="39"/>
      <c r="U60" s="39"/>
      <c r="V60" s="53" t="s">
        <v>61</v>
      </c>
      <c r="W60" s="39"/>
      <c r="X60" s="39"/>
      <c r="Y60" s="39"/>
      <c r="Z60" s="39"/>
      <c r="AA60" s="39"/>
      <c r="AB60" s="39"/>
      <c r="AC60" s="39"/>
      <c r="AD60" s="39"/>
      <c r="AE60" s="39"/>
      <c r="AF60" s="39"/>
      <c r="AG60" s="39"/>
      <c r="AH60" s="53" t="s">
        <v>60</v>
      </c>
      <c r="AI60" s="39"/>
      <c r="AJ60" s="39"/>
      <c r="AK60" s="39"/>
      <c r="AL60" s="39"/>
      <c r="AM60" s="53" t="s">
        <v>61</v>
      </c>
      <c r="AN60" s="39"/>
      <c r="AO60" s="39"/>
      <c r="AP60" s="37"/>
      <c r="AQ60" s="37"/>
      <c r="AR60" s="40"/>
      <c r="BE60" s="35"/>
    </row>
    <row r="61" spans="1:57" ht="11.25">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spans="1:57" ht="11.25">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spans="1:57" ht="11.25">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pans="1:57" s="2" customFormat="1" ht="12.75">
      <c r="A64" s="35"/>
      <c r="B64" s="36"/>
      <c r="C64" s="37"/>
      <c r="D64" s="50" t="s">
        <v>62</v>
      </c>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0" t="s">
        <v>63</v>
      </c>
      <c r="AI64" s="54"/>
      <c r="AJ64" s="54"/>
      <c r="AK64" s="54"/>
      <c r="AL64" s="54"/>
      <c r="AM64" s="54"/>
      <c r="AN64" s="54"/>
      <c r="AO64" s="54"/>
      <c r="AP64" s="37"/>
      <c r="AQ64" s="37"/>
      <c r="AR64" s="40"/>
      <c r="BE64" s="35"/>
    </row>
    <row r="65" spans="1:57" ht="11.2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spans="1:57" ht="11.25">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spans="1:57" ht="11.25">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spans="1:57" ht="11.25">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spans="1:57" ht="11.25">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spans="1:57" ht="11.25">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spans="1:57" ht="11.25">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spans="1:57" ht="11.25">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spans="1:57" ht="11.25">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spans="1:57" ht="11.25">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pans="1:57" s="2" customFormat="1" ht="12.75">
      <c r="A75" s="35"/>
      <c r="B75" s="36"/>
      <c r="C75" s="37"/>
      <c r="D75" s="53" t="s">
        <v>60</v>
      </c>
      <c r="E75" s="39"/>
      <c r="F75" s="39"/>
      <c r="G75" s="39"/>
      <c r="H75" s="39"/>
      <c r="I75" s="39"/>
      <c r="J75" s="39"/>
      <c r="K75" s="39"/>
      <c r="L75" s="39"/>
      <c r="M75" s="39"/>
      <c r="N75" s="39"/>
      <c r="O75" s="39"/>
      <c r="P75" s="39"/>
      <c r="Q75" s="39"/>
      <c r="R75" s="39"/>
      <c r="S75" s="39"/>
      <c r="T75" s="39"/>
      <c r="U75" s="39"/>
      <c r="V75" s="53" t="s">
        <v>61</v>
      </c>
      <c r="W75" s="39"/>
      <c r="X75" s="39"/>
      <c r="Y75" s="39"/>
      <c r="Z75" s="39"/>
      <c r="AA75" s="39"/>
      <c r="AB75" s="39"/>
      <c r="AC75" s="39"/>
      <c r="AD75" s="39"/>
      <c r="AE75" s="39"/>
      <c r="AF75" s="39"/>
      <c r="AG75" s="39"/>
      <c r="AH75" s="53" t="s">
        <v>60</v>
      </c>
      <c r="AI75" s="39"/>
      <c r="AJ75" s="39"/>
      <c r="AK75" s="39"/>
      <c r="AL75" s="39"/>
      <c r="AM75" s="53" t="s">
        <v>61</v>
      </c>
      <c r="AN75" s="39"/>
      <c r="AO75" s="39"/>
      <c r="AP75" s="37"/>
      <c r="AQ75" s="37"/>
      <c r="AR75" s="40"/>
      <c r="BE75" s="35"/>
    </row>
    <row r="76" spans="1:57" s="2" customFormat="1" ht="11.25">
      <c r="A76" s="35"/>
      <c r="B76" s="36"/>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40"/>
      <c r="BE76" s="35"/>
    </row>
    <row r="77" spans="1:57" s="2" customFormat="1" ht="6.95" customHeight="1">
      <c r="A77" s="35"/>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40"/>
      <c r="BE77" s="35"/>
    </row>
    <row r="81" spans="1:91" s="2" customFormat="1" ht="6.95" customHeight="1">
      <c r="A81" s="35"/>
      <c r="B81" s="57"/>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40"/>
      <c r="BE81" s="35"/>
    </row>
    <row r="82" spans="1:91" s="2" customFormat="1" ht="24.95" customHeight="1">
      <c r="A82" s="35"/>
      <c r="B82" s="36"/>
      <c r="C82" s="23" t="s">
        <v>64</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40"/>
      <c r="BE82" s="35"/>
    </row>
    <row r="83" spans="1:91" s="2" customFormat="1" ht="6.95" customHeight="1">
      <c r="A83" s="35"/>
      <c r="B83" s="36"/>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40"/>
      <c r="BE83" s="35"/>
    </row>
    <row r="84" spans="1:91" s="4" customFormat="1" ht="12" customHeight="1">
      <c r="B84" s="59"/>
      <c r="C84" s="29" t="s">
        <v>13</v>
      </c>
      <c r="D84" s="60"/>
      <c r="E84" s="60"/>
      <c r="F84" s="60"/>
      <c r="G84" s="60"/>
      <c r="H84" s="60"/>
      <c r="I84" s="60"/>
      <c r="J84" s="60"/>
      <c r="K84" s="60"/>
      <c r="L84" s="60" t="str">
        <f>K5</f>
        <v>2141_DVZ</v>
      </c>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1"/>
    </row>
    <row r="85" spans="1:91" s="5" customFormat="1" ht="36.950000000000003" customHeight="1">
      <c r="B85" s="62"/>
      <c r="C85" s="63" t="s">
        <v>16</v>
      </c>
      <c r="D85" s="64"/>
      <c r="E85" s="64"/>
      <c r="F85" s="64"/>
      <c r="G85" s="64"/>
      <c r="H85" s="64"/>
      <c r="I85" s="64"/>
      <c r="J85" s="64"/>
      <c r="K85" s="64"/>
      <c r="L85" s="267" t="str">
        <f>K6</f>
        <v xml:space="preserve"> Oprava a modernizace LDN - komplement</v>
      </c>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64"/>
      <c r="AQ85" s="64"/>
      <c r="AR85" s="65"/>
    </row>
    <row r="86" spans="1:91" s="2" customFormat="1" ht="6.95" customHeight="1">
      <c r="A86" s="35"/>
      <c r="B86" s="36"/>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40"/>
      <c r="BE86" s="35"/>
    </row>
    <row r="87" spans="1:91" s="2" customFormat="1" ht="12" customHeight="1">
      <c r="A87" s="35"/>
      <c r="B87" s="36"/>
      <c r="C87" s="29" t="s">
        <v>22</v>
      </c>
      <c r="D87" s="37"/>
      <c r="E87" s="37"/>
      <c r="F87" s="37"/>
      <c r="G87" s="37"/>
      <c r="H87" s="37"/>
      <c r="I87" s="37"/>
      <c r="J87" s="37"/>
      <c r="K87" s="37"/>
      <c r="L87" s="66" t="str">
        <f>IF(K8="","",K8)</f>
        <v>Česká Lípa</v>
      </c>
      <c r="M87" s="37"/>
      <c r="N87" s="37"/>
      <c r="O87" s="37"/>
      <c r="P87" s="37"/>
      <c r="Q87" s="37"/>
      <c r="R87" s="37"/>
      <c r="S87" s="37"/>
      <c r="T87" s="37"/>
      <c r="U87" s="37"/>
      <c r="V87" s="37"/>
      <c r="W87" s="37"/>
      <c r="X87" s="37"/>
      <c r="Y87" s="37"/>
      <c r="Z87" s="37"/>
      <c r="AA87" s="37"/>
      <c r="AB87" s="37"/>
      <c r="AC87" s="37"/>
      <c r="AD87" s="37"/>
      <c r="AE87" s="37"/>
      <c r="AF87" s="37"/>
      <c r="AG87" s="37"/>
      <c r="AH87" s="37"/>
      <c r="AI87" s="29" t="s">
        <v>24</v>
      </c>
      <c r="AJ87" s="37"/>
      <c r="AK87" s="37"/>
      <c r="AL87" s="37"/>
      <c r="AM87" s="269" t="str">
        <f>IF(AN8= "","",AN8)</f>
        <v>15. 3. 2022</v>
      </c>
      <c r="AN87" s="269"/>
      <c r="AO87" s="37"/>
      <c r="AP87" s="37"/>
      <c r="AQ87" s="37"/>
      <c r="AR87" s="40"/>
      <c r="BE87" s="35"/>
    </row>
    <row r="88" spans="1:91" s="2" customFormat="1" ht="6.95" customHeight="1">
      <c r="A88" s="35"/>
      <c r="B88" s="36"/>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40"/>
      <c r="BE88" s="35"/>
    </row>
    <row r="89" spans="1:91" s="2" customFormat="1" ht="25.7" customHeight="1">
      <c r="A89" s="35"/>
      <c r="B89" s="36"/>
      <c r="C89" s="29" t="s">
        <v>30</v>
      </c>
      <c r="D89" s="37"/>
      <c r="E89" s="37"/>
      <c r="F89" s="37"/>
      <c r="G89" s="37"/>
      <c r="H89" s="37"/>
      <c r="I89" s="37"/>
      <c r="J89" s="37"/>
      <c r="K89" s="37"/>
      <c r="L89" s="60" t="str">
        <f>IF(E11= "","",E11)</f>
        <v>Nemocnice s poliklinikou Česká Lípa,a.s.,Purkyňova</v>
      </c>
      <c r="M89" s="37"/>
      <c r="N89" s="37"/>
      <c r="O89" s="37"/>
      <c r="P89" s="37"/>
      <c r="Q89" s="37"/>
      <c r="R89" s="37"/>
      <c r="S89" s="37"/>
      <c r="T89" s="37"/>
      <c r="U89" s="37"/>
      <c r="V89" s="37"/>
      <c r="W89" s="37"/>
      <c r="X89" s="37"/>
      <c r="Y89" s="37"/>
      <c r="Z89" s="37"/>
      <c r="AA89" s="37"/>
      <c r="AB89" s="37"/>
      <c r="AC89" s="37"/>
      <c r="AD89" s="37"/>
      <c r="AE89" s="37"/>
      <c r="AF89" s="37"/>
      <c r="AG89" s="37"/>
      <c r="AH89" s="37"/>
      <c r="AI89" s="29" t="s">
        <v>37</v>
      </c>
      <c r="AJ89" s="37"/>
      <c r="AK89" s="37"/>
      <c r="AL89" s="37"/>
      <c r="AM89" s="270" t="str">
        <f>IF(E17="","",E17)</f>
        <v>STORING spol. s r.o., Žitavská 727/16, LBC 3</v>
      </c>
      <c r="AN89" s="271"/>
      <c r="AO89" s="271"/>
      <c r="AP89" s="271"/>
      <c r="AQ89" s="37"/>
      <c r="AR89" s="40"/>
      <c r="AS89" s="272" t="s">
        <v>65</v>
      </c>
      <c r="AT89" s="273"/>
      <c r="AU89" s="68"/>
      <c r="AV89" s="68"/>
      <c r="AW89" s="68"/>
      <c r="AX89" s="68"/>
      <c r="AY89" s="68"/>
      <c r="AZ89" s="68"/>
      <c r="BA89" s="68"/>
      <c r="BB89" s="68"/>
      <c r="BC89" s="68"/>
      <c r="BD89" s="69"/>
      <c r="BE89" s="35"/>
    </row>
    <row r="90" spans="1:91" s="2" customFormat="1" ht="15.2" customHeight="1">
      <c r="A90" s="35"/>
      <c r="B90" s="36"/>
      <c r="C90" s="29" t="s">
        <v>35</v>
      </c>
      <c r="D90" s="37"/>
      <c r="E90" s="37"/>
      <c r="F90" s="37"/>
      <c r="G90" s="37"/>
      <c r="H90" s="37"/>
      <c r="I90" s="37"/>
      <c r="J90" s="37"/>
      <c r="K90" s="37"/>
      <c r="L90" s="60"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29" t="s">
        <v>41</v>
      </c>
      <c r="AJ90" s="37"/>
      <c r="AK90" s="37"/>
      <c r="AL90" s="37"/>
      <c r="AM90" s="270" t="str">
        <f>IF(E20="","",E20)</f>
        <v>Zuzana Morávková</v>
      </c>
      <c r="AN90" s="271"/>
      <c r="AO90" s="271"/>
      <c r="AP90" s="271"/>
      <c r="AQ90" s="37"/>
      <c r="AR90" s="40"/>
      <c r="AS90" s="274"/>
      <c r="AT90" s="275"/>
      <c r="AU90" s="70"/>
      <c r="AV90" s="70"/>
      <c r="AW90" s="70"/>
      <c r="AX90" s="70"/>
      <c r="AY90" s="70"/>
      <c r="AZ90" s="70"/>
      <c r="BA90" s="70"/>
      <c r="BB90" s="70"/>
      <c r="BC90" s="70"/>
      <c r="BD90" s="71"/>
      <c r="BE90" s="35"/>
    </row>
    <row r="91" spans="1:91" s="2" customFormat="1" ht="10.9" customHeight="1">
      <c r="A91" s="35"/>
      <c r="B91" s="36"/>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40"/>
      <c r="AS91" s="276"/>
      <c r="AT91" s="277"/>
      <c r="AU91" s="72"/>
      <c r="AV91" s="72"/>
      <c r="AW91" s="72"/>
      <c r="AX91" s="72"/>
      <c r="AY91" s="72"/>
      <c r="AZ91" s="72"/>
      <c r="BA91" s="72"/>
      <c r="BB91" s="72"/>
      <c r="BC91" s="72"/>
      <c r="BD91" s="73"/>
      <c r="BE91" s="35"/>
    </row>
    <row r="92" spans="1:91" s="2" customFormat="1" ht="29.25" customHeight="1">
      <c r="A92" s="35"/>
      <c r="B92" s="36"/>
      <c r="C92" s="278" t="s">
        <v>66</v>
      </c>
      <c r="D92" s="279"/>
      <c r="E92" s="279"/>
      <c r="F92" s="279"/>
      <c r="G92" s="279"/>
      <c r="H92" s="74"/>
      <c r="I92" s="280" t="s">
        <v>67</v>
      </c>
      <c r="J92" s="279"/>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81" t="s">
        <v>68</v>
      </c>
      <c r="AH92" s="279"/>
      <c r="AI92" s="279"/>
      <c r="AJ92" s="279"/>
      <c r="AK92" s="279"/>
      <c r="AL92" s="279"/>
      <c r="AM92" s="279"/>
      <c r="AN92" s="280" t="s">
        <v>69</v>
      </c>
      <c r="AO92" s="279"/>
      <c r="AP92" s="282"/>
      <c r="AQ92" s="75" t="s">
        <v>70</v>
      </c>
      <c r="AR92" s="40"/>
      <c r="AS92" s="76" t="s">
        <v>71</v>
      </c>
      <c r="AT92" s="77" t="s">
        <v>72</v>
      </c>
      <c r="AU92" s="77" t="s">
        <v>73</v>
      </c>
      <c r="AV92" s="77" t="s">
        <v>74</v>
      </c>
      <c r="AW92" s="77" t="s">
        <v>75</v>
      </c>
      <c r="AX92" s="77" t="s">
        <v>76</v>
      </c>
      <c r="AY92" s="77" t="s">
        <v>77</v>
      </c>
      <c r="AZ92" s="77" t="s">
        <v>78</v>
      </c>
      <c r="BA92" s="77" t="s">
        <v>79</v>
      </c>
      <c r="BB92" s="77" t="s">
        <v>80</v>
      </c>
      <c r="BC92" s="77" t="s">
        <v>81</v>
      </c>
      <c r="BD92" s="78" t="s">
        <v>82</v>
      </c>
      <c r="BE92" s="35"/>
    </row>
    <row r="93" spans="1:91" s="2" customFormat="1" ht="10.9" customHeight="1">
      <c r="A93" s="35"/>
      <c r="B93" s="36"/>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40"/>
      <c r="AS93" s="79"/>
      <c r="AT93" s="80"/>
      <c r="AU93" s="80"/>
      <c r="AV93" s="80"/>
      <c r="AW93" s="80"/>
      <c r="AX93" s="80"/>
      <c r="AY93" s="80"/>
      <c r="AZ93" s="80"/>
      <c r="BA93" s="80"/>
      <c r="BB93" s="80"/>
      <c r="BC93" s="80"/>
      <c r="BD93" s="81"/>
      <c r="BE93" s="35"/>
    </row>
    <row r="94" spans="1:91" s="6" customFormat="1" ht="32.450000000000003" customHeight="1">
      <c r="B94" s="82"/>
      <c r="C94" s="83" t="s">
        <v>83</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286">
        <f>ROUND(AG95,2)</f>
        <v>0</v>
      </c>
      <c r="AH94" s="286"/>
      <c r="AI94" s="286"/>
      <c r="AJ94" s="286"/>
      <c r="AK94" s="286"/>
      <c r="AL94" s="286"/>
      <c r="AM94" s="286"/>
      <c r="AN94" s="287">
        <f>SUM(AG94,AT94)</f>
        <v>0</v>
      </c>
      <c r="AO94" s="287"/>
      <c r="AP94" s="287"/>
      <c r="AQ94" s="86" t="s">
        <v>1</v>
      </c>
      <c r="AR94" s="87"/>
      <c r="AS94" s="88">
        <f>ROUND(AS95,2)</f>
        <v>0</v>
      </c>
      <c r="AT94" s="89">
        <f>ROUND(SUM(AV94:AW94),2)</f>
        <v>0</v>
      </c>
      <c r="AU94" s="90">
        <f>ROUND(AU95,5)</f>
        <v>0</v>
      </c>
      <c r="AV94" s="89">
        <f>ROUND(AZ94*L29,2)</f>
        <v>0</v>
      </c>
      <c r="AW94" s="89">
        <f>ROUND(BA94*L30,2)</f>
        <v>0</v>
      </c>
      <c r="AX94" s="89">
        <f>ROUND(BB94*L29,2)</f>
        <v>0</v>
      </c>
      <c r="AY94" s="89">
        <f>ROUND(BC94*L30,2)</f>
        <v>0</v>
      </c>
      <c r="AZ94" s="89">
        <f>ROUND(AZ95,2)</f>
        <v>0</v>
      </c>
      <c r="BA94" s="89">
        <f>ROUND(BA95,2)</f>
        <v>0</v>
      </c>
      <c r="BB94" s="89">
        <f>ROUND(BB95,2)</f>
        <v>0</v>
      </c>
      <c r="BC94" s="89">
        <f>ROUND(BC95,2)</f>
        <v>0</v>
      </c>
      <c r="BD94" s="91">
        <f>ROUND(BD95,2)</f>
        <v>0</v>
      </c>
      <c r="BS94" s="92" t="s">
        <v>84</v>
      </c>
      <c r="BT94" s="92" t="s">
        <v>85</v>
      </c>
      <c r="BU94" s="93" t="s">
        <v>86</v>
      </c>
      <c r="BV94" s="92" t="s">
        <v>87</v>
      </c>
      <c r="BW94" s="92" t="s">
        <v>5</v>
      </c>
      <c r="BX94" s="92" t="s">
        <v>88</v>
      </c>
      <c r="CL94" s="92" t="s">
        <v>19</v>
      </c>
    </row>
    <row r="95" spans="1:91" s="7" customFormat="1" ht="24.75" customHeight="1">
      <c r="A95" s="94" t="s">
        <v>89</v>
      </c>
      <c r="B95" s="95"/>
      <c r="C95" s="96"/>
      <c r="D95" s="285" t="s">
        <v>90</v>
      </c>
      <c r="E95" s="285"/>
      <c r="F95" s="285"/>
      <c r="G95" s="285"/>
      <c r="H95" s="285"/>
      <c r="I95" s="97"/>
      <c r="J95" s="285" t="s">
        <v>91</v>
      </c>
      <c r="K95" s="285"/>
      <c r="L95" s="285"/>
      <c r="M95" s="285"/>
      <c r="N95" s="285"/>
      <c r="O95" s="285"/>
      <c r="P95" s="285"/>
      <c r="Q95" s="285"/>
      <c r="R95" s="285"/>
      <c r="S95" s="285"/>
      <c r="T95" s="285"/>
      <c r="U95" s="285"/>
      <c r="V95" s="285"/>
      <c r="W95" s="285"/>
      <c r="X95" s="285"/>
      <c r="Y95" s="285"/>
      <c r="Z95" s="285"/>
      <c r="AA95" s="285"/>
      <c r="AB95" s="285"/>
      <c r="AC95" s="285"/>
      <c r="AD95" s="285"/>
      <c r="AE95" s="285"/>
      <c r="AF95" s="285"/>
      <c r="AG95" s="283">
        <f>'D1.01.101 - Oprava a mode...'!J30</f>
        <v>0</v>
      </c>
      <c r="AH95" s="284"/>
      <c r="AI95" s="284"/>
      <c r="AJ95" s="284"/>
      <c r="AK95" s="284"/>
      <c r="AL95" s="284"/>
      <c r="AM95" s="284"/>
      <c r="AN95" s="283">
        <f>SUM(AG95,AT95)</f>
        <v>0</v>
      </c>
      <c r="AO95" s="284"/>
      <c r="AP95" s="284"/>
      <c r="AQ95" s="98" t="s">
        <v>92</v>
      </c>
      <c r="AR95" s="99"/>
      <c r="AS95" s="100">
        <v>0</v>
      </c>
      <c r="AT95" s="101">
        <f>ROUND(SUM(AV95:AW95),2)</f>
        <v>0</v>
      </c>
      <c r="AU95" s="102">
        <f>'D1.01.101 - Oprava a mode...'!P137</f>
        <v>0</v>
      </c>
      <c r="AV95" s="101">
        <f>'D1.01.101 - Oprava a mode...'!J33</f>
        <v>0</v>
      </c>
      <c r="AW95" s="101">
        <f>'D1.01.101 - Oprava a mode...'!J34</f>
        <v>0</v>
      </c>
      <c r="AX95" s="101">
        <f>'D1.01.101 - Oprava a mode...'!J35</f>
        <v>0</v>
      </c>
      <c r="AY95" s="101">
        <f>'D1.01.101 - Oprava a mode...'!J36</f>
        <v>0</v>
      </c>
      <c r="AZ95" s="101">
        <f>'D1.01.101 - Oprava a mode...'!F33</f>
        <v>0</v>
      </c>
      <c r="BA95" s="101">
        <f>'D1.01.101 - Oprava a mode...'!F34</f>
        <v>0</v>
      </c>
      <c r="BB95" s="101">
        <f>'D1.01.101 - Oprava a mode...'!F35</f>
        <v>0</v>
      </c>
      <c r="BC95" s="101">
        <f>'D1.01.101 - Oprava a mode...'!F36</f>
        <v>0</v>
      </c>
      <c r="BD95" s="103">
        <f>'D1.01.101 - Oprava a mode...'!F37</f>
        <v>0</v>
      </c>
      <c r="BT95" s="104" t="s">
        <v>93</v>
      </c>
      <c r="BV95" s="104" t="s">
        <v>87</v>
      </c>
      <c r="BW95" s="104" t="s">
        <v>94</v>
      </c>
      <c r="BX95" s="104" t="s">
        <v>5</v>
      </c>
      <c r="CL95" s="104" t="s">
        <v>1</v>
      </c>
      <c r="CM95" s="104" t="s">
        <v>95</v>
      </c>
    </row>
    <row r="96" spans="1:91" s="2" customFormat="1" ht="30" customHeight="1">
      <c r="A96" s="35"/>
      <c r="B96" s="36"/>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40"/>
      <c r="AS96" s="35"/>
      <c r="AT96" s="35"/>
      <c r="AU96" s="35"/>
      <c r="AV96" s="35"/>
      <c r="AW96" s="35"/>
      <c r="AX96" s="35"/>
      <c r="AY96" s="35"/>
      <c r="AZ96" s="35"/>
      <c r="BA96" s="35"/>
      <c r="BB96" s="35"/>
      <c r="BC96" s="35"/>
      <c r="BD96" s="35"/>
      <c r="BE96" s="35"/>
    </row>
    <row r="97" spans="1:57" s="2" customFormat="1" ht="6.95" customHeight="1">
      <c r="A97" s="35"/>
      <c r="B97" s="55"/>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40"/>
      <c r="AS97" s="35"/>
      <c r="AT97" s="35"/>
      <c r="AU97" s="35"/>
      <c r="AV97" s="35"/>
      <c r="AW97" s="35"/>
      <c r="AX97" s="35"/>
      <c r="AY97" s="35"/>
      <c r="AZ97" s="35"/>
      <c r="BA97" s="35"/>
      <c r="BB97" s="35"/>
      <c r="BC97" s="35"/>
      <c r="BD97" s="35"/>
      <c r="BE97" s="35"/>
    </row>
  </sheetData>
  <sheetProtection algorithmName="SHA-512" hashValue="0MF/ml3Ju7jWt2E/xZojrubM2uno05mZ/zomfM8kZpTTOlVpnLfmUKbBzQ8Q745b0cj4/lnYat6ZXFUOTfwFfg==" saltValue="7pS9TQ74HoaFNQSSn+v/URq10L+Xjuccv/tm0/MM5jkOKabDJ7ixzwOImezzFL+F8PdggZGlUTR7yMadAhbyzA==" spinCount="100000" sheet="1" objects="1" scenarios="1" formatColumns="0" formatRows="0"/>
  <mergeCells count="42">
    <mergeCell ref="AR2:BE2"/>
    <mergeCell ref="C92:G92"/>
    <mergeCell ref="I92:AF92"/>
    <mergeCell ref="AG92:AM92"/>
    <mergeCell ref="AN92:AP92"/>
    <mergeCell ref="AN95:AP95"/>
    <mergeCell ref="AG95:AM95"/>
    <mergeCell ref="D95:H95"/>
    <mergeCell ref="J95:AF95"/>
    <mergeCell ref="AG94:AM94"/>
    <mergeCell ref="AN94:AP94"/>
    <mergeCell ref="L85:AO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D1.01.101 - Oprava a mode...'!C2" display="/" xr:uid="{00000000-0004-0000-0000-000000000000}"/>
  </hyperlinks>
  <pageMargins left="0.39370078740157483" right="0.39370078740157483" top="0.39370078740157483" bottom="0.39370078740157483" header="0" footer="0"/>
  <pageSetup paperSize="9" scale="72"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M873"/>
  <sheetViews>
    <sheetView showGridLines="0" tabSelected="1" view="pageBreakPreview" zoomScale="60" zoomScaleNormal="100" workbookViewId="0">
      <selection activeCell="AG54" sqref="AG54"/>
    </sheetView>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88"/>
      <c r="M2" s="288"/>
      <c r="N2" s="288"/>
      <c r="O2" s="288"/>
      <c r="P2" s="288"/>
      <c r="Q2" s="288"/>
      <c r="R2" s="288"/>
      <c r="S2" s="288"/>
      <c r="T2" s="288"/>
      <c r="U2" s="288"/>
      <c r="V2" s="288"/>
      <c r="AT2" s="17" t="s">
        <v>94</v>
      </c>
    </row>
    <row r="3" spans="1:46" s="1" customFormat="1" ht="6.95" customHeight="1">
      <c r="B3" s="105"/>
      <c r="C3" s="106"/>
      <c r="D3" s="106"/>
      <c r="E3" s="106"/>
      <c r="F3" s="106"/>
      <c r="G3" s="106"/>
      <c r="H3" s="106"/>
      <c r="I3" s="106"/>
      <c r="J3" s="106"/>
      <c r="K3" s="106"/>
      <c r="L3" s="20"/>
      <c r="AT3" s="17" t="s">
        <v>95</v>
      </c>
    </row>
    <row r="4" spans="1:46" s="1" customFormat="1" ht="24.95" customHeight="1">
      <c r="B4" s="20"/>
      <c r="D4" s="107" t="s">
        <v>96</v>
      </c>
      <c r="L4" s="20"/>
      <c r="M4" s="108" t="s">
        <v>10</v>
      </c>
      <c r="AT4" s="17" t="s">
        <v>4</v>
      </c>
    </row>
    <row r="5" spans="1:46" s="1" customFormat="1" ht="6.95" customHeight="1">
      <c r="B5" s="20"/>
      <c r="L5" s="20"/>
    </row>
    <row r="6" spans="1:46" s="1" customFormat="1" ht="12" customHeight="1">
      <c r="B6" s="20"/>
      <c r="D6" s="109" t="s">
        <v>16</v>
      </c>
      <c r="L6" s="20"/>
    </row>
    <row r="7" spans="1:46" s="1" customFormat="1" ht="16.5" customHeight="1">
      <c r="B7" s="20"/>
      <c r="E7" s="289" t="str">
        <f>'Rekapitulace stavby'!K6</f>
        <v xml:space="preserve"> Oprava a modernizace LDN - komplement</v>
      </c>
      <c r="F7" s="290"/>
      <c r="G7" s="290"/>
      <c r="H7" s="290"/>
      <c r="L7" s="20"/>
    </row>
    <row r="8" spans="1:46" s="2" customFormat="1" ht="12" customHeight="1">
      <c r="A8" s="35"/>
      <c r="B8" s="40"/>
      <c r="C8" s="35"/>
      <c r="D8" s="109" t="s">
        <v>97</v>
      </c>
      <c r="E8" s="35"/>
      <c r="F8" s="35"/>
      <c r="G8" s="35"/>
      <c r="H8" s="35"/>
      <c r="I8" s="35"/>
      <c r="J8" s="35"/>
      <c r="K8" s="35"/>
      <c r="L8" s="52"/>
      <c r="S8" s="35"/>
      <c r="T8" s="35"/>
      <c r="U8" s="35"/>
      <c r="V8" s="35"/>
      <c r="W8" s="35"/>
      <c r="X8" s="35"/>
      <c r="Y8" s="35"/>
      <c r="Z8" s="35"/>
      <c r="AA8" s="35"/>
      <c r="AB8" s="35"/>
      <c r="AC8" s="35"/>
      <c r="AD8" s="35"/>
      <c r="AE8" s="35"/>
    </row>
    <row r="9" spans="1:46" s="2" customFormat="1" ht="16.5" customHeight="1">
      <c r="A9" s="35"/>
      <c r="B9" s="40"/>
      <c r="C9" s="35"/>
      <c r="D9" s="35"/>
      <c r="E9" s="291" t="s">
        <v>98</v>
      </c>
      <c r="F9" s="292"/>
      <c r="G9" s="292"/>
      <c r="H9" s="292"/>
      <c r="I9" s="35"/>
      <c r="J9" s="35"/>
      <c r="K9" s="35"/>
      <c r="L9" s="52"/>
      <c r="S9" s="35"/>
      <c r="T9" s="35"/>
      <c r="U9" s="35"/>
      <c r="V9" s="35"/>
      <c r="W9" s="35"/>
      <c r="X9" s="35"/>
      <c r="Y9" s="35"/>
      <c r="Z9" s="35"/>
      <c r="AA9" s="35"/>
      <c r="AB9" s="35"/>
      <c r="AC9" s="35"/>
      <c r="AD9" s="35"/>
      <c r="AE9" s="35"/>
    </row>
    <row r="10" spans="1:46" s="2" customFormat="1" ht="11.25">
      <c r="A10" s="35"/>
      <c r="B10" s="40"/>
      <c r="C10" s="35"/>
      <c r="D10" s="35"/>
      <c r="E10" s="35"/>
      <c r="F10" s="35"/>
      <c r="G10" s="35"/>
      <c r="H10" s="35"/>
      <c r="I10" s="35"/>
      <c r="J10" s="35"/>
      <c r="K10" s="35"/>
      <c r="L10" s="52"/>
      <c r="S10" s="35"/>
      <c r="T10" s="35"/>
      <c r="U10" s="35"/>
      <c r="V10" s="35"/>
      <c r="W10" s="35"/>
      <c r="X10" s="35"/>
      <c r="Y10" s="35"/>
      <c r="Z10" s="35"/>
      <c r="AA10" s="35"/>
      <c r="AB10" s="35"/>
      <c r="AC10" s="35"/>
      <c r="AD10" s="35"/>
      <c r="AE10" s="35"/>
    </row>
    <row r="11" spans="1:46" s="2" customFormat="1" ht="12" customHeight="1">
      <c r="A11" s="35"/>
      <c r="B11" s="40"/>
      <c r="C11" s="35"/>
      <c r="D11" s="109" t="s">
        <v>18</v>
      </c>
      <c r="E11" s="35"/>
      <c r="F11" s="110" t="s">
        <v>1</v>
      </c>
      <c r="G11" s="35"/>
      <c r="H11" s="35"/>
      <c r="I11" s="109" t="s">
        <v>20</v>
      </c>
      <c r="J11" s="110" t="s">
        <v>1</v>
      </c>
      <c r="K11" s="35"/>
      <c r="L11" s="52"/>
      <c r="S11" s="35"/>
      <c r="T11" s="35"/>
      <c r="U11" s="35"/>
      <c r="V11" s="35"/>
      <c r="W11" s="35"/>
      <c r="X11" s="35"/>
      <c r="Y11" s="35"/>
      <c r="Z11" s="35"/>
      <c r="AA11" s="35"/>
      <c r="AB11" s="35"/>
      <c r="AC11" s="35"/>
      <c r="AD11" s="35"/>
      <c r="AE11" s="35"/>
    </row>
    <row r="12" spans="1:46" s="2" customFormat="1" ht="12" customHeight="1">
      <c r="A12" s="35"/>
      <c r="B12" s="40"/>
      <c r="C12" s="35"/>
      <c r="D12" s="109" t="s">
        <v>22</v>
      </c>
      <c r="E12" s="35"/>
      <c r="F12" s="110" t="s">
        <v>23</v>
      </c>
      <c r="G12" s="35"/>
      <c r="H12" s="35"/>
      <c r="I12" s="109" t="s">
        <v>24</v>
      </c>
      <c r="J12" s="111" t="str">
        <f>'Rekapitulace stavby'!AN8</f>
        <v>15. 3. 2022</v>
      </c>
      <c r="K12" s="35"/>
      <c r="L12" s="52"/>
      <c r="S12" s="35"/>
      <c r="T12" s="35"/>
      <c r="U12" s="35"/>
      <c r="V12" s="35"/>
      <c r="W12" s="35"/>
      <c r="X12" s="35"/>
      <c r="Y12" s="35"/>
      <c r="Z12" s="35"/>
      <c r="AA12" s="35"/>
      <c r="AB12" s="35"/>
      <c r="AC12" s="35"/>
      <c r="AD12" s="35"/>
      <c r="AE12" s="35"/>
    </row>
    <row r="13" spans="1:46" s="2" customFormat="1" ht="10.9" customHeight="1">
      <c r="A13" s="35"/>
      <c r="B13" s="40"/>
      <c r="C13" s="35"/>
      <c r="D13" s="35"/>
      <c r="E13" s="35"/>
      <c r="F13" s="35"/>
      <c r="G13" s="35"/>
      <c r="H13" s="35"/>
      <c r="I13" s="35"/>
      <c r="J13" s="35"/>
      <c r="K13" s="35"/>
      <c r="L13" s="52"/>
      <c r="S13" s="35"/>
      <c r="T13" s="35"/>
      <c r="U13" s="35"/>
      <c r="V13" s="35"/>
      <c r="W13" s="35"/>
      <c r="X13" s="35"/>
      <c r="Y13" s="35"/>
      <c r="Z13" s="35"/>
      <c r="AA13" s="35"/>
      <c r="AB13" s="35"/>
      <c r="AC13" s="35"/>
      <c r="AD13" s="35"/>
      <c r="AE13" s="35"/>
    </row>
    <row r="14" spans="1:46" s="2" customFormat="1" ht="12" customHeight="1">
      <c r="A14" s="35"/>
      <c r="B14" s="40"/>
      <c r="C14" s="35"/>
      <c r="D14" s="109" t="s">
        <v>30</v>
      </c>
      <c r="E14" s="35"/>
      <c r="F14" s="35"/>
      <c r="G14" s="35"/>
      <c r="H14" s="35"/>
      <c r="I14" s="109" t="s">
        <v>31</v>
      </c>
      <c r="J14" s="110" t="s">
        <v>32</v>
      </c>
      <c r="K14" s="35"/>
      <c r="L14" s="52"/>
      <c r="S14" s="35"/>
      <c r="T14" s="35"/>
      <c r="U14" s="35"/>
      <c r="V14" s="35"/>
      <c r="W14" s="35"/>
      <c r="X14" s="35"/>
      <c r="Y14" s="35"/>
      <c r="Z14" s="35"/>
      <c r="AA14" s="35"/>
      <c r="AB14" s="35"/>
      <c r="AC14" s="35"/>
      <c r="AD14" s="35"/>
      <c r="AE14" s="35"/>
    </row>
    <row r="15" spans="1:46" s="2" customFormat="1" ht="18" customHeight="1">
      <c r="A15" s="35"/>
      <c r="B15" s="40"/>
      <c r="C15" s="35"/>
      <c r="D15" s="35"/>
      <c r="E15" s="110" t="s">
        <v>33</v>
      </c>
      <c r="F15" s="35"/>
      <c r="G15" s="35"/>
      <c r="H15" s="35"/>
      <c r="I15" s="109" t="s">
        <v>34</v>
      </c>
      <c r="J15" s="110" t="s">
        <v>1</v>
      </c>
      <c r="K15" s="35"/>
      <c r="L15" s="52"/>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52"/>
      <c r="S16" s="35"/>
      <c r="T16" s="35"/>
      <c r="U16" s="35"/>
      <c r="V16" s="35"/>
      <c r="W16" s="35"/>
      <c r="X16" s="35"/>
      <c r="Y16" s="35"/>
      <c r="Z16" s="35"/>
      <c r="AA16" s="35"/>
      <c r="AB16" s="35"/>
      <c r="AC16" s="35"/>
      <c r="AD16" s="35"/>
      <c r="AE16" s="35"/>
    </row>
    <row r="17" spans="1:31" s="2" customFormat="1" ht="12" customHeight="1">
      <c r="A17" s="35"/>
      <c r="B17" s="40"/>
      <c r="C17" s="35"/>
      <c r="D17" s="109" t="s">
        <v>35</v>
      </c>
      <c r="E17" s="35"/>
      <c r="F17" s="35"/>
      <c r="G17" s="35"/>
      <c r="H17" s="35"/>
      <c r="I17" s="109" t="s">
        <v>31</v>
      </c>
      <c r="J17" s="30" t="str">
        <f>'Rekapitulace stavby'!AN13</f>
        <v>Vyplň údaj</v>
      </c>
      <c r="K17" s="35"/>
      <c r="L17" s="52"/>
      <c r="S17" s="35"/>
      <c r="T17" s="35"/>
      <c r="U17" s="35"/>
      <c r="V17" s="35"/>
      <c r="W17" s="35"/>
      <c r="X17" s="35"/>
      <c r="Y17" s="35"/>
      <c r="Z17" s="35"/>
      <c r="AA17" s="35"/>
      <c r="AB17" s="35"/>
      <c r="AC17" s="35"/>
      <c r="AD17" s="35"/>
      <c r="AE17" s="35"/>
    </row>
    <row r="18" spans="1:31" s="2" customFormat="1" ht="18" customHeight="1">
      <c r="A18" s="35"/>
      <c r="B18" s="40"/>
      <c r="C18" s="35"/>
      <c r="D18" s="35"/>
      <c r="E18" s="293" t="str">
        <f>'Rekapitulace stavby'!E14</f>
        <v>Vyplň údaj</v>
      </c>
      <c r="F18" s="294"/>
      <c r="G18" s="294"/>
      <c r="H18" s="294"/>
      <c r="I18" s="109" t="s">
        <v>34</v>
      </c>
      <c r="J18" s="30" t="str">
        <f>'Rekapitulace stavby'!AN14</f>
        <v>Vyplň údaj</v>
      </c>
      <c r="K18" s="35"/>
      <c r="L18" s="52"/>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52"/>
      <c r="S19" s="35"/>
      <c r="T19" s="35"/>
      <c r="U19" s="35"/>
      <c r="V19" s="35"/>
      <c r="W19" s="35"/>
      <c r="X19" s="35"/>
      <c r="Y19" s="35"/>
      <c r="Z19" s="35"/>
      <c r="AA19" s="35"/>
      <c r="AB19" s="35"/>
      <c r="AC19" s="35"/>
      <c r="AD19" s="35"/>
      <c r="AE19" s="35"/>
    </row>
    <row r="20" spans="1:31" s="2" customFormat="1" ht="12" customHeight="1">
      <c r="A20" s="35"/>
      <c r="B20" s="40"/>
      <c r="C20" s="35"/>
      <c r="D20" s="109" t="s">
        <v>37</v>
      </c>
      <c r="E20" s="35"/>
      <c r="F20" s="35"/>
      <c r="G20" s="35"/>
      <c r="H20" s="35"/>
      <c r="I20" s="109" t="s">
        <v>31</v>
      </c>
      <c r="J20" s="110" t="s">
        <v>38</v>
      </c>
      <c r="K20" s="35"/>
      <c r="L20" s="52"/>
      <c r="S20" s="35"/>
      <c r="T20" s="35"/>
      <c r="U20" s="35"/>
      <c r="V20" s="35"/>
      <c r="W20" s="35"/>
      <c r="X20" s="35"/>
      <c r="Y20" s="35"/>
      <c r="Z20" s="35"/>
      <c r="AA20" s="35"/>
      <c r="AB20" s="35"/>
      <c r="AC20" s="35"/>
      <c r="AD20" s="35"/>
      <c r="AE20" s="35"/>
    </row>
    <row r="21" spans="1:31" s="2" customFormat="1" ht="18" customHeight="1">
      <c r="A21" s="35"/>
      <c r="B21" s="40"/>
      <c r="C21" s="35"/>
      <c r="D21" s="35"/>
      <c r="E21" s="110" t="s">
        <v>39</v>
      </c>
      <c r="F21" s="35"/>
      <c r="G21" s="35"/>
      <c r="H21" s="35"/>
      <c r="I21" s="109" t="s">
        <v>34</v>
      </c>
      <c r="J21" s="110" t="s">
        <v>1</v>
      </c>
      <c r="K21" s="35"/>
      <c r="L21" s="52"/>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52"/>
      <c r="S22" s="35"/>
      <c r="T22" s="35"/>
      <c r="U22" s="35"/>
      <c r="V22" s="35"/>
      <c r="W22" s="35"/>
      <c r="X22" s="35"/>
      <c r="Y22" s="35"/>
      <c r="Z22" s="35"/>
      <c r="AA22" s="35"/>
      <c r="AB22" s="35"/>
      <c r="AC22" s="35"/>
      <c r="AD22" s="35"/>
      <c r="AE22" s="35"/>
    </row>
    <row r="23" spans="1:31" s="2" customFormat="1" ht="12" customHeight="1">
      <c r="A23" s="35"/>
      <c r="B23" s="40"/>
      <c r="C23" s="35"/>
      <c r="D23" s="109" t="s">
        <v>41</v>
      </c>
      <c r="E23" s="35"/>
      <c r="F23" s="35"/>
      <c r="G23" s="35"/>
      <c r="H23" s="35"/>
      <c r="I23" s="109" t="s">
        <v>31</v>
      </c>
      <c r="J23" s="110" t="s">
        <v>1</v>
      </c>
      <c r="K23" s="35"/>
      <c r="L23" s="52"/>
      <c r="S23" s="35"/>
      <c r="T23" s="35"/>
      <c r="U23" s="35"/>
      <c r="V23" s="35"/>
      <c r="W23" s="35"/>
      <c r="X23" s="35"/>
      <c r="Y23" s="35"/>
      <c r="Z23" s="35"/>
      <c r="AA23" s="35"/>
      <c r="AB23" s="35"/>
      <c r="AC23" s="35"/>
      <c r="AD23" s="35"/>
      <c r="AE23" s="35"/>
    </row>
    <row r="24" spans="1:31" s="2" customFormat="1" ht="18" customHeight="1">
      <c r="A24" s="35"/>
      <c r="B24" s="40"/>
      <c r="C24" s="35"/>
      <c r="D24" s="35"/>
      <c r="E24" s="110" t="s">
        <v>42</v>
      </c>
      <c r="F24" s="35"/>
      <c r="G24" s="35"/>
      <c r="H24" s="35"/>
      <c r="I24" s="109" t="s">
        <v>34</v>
      </c>
      <c r="J24" s="110" t="s">
        <v>1</v>
      </c>
      <c r="K24" s="35"/>
      <c r="L24" s="52"/>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52"/>
      <c r="S25" s="35"/>
      <c r="T25" s="35"/>
      <c r="U25" s="35"/>
      <c r="V25" s="35"/>
      <c r="W25" s="35"/>
      <c r="X25" s="35"/>
      <c r="Y25" s="35"/>
      <c r="Z25" s="35"/>
      <c r="AA25" s="35"/>
      <c r="AB25" s="35"/>
      <c r="AC25" s="35"/>
      <c r="AD25" s="35"/>
      <c r="AE25" s="35"/>
    </row>
    <row r="26" spans="1:31" s="2" customFormat="1" ht="12" customHeight="1">
      <c r="A26" s="35"/>
      <c r="B26" s="40"/>
      <c r="C26" s="35"/>
      <c r="D26" s="109" t="s">
        <v>43</v>
      </c>
      <c r="E26" s="35"/>
      <c r="F26" s="35"/>
      <c r="G26" s="35"/>
      <c r="H26" s="35"/>
      <c r="I26" s="35"/>
      <c r="J26" s="35"/>
      <c r="K26" s="35"/>
      <c r="L26" s="52"/>
      <c r="S26" s="35"/>
      <c r="T26" s="35"/>
      <c r="U26" s="35"/>
      <c r="V26" s="35"/>
      <c r="W26" s="35"/>
      <c r="X26" s="35"/>
      <c r="Y26" s="35"/>
      <c r="Z26" s="35"/>
      <c r="AA26" s="35"/>
      <c r="AB26" s="35"/>
      <c r="AC26" s="35"/>
      <c r="AD26" s="35"/>
      <c r="AE26" s="35"/>
    </row>
    <row r="27" spans="1:31" s="8" customFormat="1" ht="322.5" customHeight="1">
      <c r="A27" s="112"/>
      <c r="B27" s="113"/>
      <c r="C27" s="112"/>
      <c r="D27" s="112"/>
      <c r="E27" s="295" t="s">
        <v>99</v>
      </c>
      <c r="F27" s="295"/>
      <c r="G27" s="295"/>
      <c r="H27" s="295"/>
      <c r="I27" s="112"/>
      <c r="J27" s="112"/>
      <c r="K27" s="112"/>
      <c r="L27" s="114"/>
      <c r="S27" s="112"/>
      <c r="T27" s="112"/>
      <c r="U27" s="112"/>
      <c r="V27" s="112"/>
      <c r="W27" s="112"/>
      <c r="X27" s="112"/>
      <c r="Y27" s="112"/>
      <c r="Z27" s="112"/>
      <c r="AA27" s="112"/>
      <c r="AB27" s="112"/>
      <c r="AC27" s="112"/>
      <c r="AD27" s="112"/>
      <c r="AE27" s="112"/>
    </row>
    <row r="28" spans="1:31" s="2" customFormat="1" ht="6.95" customHeight="1">
      <c r="A28" s="35"/>
      <c r="B28" s="40"/>
      <c r="C28" s="35"/>
      <c r="D28" s="35"/>
      <c r="E28" s="35"/>
      <c r="F28" s="35"/>
      <c r="G28" s="35"/>
      <c r="H28" s="35"/>
      <c r="I28" s="35"/>
      <c r="J28" s="35"/>
      <c r="K28" s="35"/>
      <c r="L28" s="52"/>
      <c r="S28" s="35"/>
      <c r="T28" s="35"/>
      <c r="U28" s="35"/>
      <c r="V28" s="35"/>
      <c r="W28" s="35"/>
      <c r="X28" s="35"/>
      <c r="Y28" s="35"/>
      <c r="Z28" s="35"/>
      <c r="AA28" s="35"/>
      <c r="AB28" s="35"/>
      <c r="AC28" s="35"/>
      <c r="AD28" s="35"/>
      <c r="AE28" s="35"/>
    </row>
    <row r="29" spans="1:31" s="2" customFormat="1" ht="6.95" customHeight="1">
      <c r="A29" s="35"/>
      <c r="B29" s="40"/>
      <c r="C29" s="35"/>
      <c r="D29" s="115"/>
      <c r="E29" s="115"/>
      <c r="F29" s="115"/>
      <c r="G29" s="115"/>
      <c r="H29" s="115"/>
      <c r="I29" s="115"/>
      <c r="J29" s="115"/>
      <c r="K29" s="115"/>
      <c r="L29" s="52"/>
      <c r="S29" s="35"/>
      <c r="T29" s="35"/>
      <c r="U29" s="35"/>
      <c r="V29" s="35"/>
      <c r="W29" s="35"/>
      <c r="X29" s="35"/>
      <c r="Y29" s="35"/>
      <c r="Z29" s="35"/>
      <c r="AA29" s="35"/>
      <c r="AB29" s="35"/>
      <c r="AC29" s="35"/>
      <c r="AD29" s="35"/>
      <c r="AE29" s="35"/>
    </row>
    <row r="30" spans="1:31" s="2" customFormat="1" ht="25.35" customHeight="1">
      <c r="A30" s="35"/>
      <c r="B30" s="40"/>
      <c r="C30" s="35"/>
      <c r="D30" s="116" t="s">
        <v>45</v>
      </c>
      <c r="E30" s="35"/>
      <c r="F30" s="35"/>
      <c r="G30" s="35"/>
      <c r="H30" s="35"/>
      <c r="I30" s="35"/>
      <c r="J30" s="117">
        <f>ROUND(J137, 2)</f>
        <v>0</v>
      </c>
      <c r="K30" s="35"/>
      <c r="L30" s="52"/>
      <c r="S30" s="35"/>
      <c r="T30" s="35"/>
      <c r="U30" s="35"/>
      <c r="V30" s="35"/>
      <c r="W30" s="35"/>
      <c r="X30" s="35"/>
      <c r="Y30" s="35"/>
      <c r="Z30" s="35"/>
      <c r="AA30" s="35"/>
      <c r="AB30" s="35"/>
      <c r="AC30" s="35"/>
      <c r="AD30" s="35"/>
      <c r="AE30" s="35"/>
    </row>
    <row r="31" spans="1:31" s="2" customFormat="1" ht="6.95" customHeight="1">
      <c r="A31" s="35"/>
      <c r="B31" s="40"/>
      <c r="C31" s="35"/>
      <c r="D31" s="115"/>
      <c r="E31" s="115"/>
      <c r="F31" s="115"/>
      <c r="G31" s="115"/>
      <c r="H31" s="115"/>
      <c r="I31" s="115"/>
      <c r="J31" s="115"/>
      <c r="K31" s="115"/>
      <c r="L31" s="52"/>
      <c r="S31" s="35"/>
      <c r="T31" s="35"/>
      <c r="U31" s="35"/>
      <c r="V31" s="35"/>
      <c r="W31" s="35"/>
      <c r="X31" s="35"/>
      <c r="Y31" s="35"/>
      <c r="Z31" s="35"/>
      <c r="AA31" s="35"/>
      <c r="AB31" s="35"/>
      <c r="AC31" s="35"/>
      <c r="AD31" s="35"/>
      <c r="AE31" s="35"/>
    </row>
    <row r="32" spans="1:31" s="2" customFormat="1" ht="14.45" customHeight="1">
      <c r="A32" s="35"/>
      <c r="B32" s="40"/>
      <c r="C32" s="35"/>
      <c r="D32" s="35"/>
      <c r="E32" s="35"/>
      <c r="F32" s="118" t="s">
        <v>47</v>
      </c>
      <c r="G32" s="35"/>
      <c r="H32" s="35"/>
      <c r="I32" s="118" t="s">
        <v>46</v>
      </c>
      <c r="J32" s="118" t="s">
        <v>48</v>
      </c>
      <c r="K32" s="35"/>
      <c r="L32" s="52"/>
      <c r="S32" s="35"/>
      <c r="T32" s="35"/>
      <c r="U32" s="35"/>
      <c r="V32" s="35"/>
      <c r="W32" s="35"/>
      <c r="X32" s="35"/>
      <c r="Y32" s="35"/>
      <c r="Z32" s="35"/>
      <c r="AA32" s="35"/>
      <c r="AB32" s="35"/>
      <c r="AC32" s="35"/>
      <c r="AD32" s="35"/>
      <c r="AE32" s="35"/>
    </row>
    <row r="33" spans="1:31" s="2" customFormat="1" ht="14.45" customHeight="1">
      <c r="A33" s="35"/>
      <c r="B33" s="40"/>
      <c r="C33" s="35"/>
      <c r="D33" s="119" t="s">
        <v>49</v>
      </c>
      <c r="E33" s="109" t="s">
        <v>50</v>
      </c>
      <c r="F33" s="120">
        <f>ROUND((SUM(BE137:BE872)),  2)</f>
        <v>0</v>
      </c>
      <c r="G33" s="35"/>
      <c r="H33" s="35"/>
      <c r="I33" s="121">
        <v>0.21</v>
      </c>
      <c r="J33" s="120">
        <f>ROUND(((SUM(BE137:BE872))*I33),  2)</f>
        <v>0</v>
      </c>
      <c r="K33" s="35"/>
      <c r="L33" s="52"/>
      <c r="S33" s="35"/>
      <c r="T33" s="35"/>
      <c r="U33" s="35"/>
      <c r="V33" s="35"/>
      <c r="W33" s="35"/>
      <c r="X33" s="35"/>
      <c r="Y33" s="35"/>
      <c r="Z33" s="35"/>
      <c r="AA33" s="35"/>
      <c r="AB33" s="35"/>
      <c r="AC33" s="35"/>
      <c r="AD33" s="35"/>
      <c r="AE33" s="35"/>
    </row>
    <row r="34" spans="1:31" s="2" customFormat="1" ht="14.45" customHeight="1">
      <c r="A34" s="35"/>
      <c r="B34" s="40"/>
      <c r="C34" s="35"/>
      <c r="D34" s="35"/>
      <c r="E34" s="109" t="s">
        <v>51</v>
      </c>
      <c r="F34" s="120">
        <f>ROUND((SUM(BF137:BF872)),  2)</f>
        <v>0</v>
      </c>
      <c r="G34" s="35"/>
      <c r="H34" s="35"/>
      <c r="I34" s="121">
        <v>0.15</v>
      </c>
      <c r="J34" s="120">
        <f>ROUND(((SUM(BF137:BF872))*I34),  2)</f>
        <v>0</v>
      </c>
      <c r="K34" s="35"/>
      <c r="L34" s="52"/>
      <c r="S34" s="35"/>
      <c r="T34" s="35"/>
      <c r="U34" s="35"/>
      <c r="V34" s="35"/>
      <c r="W34" s="35"/>
      <c r="X34" s="35"/>
      <c r="Y34" s="35"/>
      <c r="Z34" s="35"/>
      <c r="AA34" s="35"/>
      <c r="AB34" s="35"/>
      <c r="AC34" s="35"/>
      <c r="AD34" s="35"/>
      <c r="AE34" s="35"/>
    </row>
    <row r="35" spans="1:31" s="2" customFormat="1" ht="14.45" hidden="1" customHeight="1">
      <c r="A35" s="35"/>
      <c r="B35" s="40"/>
      <c r="C35" s="35"/>
      <c r="D35" s="35"/>
      <c r="E35" s="109" t="s">
        <v>52</v>
      </c>
      <c r="F35" s="120">
        <f>ROUND((SUM(BG137:BG872)),  2)</f>
        <v>0</v>
      </c>
      <c r="G35" s="35"/>
      <c r="H35" s="35"/>
      <c r="I35" s="121">
        <v>0.21</v>
      </c>
      <c r="J35" s="120">
        <f>0</f>
        <v>0</v>
      </c>
      <c r="K35" s="35"/>
      <c r="L35" s="52"/>
      <c r="S35" s="35"/>
      <c r="T35" s="35"/>
      <c r="U35" s="35"/>
      <c r="V35" s="35"/>
      <c r="W35" s="35"/>
      <c r="X35" s="35"/>
      <c r="Y35" s="35"/>
      <c r="Z35" s="35"/>
      <c r="AA35" s="35"/>
      <c r="AB35" s="35"/>
      <c r="AC35" s="35"/>
      <c r="AD35" s="35"/>
      <c r="AE35" s="35"/>
    </row>
    <row r="36" spans="1:31" s="2" customFormat="1" ht="14.45" hidden="1" customHeight="1">
      <c r="A36" s="35"/>
      <c r="B36" s="40"/>
      <c r="C36" s="35"/>
      <c r="D36" s="35"/>
      <c r="E36" s="109" t="s">
        <v>53</v>
      </c>
      <c r="F36" s="120">
        <f>ROUND((SUM(BH137:BH872)),  2)</f>
        <v>0</v>
      </c>
      <c r="G36" s="35"/>
      <c r="H36" s="35"/>
      <c r="I36" s="121">
        <v>0.15</v>
      </c>
      <c r="J36" s="120">
        <f>0</f>
        <v>0</v>
      </c>
      <c r="K36" s="35"/>
      <c r="L36" s="52"/>
      <c r="S36" s="35"/>
      <c r="T36" s="35"/>
      <c r="U36" s="35"/>
      <c r="V36" s="35"/>
      <c r="W36" s="35"/>
      <c r="X36" s="35"/>
      <c r="Y36" s="35"/>
      <c r="Z36" s="35"/>
      <c r="AA36" s="35"/>
      <c r="AB36" s="35"/>
      <c r="AC36" s="35"/>
      <c r="AD36" s="35"/>
      <c r="AE36" s="35"/>
    </row>
    <row r="37" spans="1:31" s="2" customFormat="1" ht="14.45" hidden="1" customHeight="1">
      <c r="A37" s="35"/>
      <c r="B37" s="40"/>
      <c r="C37" s="35"/>
      <c r="D37" s="35"/>
      <c r="E37" s="109" t="s">
        <v>54</v>
      </c>
      <c r="F37" s="120">
        <f>ROUND((SUM(BI137:BI872)),  2)</f>
        <v>0</v>
      </c>
      <c r="G37" s="35"/>
      <c r="H37" s="35"/>
      <c r="I37" s="121">
        <v>0</v>
      </c>
      <c r="J37" s="120">
        <f>0</f>
        <v>0</v>
      </c>
      <c r="K37" s="35"/>
      <c r="L37" s="52"/>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52"/>
      <c r="S38" s="35"/>
      <c r="T38" s="35"/>
      <c r="U38" s="35"/>
      <c r="V38" s="35"/>
      <c r="W38" s="35"/>
      <c r="X38" s="35"/>
      <c r="Y38" s="35"/>
      <c r="Z38" s="35"/>
      <c r="AA38" s="35"/>
      <c r="AB38" s="35"/>
      <c r="AC38" s="35"/>
      <c r="AD38" s="35"/>
      <c r="AE38" s="35"/>
    </row>
    <row r="39" spans="1:31" s="2" customFormat="1" ht="25.35" customHeight="1">
      <c r="A39" s="35"/>
      <c r="B39" s="40"/>
      <c r="C39" s="122"/>
      <c r="D39" s="123" t="s">
        <v>55</v>
      </c>
      <c r="E39" s="124"/>
      <c r="F39" s="124"/>
      <c r="G39" s="125" t="s">
        <v>56</v>
      </c>
      <c r="H39" s="126" t="s">
        <v>57</v>
      </c>
      <c r="I39" s="124"/>
      <c r="J39" s="127">
        <f>SUM(J30:J37)</f>
        <v>0</v>
      </c>
      <c r="K39" s="128"/>
      <c r="L39" s="52"/>
      <c r="S39" s="35"/>
      <c r="T39" s="35"/>
      <c r="U39" s="35"/>
      <c r="V39" s="35"/>
      <c r="W39" s="35"/>
      <c r="X39" s="35"/>
      <c r="Y39" s="35"/>
      <c r="Z39" s="35"/>
      <c r="AA39" s="35"/>
      <c r="AB39" s="35"/>
      <c r="AC39" s="35"/>
      <c r="AD39" s="35"/>
      <c r="AE39" s="35"/>
    </row>
    <row r="40" spans="1:31" s="2" customFormat="1" ht="14.45" customHeight="1">
      <c r="A40" s="35"/>
      <c r="B40" s="40"/>
      <c r="C40" s="35"/>
      <c r="D40" s="35"/>
      <c r="E40" s="35"/>
      <c r="F40" s="35"/>
      <c r="G40" s="35"/>
      <c r="H40" s="35"/>
      <c r="I40" s="35"/>
      <c r="J40" s="35"/>
      <c r="K40" s="35"/>
      <c r="L40" s="52"/>
      <c r="S40" s="35"/>
      <c r="T40" s="35"/>
      <c r="U40" s="35"/>
      <c r="V40" s="35"/>
      <c r="W40" s="35"/>
      <c r="X40" s="35"/>
      <c r="Y40" s="35"/>
      <c r="Z40" s="35"/>
      <c r="AA40" s="35"/>
      <c r="AB40" s="35"/>
      <c r="AC40" s="35"/>
      <c r="AD40" s="35"/>
      <c r="AE40" s="35"/>
    </row>
    <row r="41" spans="1:31" s="1" customFormat="1" ht="14.45" customHeight="1">
      <c r="B41" s="20"/>
      <c r="L41" s="20"/>
    </row>
    <row r="42" spans="1:31" s="1" customFormat="1" ht="14.45" customHeight="1">
      <c r="B42" s="20"/>
      <c r="L42" s="20"/>
    </row>
    <row r="43" spans="1:31" s="1" customFormat="1" ht="14.45" customHeight="1">
      <c r="B43" s="20"/>
      <c r="L43" s="20"/>
    </row>
    <row r="44" spans="1:31" s="1" customFormat="1" ht="14.45" customHeight="1">
      <c r="B44" s="20"/>
      <c r="L44" s="20"/>
    </row>
    <row r="45" spans="1:31" s="1" customFormat="1" ht="14.45" customHeight="1">
      <c r="B45" s="20"/>
      <c r="L45" s="20"/>
    </row>
    <row r="46" spans="1:31" s="1" customFormat="1" ht="14.45" customHeight="1">
      <c r="B46" s="20"/>
      <c r="L46" s="20"/>
    </row>
    <row r="47" spans="1:31" s="1" customFormat="1" ht="14.45" customHeight="1">
      <c r="B47" s="20"/>
      <c r="L47" s="20"/>
    </row>
    <row r="48" spans="1:31" s="1" customFormat="1" ht="14.45" customHeight="1">
      <c r="B48" s="20"/>
      <c r="L48" s="20"/>
    </row>
    <row r="49" spans="1:31" s="1" customFormat="1" ht="14.45" customHeight="1">
      <c r="B49" s="20"/>
      <c r="L49" s="20"/>
    </row>
    <row r="50" spans="1:31" s="2" customFormat="1" ht="14.45" customHeight="1">
      <c r="B50" s="52"/>
      <c r="D50" s="129" t="s">
        <v>58</v>
      </c>
      <c r="E50" s="130"/>
      <c r="F50" s="130"/>
      <c r="G50" s="129" t="s">
        <v>59</v>
      </c>
      <c r="H50" s="130"/>
      <c r="I50" s="130"/>
      <c r="J50" s="130"/>
      <c r="K50" s="130"/>
      <c r="L50" s="52"/>
    </row>
    <row r="51" spans="1:31" ht="11.25">
      <c r="B51" s="20"/>
      <c r="L51" s="20"/>
    </row>
    <row r="52" spans="1:31" ht="11.25">
      <c r="B52" s="20"/>
      <c r="L52" s="20"/>
    </row>
    <row r="53" spans="1:31" ht="11.25">
      <c r="B53" s="20"/>
      <c r="L53" s="20"/>
    </row>
    <row r="54" spans="1:31" ht="11.25">
      <c r="B54" s="20"/>
      <c r="L54" s="20"/>
    </row>
    <row r="55" spans="1:31" ht="11.25">
      <c r="B55" s="20"/>
      <c r="L55" s="20"/>
    </row>
    <row r="56" spans="1:31" ht="11.25">
      <c r="B56" s="20"/>
      <c r="L56" s="20"/>
    </row>
    <row r="57" spans="1:31" ht="11.25">
      <c r="B57" s="20"/>
      <c r="L57" s="20"/>
    </row>
    <row r="58" spans="1:31" ht="11.25">
      <c r="B58" s="20"/>
      <c r="L58" s="20"/>
    </row>
    <row r="59" spans="1:31" ht="11.25">
      <c r="B59" s="20"/>
      <c r="L59" s="20"/>
    </row>
    <row r="60" spans="1:31" ht="11.25">
      <c r="B60" s="20"/>
      <c r="L60" s="20"/>
    </row>
    <row r="61" spans="1:31" s="2" customFormat="1" ht="12.75">
      <c r="A61" s="35"/>
      <c r="B61" s="40"/>
      <c r="C61" s="35"/>
      <c r="D61" s="131" t="s">
        <v>60</v>
      </c>
      <c r="E61" s="132"/>
      <c r="F61" s="133" t="s">
        <v>61</v>
      </c>
      <c r="G61" s="131" t="s">
        <v>60</v>
      </c>
      <c r="H61" s="132"/>
      <c r="I61" s="132"/>
      <c r="J61" s="134" t="s">
        <v>61</v>
      </c>
      <c r="K61" s="132"/>
      <c r="L61" s="52"/>
      <c r="S61" s="35"/>
      <c r="T61" s="35"/>
      <c r="U61" s="35"/>
      <c r="V61" s="35"/>
      <c r="W61" s="35"/>
      <c r="X61" s="35"/>
      <c r="Y61" s="35"/>
      <c r="Z61" s="35"/>
      <c r="AA61" s="35"/>
      <c r="AB61" s="35"/>
      <c r="AC61" s="35"/>
      <c r="AD61" s="35"/>
      <c r="AE61" s="35"/>
    </row>
    <row r="62" spans="1:31" ht="11.25">
      <c r="B62" s="20"/>
      <c r="L62" s="20"/>
    </row>
    <row r="63" spans="1:31" ht="11.25">
      <c r="B63" s="20"/>
      <c r="L63" s="20"/>
    </row>
    <row r="64" spans="1:31" ht="11.25">
      <c r="B64" s="20"/>
      <c r="L64" s="20"/>
    </row>
    <row r="65" spans="1:31" s="2" customFormat="1" ht="12.75">
      <c r="A65" s="35"/>
      <c r="B65" s="40"/>
      <c r="C65" s="35"/>
      <c r="D65" s="129" t="s">
        <v>62</v>
      </c>
      <c r="E65" s="135"/>
      <c r="F65" s="135"/>
      <c r="G65" s="129" t="s">
        <v>63</v>
      </c>
      <c r="H65" s="135"/>
      <c r="I65" s="135"/>
      <c r="J65" s="135"/>
      <c r="K65" s="135"/>
      <c r="L65" s="52"/>
      <c r="S65" s="35"/>
      <c r="T65" s="35"/>
      <c r="U65" s="35"/>
      <c r="V65" s="35"/>
      <c r="W65" s="35"/>
      <c r="X65" s="35"/>
      <c r="Y65" s="35"/>
      <c r="Z65" s="35"/>
      <c r="AA65" s="35"/>
      <c r="AB65" s="35"/>
      <c r="AC65" s="35"/>
      <c r="AD65" s="35"/>
      <c r="AE65" s="35"/>
    </row>
    <row r="66" spans="1:31" ht="11.25">
      <c r="B66" s="20"/>
      <c r="L66" s="20"/>
    </row>
    <row r="67" spans="1:31" ht="11.25">
      <c r="B67" s="20"/>
      <c r="L67" s="20"/>
    </row>
    <row r="68" spans="1:31" ht="11.25">
      <c r="B68" s="20"/>
      <c r="L68" s="20"/>
    </row>
    <row r="69" spans="1:31" ht="11.25">
      <c r="B69" s="20"/>
      <c r="L69" s="20"/>
    </row>
    <row r="70" spans="1:31" ht="11.25">
      <c r="B70" s="20"/>
      <c r="L70" s="20"/>
    </row>
    <row r="71" spans="1:31" ht="11.25">
      <c r="B71" s="20"/>
      <c r="L71" s="20"/>
    </row>
    <row r="72" spans="1:31" ht="11.25">
      <c r="B72" s="20"/>
      <c r="L72" s="20"/>
    </row>
    <row r="73" spans="1:31" ht="11.25">
      <c r="B73" s="20"/>
      <c r="L73" s="20"/>
    </row>
    <row r="74" spans="1:31" ht="11.25">
      <c r="B74" s="20"/>
      <c r="L74" s="20"/>
    </row>
    <row r="75" spans="1:31" ht="11.25">
      <c r="B75" s="20"/>
      <c r="L75" s="20"/>
    </row>
    <row r="76" spans="1:31" s="2" customFormat="1" ht="12.75">
      <c r="A76" s="35"/>
      <c r="B76" s="40"/>
      <c r="C76" s="35"/>
      <c r="D76" s="131" t="s">
        <v>60</v>
      </c>
      <c r="E76" s="132"/>
      <c r="F76" s="133" t="s">
        <v>61</v>
      </c>
      <c r="G76" s="131" t="s">
        <v>60</v>
      </c>
      <c r="H76" s="132"/>
      <c r="I76" s="132"/>
      <c r="J76" s="134" t="s">
        <v>61</v>
      </c>
      <c r="K76" s="132"/>
      <c r="L76" s="52"/>
      <c r="S76" s="35"/>
      <c r="T76" s="35"/>
      <c r="U76" s="35"/>
      <c r="V76" s="35"/>
      <c r="W76" s="35"/>
      <c r="X76" s="35"/>
      <c r="Y76" s="35"/>
      <c r="Z76" s="35"/>
      <c r="AA76" s="35"/>
      <c r="AB76" s="35"/>
      <c r="AC76" s="35"/>
      <c r="AD76" s="35"/>
      <c r="AE76" s="35"/>
    </row>
    <row r="77" spans="1:31" s="2" customFormat="1" ht="14.45" customHeight="1">
      <c r="A77" s="35"/>
      <c r="B77" s="136"/>
      <c r="C77" s="137"/>
      <c r="D77" s="137"/>
      <c r="E77" s="137"/>
      <c r="F77" s="137"/>
      <c r="G77" s="137"/>
      <c r="H77" s="137"/>
      <c r="I77" s="137"/>
      <c r="J77" s="137"/>
      <c r="K77" s="137"/>
      <c r="L77" s="52"/>
      <c r="S77" s="35"/>
      <c r="T77" s="35"/>
      <c r="U77" s="35"/>
      <c r="V77" s="35"/>
      <c r="W77" s="35"/>
      <c r="X77" s="35"/>
      <c r="Y77" s="35"/>
      <c r="Z77" s="35"/>
      <c r="AA77" s="35"/>
      <c r="AB77" s="35"/>
      <c r="AC77" s="35"/>
      <c r="AD77" s="35"/>
      <c r="AE77" s="35"/>
    </row>
    <row r="81" spans="1:47" s="2" customFormat="1" ht="6.95" customHeight="1">
      <c r="A81" s="35"/>
      <c r="B81" s="138"/>
      <c r="C81" s="139"/>
      <c r="D81" s="139"/>
      <c r="E81" s="139"/>
      <c r="F81" s="139"/>
      <c r="G81" s="139"/>
      <c r="H81" s="139"/>
      <c r="I81" s="139"/>
      <c r="J81" s="139"/>
      <c r="K81" s="139"/>
      <c r="L81" s="52"/>
      <c r="S81" s="35"/>
      <c r="T81" s="35"/>
      <c r="U81" s="35"/>
      <c r="V81" s="35"/>
      <c r="W81" s="35"/>
      <c r="X81" s="35"/>
      <c r="Y81" s="35"/>
      <c r="Z81" s="35"/>
      <c r="AA81" s="35"/>
      <c r="AB81" s="35"/>
      <c r="AC81" s="35"/>
      <c r="AD81" s="35"/>
      <c r="AE81" s="35"/>
    </row>
    <row r="82" spans="1:47" s="2" customFormat="1" ht="24.95" customHeight="1">
      <c r="A82" s="35"/>
      <c r="B82" s="36"/>
      <c r="C82" s="23" t="s">
        <v>100</v>
      </c>
      <c r="D82" s="37"/>
      <c r="E82" s="37"/>
      <c r="F82" s="37"/>
      <c r="G82" s="37"/>
      <c r="H82" s="37"/>
      <c r="I82" s="37"/>
      <c r="J82" s="37"/>
      <c r="K82" s="37"/>
      <c r="L82" s="52"/>
      <c r="S82" s="35"/>
      <c r="T82" s="35"/>
      <c r="U82" s="35"/>
      <c r="V82" s="35"/>
      <c r="W82" s="35"/>
      <c r="X82" s="35"/>
      <c r="Y82" s="35"/>
      <c r="Z82" s="35"/>
      <c r="AA82" s="35"/>
      <c r="AB82" s="35"/>
      <c r="AC82" s="35"/>
      <c r="AD82" s="35"/>
      <c r="AE82" s="35"/>
    </row>
    <row r="83" spans="1:47" s="2" customFormat="1" ht="6.95" customHeight="1">
      <c r="A83" s="35"/>
      <c r="B83" s="36"/>
      <c r="C83" s="37"/>
      <c r="D83" s="37"/>
      <c r="E83" s="37"/>
      <c r="F83" s="37"/>
      <c r="G83" s="37"/>
      <c r="H83" s="37"/>
      <c r="I83" s="37"/>
      <c r="J83" s="37"/>
      <c r="K83" s="37"/>
      <c r="L83" s="52"/>
      <c r="S83" s="35"/>
      <c r="T83" s="35"/>
      <c r="U83" s="35"/>
      <c r="V83" s="35"/>
      <c r="W83" s="35"/>
      <c r="X83" s="35"/>
      <c r="Y83" s="35"/>
      <c r="Z83" s="35"/>
      <c r="AA83" s="35"/>
      <c r="AB83" s="35"/>
      <c r="AC83" s="35"/>
      <c r="AD83" s="35"/>
      <c r="AE83" s="35"/>
    </row>
    <row r="84" spans="1:47" s="2" customFormat="1" ht="12" customHeight="1">
      <c r="A84" s="35"/>
      <c r="B84" s="36"/>
      <c r="C84" s="29" t="s">
        <v>16</v>
      </c>
      <c r="D84" s="37"/>
      <c r="E84" s="37"/>
      <c r="F84" s="37"/>
      <c r="G84" s="37"/>
      <c r="H84" s="37"/>
      <c r="I84" s="37"/>
      <c r="J84" s="37"/>
      <c r="K84" s="37"/>
      <c r="L84" s="52"/>
      <c r="S84" s="35"/>
      <c r="T84" s="35"/>
      <c r="U84" s="35"/>
      <c r="V84" s="35"/>
      <c r="W84" s="35"/>
      <c r="X84" s="35"/>
      <c r="Y84" s="35"/>
      <c r="Z84" s="35"/>
      <c r="AA84" s="35"/>
      <c r="AB84" s="35"/>
      <c r="AC84" s="35"/>
      <c r="AD84" s="35"/>
      <c r="AE84" s="35"/>
    </row>
    <row r="85" spans="1:47" s="2" customFormat="1" ht="16.5" customHeight="1">
      <c r="A85" s="35"/>
      <c r="B85" s="36"/>
      <c r="C85" s="37"/>
      <c r="D85" s="37"/>
      <c r="E85" s="296" t="str">
        <f>E7</f>
        <v xml:space="preserve"> Oprava a modernizace LDN - komplement</v>
      </c>
      <c r="F85" s="297"/>
      <c r="G85" s="297"/>
      <c r="H85" s="297"/>
      <c r="I85" s="37"/>
      <c r="J85" s="37"/>
      <c r="K85" s="37"/>
      <c r="L85" s="52"/>
      <c r="S85" s="35"/>
      <c r="T85" s="35"/>
      <c r="U85" s="35"/>
      <c r="V85" s="35"/>
      <c r="W85" s="35"/>
      <c r="X85" s="35"/>
      <c r="Y85" s="35"/>
      <c r="Z85" s="35"/>
      <c r="AA85" s="35"/>
      <c r="AB85" s="35"/>
      <c r="AC85" s="35"/>
      <c r="AD85" s="35"/>
      <c r="AE85" s="35"/>
    </row>
    <row r="86" spans="1:47" s="2" customFormat="1" ht="12" customHeight="1">
      <c r="A86" s="35"/>
      <c r="B86" s="36"/>
      <c r="C86" s="29" t="s">
        <v>97</v>
      </c>
      <c r="D86" s="37"/>
      <c r="E86" s="37"/>
      <c r="F86" s="37"/>
      <c r="G86" s="37"/>
      <c r="H86" s="37"/>
      <c r="I86" s="37"/>
      <c r="J86" s="37"/>
      <c r="K86" s="37"/>
      <c r="L86" s="52"/>
      <c r="S86" s="35"/>
      <c r="T86" s="35"/>
      <c r="U86" s="35"/>
      <c r="V86" s="35"/>
      <c r="W86" s="35"/>
      <c r="X86" s="35"/>
      <c r="Y86" s="35"/>
      <c r="Z86" s="35"/>
      <c r="AA86" s="35"/>
      <c r="AB86" s="35"/>
      <c r="AC86" s="35"/>
      <c r="AD86" s="35"/>
      <c r="AE86" s="35"/>
    </row>
    <row r="87" spans="1:47" s="2" customFormat="1" ht="16.5" customHeight="1">
      <c r="A87" s="35"/>
      <c r="B87" s="36"/>
      <c r="C87" s="37"/>
      <c r="D87" s="37"/>
      <c r="E87" s="267" t="str">
        <f>E9</f>
        <v>D1.01.101 - Oprava a modernizace LDN - komplement</v>
      </c>
      <c r="F87" s="298"/>
      <c r="G87" s="298"/>
      <c r="H87" s="298"/>
      <c r="I87" s="37"/>
      <c r="J87" s="37"/>
      <c r="K87" s="37"/>
      <c r="L87" s="52"/>
      <c r="S87" s="35"/>
      <c r="T87" s="35"/>
      <c r="U87" s="35"/>
      <c r="V87" s="35"/>
      <c r="W87" s="35"/>
      <c r="X87" s="35"/>
      <c r="Y87" s="35"/>
      <c r="Z87" s="35"/>
      <c r="AA87" s="35"/>
      <c r="AB87" s="35"/>
      <c r="AC87" s="35"/>
      <c r="AD87" s="35"/>
      <c r="AE87" s="35"/>
    </row>
    <row r="88" spans="1:47" s="2" customFormat="1" ht="6.95" customHeight="1">
      <c r="A88" s="35"/>
      <c r="B88" s="36"/>
      <c r="C88" s="37"/>
      <c r="D88" s="37"/>
      <c r="E88" s="37"/>
      <c r="F88" s="37"/>
      <c r="G88" s="37"/>
      <c r="H88" s="37"/>
      <c r="I88" s="37"/>
      <c r="J88" s="37"/>
      <c r="K88" s="37"/>
      <c r="L88" s="52"/>
      <c r="S88" s="35"/>
      <c r="T88" s="35"/>
      <c r="U88" s="35"/>
      <c r="V88" s="35"/>
      <c r="W88" s="35"/>
      <c r="X88" s="35"/>
      <c r="Y88" s="35"/>
      <c r="Z88" s="35"/>
      <c r="AA88" s="35"/>
      <c r="AB88" s="35"/>
      <c r="AC88" s="35"/>
      <c r="AD88" s="35"/>
      <c r="AE88" s="35"/>
    </row>
    <row r="89" spans="1:47" s="2" customFormat="1" ht="12" customHeight="1">
      <c r="A89" s="35"/>
      <c r="B89" s="36"/>
      <c r="C89" s="29" t="s">
        <v>22</v>
      </c>
      <c r="D89" s="37"/>
      <c r="E89" s="37"/>
      <c r="F89" s="27" t="str">
        <f>F12</f>
        <v>Česká Lípa</v>
      </c>
      <c r="G89" s="37"/>
      <c r="H89" s="37"/>
      <c r="I89" s="29" t="s">
        <v>24</v>
      </c>
      <c r="J89" s="67" t="str">
        <f>IF(J12="","",J12)</f>
        <v>15. 3. 2022</v>
      </c>
      <c r="K89" s="37"/>
      <c r="L89" s="52"/>
      <c r="S89" s="35"/>
      <c r="T89" s="35"/>
      <c r="U89" s="35"/>
      <c r="V89" s="35"/>
      <c r="W89" s="35"/>
      <c r="X89" s="35"/>
      <c r="Y89" s="35"/>
      <c r="Z89" s="35"/>
      <c r="AA89" s="35"/>
      <c r="AB89" s="35"/>
      <c r="AC89" s="35"/>
      <c r="AD89" s="35"/>
      <c r="AE89" s="35"/>
    </row>
    <row r="90" spans="1:47" s="2" customFormat="1" ht="6.95" customHeight="1">
      <c r="A90" s="35"/>
      <c r="B90" s="36"/>
      <c r="C90" s="37"/>
      <c r="D90" s="37"/>
      <c r="E90" s="37"/>
      <c r="F90" s="37"/>
      <c r="G90" s="37"/>
      <c r="H90" s="37"/>
      <c r="I90" s="37"/>
      <c r="J90" s="37"/>
      <c r="K90" s="37"/>
      <c r="L90" s="52"/>
      <c r="S90" s="35"/>
      <c r="T90" s="35"/>
      <c r="U90" s="35"/>
      <c r="V90" s="35"/>
      <c r="W90" s="35"/>
      <c r="X90" s="35"/>
      <c r="Y90" s="35"/>
      <c r="Z90" s="35"/>
      <c r="AA90" s="35"/>
      <c r="AB90" s="35"/>
      <c r="AC90" s="35"/>
      <c r="AD90" s="35"/>
      <c r="AE90" s="35"/>
    </row>
    <row r="91" spans="1:47" s="2" customFormat="1" ht="40.15" customHeight="1">
      <c r="A91" s="35"/>
      <c r="B91" s="36"/>
      <c r="C91" s="29" t="s">
        <v>30</v>
      </c>
      <c r="D91" s="37"/>
      <c r="E91" s="37"/>
      <c r="F91" s="27" t="str">
        <f>E15</f>
        <v>Nemocnice s poliklinikou Česká Lípa,a.s.,Purkyňova</v>
      </c>
      <c r="G91" s="37"/>
      <c r="H91" s="37"/>
      <c r="I91" s="29" t="s">
        <v>37</v>
      </c>
      <c r="J91" s="33" t="str">
        <f>E21</f>
        <v>STORING spol. s r.o., Žitavská 727/16, LBC 3</v>
      </c>
      <c r="K91" s="37"/>
      <c r="L91" s="52"/>
      <c r="S91" s="35"/>
      <c r="T91" s="35"/>
      <c r="U91" s="35"/>
      <c r="V91" s="35"/>
      <c r="W91" s="35"/>
      <c r="X91" s="35"/>
      <c r="Y91" s="35"/>
      <c r="Z91" s="35"/>
      <c r="AA91" s="35"/>
      <c r="AB91" s="35"/>
      <c r="AC91" s="35"/>
      <c r="AD91" s="35"/>
      <c r="AE91" s="35"/>
    </row>
    <row r="92" spans="1:47" s="2" customFormat="1" ht="15.2" customHeight="1">
      <c r="A92" s="35"/>
      <c r="B92" s="36"/>
      <c r="C92" s="29" t="s">
        <v>35</v>
      </c>
      <c r="D92" s="37"/>
      <c r="E92" s="37"/>
      <c r="F92" s="27" t="str">
        <f>IF(E18="","",E18)</f>
        <v>Vyplň údaj</v>
      </c>
      <c r="G92" s="37"/>
      <c r="H92" s="37"/>
      <c r="I92" s="29" t="s">
        <v>41</v>
      </c>
      <c r="J92" s="33" t="str">
        <f>E24</f>
        <v>Zuzana Morávková</v>
      </c>
      <c r="K92" s="37"/>
      <c r="L92" s="52"/>
      <c r="S92" s="35"/>
      <c r="T92" s="35"/>
      <c r="U92" s="35"/>
      <c r="V92" s="35"/>
      <c r="W92" s="35"/>
      <c r="X92" s="35"/>
      <c r="Y92" s="35"/>
      <c r="Z92" s="35"/>
      <c r="AA92" s="35"/>
      <c r="AB92" s="35"/>
      <c r="AC92" s="35"/>
      <c r="AD92" s="35"/>
      <c r="AE92" s="35"/>
    </row>
    <row r="93" spans="1:47" s="2" customFormat="1" ht="10.35" customHeight="1">
      <c r="A93" s="35"/>
      <c r="B93" s="36"/>
      <c r="C93" s="37"/>
      <c r="D93" s="37"/>
      <c r="E93" s="37"/>
      <c r="F93" s="37"/>
      <c r="G93" s="37"/>
      <c r="H93" s="37"/>
      <c r="I93" s="37"/>
      <c r="J93" s="37"/>
      <c r="K93" s="37"/>
      <c r="L93" s="52"/>
      <c r="S93" s="35"/>
      <c r="T93" s="35"/>
      <c r="U93" s="35"/>
      <c r="V93" s="35"/>
      <c r="W93" s="35"/>
      <c r="X93" s="35"/>
      <c r="Y93" s="35"/>
      <c r="Z93" s="35"/>
      <c r="AA93" s="35"/>
      <c r="AB93" s="35"/>
      <c r="AC93" s="35"/>
      <c r="AD93" s="35"/>
      <c r="AE93" s="35"/>
    </row>
    <row r="94" spans="1:47" s="2" customFormat="1" ht="29.25" customHeight="1">
      <c r="A94" s="35"/>
      <c r="B94" s="36"/>
      <c r="C94" s="140" t="s">
        <v>101</v>
      </c>
      <c r="D94" s="141"/>
      <c r="E94" s="141"/>
      <c r="F94" s="141"/>
      <c r="G94" s="141"/>
      <c r="H94" s="141"/>
      <c r="I94" s="141"/>
      <c r="J94" s="142" t="s">
        <v>102</v>
      </c>
      <c r="K94" s="141"/>
      <c r="L94" s="52"/>
      <c r="S94" s="35"/>
      <c r="T94" s="35"/>
      <c r="U94" s="35"/>
      <c r="V94" s="35"/>
      <c r="W94" s="35"/>
      <c r="X94" s="35"/>
      <c r="Y94" s="35"/>
      <c r="Z94" s="35"/>
      <c r="AA94" s="35"/>
      <c r="AB94" s="35"/>
      <c r="AC94" s="35"/>
      <c r="AD94" s="35"/>
      <c r="AE94" s="35"/>
    </row>
    <row r="95" spans="1:47" s="2" customFormat="1" ht="10.35" customHeight="1">
      <c r="A95" s="35"/>
      <c r="B95" s="36"/>
      <c r="C95" s="37"/>
      <c r="D95" s="37"/>
      <c r="E95" s="37"/>
      <c r="F95" s="37"/>
      <c r="G95" s="37"/>
      <c r="H95" s="37"/>
      <c r="I95" s="37"/>
      <c r="J95" s="37"/>
      <c r="K95" s="37"/>
      <c r="L95" s="52"/>
      <c r="S95" s="35"/>
      <c r="T95" s="35"/>
      <c r="U95" s="35"/>
      <c r="V95" s="35"/>
      <c r="W95" s="35"/>
      <c r="X95" s="35"/>
      <c r="Y95" s="35"/>
      <c r="Z95" s="35"/>
      <c r="AA95" s="35"/>
      <c r="AB95" s="35"/>
      <c r="AC95" s="35"/>
      <c r="AD95" s="35"/>
      <c r="AE95" s="35"/>
    </row>
    <row r="96" spans="1:47" s="2" customFormat="1" ht="22.9" customHeight="1">
      <c r="A96" s="35"/>
      <c r="B96" s="36"/>
      <c r="C96" s="143" t="s">
        <v>103</v>
      </c>
      <c r="D96" s="37"/>
      <c r="E96" s="37"/>
      <c r="F96" s="37"/>
      <c r="G96" s="37"/>
      <c r="H96" s="37"/>
      <c r="I96" s="37"/>
      <c r="J96" s="85">
        <f>J137</f>
        <v>0</v>
      </c>
      <c r="K96" s="37"/>
      <c r="L96" s="52"/>
      <c r="S96" s="35"/>
      <c r="T96" s="35"/>
      <c r="U96" s="35"/>
      <c r="V96" s="35"/>
      <c r="W96" s="35"/>
      <c r="X96" s="35"/>
      <c r="Y96" s="35"/>
      <c r="Z96" s="35"/>
      <c r="AA96" s="35"/>
      <c r="AB96" s="35"/>
      <c r="AC96" s="35"/>
      <c r="AD96" s="35"/>
      <c r="AE96" s="35"/>
      <c r="AU96" s="17" t="s">
        <v>104</v>
      </c>
    </row>
    <row r="97" spans="2:12" s="9" customFormat="1" ht="24.95" customHeight="1">
      <c r="B97" s="144"/>
      <c r="C97" s="145"/>
      <c r="D97" s="146" t="s">
        <v>105</v>
      </c>
      <c r="E97" s="147"/>
      <c r="F97" s="147"/>
      <c r="G97" s="147"/>
      <c r="H97" s="147"/>
      <c r="I97" s="147"/>
      <c r="J97" s="148">
        <f>J138</f>
        <v>0</v>
      </c>
      <c r="K97" s="145"/>
      <c r="L97" s="149"/>
    </row>
    <row r="98" spans="2:12" s="10" customFormat="1" ht="19.899999999999999" customHeight="1">
      <c r="B98" s="150"/>
      <c r="C98" s="151"/>
      <c r="D98" s="152" t="s">
        <v>106</v>
      </c>
      <c r="E98" s="153"/>
      <c r="F98" s="153"/>
      <c r="G98" s="153"/>
      <c r="H98" s="153"/>
      <c r="I98" s="153"/>
      <c r="J98" s="154">
        <f>J139</f>
        <v>0</v>
      </c>
      <c r="K98" s="151"/>
      <c r="L98" s="155"/>
    </row>
    <row r="99" spans="2:12" s="10" customFormat="1" ht="19.899999999999999" customHeight="1">
      <c r="B99" s="150"/>
      <c r="C99" s="151"/>
      <c r="D99" s="152" t="s">
        <v>107</v>
      </c>
      <c r="E99" s="153"/>
      <c r="F99" s="153"/>
      <c r="G99" s="153"/>
      <c r="H99" s="153"/>
      <c r="I99" s="153"/>
      <c r="J99" s="154">
        <f>J167</f>
        <v>0</v>
      </c>
      <c r="K99" s="151"/>
      <c r="L99" s="155"/>
    </row>
    <row r="100" spans="2:12" s="10" customFormat="1" ht="19.899999999999999" customHeight="1">
      <c r="B100" s="150"/>
      <c r="C100" s="151"/>
      <c r="D100" s="152" t="s">
        <v>108</v>
      </c>
      <c r="E100" s="153"/>
      <c r="F100" s="153"/>
      <c r="G100" s="153"/>
      <c r="H100" s="153"/>
      <c r="I100" s="153"/>
      <c r="J100" s="154">
        <f>J279</f>
        <v>0</v>
      </c>
      <c r="K100" s="151"/>
      <c r="L100" s="155"/>
    </row>
    <row r="101" spans="2:12" s="10" customFormat="1" ht="19.899999999999999" customHeight="1">
      <c r="B101" s="150"/>
      <c r="C101" s="151"/>
      <c r="D101" s="152" t="s">
        <v>109</v>
      </c>
      <c r="E101" s="153"/>
      <c r="F101" s="153"/>
      <c r="G101" s="153"/>
      <c r="H101" s="153"/>
      <c r="I101" s="153"/>
      <c r="J101" s="154">
        <f>J335</f>
        <v>0</v>
      </c>
      <c r="K101" s="151"/>
      <c r="L101" s="155"/>
    </row>
    <row r="102" spans="2:12" s="10" customFormat="1" ht="19.899999999999999" customHeight="1">
      <c r="B102" s="150"/>
      <c r="C102" s="151"/>
      <c r="D102" s="152" t="s">
        <v>110</v>
      </c>
      <c r="E102" s="153"/>
      <c r="F102" s="153"/>
      <c r="G102" s="153"/>
      <c r="H102" s="153"/>
      <c r="I102" s="153"/>
      <c r="J102" s="154">
        <f>J343</f>
        <v>0</v>
      </c>
      <c r="K102" s="151"/>
      <c r="L102" s="155"/>
    </row>
    <row r="103" spans="2:12" s="9" customFormat="1" ht="24.95" customHeight="1">
      <c r="B103" s="144"/>
      <c r="C103" s="145"/>
      <c r="D103" s="146" t="s">
        <v>111</v>
      </c>
      <c r="E103" s="147"/>
      <c r="F103" s="147"/>
      <c r="G103" s="147"/>
      <c r="H103" s="147"/>
      <c r="I103" s="147"/>
      <c r="J103" s="148">
        <f>J345</f>
        <v>0</v>
      </c>
      <c r="K103" s="145"/>
      <c r="L103" s="149"/>
    </row>
    <row r="104" spans="2:12" s="10" customFormat="1" ht="19.899999999999999" customHeight="1">
      <c r="B104" s="150"/>
      <c r="C104" s="151"/>
      <c r="D104" s="152" t="s">
        <v>112</v>
      </c>
      <c r="E104" s="153"/>
      <c r="F104" s="153"/>
      <c r="G104" s="153"/>
      <c r="H104" s="153"/>
      <c r="I104" s="153"/>
      <c r="J104" s="154">
        <f>J346</f>
        <v>0</v>
      </c>
      <c r="K104" s="151"/>
      <c r="L104" s="155"/>
    </row>
    <row r="105" spans="2:12" s="10" customFormat="1" ht="19.899999999999999" customHeight="1">
      <c r="B105" s="150"/>
      <c r="C105" s="151"/>
      <c r="D105" s="152" t="s">
        <v>113</v>
      </c>
      <c r="E105" s="153"/>
      <c r="F105" s="153"/>
      <c r="G105" s="153"/>
      <c r="H105" s="153"/>
      <c r="I105" s="153"/>
      <c r="J105" s="154">
        <f>J348</f>
        <v>0</v>
      </c>
      <c r="K105" s="151"/>
      <c r="L105" s="155"/>
    </row>
    <row r="106" spans="2:12" s="10" customFormat="1" ht="19.899999999999999" customHeight="1">
      <c r="B106" s="150"/>
      <c r="C106" s="151"/>
      <c r="D106" s="152" t="s">
        <v>114</v>
      </c>
      <c r="E106" s="153"/>
      <c r="F106" s="153"/>
      <c r="G106" s="153"/>
      <c r="H106" s="153"/>
      <c r="I106" s="153"/>
      <c r="J106" s="154">
        <f>J396</f>
        <v>0</v>
      </c>
      <c r="K106" s="151"/>
      <c r="L106" s="155"/>
    </row>
    <row r="107" spans="2:12" s="10" customFormat="1" ht="19.899999999999999" customHeight="1">
      <c r="B107" s="150"/>
      <c r="C107" s="151"/>
      <c r="D107" s="152" t="s">
        <v>115</v>
      </c>
      <c r="E107" s="153"/>
      <c r="F107" s="153"/>
      <c r="G107" s="153"/>
      <c r="H107" s="153"/>
      <c r="I107" s="153"/>
      <c r="J107" s="154">
        <f>J473</f>
        <v>0</v>
      </c>
      <c r="K107" s="151"/>
      <c r="L107" s="155"/>
    </row>
    <row r="108" spans="2:12" s="10" customFormat="1" ht="19.899999999999999" customHeight="1">
      <c r="B108" s="150"/>
      <c r="C108" s="151"/>
      <c r="D108" s="152" t="s">
        <v>116</v>
      </c>
      <c r="E108" s="153"/>
      <c r="F108" s="153"/>
      <c r="G108" s="153"/>
      <c r="H108" s="153"/>
      <c r="I108" s="153"/>
      <c r="J108" s="154">
        <f>J535</f>
        <v>0</v>
      </c>
      <c r="K108" s="151"/>
      <c r="L108" s="155"/>
    </row>
    <row r="109" spans="2:12" s="10" customFormat="1" ht="19.899999999999999" customHeight="1">
      <c r="B109" s="150"/>
      <c r="C109" s="151"/>
      <c r="D109" s="152" t="s">
        <v>117</v>
      </c>
      <c r="E109" s="153"/>
      <c r="F109" s="153"/>
      <c r="G109" s="153"/>
      <c r="H109" s="153"/>
      <c r="I109" s="153"/>
      <c r="J109" s="154">
        <f>J545</f>
        <v>0</v>
      </c>
      <c r="K109" s="151"/>
      <c r="L109" s="155"/>
    </row>
    <row r="110" spans="2:12" s="10" customFormat="1" ht="19.899999999999999" customHeight="1">
      <c r="B110" s="150"/>
      <c r="C110" s="151"/>
      <c r="D110" s="152" t="s">
        <v>118</v>
      </c>
      <c r="E110" s="153"/>
      <c r="F110" s="153"/>
      <c r="G110" s="153"/>
      <c r="H110" s="153"/>
      <c r="I110" s="153"/>
      <c r="J110" s="154">
        <f>J581</f>
        <v>0</v>
      </c>
      <c r="K110" s="151"/>
      <c r="L110" s="155"/>
    </row>
    <row r="111" spans="2:12" s="10" customFormat="1" ht="19.899999999999999" customHeight="1">
      <c r="B111" s="150"/>
      <c r="C111" s="151"/>
      <c r="D111" s="152" t="s">
        <v>119</v>
      </c>
      <c r="E111" s="153"/>
      <c r="F111" s="153"/>
      <c r="G111" s="153"/>
      <c r="H111" s="153"/>
      <c r="I111" s="153"/>
      <c r="J111" s="154">
        <f>J626</f>
        <v>0</v>
      </c>
      <c r="K111" s="151"/>
      <c r="L111" s="155"/>
    </row>
    <row r="112" spans="2:12" s="10" customFormat="1" ht="19.899999999999999" customHeight="1">
      <c r="B112" s="150"/>
      <c r="C112" s="151"/>
      <c r="D112" s="152" t="s">
        <v>120</v>
      </c>
      <c r="E112" s="153"/>
      <c r="F112" s="153"/>
      <c r="G112" s="153"/>
      <c r="H112" s="153"/>
      <c r="I112" s="153"/>
      <c r="J112" s="154">
        <f>J640</f>
        <v>0</v>
      </c>
      <c r="K112" s="151"/>
      <c r="L112" s="155"/>
    </row>
    <row r="113" spans="1:31" s="10" customFormat="1" ht="19.899999999999999" customHeight="1">
      <c r="B113" s="150"/>
      <c r="C113" s="151"/>
      <c r="D113" s="152" t="s">
        <v>121</v>
      </c>
      <c r="E113" s="153"/>
      <c r="F113" s="153"/>
      <c r="G113" s="153"/>
      <c r="H113" s="153"/>
      <c r="I113" s="153"/>
      <c r="J113" s="154">
        <f>J680</f>
        <v>0</v>
      </c>
      <c r="K113" s="151"/>
      <c r="L113" s="155"/>
    </row>
    <row r="114" spans="1:31" s="10" customFormat="1" ht="19.899999999999999" customHeight="1">
      <c r="B114" s="150"/>
      <c r="C114" s="151"/>
      <c r="D114" s="152" t="s">
        <v>122</v>
      </c>
      <c r="E114" s="153"/>
      <c r="F114" s="153"/>
      <c r="G114" s="153"/>
      <c r="H114" s="153"/>
      <c r="I114" s="153"/>
      <c r="J114" s="154">
        <f>J753</f>
        <v>0</v>
      </c>
      <c r="K114" s="151"/>
      <c r="L114" s="155"/>
    </row>
    <row r="115" spans="1:31" s="10" customFormat="1" ht="19.899999999999999" customHeight="1">
      <c r="B115" s="150"/>
      <c r="C115" s="151"/>
      <c r="D115" s="152" t="s">
        <v>123</v>
      </c>
      <c r="E115" s="153"/>
      <c r="F115" s="153"/>
      <c r="G115" s="153"/>
      <c r="H115" s="153"/>
      <c r="I115" s="153"/>
      <c r="J115" s="154">
        <f>J810</f>
        <v>0</v>
      </c>
      <c r="K115" s="151"/>
      <c r="L115" s="155"/>
    </row>
    <row r="116" spans="1:31" s="10" customFormat="1" ht="19.899999999999999" customHeight="1">
      <c r="B116" s="150"/>
      <c r="C116" s="151"/>
      <c r="D116" s="152" t="s">
        <v>124</v>
      </c>
      <c r="E116" s="153"/>
      <c r="F116" s="153"/>
      <c r="G116" s="153"/>
      <c r="H116" s="153"/>
      <c r="I116" s="153"/>
      <c r="J116" s="154">
        <f>J823</f>
        <v>0</v>
      </c>
      <c r="K116" s="151"/>
      <c r="L116" s="155"/>
    </row>
    <row r="117" spans="1:31" s="9" customFormat="1" ht="24.95" customHeight="1">
      <c r="B117" s="144"/>
      <c r="C117" s="145"/>
      <c r="D117" s="146" t="s">
        <v>125</v>
      </c>
      <c r="E117" s="147"/>
      <c r="F117" s="147"/>
      <c r="G117" s="147"/>
      <c r="H117" s="147"/>
      <c r="I117" s="147"/>
      <c r="J117" s="148">
        <f>J866</f>
        <v>0</v>
      </c>
      <c r="K117" s="145"/>
      <c r="L117" s="149"/>
    </row>
    <row r="118" spans="1:31" s="2" customFormat="1" ht="21.75" customHeight="1">
      <c r="A118" s="35"/>
      <c r="B118" s="36"/>
      <c r="C118" s="37"/>
      <c r="D118" s="37"/>
      <c r="E118" s="37"/>
      <c r="F118" s="37"/>
      <c r="G118" s="37"/>
      <c r="H118" s="37"/>
      <c r="I118" s="37"/>
      <c r="J118" s="37"/>
      <c r="K118" s="37"/>
      <c r="L118" s="52"/>
      <c r="S118" s="35"/>
      <c r="T118" s="35"/>
      <c r="U118" s="35"/>
      <c r="V118" s="35"/>
      <c r="W118" s="35"/>
      <c r="X118" s="35"/>
      <c r="Y118" s="35"/>
      <c r="Z118" s="35"/>
      <c r="AA118" s="35"/>
      <c r="AB118" s="35"/>
      <c r="AC118" s="35"/>
      <c r="AD118" s="35"/>
      <c r="AE118" s="35"/>
    </row>
    <row r="119" spans="1:31" s="2" customFormat="1" ht="6.95" customHeight="1">
      <c r="A119" s="35"/>
      <c r="B119" s="55"/>
      <c r="C119" s="56"/>
      <c r="D119" s="56"/>
      <c r="E119" s="56"/>
      <c r="F119" s="56"/>
      <c r="G119" s="56"/>
      <c r="H119" s="56"/>
      <c r="I119" s="56"/>
      <c r="J119" s="56"/>
      <c r="K119" s="56"/>
      <c r="L119" s="52"/>
      <c r="S119" s="35"/>
      <c r="T119" s="35"/>
      <c r="U119" s="35"/>
      <c r="V119" s="35"/>
      <c r="W119" s="35"/>
      <c r="X119" s="35"/>
      <c r="Y119" s="35"/>
      <c r="Z119" s="35"/>
      <c r="AA119" s="35"/>
      <c r="AB119" s="35"/>
      <c r="AC119" s="35"/>
      <c r="AD119" s="35"/>
      <c r="AE119" s="35"/>
    </row>
    <row r="123" spans="1:31" s="2" customFormat="1" ht="6.95" customHeight="1">
      <c r="A123" s="35"/>
      <c r="B123" s="57"/>
      <c r="C123" s="58"/>
      <c r="D123" s="58"/>
      <c r="E123" s="58"/>
      <c r="F123" s="58"/>
      <c r="G123" s="58"/>
      <c r="H123" s="58"/>
      <c r="I123" s="58"/>
      <c r="J123" s="58"/>
      <c r="K123" s="58"/>
      <c r="L123" s="52"/>
      <c r="S123" s="35"/>
      <c r="T123" s="35"/>
      <c r="U123" s="35"/>
      <c r="V123" s="35"/>
      <c r="W123" s="35"/>
      <c r="X123" s="35"/>
      <c r="Y123" s="35"/>
      <c r="Z123" s="35"/>
      <c r="AA123" s="35"/>
      <c r="AB123" s="35"/>
      <c r="AC123" s="35"/>
      <c r="AD123" s="35"/>
      <c r="AE123" s="35"/>
    </row>
    <row r="124" spans="1:31" s="2" customFormat="1" ht="24.95" customHeight="1">
      <c r="A124" s="35"/>
      <c r="B124" s="36"/>
      <c r="C124" s="23" t="s">
        <v>126</v>
      </c>
      <c r="D124" s="37"/>
      <c r="E124" s="37"/>
      <c r="F124" s="37"/>
      <c r="G124" s="37"/>
      <c r="H124" s="37"/>
      <c r="I124" s="37"/>
      <c r="J124" s="37"/>
      <c r="K124" s="37"/>
      <c r="L124" s="52"/>
      <c r="S124" s="35"/>
      <c r="T124" s="35"/>
      <c r="U124" s="35"/>
      <c r="V124" s="35"/>
      <c r="W124" s="35"/>
      <c r="X124" s="35"/>
      <c r="Y124" s="35"/>
      <c r="Z124" s="35"/>
      <c r="AA124" s="35"/>
      <c r="AB124" s="35"/>
      <c r="AC124" s="35"/>
      <c r="AD124" s="35"/>
      <c r="AE124" s="35"/>
    </row>
    <row r="125" spans="1:31" s="2" customFormat="1" ht="6.95" customHeight="1">
      <c r="A125" s="35"/>
      <c r="B125" s="36"/>
      <c r="C125" s="37"/>
      <c r="D125" s="37"/>
      <c r="E125" s="37"/>
      <c r="F125" s="37"/>
      <c r="G125" s="37"/>
      <c r="H125" s="37"/>
      <c r="I125" s="37"/>
      <c r="J125" s="37"/>
      <c r="K125" s="37"/>
      <c r="L125" s="52"/>
      <c r="S125" s="35"/>
      <c r="T125" s="35"/>
      <c r="U125" s="35"/>
      <c r="V125" s="35"/>
      <c r="W125" s="35"/>
      <c r="X125" s="35"/>
      <c r="Y125" s="35"/>
      <c r="Z125" s="35"/>
      <c r="AA125" s="35"/>
      <c r="AB125" s="35"/>
      <c r="AC125" s="35"/>
      <c r="AD125" s="35"/>
      <c r="AE125" s="35"/>
    </row>
    <row r="126" spans="1:31" s="2" customFormat="1" ht="12" customHeight="1">
      <c r="A126" s="35"/>
      <c r="B126" s="36"/>
      <c r="C126" s="29" t="s">
        <v>16</v>
      </c>
      <c r="D126" s="37"/>
      <c r="E126" s="37"/>
      <c r="F126" s="37"/>
      <c r="G126" s="37"/>
      <c r="H126" s="37"/>
      <c r="I126" s="37"/>
      <c r="J126" s="37"/>
      <c r="K126" s="37"/>
      <c r="L126" s="52"/>
      <c r="S126" s="35"/>
      <c r="T126" s="35"/>
      <c r="U126" s="35"/>
      <c r="V126" s="35"/>
      <c r="W126" s="35"/>
      <c r="X126" s="35"/>
      <c r="Y126" s="35"/>
      <c r="Z126" s="35"/>
      <c r="AA126" s="35"/>
      <c r="AB126" s="35"/>
      <c r="AC126" s="35"/>
      <c r="AD126" s="35"/>
      <c r="AE126" s="35"/>
    </row>
    <row r="127" spans="1:31" s="2" customFormat="1" ht="16.5" customHeight="1">
      <c r="A127" s="35"/>
      <c r="B127" s="36"/>
      <c r="C127" s="37"/>
      <c r="D127" s="37"/>
      <c r="E127" s="296" t="str">
        <f>E7</f>
        <v xml:space="preserve"> Oprava a modernizace LDN - komplement</v>
      </c>
      <c r="F127" s="297"/>
      <c r="G127" s="297"/>
      <c r="H127" s="297"/>
      <c r="I127" s="37"/>
      <c r="J127" s="37"/>
      <c r="K127" s="37"/>
      <c r="L127" s="52"/>
      <c r="S127" s="35"/>
      <c r="T127" s="35"/>
      <c r="U127" s="35"/>
      <c r="V127" s="35"/>
      <c r="W127" s="35"/>
      <c r="X127" s="35"/>
      <c r="Y127" s="35"/>
      <c r="Z127" s="35"/>
      <c r="AA127" s="35"/>
      <c r="AB127" s="35"/>
      <c r="AC127" s="35"/>
      <c r="AD127" s="35"/>
      <c r="AE127" s="35"/>
    </row>
    <row r="128" spans="1:31" s="2" customFormat="1" ht="12" customHeight="1">
      <c r="A128" s="35"/>
      <c r="B128" s="36"/>
      <c r="C128" s="29" t="s">
        <v>97</v>
      </c>
      <c r="D128" s="37"/>
      <c r="E128" s="37"/>
      <c r="F128" s="37"/>
      <c r="G128" s="37"/>
      <c r="H128" s="37"/>
      <c r="I128" s="37"/>
      <c r="J128" s="37"/>
      <c r="K128" s="37"/>
      <c r="L128" s="52"/>
      <c r="S128" s="35"/>
      <c r="T128" s="35"/>
      <c r="U128" s="35"/>
      <c r="V128" s="35"/>
      <c r="W128" s="35"/>
      <c r="X128" s="35"/>
      <c r="Y128" s="35"/>
      <c r="Z128" s="35"/>
      <c r="AA128" s="35"/>
      <c r="AB128" s="35"/>
      <c r="AC128" s="35"/>
      <c r="AD128" s="35"/>
      <c r="AE128" s="35"/>
    </row>
    <row r="129" spans="1:65" s="2" customFormat="1" ht="16.5" customHeight="1">
      <c r="A129" s="35"/>
      <c r="B129" s="36"/>
      <c r="C129" s="37"/>
      <c r="D129" s="37"/>
      <c r="E129" s="267" t="str">
        <f>E9</f>
        <v>D1.01.101 - Oprava a modernizace LDN - komplement</v>
      </c>
      <c r="F129" s="298"/>
      <c r="G129" s="298"/>
      <c r="H129" s="298"/>
      <c r="I129" s="37"/>
      <c r="J129" s="37"/>
      <c r="K129" s="37"/>
      <c r="L129" s="52"/>
      <c r="S129" s="35"/>
      <c r="T129" s="35"/>
      <c r="U129" s="35"/>
      <c r="V129" s="35"/>
      <c r="W129" s="35"/>
      <c r="X129" s="35"/>
      <c r="Y129" s="35"/>
      <c r="Z129" s="35"/>
      <c r="AA129" s="35"/>
      <c r="AB129" s="35"/>
      <c r="AC129" s="35"/>
      <c r="AD129" s="35"/>
      <c r="AE129" s="35"/>
    </row>
    <row r="130" spans="1:65" s="2" customFormat="1" ht="6.95" customHeight="1">
      <c r="A130" s="35"/>
      <c r="B130" s="36"/>
      <c r="C130" s="37"/>
      <c r="D130" s="37"/>
      <c r="E130" s="37"/>
      <c r="F130" s="37"/>
      <c r="G130" s="37"/>
      <c r="H130" s="37"/>
      <c r="I130" s="37"/>
      <c r="J130" s="37"/>
      <c r="K130" s="37"/>
      <c r="L130" s="52"/>
      <c r="S130" s="35"/>
      <c r="T130" s="35"/>
      <c r="U130" s="35"/>
      <c r="V130" s="35"/>
      <c r="W130" s="35"/>
      <c r="X130" s="35"/>
      <c r="Y130" s="35"/>
      <c r="Z130" s="35"/>
      <c r="AA130" s="35"/>
      <c r="AB130" s="35"/>
      <c r="AC130" s="35"/>
      <c r="AD130" s="35"/>
      <c r="AE130" s="35"/>
    </row>
    <row r="131" spans="1:65" s="2" customFormat="1" ht="12" customHeight="1">
      <c r="A131" s="35"/>
      <c r="B131" s="36"/>
      <c r="C131" s="29" t="s">
        <v>22</v>
      </c>
      <c r="D131" s="37"/>
      <c r="E131" s="37"/>
      <c r="F131" s="27" t="str">
        <f>F12</f>
        <v>Česká Lípa</v>
      </c>
      <c r="G131" s="37"/>
      <c r="H131" s="37"/>
      <c r="I131" s="29" t="s">
        <v>24</v>
      </c>
      <c r="J131" s="67" t="str">
        <f>IF(J12="","",J12)</f>
        <v>15. 3. 2022</v>
      </c>
      <c r="K131" s="37"/>
      <c r="L131" s="52"/>
      <c r="S131" s="35"/>
      <c r="T131" s="35"/>
      <c r="U131" s="35"/>
      <c r="V131" s="35"/>
      <c r="W131" s="35"/>
      <c r="X131" s="35"/>
      <c r="Y131" s="35"/>
      <c r="Z131" s="35"/>
      <c r="AA131" s="35"/>
      <c r="AB131" s="35"/>
      <c r="AC131" s="35"/>
      <c r="AD131" s="35"/>
      <c r="AE131" s="35"/>
    </row>
    <row r="132" spans="1:65" s="2" customFormat="1" ht="6.95" customHeight="1">
      <c r="A132" s="35"/>
      <c r="B132" s="36"/>
      <c r="C132" s="37"/>
      <c r="D132" s="37"/>
      <c r="E132" s="37"/>
      <c r="F132" s="37"/>
      <c r="G132" s="37"/>
      <c r="H132" s="37"/>
      <c r="I132" s="37"/>
      <c r="J132" s="37"/>
      <c r="K132" s="37"/>
      <c r="L132" s="52"/>
      <c r="S132" s="35"/>
      <c r="T132" s="35"/>
      <c r="U132" s="35"/>
      <c r="V132" s="35"/>
      <c r="W132" s="35"/>
      <c r="X132" s="35"/>
      <c r="Y132" s="35"/>
      <c r="Z132" s="35"/>
      <c r="AA132" s="35"/>
      <c r="AB132" s="35"/>
      <c r="AC132" s="35"/>
      <c r="AD132" s="35"/>
      <c r="AE132" s="35"/>
    </row>
    <row r="133" spans="1:65" s="2" customFormat="1" ht="40.15" customHeight="1">
      <c r="A133" s="35"/>
      <c r="B133" s="36"/>
      <c r="C133" s="29" t="s">
        <v>30</v>
      </c>
      <c r="D133" s="37"/>
      <c r="E133" s="37"/>
      <c r="F133" s="27" t="str">
        <f>E15</f>
        <v>Nemocnice s poliklinikou Česká Lípa,a.s.,Purkyňova</v>
      </c>
      <c r="G133" s="37"/>
      <c r="H133" s="37"/>
      <c r="I133" s="29" t="s">
        <v>37</v>
      </c>
      <c r="J133" s="33" t="str">
        <f>E21</f>
        <v>STORING spol. s r.o., Žitavská 727/16, LBC 3</v>
      </c>
      <c r="K133" s="37"/>
      <c r="L133" s="52"/>
      <c r="S133" s="35"/>
      <c r="T133" s="35"/>
      <c r="U133" s="35"/>
      <c r="V133" s="35"/>
      <c r="W133" s="35"/>
      <c r="X133" s="35"/>
      <c r="Y133" s="35"/>
      <c r="Z133" s="35"/>
      <c r="AA133" s="35"/>
      <c r="AB133" s="35"/>
      <c r="AC133" s="35"/>
      <c r="AD133" s="35"/>
      <c r="AE133" s="35"/>
    </row>
    <row r="134" spans="1:65" s="2" customFormat="1" ht="15.2" customHeight="1">
      <c r="A134" s="35"/>
      <c r="B134" s="36"/>
      <c r="C134" s="29" t="s">
        <v>35</v>
      </c>
      <c r="D134" s="37"/>
      <c r="E134" s="37"/>
      <c r="F134" s="27" t="str">
        <f>IF(E18="","",E18)</f>
        <v>Vyplň údaj</v>
      </c>
      <c r="G134" s="37"/>
      <c r="H134" s="37"/>
      <c r="I134" s="29" t="s">
        <v>41</v>
      </c>
      <c r="J134" s="33" t="str">
        <f>E24</f>
        <v>Zuzana Morávková</v>
      </c>
      <c r="K134" s="37"/>
      <c r="L134" s="52"/>
      <c r="S134" s="35"/>
      <c r="T134" s="35"/>
      <c r="U134" s="35"/>
      <c r="V134" s="35"/>
      <c r="W134" s="35"/>
      <c r="X134" s="35"/>
      <c r="Y134" s="35"/>
      <c r="Z134" s="35"/>
      <c r="AA134" s="35"/>
      <c r="AB134" s="35"/>
      <c r="AC134" s="35"/>
      <c r="AD134" s="35"/>
      <c r="AE134" s="35"/>
    </row>
    <row r="135" spans="1:65" s="2" customFormat="1" ht="10.35" customHeight="1">
      <c r="A135" s="35"/>
      <c r="B135" s="36"/>
      <c r="C135" s="37"/>
      <c r="D135" s="37"/>
      <c r="E135" s="37"/>
      <c r="F135" s="37"/>
      <c r="G135" s="37"/>
      <c r="H135" s="37"/>
      <c r="I135" s="37"/>
      <c r="J135" s="37"/>
      <c r="K135" s="37"/>
      <c r="L135" s="52"/>
      <c r="S135" s="35"/>
      <c r="T135" s="35"/>
      <c r="U135" s="35"/>
      <c r="V135" s="35"/>
      <c r="W135" s="35"/>
      <c r="X135" s="35"/>
      <c r="Y135" s="35"/>
      <c r="Z135" s="35"/>
      <c r="AA135" s="35"/>
      <c r="AB135" s="35"/>
      <c r="AC135" s="35"/>
      <c r="AD135" s="35"/>
      <c r="AE135" s="35"/>
    </row>
    <row r="136" spans="1:65" s="11" customFormat="1" ht="29.25" customHeight="1">
      <c r="A136" s="156"/>
      <c r="B136" s="157"/>
      <c r="C136" s="158" t="s">
        <v>127</v>
      </c>
      <c r="D136" s="159" t="s">
        <v>70</v>
      </c>
      <c r="E136" s="159" t="s">
        <v>66</v>
      </c>
      <c r="F136" s="159" t="s">
        <v>67</v>
      </c>
      <c r="G136" s="159" t="s">
        <v>128</v>
      </c>
      <c r="H136" s="159" t="s">
        <v>129</v>
      </c>
      <c r="I136" s="159" t="s">
        <v>130</v>
      </c>
      <c r="J136" s="159" t="s">
        <v>102</v>
      </c>
      <c r="K136" s="160" t="s">
        <v>131</v>
      </c>
      <c r="L136" s="161"/>
      <c r="M136" s="76" t="s">
        <v>1</v>
      </c>
      <c r="N136" s="77" t="s">
        <v>49</v>
      </c>
      <c r="O136" s="77" t="s">
        <v>132</v>
      </c>
      <c r="P136" s="77" t="s">
        <v>133</v>
      </c>
      <c r="Q136" s="77" t="s">
        <v>134</v>
      </c>
      <c r="R136" s="77" t="s">
        <v>135</v>
      </c>
      <c r="S136" s="77" t="s">
        <v>136</v>
      </c>
      <c r="T136" s="78" t="s">
        <v>137</v>
      </c>
      <c r="U136" s="156"/>
      <c r="V136" s="156"/>
      <c r="W136" s="156"/>
      <c r="X136" s="156"/>
      <c r="Y136" s="156"/>
      <c r="Z136" s="156"/>
      <c r="AA136" s="156"/>
      <c r="AB136" s="156"/>
      <c r="AC136" s="156"/>
      <c r="AD136" s="156"/>
      <c r="AE136" s="156"/>
    </row>
    <row r="137" spans="1:65" s="2" customFormat="1" ht="22.9" customHeight="1">
      <c r="A137" s="35"/>
      <c r="B137" s="36"/>
      <c r="C137" s="83" t="s">
        <v>138</v>
      </c>
      <c r="D137" s="37"/>
      <c r="E137" s="37"/>
      <c r="F137" s="37"/>
      <c r="G137" s="37"/>
      <c r="H137" s="37"/>
      <c r="I137" s="37"/>
      <c r="J137" s="162">
        <f>BK137</f>
        <v>0</v>
      </c>
      <c r="K137" s="37"/>
      <c r="L137" s="40"/>
      <c r="M137" s="79"/>
      <c r="N137" s="163"/>
      <c r="O137" s="80"/>
      <c r="P137" s="164">
        <f>P138+P345+P866</f>
        <v>0</v>
      </c>
      <c r="Q137" s="80"/>
      <c r="R137" s="164">
        <f>R138+R345+R866</f>
        <v>51.032246170000008</v>
      </c>
      <c r="S137" s="80"/>
      <c r="T137" s="165">
        <f>T138+T345+T866</f>
        <v>44.962960649999999</v>
      </c>
      <c r="U137" s="35"/>
      <c r="V137" s="35"/>
      <c r="W137" s="35"/>
      <c r="X137" s="35"/>
      <c r="Y137" s="35"/>
      <c r="Z137" s="35"/>
      <c r="AA137" s="35"/>
      <c r="AB137" s="35"/>
      <c r="AC137" s="35"/>
      <c r="AD137" s="35"/>
      <c r="AE137" s="35"/>
      <c r="AT137" s="17" t="s">
        <v>84</v>
      </c>
      <c r="AU137" s="17" t="s">
        <v>104</v>
      </c>
      <c r="BK137" s="166">
        <f>BK138+BK345+BK866</f>
        <v>0</v>
      </c>
    </row>
    <row r="138" spans="1:65" s="12" customFormat="1" ht="25.9" customHeight="1">
      <c r="B138" s="167"/>
      <c r="C138" s="168"/>
      <c r="D138" s="169" t="s">
        <v>84</v>
      </c>
      <c r="E138" s="170" t="s">
        <v>139</v>
      </c>
      <c r="F138" s="170" t="s">
        <v>139</v>
      </c>
      <c r="G138" s="168"/>
      <c r="H138" s="168"/>
      <c r="I138" s="171"/>
      <c r="J138" s="172">
        <f>BK138</f>
        <v>0</v>
      </c>
      <c r="K138" s="168"/>
      <c r="L138" s="173"/>
      <c r="M138" s="174"/>
      <c r="N138" s="175"/>
      <c r="O138" s="175"/>
      <c r="P138" s="176">
        <f>P139+P167+P279+P335+P343</f>
        <v>0</v>
      </c>
      <c r="Q138" s="175"/>
      <c r="R138" s="176">
        <f>R139+R167+R279+R335+R343</f>
        <v>39.537453910000011</v>
      </c>
      <c r="S138" s="175"/>
      <c r="T138" s="177">
        <f>T139+T167+T279+T335+T343</f>
        <v>20.913282000000002</v>
      </c>
      <c r="AR138" s="178" t="s">
        <v>93</v>
      </c>
      <c r="AT138" s="179" t="s">
        <v>84</v>
      </c>
      <c r="AU138" s="179" t="s">
        <v>85</v>
      </c>
      <c r="AY138" s="178" t="s">
        <v>140</v>
      </c>
      <c r="BK138" s="180">
        <f>BK139+BK167+BK279+BK335+BK343</f>
        <v>0</v>
      </c>
    </row>
    <row r="139" spans="1:65" s="12" customFormat="1" ht="22.9" customHeight="1">
      <c r="B139" s="167"/>
      <c r="C139" s="168"/>
      <c r="D139" s="169" t="s">
        <v>84</v>
      </c>
      <c r="E139" s="181" t="s">
        <v>141</v>
      </c>
      <c r="F139" s="181" t="s">
        <v>142</v>
      </c>
      <c r="G139" s="168"/>
      <c r="H139" s="168"/>
      <c r="I139" s="171"/>
      <c r="J139" s="182">
        <f>BK139</f>
        <v>0</v>
      </c>
      <c r="K139" s="168"/>
      <c r="L139" s="173"/>
      <c r="M139" s="174"/>
      <c r="N139" s="175"/>
      <c r="O139" s="175"/>
      <c r="P139" s="176">
        <f>SUM(P140:P166)</f>
        <v>0</v>
      </c>
      <c r="Q139" s="175"/>
      <c r="R139" s="176">
        <f>SUM(R140:R166)</f>
        <v>3.5732927999999999</v>
      </c>
      <c r="S139" s="175"/>
      <c r="T139" s="177">
        <f>SUM(T140:T166)</f>
        <v>0</v>
      </c>
      <c r="AR139" s="178" t="s">
        <v>93</v>
      </c>
      <c r="AT139" s="179" t="s">
        <v>84</v>
      </c>
      <c r="AU139" s="179" t="s">
        <v>93</v>
      </c>
      <c r="AY139" s="178" t="s">
        <v>140</v>
      </c>
      <c r="BK139" s="180">
        <f>SUM(BK140:BK166)</f>
        <v>0</v>
      </c>
    </row>
    <row r="140" spans="1:65" s="2" customFormat="1" ht="33" customHeight="1">
      <c r="A140" s="35"/>
      <c r="B140" s="36"/>
      <c r="C140" s="183" t="s">
        <v>93</v>
      </c>
      <c r="D140" s="183" t="s">
        <v>143</v>
      </c>
      <c r="E140" s="184" t="s">
        <v>144</v>
      </c>
      <c r="F140" s="185" t="s">
        <v>145</v>
      </c>
      <c r="G140" s="186" t="s">
        <v>146</v>
      </c>
      <c r="H140" s="187">
        <v>22</v>
      </c>
      <c r="I140" s="188"/>
      <c r="J140" s="189">
        <f>ROUND(I140*H140,2)</f>
        <v>0</v>
      </c>
      <c r="K140" s="185" t="s">
        <v>147</v>
      </c>
      <c r="L140" s="40"/>
      <c r="M140" s="190" t="s">
        <v>1</v>
      </c>
      <c r="N140" s="191" t="s">
        <v>50</v>
      </c>
      <c r="O140" s="72"/>
      <c r="P140" s="192">
        <f>O140*H140</f>
        <v>0</v>
      </c>
      <c r="Q140" s="192">
        <v>2.3910000000000001E-2</v>
      </c>
      <c r="R140" s="192">
        <f>Q140*H140</f>
        <v>0.52602000000000004</v>
      </c>
      <c r="S140" s="192">
        <v>0</v>
      </c>
      <c r="T140" s="193">
        <f>S140*H140</f>
        <v>0</v>
      </c>
      <c r="U140" s="35"/>
      <c r="V140" s="35"/>
      <c r="W140" s="35"/>
      <c r="X140" s="35"/>
      <c r="Y140" s="35"/>
      <c r="Z140" s="35"/>
      <c r="AA140" s="35"/>
      <c r="AB140" s="35"/>
      <c r="AC140" s="35"/>
      <c r="AD140" s="35"/>
      <c r="AE140" s="35"/>
      <c r="AR140" s="194" t="s">
        <v>148</v>
      </c>
      <c r="AT140" s="194" t="s">
        <v>143</v>
      </c>
      <c r="AU140" s="194" t="s">
        <v>95</v>
      </c>
      <c r="AY140" s="17" t="s">
        <v>140</v>
      </c>
      <c r="BE140" s="195">
        <f>IF(N140="základní",J140,0)</f>
        <v>0</v>
      </c>
      <c r="BF140" s="195">
        <f>IF(N140="snížená",J140,0)</f>
        <v>0</v>
      </c>
      <c r="BG140" s="195">
        <f>IF(N140="zákl. přenesená",J140,0)</f>
        <v>0</v>
      </c>
      <c r="BH140" s="195">
        <f>IF(N140="sníž. přenesená",J140,0)</f>
        <v>0</v>
      </c>
      <c r="BI140" s="195">
        <f>IF(N140="nulová",J140,0)</f>
        <v>0</v>
      </c>
      <c r="BJ140" s="17" t="s">
        <v>93</v>
      </c>
      <c r="BK140" s="195">
        <f>ROUND(I140*H140,2)</f>
        <v>0</v>
      </c>
      <c r="BL140" s="17" t="s">
        <v>148</v>
      </c>
      <c r="BM140" s="194" t="s">
        <v>149</v>
      </c>
    </row>
    <row r="141" spans="1:65" s="13" customFormat="1" ht="11.25">
      <c r="B141" s="196"/>
      <c r="C141" s="197"/>
      <c r="D141" s="198" t="s">
        <v>150</v>
      </c>
      <c r="E141" s="199" t="s">
        <v>1</v>
      </c>
      <c r="F141" s="200" t="s">
        <v>151</v>
      </c>
      <c r="G141" s="197"/>
      <c r="H141" s="199" t="s">
        <v>1</v>
      </c>
      <c r="I141" s="201"/>
      <c r="J141" s="197"/>
      <c r="K141" s="197"/>
      <c r="L141" s="202"/>
      <c r="M141" s="203"/>
      <c r="N141" s="204"/>
      <c r="O141" s="204"/>
      <c r="P141" s="204"/>
      <c r="Q141" s="204"/>
      <c r="R141" s="204"/>
      <c r="S141" s="204"/>
      <c r="T141" s="205"/>
      <c r="AT141" s="206" t="s">
        <v>150</v>
      </c>
      <c r="AU141" s="206" t="s">
        <v>95</v>
      </c>
      <c r="AV141" s="13" t="s">
        <v>93</v>
      </c>
      <c r="AW141" s="13" t="s">
        <v>40</v>
      </c>
      <c r="AX141" s="13" t="s">
        <v>85</v>
      </c>
      <c r="AY141" s="206" t="s">
        <v>140</v>
      </c>
    </row>
    <row r="142" spans="1:65" s="14" customFormat="1" ht="11.25">
      <c r="B142" s="207"/>
      <c r="C142" s="208"/>
      <c r="D142" s="198" t="s">
        <v>150</v>
      </c>
      <c r="E142" s="209" t="s">
        <v>1</v>
      </c>
      <c r="F142" s="210" t="s">
        <v>152</v>
      </c>
      <c r="G142" s="208"/>
      <c r="H142" s="211">
        <v>2</v>
      </c>
      <c r="I142" s="212"/>
      <c r="J142" s="208"/>
      <c r="K142" s="208"/>
      <c r="L142" s="213"/>
      <c r="M142" s="214"/>
      <c r="N142" s="215"/>
      <c r="O142" s="215"/>
      <c r="P142" s="215"/>
      <c r="Q142" s="215"/>
      <c r="R142" s="215"/>
      <c r="S142" s="215"/>
      <c r="T142" s="216"/>
      <c r="AT142" s="217" t="s">
        <v>150</v>
      </c>
      <c r="AU142" s="217" t="s">
        <v>95</v>
      </c>
      <c r="AV142" s="14" t="s">
        <v>95</v>
      </c>
      <c r="AW142" s="14" t="s">
        <v>40</v>
      </c>
      <c r="AX142" s="14" t="s">
        <v>85</v>
      </c>
      <c r="AY142" s="217" t="s">
        <v>140</v>
      </c>
    </row>
    <row r="143" spans="1:65" s="14" customFormat="1" ht="11.25">
      <c r="B143" s="207"/>
      <c r="C143" s="208"/>
      <c r="D143" s="198" t="s">
        <v>150</v>
      </c>
      <c r="E143" s="209" t="s">
        <v>1</v>
      </c>
      <c r="F143" s="210" t="s">
        <v>153</v>
      </c>
      <c r="G143" s="208"/>
      <c r="H143" s="211">
        <v>2</v>
      </c>
      <c r="I143" s="212"/>
      <c r="J143" s="208"/>
      <c r="K143" s="208"/>
      <c r="L143" s="213"/>
      <c r="M143" s="214"/>
      <c r="N143" s="215"/>
      <c r="O143" s="215"/>
      <c r="P143" s="215"/>
      <c r="Q143" s="215"/>
      <c r="R143" s="215"/>
      <c r="S143" s="215"/>
      <c r="T143" s="216"/>
      <c r="AT143" s="217" t="s">
        <v>150</v>
      </c>
      <c r="AU143" s="217" t="s">
        <v>95</v>
      </c>
      <c r="AV143" s="14" t="s">
        <v>95</v>
      </c>
      <c r="AW143" s="14" t="s">
        <v>40</v>
      </c>
      <c r="AX143" s="14" t="s">
        <v>85</v>
      </c>
      <c r="AY143" s="217" t="s">
        <v>140</v>
      </c>
    </row>
    <row r="144" spans="1:65" s="14" customFormat="1" ht="11.25">
      <c r="B144" s="207"/>
      <c r="C144" s="208"/>
      <c r="D144" s="198" t="s">
        <v>150</v>
      </c>
      <c r="E144" s="209" t="s">
        <v>1</v>
      </c>
      <c r="F144" s="210" t="s">
        <v>154</v>
      </c>
      <c r="G144" s="208"/>
      <c r="H144" s="211">
        <v>4</v>
      </c>
      <c r="I144" s="212"/>
      <c r="J144" s="208"/>
      <c r="K144" s="208"/>
      <c r="L144" s="213"/>
      <c r="M144" s="214"/>
      <c r="N144" s="215"/>
      <c r="O144" s="215"/>
      <c r="P144" s="215"/>
      <c r="Q144" s="215"/>
      <c r="R144" s="215"/>
      <c r="S144" s="215"/>
      <c r="T144" s="216"/>
      <c r="AT144" s="217" t="s">
        <v>150</v>
      </c>
      <c r="AU144" s="217" t="s">
        <v>95</v>
      </c>
      <c r="AV144" s="14" t="s">
        <v>95</v>
      </c>
      <c r="AW144" s="14" t="s">
        <v>40</v>
      </c>
      <c r="AX144" s="14" t="s">
        <v>85</v>
      </c>
      <c r="AY144" s="217" t="s">
        <v>140</v>
      </c>
    </row>
    <row r="145" spans="1:65" s="14" customFormat="1" ht="11.25">
      <c r="B145" s="207"/>
      <c r="C145" s="208"/>
      <c r="D145" s="198" t="s">
        <v>150</v>
      </c>
      <c r="E145" s="209" t="s">
        <v>1</v>
      </c>
      <c r="F145" s="210" t="s">
        <v>155</v>
      </c>
      <c r="G145" s="208"/>
      <c r="H145" s="211">
        <v>2</v>
      </c>
      <c r="I145" s="212"/>
      <c r="J145" s="208"/>
      <c r="K145" s="208"/>
      <c r="L145" s="213"/>
      <c r="M145" s="214"/>
      <c r="N145" s="215"/>
      <c r="O145" s="215"/>
      <c r="P145" s="215"/>
      <c r="Q145" s="215"/>
      <c r="R145" s="215"/>
      <c r="S145" s="215"/>
      <c r="T145" s="216"/>
      <c r="AT145" s="217" t="s">
        <v>150</v>
      </c>
      <c r="AU145" s="217" t="s">
        <v>95</v>
      </c>
      <c r="AV145" s="14" t="s">
        <v>95</v>
      </c>
      <c r="AW145" s="14" t="s">
        <v>40</v>
      </c>
      <c r="AX145" s="14" t="s">
        <v>85</v>
      </c>
      <c r="AY145" s="217" t="s">
        <v>140</v>
      </c>
    </row>
    <row r="146" spans="1:65" s="14" customFormat="1" ht="11.25">
      <c r="B146" s="207"/>
      <c r="C146" s="208"/>
      <c r="D146" s="198" t="s">
        <v>150</v>
      </c>
      <c r="E146" s="209" t="s">
        <v>1</v>
      </c>
      <c r="F146" s="210" t="s">
        <v>156</v>
      </c>
      <c r="G146" s="208"/>
      <c r="H146" s="211">
        <v>2</v>
      </c>
      <c r="I146" s="212"/>
      <c r="J146" s="208"/>
      <c r="K146" s="208"/>
      <c r="L146" s="213"/>
      <c r="M146" s="214"/>
      <c r="N146" s="215"/>
      <c r="O146" s="215"/>
      <c r="P146" s="215"/>
      <c r="Q146" s="215"/>
      <c r="R146" s="215"/>
      <c r="S146" s="215"/>
      <c r="T146" s="216"/>
      <c r="AT146" s="217" t="s">
        <v>150</v>
      </c>
      <c r="AU146" s="217" t="s">
        <v>95</v>
      </c>
      <c r="AV146" s="14" t="s">
        <v>95</v>
      </c>
      <c r="AW146" s="14" t="s">
        <v>40</v>
      </c>
      <c r="AX146" s="14" t="s">
        <v>85</v>
      </c>
      <c r="AY146" s="217" t="s">
        <v>140</v>
      </c>
    </row>
    <row r="147" spans="1:65" s="14" customFormat="1" ht="11.25">
      <c r="B147" s="207"/>
      <c r="C147" s="208"/>
      <c r="D147" s="198" t="s">
        <v>150</v>
      </c>
      <c r="E147" s="209" t="s">
        <v>1</v>
      </c>
      <c r="F147" s="210" t="s">
        <v>157</v>
      </c>
      <c r="G147" s="208"/>
      <c r="H147" s="211">
        <v>4</v>
      </c>
      <c r="I147" s="212"/>
      <c r="J147" s="208"/>
      <c r="K147" s="208"/>
      <c r="L147" s="213"/>
      <c r="M147" s="214"/>
      <c r="N147" s="215"/>
      <c r="O147" s="215"/>
      <c r="P147" s="215"/>
      <c r="Q147" s="215"/>
      <c r="R147" s="215"/>
      <c r="S147" s="215"/>
      <c r="T147" s="216"/>
      <c r="AT147" s="217" t="s">
        <v>150</v>
      </c>
      <c r="AU147" s="217" t="s">
        <v>95</v>
      </c>
      <c r="AV147" s="14" t="s">
        <v>95</v>
      </c>
      <c r="AW147" s="14" t="s">
        <v>40</v>
      </c>
      <c r="AX147" s="14" t="s">
        <v>85</v>
      </c>
      <c r="AY147" s="217" t="s">
        <v>140</v>
      </c>
    </row>
    <row r="148" spans="1:65" s="14" customFormat="1" ht="11.25">
      <c r="B148" s="207"/>
      <c r="C148" s="208"/>
      <c r="D148" s="198" t="s">
        <v>150</v>
      </c>
      <c r="E148" s="209" t="s">
        <v>1</v>
      </c>
      <c r="F148" s="210" t="s">
        <v>158</v>
      </c>
      <c r="G148" s="208"/>
      <c r="H148" s="211">
        <v>4</v>
      </c>
      <c r="I148" s="212"/>
      <c r="J148" s="208"/>
      <c r="K148" s="208"/>
      <c r="L148" s="213"/>
      <c r="M148" s="214"/>
      <c r="N148" s="215"/>
      <c r="O148" s="215"/>
      <c r="P148" s="215"/>
      <c r="Q148" s="215"/>
      <c r="R148" s="215"/>
      <c r="S148" s="215"/>
      <c r="T148" s="216"/>
      <c r="AT148" s="217" t="s">
        <v>150</v>
      </c>
      <c r="AU148" s="217" t="s">
        <v>95</v>
      </c>
      <c r="AV148" s="14" t="s">
        <v>95</v>
      </c>
      <c r="AW148" s="14" t="s">
        <v>40</v>
      </c>
      <c r="AX148" s="14" t="s">
        <v>85</v>
      </c>
      <c r="AY148" s="217" t="s">
        <v>140</v>
      </c>
    </row>
    <row r="149" spans="1:65" s="14" customFormat="1" ht="11.25">
      <c r="B149" s="207"/>
      <c r="C149" s="208"/>
      <c r="D149" s="198" t="s">
        <v>150</v>
      </c>
      <c r="E149" s="209" t="s">
        <v>1</v>
      </c>
      <c r="F149" s="210" t="s">
        <v>159</v>
      </c>
      <c r="G149" s="208"/>
      <c r="H149" s="211">
        <v>1</v>
      </c>
      <c r="I149" s="212"/>
      <c r="J149" s="208"/>
      <c r="K149" s="208"/>
      <c r="L149" s="213"/>
      <c r="M149" s="214"/>
      <c r="N149" s="215"/>
      <c r="O149" s="215"/>
      <c r="P149" s="215"/>
      <c r="Q149" s="215"/>
      <c r="R149" s="215"/>
      <c r="S149" s="215"/>
      <c r="T149" s="216"/>
      <c r="AT149" s="217" t="s">
        <v>150</v>
      </c>
      <c r="AU149" s="217" t="s">
        <v>95</v>
      </c>
      <c r="AV149" s="14" t="s">
        <v>95</v>
      </c>
      <c r="AW149" s="14" t="s">
        <v>40</v>
      </c>
      <c r="AX149" s="14" t="s">
        <v>85</v>
      </c>
      <c r="AY149" s="217" t="s">
        <v>140</v>
      </c>
    </row>
    <row r="150" spans="1:65" s="14" customFormat="1" ht="11.25">
      <c r="B150" s="207"/>
      <c r="C150" s="208"/>
      <c r="D150" s="198" t="s">
        <v>150</v>
      </c>
      <c r="E150" s="209" t="s">
        <v>1</v>
      </c>
      <c r="F150" s="210" t="s">
        <v>160</v>
      </c>
      <c r="G150" s="208"/>
      <c r="H150" s="211">
        <v>1</v>
      </c>
      <c r="I150" s="212"/>
      <c r="J150" s="208"/>
      <c r="K150" s="208"/>
      <c r="L150" s="213"/>
      <c r="M150" s="214"/>
      <c r="N150" s="215"/>
      <c r="O150" s="215"/>
      <c r="P150" s="215"/>
      <c r="Q150" s="215"/>
      <c r="R150" s="215"/>
      <c r="S150" s="215"/>
      <c r="T150" s="216"/>
      <c r="AT150" s="217" t="s">
        <v>150</v>
      </c>
      <c r="AU150" s="217" t="s">
        <v>95</v>
      </c>
      <c r="AV150" s="14" t="s">
        <v>95</v>
      </c>
      <c r="AW150" s="14" t="s">
        <v>40</v>
      </c>
      <c r="AX150" s="14" t="s">
        <v>85</v>
      </c>
      <c r="AY150" s="217" t="s">
        <v>140</v>
      </c>
    </row>
    <row r="151" spans="1:65" s="15" customFormat="1" ht="11.25">
      <c r="B151" s="218"/>
      <c r="C151" s="219"/>
      <c r="D151" s="198" t="s">
        <v>150</v>
      </c>
      <c r="E151" s="220" t="s">
        <v>1</v>
      </c>
      <c r="F151" s="221" t="s">
        <v>161</v>
      </c>
      <c r="G151" s="219"/>
      <c r="H151" s="222">
        <v>22</v>
      </c>
      <c r="I151" s="223"/>
      <c r="J151" s="219"/>
      <c r="K151" s="219"/>
      <c r="L151" s="224"/>
      <c r="M151" s="225"/>
      <c r="N151" s="226"/>
      <c r="O151" s="226"/>
      <c r="P151" s="226"/>
      <c r="Q151" s="226"/>
      <c r="R151" s="226"/>
      <c r="S151" s="226"/>
      <c r="T151" s="227"/>
      <c r="AT151" s="228" t="s">
        <v>150</v>
      </c>
      <c r="AU151" s="228" t="s">
        <v>95</v>
      </c>
      <c r="AV151" s="15" t="s">
        <v>148</v>
      </c>
      <c r="AW151" s="15" t="s">
        <v>40</v>
      </c>
      <c r="AX151" s="15" t="s">
        <v>93</v>
      </c>
      <c r="AY151" s="228" t="s">
        <v>140</v>
      </c>
    </row>
    <row r="152" spans="1:65" s="2" customFormat="1" ht="24.2" customHeight="1">
      <c r="A152" s="35"/>
      <c r="B152" s="36"/>
      <c r="C152" s="183" t="s">
        <v>95</v>
      </c>
      <c r="D152" s="183" t="s">
        <v>143</v>
      </c>
      <c r="E152" s="184" t="s">
        <v>162</v>
      </c>
      <c r="F152" s="185" t="s">
        <v>163</v>
      </c>
      <c r="G152" s="186" t="s">
        <v>164</v>
      </c>
      <c r="H152" s="187">
        <v>3.7690000000000001</v>
      </c>
      <c r="I152" s="188"/>
      <c r="J152" s="189">
        <f>ROUND(I152*H152,2)</f>
        <v>0</v>
      </c>
      <c r="K152" s="185" t="s">
        <v>147</v>
      </c>
      <c r="L152" s="40"/>
      <c r="M152" s="190" t="s">
        <v>1</v>
      </c>
      <c r="N152" s="191" t="s">
        <v>50</v>
      </c>
      <c r="O152" s="72"/>
      <c r="P152" s="192">
        <f>O152*H152</f>
        <v>0</v>
      </c>
      <c r="Q152" s="192">
        <v>0.12335</v>
      </c>
      <c r="R152" s="192">
        <f>Q152*H152</f>
        <v>0.46490615000000002</v>
      </c>
      <c r="S152" s="192">
        <v>0</v>
      </c>
      <c r="T152" s="193">
        <f>S152*H152</f>
        <v>0</v>
      </c>
      <c r="U152" s="35"/>
      <c r="V152" s="35"/>
      <c r="W152" s="35"/>
      <c r="X152" s="35"/>
      <c r="Y152" s="35"/>
      <c r="Z152" s="35"/>
      <c r="AA152" s="35"/>
      <c r="AB152" s="35"/>
      <c r="AC152" s="35"/>
      <c r="AD152" s="35"/>
      <c r="AE152" s="35"/>
      <c r="AR152" s="194" t="s">
        <v>148</v>
      </c>
      <c r="AT152" s="194" t="s">
        <v>143</v>
      </c>
      <c r="AU152" s="194" t="s">
        <v>95</v>
      </c>
      <c r="AY152" s="17" t="s">
        <v>140</v>
      </c>
      <c r="BE152" s="195">
        <f>IF(N152="základní",J152,0)</f>
        <v>0</v>
      </c>
      <c r="BF152" s="195">
        <f>IF(N152="snížená",J152,0)</f>
        <v>0</v>
      </c>
      <c r="BG152" s="195">
        <f>IF(N152="zákl. přenesená",J152,0)</f>
        <v>0</v>
      </c>
      <c r="BH152" s="195">
        <f>IF(N152="sníž. přenesená",J152,0)</f>
        <v>0</v>
      </c>
      <c r="BI152" s="195">
        <f>IF(N152="nulová",J152,0)</f>
        <v>0</v>
      </c>
      <c r="BJ152" s="17" t="s">
        <v>93</v>
      </c>
      <c r="BK152" s="195">
        <f>ROUND(I152*H152,2)</f>
        <v>0</v>
      </c>
      <c r="BL152" s="17" t="s">
        <v>148</v>
      </c>
      <c r="BM152" s="194" t="s">
        <v>165</v>
      </c>
    </row>
    <row r="153" spans="1:65" s="14" customFormat="1" ht="11.25">
      <c r="B153" s="207"/>
      <c r="C153" s="208"/>
      <c r="D153" s="198" t="s">
        <v>150</v>
      </c>
      <c r="E153" s="209" t="s">
        <v>1</v>
      </c>
      <c r="F153" s="210" t="s">
        <v>166</v>
      </c>
      <c r="G153" s="208"/>
      <c r="H153" s="211">
        <v>1.845</v>
      </c>
      <c r="I153" s="212"/>
      <c r="J153" s="208"/>
      <c r="K153" s="208"/>
      <c r="L153" s="213"/>
      <c r="M153" s="214"/>
      <c r="N153" s="215"/>
      <c r="O153" s="215"/>
      <c r="P153" s="215"/>
      <c r="Q153" s="215"/>
      <c r="R153" s="215"/>
      <c r="S153" s="215"/>
      <c r="T153" s="216"/>
      <c r="AT153" s="217" t="s">
        <v>150</v>
      </c>
      <c r="AU153" s="217" t="s">
        <v>95</v>
      </c>
      <c r="AV153" s="14" t="s">
        <v>95</v>
      </c>
      <c r="AW153" s="14" t="s">
        <v>40</v>
      </c>
      <c r="AX153" s="14" t="s">
        <v>85</v>
      </c>
      <c r="AY153" s="217" t="s">
        <v>140</v>
      </c>
    </row>
    <row r="154" spans="1:65" s="14" customFormat="1" ht="11.25">
      <c r="B154" s="207"/>
      <c r="C154" s="208"/>
      <c r="D154" s="198" t="s">
        <v>150</v>
      </c>
      <c r="E154" s="209" t="s">
        <v>1</v>
      </c>
      <c r="F154" s="210" t="s">
        <v>167</v>
      </c>
      <c r="G154" s="208"/>
      <c r="H154" s="211">
        <v>1.9239999999999999</v>
      </c>
      <c r="I154" s="212"/>
      <c r="J154" s="208"/>
      <c r="K154" s="208"/>
      <c r="L154" s="213"/>
      <c r="M154" s="214"/>
      <c r="N154" s="215"/>
      <c r="O154" s="215"/>
      <c r="P154" s="215"/>
      <c r="Q154" s="215"/>
      <c r="R154" s="215"/>
      <c r="S154" s="215"/>
      <c r="T154" s="216"/>
      <c r="AT154" s="217" t="s">
        <v>150</v>
      </c>
      <c r="AU154" s="217" t="s">
        <v>95</v>
      </c>
      <c r="AV154" s="14" t="s">
        <v>95</v>
      </c>
      <c r="AW154" s="14" t="s">
        <v>40</v>
      </c>
      <c r="AX154" s="14" t="s">
        <v>85</v>
      </c>
      <c r="AY154" s="217" t="s">
        <v>140</v>
      </c>
    </row>
    <row r="155" spans="1:65" s="15" customFormat="1" ht="11.25">
      <c r="B155" s="218"/>
      <c r="C155" s="219"/>
      <c r="D155" s="198" t="s">
        <v>150</v>
      </c>
      <c r="E155" s="220" t="s">
        <v>1</v>
      </c>
      <c r="F155" s="221" t="s">
        <v>161</v>
      </c>
      <c r="G155" s="219"/>
      <c r="H155" s="222">
        <v>3.7690000000000001</v>
      </c>
      <c r="I155" s="223"/>
      <c r="J155" s="219"/>
      <c r="K155" s="219"/>
      <c r="L155" s="224"/>
      <c r="M155" s="225"/>
      <c r="N155" s="226"/>
      <c r="O155" s="226"/>
      <c r="P155" s="226"/>
      <c r="Q155" s="226"/>
      <c r="R155" s="226"/>
      <c r="S155" s="226"/>
      <c r="T155" s="227"/>
      <c r="AT155" s="228" t="s">
        <v>150</v>
      </c>
      <c r="AU155" s="228" t="s">
        <v>95</v>
      </c>
      <c r="AV155" s="15" t="s">
        <v>148</v>
      </c>
      <c r="AW155" s="15" t="s">
        <v>40</v>
      </c>
      <c r="AX155" s="15" t="s">
        <v>93</v>
      </c>
      <c r="AY155" s="228" t="s">
        <v>140</v>
      </c>
    </row>
    <row r="156" spans="1:65" s="2" customFormat="1" ht="37.9" customHeight="1">
      <c r="A156" s="35"/>
      <c r="B156" s="36"/>
      <c r="C156" s="183" t="s">
        <v>141</v>
      </c>
      <c r="D156" s="183" t="s">
        <v>143</v>
      </c>
      <c r="E156" s="184" t="s">
        <v>168</v>
      </c>
      <c r="F156" s="185" t="s">
        <v>169</v>
      </c>
      <c r="G156" s="186" t="s">
        <v>164</v>
      </c>
      <c r="H156" s="187">
        <v>4.0190000000000001</v>
      </c>
      <c r="I156" s="188"/>
      <c r="J156" s="189">
        <f>ROUND(I156*H156,2)</f>
        <v>0</v>
      </c>
      <c r="K156" s="185" t="s">
        <v>147</v>
      </c>
      <c r="L156" s="40"/>
      <c r="M156" s="190" t="s">
        <v>1</v>
      </c>
      <c r="N156" s="191" t="s">
        <v>50</v>
      </c>
      <c r="O156" s="72"/>
      <c r="P156" s="192">
        <f>O156*H156</f>
        <v>0</v>
      </c>
      <c r="Q156" s="192">
        <v>0.25364999999999999</v>
      </c>
      <c r="R156" s="192">
        <f>Q156*H156</f>
        <v>1.0194193499999999</v>
      </c>
      <c r="S156" s="192">
        <v>0</v>
      </c>
      <c r="T156" s="193">
        <f>S156*H156</f>
        <v>0</v>
      </c>
      <c r="U156" s="35"/>
      <c r="V156" s="35"/>
      <c r="W156" s="35"/>
      <c r="X156" s="35"/>
      <c r="Y156" s="35"/>
      <c r="Z156" s="35"/>
      <c r="AA156" s="35"/>
      <c r="AB156" s="35"/>
      <c r="AC156" s="35"/>
      <c r="AD156" s="35"/>
      <c r="AE156" s="35"/>
      <c r="AR156" s="194" t="s">
        <v>148</v>
      </c>
      <c r="AT156" s="194" t="s">
        <v>143</v>
      </c>
      <c r="AU156" s="194" t="s">
        <v>95</v>
      </c>
      <c r="AY156" s="17" t="s">
        <v>140</v>
      </c>
      <c r="BE156" s="195">
        <f>IF(N156="základní",J156,0)</f>
        <v>0</v>
      </c>
      <c r="BF156" s="195">
        <f>IF(N156="snížená",J156,0)</f>
        <v>0</v>
      </c>
      <c r="BG156" s="195">
        <f>IF(N156="zákl. přenesená",J156,0)</f>
        <v>0</v>
      </c>
      <c r="BH156" s="195">
        <f>IF(N156="sníž. přenesená",J156,0)</f>
        <v>0</v>
      </c>
      <c r="BI156" s="195">
        <f>IF(N156="nulová",J156,0)</f>
        <v>0</v>
      </c>
      <c r="BJ156" s="17" t="s">
        <v>93</v>
      </c>
      <c r="BK156" s="195">
        <f>ROUND(I156*H156,2)</f>
        <v>0</v>
      </c>
      <c r="BL156" s="17" t="s">
        <v>148</v>
      </c>
      <c r="BM156" s="194" t="s">
        <v>170</v>
      </c>
    </row>
    <row r="157" spans="1:65" s="14" customFormat="1" ht="11.25">
      <c r="B157" s="207"/>
      <c r="C157" s="208"/>
      <c r="D157" s="198" t="s">
        <v>150</v>
      </c>
      <c r="E157" s="209" t="s">
        <v>1</v>
      </c>
      <c r="F157" s="210" t="s">
        <v>171</v>
      </c>
      <c r="G157" s="208"/>
      <c r="H157" s="211">
        <v>1.845</v>
      </c>
      <c r="I157" s="212"/>
      <c r="J157" s="208"/>
      <c r="K157" s="208"/>
      <c r="L157" s="213"/>
      <c r="M157" s="214"/>
      <c r="N157" s="215"/>
      <c r="O157" s="215"/>
      <c r="P157" s="215"/>
      <c r="Q157" s="215"/>
      <c r="R157" s="215"/>
      <c r="S157" s="215"/>
      <c r="T157" s="216"/>
      <c r="AT157" s="217" t="s">
        <v>150</v>
      </c>
      <c r="AU157" s="217" t="s">
        <v>95</v>
      </c>
      <c r="AV157" s="14" t="s">
        <v>95</v>
      </c>
      <c r="AW157" s="14" t="s">
        <v>40</v>
      </c>
      <c r="AX157" s="14" t="s">
        <v>85</v>
      </c>
      <c r="AY157" s="217" t="s">
        <v>140</v>
      </c>
    </row>
    <row r="158" spans="1:65" s="14" customFormat="1" ht="11.25">
      <c r="B158" s="207"/>
      <c r="C158" s="208"/>
      <c r="D158" s="198" t="s">
        <v>150</v>
      </c>
      <c r="E158" s="209" t="s">
        <v>1</v>
      </c>
      <c r="F158" s="210" t="s">
        <v>172</v>
      </c>
      <c r="G158" s="208"/>
      <c r="H158" s="211">
        <v>2.1739999999999999</v>
      </c>
      <c r="I158" s="212"/>
      <c r="J158" s="208"/>
      <c r="K158" s="208"/>
      <c r="L158" s="213"/>
      <c r="M158" s="214"/>
      <c r="N158" s="215"/>
      <c r="O158" s="215"/>
      <c r="P158" s="215"/>
      <c r="Q158" s="215"/>
      <c r="R158" s="215"/>
      <c r="S158" s="215"/>
      <c r="T158" s="216"/>
      <c r="AT158" s="217" t="s">
        <v>150</v>
      </c>
      <c r="AU158" s="217" t="s">
        <v>95</v>
      </c>
      <c r="AV158" s="14" t="s">
        <v>95</v>
      </c>
      <c r="AW158" s="14" t="s">
        <v>40</v>
      </c>
      <c r="AX158" s="14" t="s">
        <v>85</v>
      </c>
      <c r="AY158" s="217" t="s">
        <v>140</v>
      </c>
    </row>
    <row r="159" spans="1:65" s="15" customFormat="1" ht="11.25">
      <c r="B159" s="218"/>
      <c r="C159" s="219"/>
      <c r="D159" s="198" t="s">
        <v>150</v>
      </c>
      <c r="E159" s="220" t="s">
        <v>1</v>
      </c>
      <c r="F159" s="221" t="s">
        <v>161</v>
      </c>
      <c r="G159" s="219"/>
      <c r="H159" s="222">
        <v>4.0190000000000001</v>
      </c>
      <c r="I159" s="223"/>
      <c r="J159" s="219"/>
      <c r="K159" s="219"/>
      <c r="L159" s="224"/>
      <c r="M159" s="225"/>
      <c r="N159" s="226"/>
      <c r="O159" s="226"/>
      <c r="P159" s="226"/>
      <c r="Q159" s="226"/>
      <c r="R159" s="226"/>
      <c r="S159" s="226"/>
      <c r="T159" s="227"/>
      <c r="AT159" s="228" t="s">
        <v>150</v>
      </c>
      <c r="AU159" s="228" t="s">
        <v>95</v>
      </c>
      <c r="AV159" s="15" t="s">
        <v>148</v>
      </c>
      <c r="AW159" s="15" t="s">
        <v>40</v>
      </c>
      <c r="AX159" s="15" t="s">
        <v>93</v>
      </c>
      <c r="AY159" s="228" t="s">
        <v>140</v>
      </c>
    </row>
    <row r="160" spans="1:65" s="2" customFormat="1" ht="24.2" customHeight="1">
      <c r="A160" s="35"/>
      <c r="B160" s="36"/>
      <c r="C160" s="183" t="s">
        <v>148</v>
      </c>
      <c r="D160" s="183" t="s">
        <v>143</v>
      </c>
      <c r="E160" s="184" t="s">
        <v>173</v>
      </c>
      <c r="F160" s="185" t="s">
        <v>174</v>
      </c>
      <c r="G160" s="186" t="s">
        <v>164</v>
      </c>
      <c r="H160" s="187">
        <v>22.393999999999998</v>
      </c>
      <c r="I160" s="188"/>
      <c r="J160" s="189">
        <f>ROUND(I160*H160,2)</f>
        <v>0</v>
      </c>
      <c r="K160" s="185" t="s">
        <v>147</v>
      </c>
      <c r="L160" s="40"/>
      <c r="M160" s="190" t="s">
        <v>1</v>
      </c>
      <c r="N160" s="191" t="s">
        <v>50</v>
      </c>
      <c r="O160" s="72"/>
      <c r="P160" s="192">
        <f>O160*H160</f>
        <v>0</v>
      </c>
      <c r="Q160" s="192">
        <v>5.8970000000000002E-2</v>
      </c>
      <c r="R160" s="192">
        <f>Q160*H160</f>
        <v>1.3205741799999999</v>
      </c>
      <c r="S160" s="192">
        <v>0</v>
      </c>
      <c r="T160" s="193">
        <f>S160*H160</f>
        <v>0</v>
      </c>
      <c r="U160" s="35"/>
      <c r="V160" s="35"/>
      <c r="W160" s="35"/>
      <c r="X160" s="35"/>
      <c r="Y160" s="35"/>
      <c r="Z160" s="35"/>
      <c r="AA160" s="35"/>
      <c r="AB160" s="35"/>
      <c r="AC160" s="35"/>
      <c r="AD160" s="35"/>
      <c r="AE160" s="35"/>
      <c r="AR160" s="194" t="s">
        <v>148</v>
      </c>
      <c r="AT160" s="194" t="s">
        <v>143</v>
      </c>
      <c r="AU160" s="194" t="s">
        <v>95</v>
      </c>
      <c r="AY160" s="17" t="s">
        <v>140</v>
      </c>
      <c r="BE160" s="195">
        <f>IF(N160="základní",J160,0)</f>
        <v>0</v>
      </c>
      <c r="BF160" s="195">
        <f>IF(N160="snížená",J160,0)</f>
        <v>0</v>
      </c>
      <c r="BG160" s="195">
        <f>IF(N160="zákl. přenesená",J160,0)</f>
        <v>0</v>
      </c>
      <c r="BH160" s="195">
        <f>IF(N160="sníž. přenesená",J160,0)</f>
        <v>0</v>
      </c>
      <c r="BI160" s="195">
        <f>IF(N160="nulová",J160,0)</f>
        <v>0</v>
      </c>
      <c r="BJ160" s="17" t="s">
        <v>93</v>
      </c>
      <c r="BK160" s="195">
        <f>ROUND(I160*H160,2)</f>
        <v>0</v>
      </c>
      <c r="BL160" s="17" t="s">
        <v>148</v>
      </c>
      <c r="BM160" s="194" t="s">
        <v>175</v>
      </c>
    </row>
    <row r="161" spans="1:65" s="14" customFormat="1" ht="11.25">
      <c r="B161" s="207"/>
      <c r="C161" s="208"/>
      <c r="D161" s="198" t="s">
        <v>150</v>
      </c>
      <c r="E161" s="209" t="s">
        <v>1</v>
      </c>
      <c r="F161" s="210" t="s">
        <v>176</v>
      </c>
      <c r="G161" s="208"/>
      <c r="H161" s="211">
        <v>4.6970000000000001</v>
      </c>
      <c r="I161" s="212"/>
      <c r="J161" s="208"/>
      <c r="K161" s="208"/>
      <c r="L161" s="213"/>
      <c r="M161" s="214"/>
      <c r="N161" s="215"/>
      <c r="O161" s="215"/>
      <c r="P161" s="215"/>
      <c r="Q161" s="215"/>
      <c r="R161" s="215"/>
      <c r="S161" s="215"/>
      <c r="T161" s="216"/>
      <c r="AT161" s="217" t="s">
        <v>150</v>
      </c>
      <c r="AU161" s="217" t="s">
        <v>95</v>
      </c>
      <c r="AV161" s="14" t="s">
        <v>95</v>
      </c>
      <c r="AW161" s="14" t="s">
        <v>40</v>
      </c>
      <c r="AX161" s="14" t="s">
        <v>85</v>
      </c>
      <c r="AY161" s="217" t="s">
        <v>140</v>
      </c>
    </row>
    <row r="162" spans="1:65" s="14" customFormat="1" ht="11.25">
      <c r="B162" s="207"/>
      <c r="C162" s="208"/>
      <c r="D162" s="198" t="s">
        <v>150</v>
      </c>
      <c r="E162" s="209" t="s">
        <v>1</v>
      </c>
      <c r="F162" s="210" t="s">
        <v>177</v>
      </c>
      <c r="G162" s="208"/>
      <c r="H162" s="211">
        <v>2.75</v>
      </c>
      <c r="I162" s="212"/>
      <c r="J162" s="208"/>
      <c r="K162" s="208"/>
      <c r="L162" s="213"/>
      <c r="M162" s="214"/>
      <c r="N162" s="215"/>
      <c r="O162" s="215"/>
      <c r="P162" s="215"/>
      <c r="Q162" s="215"/>
      <c r="R162" s="215"/>
      <c r="S162" s="215"/>
      <c r="T162" s="216"/>
      <c r="AT162" s="217" t="s">
        <v>150</v>
      </c>
      <c r="AU162" s="217" t="s">
        <v>95</v>
      </c>
      <c r="AV162" s="14" t="s">
        <v>95</v>
      </c>
      <c r="AW162" s="14" t="s">
        <v>40</v>
      </c>
      <c r="AX162" s="14" t="s">
        <v>85</v>
      </c>
      <c r="AY162" s="217" t="s">
        <v>140</v>
      </c>
    </row>
    <row r="163" spans="1:65" s="14" customFormat="1" ht="11.25">
      <c r="B163" s="207"/>
      <c r="C163" s="208"/>
      <c r="D163" s="198" t="s">
        <v>150</v>
      </c>
      <c r="E163" s="209" t="s">
        <v>1</v>
      </c>
      <c r="F163" s="210" t="s">
        <v>178</v>
      </c>
      <c r="G163" s="208"/>
      <c r="H163" s="211">
        <v>14.946999999999999</v>
      </c>
      <c r="I163" s="212"/>
      <c r="J163" s="208"/>
      <c r="K163" s="208"/>
      <c r="L163" s="213"/>
      <c r="M163" s="214"/>
      <c r="N163" s="215"/>
      <c r="O163" s="215"/>
      <c r="P163" s="215"/>
      <c r="Q163" s="215"/>
      <c r="R163" s="215"/>
      <c r="S163" s="215"/>
      <c r="T163" s="216"/>
      <c r="AT163" s="217" t="s">
        <v>150</v>
      </c>
      <c r="AU163" s="217" t="s">
        <v>95</v>
      </c>
      <c r="AV163" s="14" t="s">
        <v>95</v>
      </c>
      <c r="AW163" s="14" t="s">
        <v>40</v>
      </c>
      <c r="AX163" s="14" t="s">
        <v>85</v>
      </c>
      <c r="AY163" s="217" t="s">
        <v>140</v>
      </c>
    </row>
    <row r="164" spans="1:65" s="15" customFormat="1" ht="11.25">
      <c r="B164" s="218"/>
      <c r="C164" s="219"/>
      <c r="D164" s="198" t="s">
        <v>150</v>
      </c>
      <c r="E164" s="220" t="s">
        <v>1</v>
      </c>
      <c r="F164" s="221" t="s">
        <v>161</v>
      </c>
      <c r="G164" s="219"/>
      <c r="H164" s="222">
        <v>22.393999999999998</v>
      </c>
      <c r="I164" s="223"/>
      <c r="J164" s="219"/>
      <c r="K164" s="219"/>
      <c r="L164" s="224"/>
      <c r="M164" s="225"/>
      <c r="N164" s="226"/>
      <c r="O164" s="226"/>
      <c r="P164" s="226"/>
      <c r="Q164" s="226"/>
      <c r="R164" s="226"/>
      <c r="S164" s="226"/>
      <c r="T164" s="227"/>
      <c r="AT164" s="228" t="s">
        <v>150</v>
      </c>
      <c r="AU164" s="228" t="s">
        <v>95</v>
      </c>
      <c r="AV164" s="15" t="s">
        <v>148</v>
      </c>
      <c r="AW164" s="15" t="s">
        <v>40</v>
      </c>
      <c r="AX164" s="15" t="s">
        <v>93</v>
      </c>
      <c r="AY164" s="228" t="s">
        <v>140</v>
      </c>
    </row>
    <row r="165" spans="1:65" s="2" customFormat="1" ht="24.2" customHeight="1">
      <c r="A165" s="35"/>
      <c r="B165" s="36"/>
      <c r="C165" s="183" t="s">
        <v>179</v>
      </c>
      <c r="D165" s="183" t="s">
        <v>143</v>
      </c>
      <c r="E165" s="184" t="s">
        <v>180</v>
      </c>
      <c r="F165" s="185" t="s">
        <v>181</v>
      </c>
      <c r="G165" s="186" t="s">
        <v>164</v>
      </c>
      <c r="H165" s="187">
        <v>3.6240000000000001</v>
      </c>
      <c r="I165" s="188"/>
      <c r="J165" s="189">
        <f>ROUND(I165*H165,2)</f>
        <v>0</v>
      </c>
      <c r="K165" s="185" t="s">
        <v>147</v>
      </c>
      <c r="L165" s="40"/>
      <c r="M165" s="190" t="s">
        <v>1</v>
      </c>
      <c r="N165" s="191" t="s">
        <v>50</v>
      </c>
      <c r="O165" s="72"/>
      <c r="P165" s="192">
        <f>O165*H165</f>
        <v>0</v>
      </c>
      <c r="Q165" s="192">
        <v>6.6879999999999995E-2</v>
      </c>
      <c r="R165" s="192">
        <f>Q165*H165</f>
        <v>0.24237312</v>
      </c>
      <c r="S165" s="192">
        <v>0</v>
      </c>
      <c r="T165" s="193">
        <f>S165*H165</f>
        <v>0</v>
      </c>
      <c r="U165" s="35"/>
      <c r="V165" s="35"/>
      <c r="W165" s="35"/>
      <c r="X165" s="35"/>
      <c r="Y165" s="35"/>
      <c r="Z165" s="35"/>
      <c r="AA165" s="35"/>
      <c r="AB165" s="35"/>
      <c r="AC165" s="35"/>
      <c r="AD165" s="35"/>
      <c r="AE165" s="35"/>
      <c r="AR165" s="194" t="s">
        <v>148</v>
      </c>
      <c r="AT165" s="194" t="s">
        <v>143</v>
      </c>
      <c r="AU165" s="194" t="s">
        <v>95</v>
      </c>
      <c r="AY165" s="17" t="s">
        <v>140</v>
      </c>
      <c r="BE165" s="195">
        <f>IF(N165="základní",J165,0)</f>
        <v>0</v>
      </c>
      <c r="BF165" s="195">
        <f>IF(N165="snížená",J165,0)</f>
        <v>0</v>
      </c>
      <c r="BG165" s="195">
        <f>IF(N165="zákl. přenesená",J165,0)</f>
        <v>0</v>
      </c>
      <c r="BH165" s="195">
        <f>IF(N165="sníž. přenesená",J165,0)</f>
        <v>0</v>
      </c>
      <c r="BI165" s="195">
        <f>IF(N165="nulová",J165,0)</f>
        <v>0</v>
      </c>
      <c r="BJ165" s="17" t="s">
        <v>93</v>
      </c>
      <c r="BK165" s="195">
        <f>ROUND(I165*H165,2)</f>
        <v>0</v>
      </c>
      <c r="BL165" s="17" t="s">
        <v>148</v>
      </c>
      <c r="BM165" s="194" t="s">
        <v>182</v>
      </c>
    </row>
    <row r="166" spans="1:65" s="14" customFormat="1" ht="11.25">
      <c r="B166" s="207"/>
      <c r="C166" s="208"/>
      <c r="D166" s="198" t="s">
        <v>150</v>
      </c>
      <c r="E166" s="209" t="s">
        <v>1</v>
      </c>
      <c r="F166" s="210" t="s">
        <v>183</v>
      </c>
      <c r="G166" s="208"/>
      <c r="H166" s="211">
        <v>3.6240000000000001</v>
      </c>
      <c r="I166" s="212"/>
      <c r="J166" s="208"/>
      <c r="K166" s="208"/>
      <c r="L166" s="213"/>
      <c r="M166" s="214"/>
      <c r="N166" s="215"/>
      <c r="O166" s="215"/>
      <c r="P166" s="215"/>
      <c r="Q166" s="215"/>
      <c r="R166" s="215"/>
      <c r="S166" s="215"/>
      <c r="T166" s="216"/>
      <c r="AT166" s="217" t="s">
        <v>150</v>
      </c>
      <c r="AU166" s="217" t="s">
        <v>95</v>
      </c>
      <c r="AV166" s="14" t="s">
        <v>95</v>
      </c>
      <c r="AW166" s="14" t="s">
        <v>40</v>
      </c>
      <c r="AX166" s="14" t="s">
        <v>93</v>
      </c>
      <c r="AY166" s="217" t="s">
        <v>140</v>
      </c>
    </row>
    <row r="167" spans="1:65" s="12" customFormat="1" ht="22.9" customHeight="1">
      <c r="B167" s="167"/>
      <c r="C167" s="168"/>
      <c r="D167" s="169" t="s">
        <v>84</v>
      </c>
      <c r="E167" s="181" t="s">
        <v>184</v>
      </c>
      <c r="F167" s="181" t="s">
        <v>185</v>
      </c>
      <c r="G167" s="168"/>
      <c r="H167" s="168"/>
      <c r="I167" s="171"/>
      <c r="J167" s="182">
        <f>BK167</f>
        <v>0</v>
      </c>
      <c r="K167" s="168"/>
      <c r="L167" s="173"/>
      <c r="M167" s="174"/>
      <c r="N167" s="175"/>
      <c r="O167" s="175"/>
      <c r="P167" s="176">
        <f>SUM(P168:P278)</f>
        <v>0</v>
      </c>
      <c r="Q167" s="175"/>
      <c r="R167" s="176">
        <f>SUM(R168:R278)</f>
        <v>35.863601110000012</v>
      </c>
      <c r="S167" s="175"/>
      <c r="T167" s="177">
        <f>SUM(T168:T278)</f>
        <v>0</v>
      </c>
      <c r="AR167" s="178" t="s">
        <v>93</v>
      </c>
      <c r="AT167" s="179" t="s">
        <v>84</v>
      </c>
      <c r="AU167" s="179" t="s">
        <v>93</v>
      </c>
      <c r="AY167" s="178" t="s">
        <v>140</v>
      </c>
      <c r="BK167" s="180">
        <f>SUM(BK168:BK278)</f>
        <v>0</v>
      </c>
    </row>
    <row r="168" spans="1:65" s="2" customFormat="1" ht="24.2" customHeight="1">
      <c r="A168" s="35"/>
      <c r="B168" s="36"/>
      <c r="C168" s="183" t="s">
        <v>184</v>
      </c>
      <c r="D168" s="183" t="s">
        <v>143</v>
      </c>
      <c r="E168" s="184" t="s">
        <v>186</v>
      </c>
      <c r="F168" s="185" t="s">
        <v>187</v>
      </c>
      <c r="G168" s="186" t="s">
        <v>164</v>
      </c>
      <c r="H168" s="187">
        <v>243.28700000000001</v>
      </c>
      <c r="I168" s="188"/>
      <c r="J168" s="189">
        <f>ROUND(I168*H168,2)</f>
        <v>0</v>
      </c>
      <c r="K168" s="185" t="s">
        <v>147</v>
      </c>
      <c r="L168" s="40"/>
      <c r="M168" s="190" t="s">
        <v>1</v>
      </c>
      <c r="N168" s="191" t="s">
        <v>50</v>
      </c>
      <c r="O168" s="72"/>
      <c r="P168" s="192">
        <f>O168*H168</f>
        <v>0</v>
      </c>
      <c r="Q168" s="192">
        <v>5.7000000000000002E-3</v>
      </c>
      <c r="R168" s="192">
        <f>Q168*H168</f>
        <v>1.3867359000000001</v>
      </c>
      <c r="S168" s="192">
        <v>0</v>
      </c>
      <c r="T168" s="193">
        <f>S168*H168</f>
        <v>0</v>
      </c>
      <c r="U168" s="35"/>
      <c r="V168" s="35"/>
      <c r="W168" s="35"/>
      <c r="X168" s="35"/>
      <c r="Y168" s="35"/>
      <c r="Z168" s="35"/>
      <c r="AA168" s="35"/>
      <c r="AB168" s="35"/>
      <c r="AC168" s="35"/>
      <c r="AD168" s="35"/>
      <c r="AE168" s="35"/>
      <c r="AR168" s="194" t="s">
        <v>148</v>
      </c>
      <c r="AT168" s="194" t="s">
        <v>143</v>
      </c>
      <c r="AU168" s="194" t="s">
        <v>95</v>
      </c>
      <c r="AY168" s="17" t="s">
        <v>140</v>
      </c>
      <c r="BE168" s="195">
        <f>IF(N168="základní",J168,0)</f>
        <v>0</v>
      </c>
      <c r="BF168" s="195">
        <f>IF(N168="snížená",J168,0)</f>
        <v>0</v>
      </c>
      <c r="BG168" s="195">
        <f>IF(N168="zákl. přenesená",J168,0)</f>
        <v>0</v>
      </c>
      <c r="BH168" s="195">
        <f>IF(N168="sníž. přenesená",J168,0)</f>
        <v>0</v>
      </c>
      <c r="BI168" s="195">
        <f>IF(N168="nulová",J168,0)</f>
        <v>0</v>
      </c>
      <c r="BJ168" s="17" t="s">
        <v>93</v>
      </c>
      <c r="BK168" s="195">
        <f>ROUND(I168*H168,2)</f>
        <v>0</v>
      </c>
      <c r="BL168" s="17" t="s">
        <v>148</v>
      </c>
      <c r="BM168" s="194" t="s">
        <v>188</v>
      </c>
    </row>
    <row r="169" spans="1:65" s="14" customFormat="1" ht="11.25">
      <c r="B169" s="207"/>
      <c r="C169" s="208"/>
      <c r="D169" s="198" t="s">
        <v>150</v>
      </c>
      <c r="E169" s="209" t="s">
        <v>1</v>
      </c>
      <c r="F169" s="210" t="s">
        <v>189</v>
      </c>
      <c r="G169" s="208"/>
      <c r="H169" s="211">
        <v>105.017</v>
      </c>
      <c r="I169" s="212"/>
      <c r="J169" s="208"/>
      <c r="K169" s="208"/>
      <c r="L169" s="213"/>
      <c r="M169" s="214"/>
      <c r="N169" s="215"/>
      <c r="O169" s="215"/>
      <c r="P169" s="215"/>
      <c r="Q169" s="215"/>
      <c r="R169" s="215"/>
      <c r="S169" s="215"/>
      <c r="T169" s="216"/>
      <c r="AT169" s="217" t="s">
        <v>150</v>
      </c>
      <c r="AU169" s="217" t="s">
        <v>95</v>
      </c>
      <c r="AV169" s="14" t="s">
        <v>95</v>
      </c>
      <c r="AW169" s="14" t="s">
        <v>40</v>
      </c>
      <c r="AX169" s="14" t="s">
        <v>85</v>
      </c>
      <c r="AY169" s="217" t="s">
        <v>140</v>
      </c>
    </row>
    <row r="170" spans="1:65" s="14" customFormat="1" ht="11.25">
      <c r="B170" s="207"/>
      <c r="C170" s="208"/>
      <c r="D170" s="198" t="s">
        <v>150</v>
      </c>
      <c r="E170" s="209" t="s">
        <v>1</v>
      </c>
      <c r="F170" s="210" t="s">
        <v>190</v>
      </c>
      <c r="G170" s="208"/>
      <c r="H170" s="211">
        <v>9.25</v>
      </c>
      <c r="I170" s="212"/>
      <c r="J170" s="208"/>
      <c r="K170" s="208"/>
      <c r="L170" s="213"/>
      <c r="M170" s="214"/>
      <c r="N170" s="215"/>
      <c r="O170" s="215"/>
      <c r="P170" s="215"/>
      <c r="Q170" s="215"/>
      <c r="R170" s="215"/>
      <c r="S170" s="215"/>
      <c r="T170" s="216"/>
      <c r="AT170" s="217" t="s">
        <v>150</v>
      </c>
      <c r="AU170" s="217" t="s">
        <v>95</v>
      </c>
      <c r="AV170" s="14" t="s">
        <v>95</v>
      </c>
      <c r="AW170" s="14" t="s">
        <v>40</v>
      </c>
      <c r="AX170" s="14" t="s">
        <v>85</v>
      </c>
      <c r="AY170" s="217" t="s">
        <v>140</v>
      </c>
    </row>
    <row r="171" spans="1:65" s="14" customFormat="1" ht="11.25">
      <c r="B171" s="207"/>
      <c r="C171" s="208"/>
      <c r="D171" s="198" t="s">
        <v>150</v>
      </c>
      <c r="E171" s="209" t="s">
        <v>1</v>
      </c>
      <c r="F171" s="210" t="s">
        <v>191</v>
      </c>
      <c r="G171" s="208"/>
      <c r="H171" s="211">
        <v>9.4</v>
      </c>
      <c r="I171" s="212"/>
      <c r="J171" s="208"/>
      <c r="K171" s="208"/>
      <c r="L171" s="213"/>
      <c r="M171" s="214"/>
      <c r="N171" s="215"/>
      <c r="O171" s="215"/>
      <c r="P171" s="215"/>
      <c r="Q171" s="215"/>
      <c r="R171" s="215"/>
      <c r="S171" s="215"/>
      <c r="T171" s="216"/>
      <c r="AT171" s="217" t="s">
        <v>150</v>
      </c>
      <c r="AU171" s="217" t="s">
        <v>95</v>
      </c>
      <c r="AV171" s="14" t="s">
        <v>95</v>
      </c>
      <c r="AW171" s="14" t="s">
        <v>40</v>
      </c>
      <c r="AX171" s="14" t="s">
        <v>85</v>
      </c>
      <c r="AY171" s="217" t="s">
        <v>140</v>
      </c>
    </row>
    <row r="172" spans="1:65" s="14" customFormat="1" ht="11.25">
      <c r="B172" s="207"/>
      <c r="C172" s="208"/>
      <c r="D172" s="198" t="s">
        <v>150</v>
      </c>
      <c r="E172" s="209" t="s">
        <v>1</v>
      </c>
      <c r="F172" s="210" t="s">
        <v>192</v>
      </c>
      <c r="G172" s="208"/>
      <c r="H172" s="211">
        <v>16.649999999999999</v>
      </c>
      <c r="I172" s="212"/>
      <c r="J172" s="208"/>
      <c r="K172" s="208"/>
      <c r="L172" s="213"/>
      <c r="M172" s="214"/>
      <c r="N172" s="215"/>
      <c r="O172" s="215"/>
      <c r="P172" s="215"/>
      <c r="Q172" s="215"/>
      <c r="R172" s="215"/>
      <c r="S172" s="215"/>
      <c r="T172" s="216"/>
      <c r="AT172" s="217" t="s">
        <v>150</v>
      </c>
      <c r="AU172" s="217" t="s">
        <v>95</v>
      </c>
      <c r="AV172" s="14" t="s">
        <v>95</v>
      </c>
      <c r="AW172" s="14" t="s">
        <v>40</v>
      </c>
      <c r="AX172" s="14" t="s">
        <v>85</v>
      </c>
      <c r="AY172" s="217" t="s">
        <v>140</v>
      </c>
    </row>
    <row r="173" spans="1:65" s="14" customFormat="1" ht="11.25">
      <c r="B173" s="207"/>
      <c r="C173" s="208"/>
      <c r="D173" s="198" t="s">
        <v>150</v>
      </c>
      <c r="E173" s="209" t="s">
        <v>1</v>
      </c>
      <c r="F173" s="210" t="s">
        <v>193</v>
      </c>
      <c r="G173" s="208"/>
      <c r="H173" s="211">
        <v>14.48</v>
      </c>
      <c r="I173" s="212"/>
      <c r="J173" s="208"/>
      <c r="K173" s="208"/>
      <c r="L173" s="213"/>
      <c r="M173" s="214"/>
      <c r="N173" s="215"/>
      <c r="O173" s="215"/>
      <c r="P173" s="215"/>
      <c r="Q173" s="215"/>
      <c r="R173" s="215"/>
      <c r="S173" s="215"/>
      <c r="T173" s="216"/>
      <c r="AT173" s="217" t="s">
        <v>150</v>
      </c>
      <c r="AU173" s="217" t="s">
        <v>95</v>
      </c>
      <c r="AV173" s="14" t="s">
        <v>95</v>
      </c>
      <c r="AW173" s="14" t="s">
        <v>40</v>
      </c>
      <c r="AX173" s="14" t="s">
        <v>85</v>
      </c>
      <c r="AY173" s="217" t="s">
        <v>140</v>
      </c>
    </row>
    <row r="174" spans="1:65" s="14" customFormat="1" ht="11.25">
      <c r="B174" s="207"/>
      <c r="C174" s="208"/>
      <c r="D174" s="198" t="s">
        <v>150</v>
      </c>
      <c r="E174" s="209" t="s">
        <v>1</v>
      </c>
      <c r="F174" s="210" t="s">
        <v>194</v>
      </c>
      <c r="G174" s="208"/>
      <c r="H174" s="211">
        <v>13.07</v>
      </c>
      <c r="I174" s="212"/>
      <c r="J174" s="208"/>
      <c r="K174" s="208"/>
      <c r="L174" s="213"/>
      <c r="M174" s="214"/>
      <c r="N174" s="215"/>
      <c r="O174" s="215"/>
      <c r="P174" s="215"/>
      <c r="Q174" s="215"/>
      <c r="R174" s="215"/>
      <c r="S174" s="215"/>
      <c r="T174" s="216"/>
      <c r="AT174" s="217" t="s">
        <v>150</v>
      </c>
      <c r="AU174" s="217" t="s">
        <v>95</v>
      </c>
      <c r="AV174" s="14" t="s">
        <v>95</v>
      </c>
      <c r="AW174" s="14" t="s">
        <v>40</v>
      </c>
      <c r="AX174" s="14" t="s">
        <v>85</v>
      </c>
      <c r="AY174" s="217" t="s">
        <v>140</v>
      </c>
    </row>
    <row r="175" spans="1:65" s="14" customFormat="1" ht="11.25">
      <c r="B175" s="207"/>
      <c r="C175" s="208"/>
      <c r="D175" s="198" t="s">
        <v>150</v>
      </c>
      <c r="E175" s="209" t="s">
        <v>1</v>
      </c>
      <c r="F175" s="210" t="s">
        <v>195</v>
      </c>
      <c r="G175" s="208"/>
      <c r="H175" s="211">
        <v>13.55</v>
      </c>
      <c r="I175" s="212"/>
      <c r="J175" s="208"/>
      <c r="K175" s="208"/>
      <c r="L175" s="213"/>
      <c r="M175" s="214"/>
      <c r="N175" s="215"/>
      <c r="O175" s="215"/>
      <c r="P175" s="215"/>
      <c r="Q175" s="215"/>
      <c r="R175" s="215"/>
      <c r="S175" s="215"/>
      <c r="T175" s="216"/>
      <c r="AT175" s="217" t="s">
        <v>150</v>
      </c>
      <c r="AU175" s="217" t="s">
        <v>95</v>
      </c>
      <c r="AV175" s="14" t="s">
        <v>95</v>
      </c>
      <c r="AW175" s="14" t="s">
        <v>40</v>
      </c>
      <c r="AX175" s="14" t="s">
        <v>85</v>
      </c>
      <c r="AY175" s="217" t="s">
        <v>140</v>
      </c>
    </row>
    <row r="176" spans="1:65" s="14" customFormat="1" ht="11.25">
      <c r="B176" s="207"/>
      <c r="C176" s="208"/>
      <c r="D176" s="198" t="s">
        <v>150</v>
      </c>
      <c r="E176" s="209" t="s">
        <v>1</v>
      </c>
      <c r="F176" s="210" t="s">
        <v>196</v>
      </c>
      <c r="G176" s="208"/>
      <c r="H176" s="211">
        <v>14.49</v>
      </c>
      <c r="I176" s="212"/>
      <c r="J176" s="208"/>
      <c r="K176" s="208"/>
      <c r="L176" s="213"/>
      <c r="M176" s="214"/>
      <c r="N176" s="215"/>
      <c r="O176" s="215"/>
      <c r="P176" s="215"/>
      <c r="Q176" s="215"/>
      <c r="R176" s="215"/>
      <c r="S176" s="215"/>
      <c r="T176" s="216"/>
      <c r="AT176" s="217" t="s">
        <v>150</v>
      </c>
      <c r="AU176" s="217" t="s">
        <v>95</v>
      </c>
      <c r="AV176" s="14" t="s">
        <v>95</v>
      </c>
      <c r="AW176" s="14" t="s">
        <v>40</v>
      </c>
      <c r="AX176" s="14" t="s">
        <v>85</v>
      </c>
      <c r="AY176" s="217" t="s">
        <v>140</v>
      </c>
    </row>
    <row r="177" spans="1:65" s="14" customFormat="1" ht="11.25">
      <c r="B177" s="207"/>
      <c r="C177" s="208"/>
      <c r="D177" s="198" t="s">
        <v>150</v>
      </c>
      <c r="E177" s="209" t="s">
        <v>1</v>
      </c>
      <c r="F177" s="210" t="s">
        <v>197</v>
      </c>
      <c r="G177" s="208"/>
      <c r="H177" s="211">
        <v>26.15</v>
      </c>
      <c r="I177" s="212"/>
      <c r="J177" s="208"/>
      <c r="K177" s="208"/>
      <c r="L177" s="213"/>
      <c r="M177" s="214"/>
      <c r="N177" s="215"/>
      <c r="O177" s="215"/>
      <c r="P177" s="215"/>
      <c r="Q177" s="215"/>
      <c r="R177" s="215"/>
      <c r="S177" s="215"/>
      <c r="T177" s="216"/>
      <c r="AT177" s="217" t="s">
        <v>150</v>
      </c>
      <c r="AU177" s="217" t="s">
        <v>95</v>
      </c>
      <c r="AV177" s="14" t="s">
        <v>95</v>
      </c>
      <c r="AW177" s="14" t="s">
        <v>40</v>
      </c>
      <c r="AX177" s="14" t="s">
        <v>85</v>
      </c>
      <c r="AY177" s="217" t="s">
        <v>140</v>
      </c>
    </row>
    <row r="178" spans="1:65" s="14" customFormat="1" ht="11.25">
      <c r="B178" s="207"/>
      <c r="C178" s="208"/>
      <c r="D178" s="198" t="s">
        <v>150</v>
      </c>
      <c r="E178" s="209" t="s">
        <v>1</v>
      </c>
      <c r="F178" s="210" t="s">
        <v>198</v>
      </c>
      <c r="G178" s="208"/>
      <c r="H178" s="211">
        <v>16.190000000000001</v>
      </c>
      <c r="I178" s="212"/>
      <c r="J178" s="208"/>
      <c r="K178" s="208"/>
      <c r="L178" s="213"/>
      <c r="M178" s="214"/>
      <c r="N178" s="215"/>
      <c r="O178" s="215"/>
      <c r="P178" s="215"/>
      <c r="Q178" s="215"/>
      <c r="R178" s="215"/>
      <c r="S178" s="215"/>
      <c r="T178" s="216"/>
      <c r="AT178" s="217" t="s">
        <v>150</v>
      </c>
      <c r="AU178" s="217" t="s">
        <v>95</v>
      </c>
      <c r="AV178" s="14" t="s">
        <v>95</v>
      </c>
      <c r="AW178" s="14" t="s">
        <v>40</v>
      </c>
      <c r="AX178" s="14" t="s">
        <v>85</v>
      </c>
      <c r="AY178" s="217" t="s">
        <v>140</v>
      </c>
    </row>
    <row r="179" spans="1:65" s="14" customFormat="1" ht="11.25">
      <c r="B179" s="207"/>
      <c r="C179" s="208"/>
      <c r="D179" s="198" t="s">
        <v>150</v>
      </c>
      <c r="E179" s="209" t="s">
        <v>1</v>
      </c>
      <c r="F179" s="210" t="s">
        <v>199</v>
      </c>
      <c r="G179" s="208"/>
      <c r="H179" s="211">
        <v>3.39</v>
      </c>
      <c r="I179" s="212"/>
      <c r="J179" s="208"/>
      <c r="K179" s="208"/>
      <c r="L179" s="213"/>
      <c r="M179" s="214"/>
      <c r="N179" s="215"/>
      <c r="O179" s="215"/>
      <c r="P179" s="215"/>
      <c r="Q179" s="215"/>
      <c r="R179" s="215"/>
      <c r="S179" s="215"/>
      <c r="T179" s="216"/>
      <c r="AT179" s="217" t="s">
        <v>150</v>
      </c>
      <c r="AU179" s="217" t="s">
        <v>95</v>
      </c>
      <c r="AV179" s="14" t="s">
        <v>95</v>
      </c>
      <c r="AW179" s="14" t="s">
        <v>40</v>
      </c>
      <c r="AX179" s="14" t="s">
        <v>85</v>
      </c>
      <c r="AY179" s="217" t="s">
        <v>140</v>
      </c>
    </row>
    <row r="180" spans="1:65" s="14" customFormat="1" ht="11.25">
      <c r="B180" s="207"/>
      <c r="C180" s="208"/>
      <c r="D180" s="198" t="s">
        <v>150</v>
      </c>
      <c r="E180" s="209" t="s">
        <v>1</v>
      </c>
      <c r="F180" s="210" t="s">
        <v>200</v>
      </c>
      <c r="G180" s="208"/>
      <c r="H180" s="211">
        <v>1.65</v>
      </c>
      <c r="I180" s="212"/>
      <c r="J180" s="208"/>
      <c r="K180" s="208"/>
      <c r="L180" s="213"/>
      <c r="M180" s="214"/>
      <c r="N180" s="215"/>
      <c r="O180" s="215"/>
      <c r="P180" s="215"/>
      <c r="Q180" s="215"/>
      <c r="R180" s="215"/>
      <c r="S180" s="215"/>
      <c r="T180" s="216"/>
      <c r="AT180" s="217" t="s">
        <v>150</v>
      </c>
      <c r="AU180" s="217" t="s">
        <v>95</v>
      </c>
      <c r="AV180" s="14" t="s">
        <v>95</v>
      </c>
      <c r="AW180" s="14" t="s">
        <v>40</v>
      </c>
      <c r="AX180" s="14" t="s">
        <v>85</v>
      </c>
      <c r="AY180" s="217" t="s">
        <v>140</v>
      </c>
    </row>
    <row r="181" spans="1:65" s="15" customFormat="1" ht="11.25">
      <c r="B181" s="218"/>
      <c r="C181" s="219"/>
      <c r="D181" s="198" t="s">
        <v>150</v>
      </c>
      <c r="E181" s="220" t="s">
        <v>1</v>
      </c>
      <c r="F181" s="221" t="s">
        <v>161</v>
      </c>
      <c r="G181" s="219"/>
      <c r="H181" s="222">
        <v>243.28700000000001</v>
      </c>
      <c r="I181" s="223"/>
      <c r="J181" s="219"/>
      <c r="K181" s="219"/>
      <c r="L181" s="224"/>
      <c r="M181" s="225"/>
      <c r="N181" s="226"/>
      <c r="O181" s="226"/>
      <c r="P181" s="226"/>
      <c r="Q181" s="226"/>
      <c r="R181" s="226"/>
      <c r="S181" s="226"/>
      <c r="T181" s="227"/>
      <c r="AT181" s="228" t="s">
        <v>150</v>
      </c>
      <c r="AU181" s="228" t="s">
        <v>95</v>
      </c>
      <c r="AV181" s="15" t="s">
        <v>148</v>
      </c>
      <c r="AW181" s="15" t="s">
        <v>40</v>
      </c>
      <c r="AX181" s="15" t="s">
        <v>93</v>
      </c>
      <c r="AY181" s="228" t="s">
        <v>140</v>
      </c>
    </row>
    <row r="182" spans="1:65" s="2" customFormat="1" ht="24.2" customHeight="1">
      <c r="A182" s="35"/>
      <c r="B182" s="36"/>
      <c r="C182" s="183" t="s">
        <v>201</v>
      </c>
      <c r="D182" s="183" t="s">
        <v>143</v>
      </c>
      <c r="E182" s="184" t="s">
        <v>202</v>
      </c>
      <c r="F182" s="185" t="s">
        <v>203</v>
      </c>
      <c r="G182" s="186" t="s">
        <v>164</v>
      </c>
      <c r="H182" s="187">
        <v>111.998</v>
      </c>
      <c r="I182" s="188"/>
      <c r="J182" s="189">
        <f>ROUND(I182*H182,2)</f>
        <v>0</v>
      </c>
      <c r="K182" s="185" t="s">
        <v>147</v>
      </c>
      <c r="L182" s="40"/>
      <c r="M182" s="190" t="s">
        <v>1</v>
      </c>
      <c r="N182" s="191" t="s">
        <v>50</v>
      </c>
      <c r="O182" s="72"/>
      <c r="P182" s="192">
        <f>O182*H182</f>
        <v>0</v>
      </c>
      <c r="Q182" s="192">
        <v>7.3499999999999998E-3</v>
      </c>
      <c r="R182" s="192">
        <f>Q182*H182</f>
        <v>0.82318530000000001</v>
      </c>
      <c r="S182" s="192">
        <v>0</v>
      </c>
      <c r="T182" s="193">
        <f>S182*H182</f>
        <v>0</v>
      </c>
      <c r="U182" s="35"/>
      <c r="V182" s="35"/>
      <c r="W182" s="35"/>
      <c r="X182" s="35"/>
      <c r="Y182" s="35"/>
      <c r="Z182" s="35"/>
      <c r="AA182" s="35"/>
      <c r="AB182" s="35"/>
      <c r="AC182" s="35"/>
      <c r="AD182" s="35"/>
      <c r="AE182" s="35"/>
      <c r="AR182" s="194" t="s">
        <v>148</v>
      </c>
      <c r="AT182" s="194" t="s">
        <v>143</v>
      </c>
      <c r="AU182" s="194" t="s">
        <v>95</v>
      </c>
      <c r="AY182" s="17" t="s">
        <v>140</v>
      </c>
      <c r="BE182" s="195">
        <f>IF(N182="základní",J182,0)</f>
        <v>0</v>
      </c>
      <c r="BF182" s="195">
        <f>IF(N182="snížená",J182,0)</f>
        <v>0</v>
      </c>
      <c r="BG182" s="195">
        <f>IF(N182="zákl. přenesená",J182,0)</f>
        <v>0</v>
      </c>
      <c r="BH182" s="195">
        <f>IF(N182="sníž. přenesená",J182,0)</f>
        <v>0</v>
      </c>
      <c r="BI182" s="195">
        <f>IF(N182="nulová",J182,0)</f>
        <v>0</v>
      </c>
      <c r="BJ182" s="17" t="s">
        <v>93</v>
      </c>
      <c r="BK182" s="195">
        <f>ROUND(I182*H182,2)</f>
        <v>0</v>
      </c>
      <c r="BL182" s="17" t="s">
        <v>148</v>
      </c>
      <c r="BM182" s="194" t="s">
        <v>204</v>
      </c>
    </row>
    <row r="183" spans="1:65" s="14" customFormat="1" ht="11.25">
      <c r="B183" s="207"/>
      <c r="C183" s="208"/>
      <c r="D183" s="198" t="s">
        <v>150</v>
      </c>
      <c r="E183" s="209" t="s">
        <v>1</v>
      </c>
      <c r="F183" s="210" t="s">
        <v>205</v>
      </c>
      <c r="G183" s="208"/>
      <c r="H183" s="211">
        <v>111.998</v>
      </c>
      <c r="I183" s="212"/>
      <c r="J183" s="208"/>
      <c r="K183" s="208"/>
      <c r="L183" s="213"/>
      <c r="M183" s="214"/>
      <c r="N183" s="215"/>
      <c r="O183" s="215"/>
      <c r="P183" s="215"/>
      <c r="Q183" s="215"/>
      <c r="R183" s="215"/>
      <c r="S183" s="215"/>
      <c r="T183" s="216"/>
      <c r="AT183" s="217" t="s">
        <v>150</v>
      </c>
      <c r="AU183" s="217" t="s">
        <v>95</v>
      </c>
      <c r="AV183" s="14" t="s">
        <v>95</v>
      </c>
      <c r="AW183" s="14" t="s">
        <v>40</v>
      </c>
      <c r="AX183" s="14" t="s">
        <v>93</v>
      </c>
      <c r="AY183" s="217" t="s">
        <v>140</v>
      </c>
    </row>
    <row r="184" spans="1:65" s="2" customFormat="1" ht="24.2" customHeight="1">
      <c r="A184" s="35"/>
      <c r="B184" s="36"/>
      <c r="C184" s="183" t="s">
        <v>206</v>
      </c>
      <c r="D184" s="183" t="s">
        <v>143</v>
      </c>
      <c r="E184" s="184" t="s">
        <v>207</v>
      </c>
      <c r="F184" s="185" t="s">
        <v>208</v>
      </c>
      <c r="G184" s="186" t="s">
        <v>164</v>
      </c>
      <c r="H184" s="187">
        <v>31.597000000000001</v>
      </c>
      <c r="I184" s="188"/>
      <c r="J184" s="189">
        <f>ROUND(I184*H184,2)</f>
        <v>0</v>
      </c>
      <c r="K184" s="185" t="s">
        <v>147</v>
      </c>
      <c r="L184" s="40"/>
      <c r="M184" s="190" t="s">
        <v>1</v>
      </c>
      <c r="N184" s="191" t="s">
        <v>50</v>
      </c>
      <c r="O184" s="72"/>
      <c r="P184" s="192">
        <f>O184*H184</f>
        <v>0</v>
      </c>
      <c r="Q184" s="192">
        <v>1.8380000000000001E-2</v>
      </c>
      <c r="R184" s="192">
        <f>Q184*H184</f>
        <v>0.58075286000000004</v>
      </c>
      <c r="S184" s="192">
        <v>0</v>
      </c>
      <c r="T184" s="193">
        <f>S184*H184</f>
        <v>0</v>
      </c>
      <c r="U184" s="35"/>
      <c r="V184" s="35"/>
      <c r="W184" s="35"/>
      <c r="X184" s="35"/>
      <c r="Y184" s="35"/>
      <c r="Z184" s="35"/>
      <c r="AA184" s="35"/>
      <c r="AB184" s="35"/>
      <c r="AC184" s="35"/>
      <c r="AD184" s="35"/>
      <c r="AE184" s="35"/>
      <c r="AR184" s="194" t="s">
        <v>148</v>
      </c>
      <c r="AT184" s="194" t="s">
        <v>143</v>
      </c>
      <c r="AU184" s="194" t="s">
        <v>95</v>
      </c>
      <c r="AY184" s="17" t="s">
        <v>140</v>
      </c>
      <c r="BE184" s="195">
        <f>IF(N184="základní",J184,0)</f>
        <v>0</v>
      </c>
      <c r="BF184" s="195">
        <f>IF(N184="snížená",J184,0)</f>
        <v>0</v>
      </c>
      <c r="BG184" s="195">
        <f>IF(N184="zákl. přenesená",J184,0)</f>
        <v>0</v>
      </c>
      <c r="BH184" s="195">
        <f>IF(N184="sníž. přenesená",J184,0)</f>
        <v>0</v>
      </c>
      <c r="BI184" s="195">
        <f>IF(N184="nulová",J184,0)</f>
        <v>0</v>
      </c>
      <c r="BJ184" s="17" t="s">
        <v>93</v>
      </c>
      <c r="BK184" s="195">
        <f>ROUND(I184*H184,2)</f>
        <v>0</v>
      </c>
      <c r="BL184" s="17" t="s">
        <v>148</v>
      </c>
      <c r="BM184" s="194" t="s">
        <v>209</v>
      </c>
    </row>
    <row r="185" spans="1:65" s="14" customFormat="1" ht="11.25">
      <c r="B185" s="207"/>
      <c r="C185" s="208"/>
      <c r="D185" s="198" t="s">
        <v>150</v>
      </c>
      <c r="E185" s="209" t="s">
        <v>1</v>
      </c>
      <c r="F185" s="210" t="s">
        <v>210</v>
      </c>
      <c r="G185" s="208"/>
      <c r="H185" s="211">
        <v>11.429</v>
      </c>
      <c r="I185" s="212"/>
      <c r="J185" s="208"/>
      <c r="K185" s="208"/>
      <c r="L185" s="213"/>
      <c r="M185" s="214"/>
      <c r="N185" s="215"/>
      <c r="O185" s="215"/>
      <c r="P185" s="215"/>
      <c r="Q185" s="215"/>
      <c r="R185" s="215"/>
      <c r="S185" s="215"/>
      <c r="T185" s="216"/>
      <c r="AT185" s="217" t="s">
        <v>150</v>
      </c>
      <c r="AU185" s="217" t="s">
        <v>95</v>
      </c>
      <c r="AV185" s="14" t="s">
        <v>95</v>
      </c>
      <c r="AW185" s="14" t="s">
        <v>40</v>
      </c>
      <c r="AX185" s="14" t="s">
        <v>85</v>
      </c>
      <c r="AY185" s="217" t="s">
        <v>140</v>
      </c>
    </row>
    <row r="186" spans="1:65" s="14" customFormat="1" ht="11.25">
      <c r="B186" s="207"/>
      <c r="C186" s="208"/>
      <c r="D186" s="198" t="s">
        <v>150</v>
      </c>
      <c r="E186" s="209" t="s">
        <v>1</v>
      </c>
      <c r="F186" s="210" t="s">
        <v>211</v>
      </c>
      <c r="G186" s="208"/>
      <c r="H186" s="211">
        <v>11.847</v>
      </c>
      <c r="I186" s="212"/>
      <c r="J186" s="208"/>
      <c r="K186" s="208"/>
      <c r="L186" s="213"/>
      <c r="M186" s="214"/>
      <c r="N186" s="215"/>
      <c r="O186" s="215"/>
      <c r="P186" s="215"/>
      <c r="Q186" s="215"/>
      <c r="R186" s="215"/>
      <c r="S186" s="215"/>
      <c r="T186" s="216"/>
      <c r="AT186" s="217" t="s">
        <v>150</v>
      </c>
      <c r="AU186" s="217" t="s">
        <v>95</v>
      </c>
      <c r="AV186" s="14" t="s">
        <v>95</v>
      </c>
      <c r="AW186" s="14" t="s">
        <v>40</v>
      </c>
      <c r="AX186" s="14" t="s">
        <v>85</v>
      </c>
      <c r="AY186" s="217" t="s">
        <v>140</v>
      </c>
    </row>
    <row r="187" spans="1:65" s="14" customFormat="1" ht="11.25">
      <c r="B187" s="207"/>
      <c r="C187" s="208"/>
      <c r="D187" s="198" t="s">
        <v>150</v>
      </c>
      <c r="E187" s="209" t="s">
        <v>1</v>
      </c>
      <c r="F187" s="210" t="s">
        <v>212</v>
      </c>
      <c r="G187" s="208"/>
      <c r="H187" s="211">
        <v>4.6970000000000001</v>
      </c>
      <c r="I187" s="212"/>
      <c r="J187" s="208"/>
      <c r="K187" s="208"/>
      <c r="L187" s="213"/>
      <c r="M187" s="214"/>
      <c r="N187" s="215"/>
      <c r="O187" s="215"/>
      <c r="P187" s="215"/>
      <c r="Q187" s="215"/>
      <c r="R187" s="215"/>
      <c r="S187" s="215"/>
      <c r="T187" s="216"/>
      <c r="AT187" s="217" t="s">
        <v>150</v>
      </c>
      <c r="AU187" s="217" t="s">
        <v>95</v>
      </c>
      <c r="AV187" s="14" t="s">
        <v>95</v>
      </c>
      <c r="AW187" s="14" t="s">
        <v>40</v>
      </c>
      <c r="AX187" s="14" t="s">
        <v>85</v>
      </c>
      <c r="AY187" s="217" t="s">
        <v>140</v>
      </c>
    </row>
    <row r="188" spans="1:65" s="14" customFormat="1" ht="11.25">
      <c r="B188" s="207"/>
      <c r="C188" s="208"/>
      <c r="D188" s="198" t="s">
        <v>150</v>
      </c>
      <c r="E188" s="209" t="s">
        <v>1</v>
      </c>
      <c r="F188" s="210" t="s">
        <v>213</v>
      </c>
      <c r="G188" s="208"/>
      <c r="H188" s="211">
        <v>3.6240000000000001</v>
      </c>
      <c r="I188" s="212"/>
      <c r="J188" s="208"/>
      <c r="K188" s="208"/>
      <c r="L188" s="213"/>
      <c r="M188" s="214"/>
      <c r="N188" s="215"/>
      <c r="O188" s="215"/>
      <c r="P188" s="215"/>
      <c r="Q188" s="215"/>
      <c r="R188" s="215"/>
      <c r="S188" s="215"/>
      <c r="T188" s="216"/>
      <c r="AT188" s="217" t="s">
        <v>150</v>
      </c>
      <c r="AU188" s="217" t="s">
        <v>95</v>
      </c>
      <c r="AV188" s="14" t="s">
        <v>95</v>
      </c>
      <c r="AW188" s="14" t="s">
        <v>40</v>
      </c>
      <c r="AX188" s="14" t="s">
        <v>85</v>
      </c>
      <c r="AY188" s="217" t="s">
        <v>140</v>
      </c>
    </row>
    <row r="189" spans="1:65" s="15" customFormat="1" ht="11.25">
      <c r="B189" s="218"/>
      <c r="C189" s="219"/>
      <c r="D189" s="198" t="s">
        <v>150</v>
      </c>
      <c r="E189" s="220" t="s">
        <v>1</v>
      </c>
      <c r="F189" s="221" t="s">
        <v>161</v>
      </c>
      <c r="G189" s="219"/>
      <c r="H189" s="222">
        <v>31.597000000000001</v>
      </c>
      <c r="I189" s="223"/>
      <c r="J189" s="219"/>
      <c r="K189" s="219"/>
      <c r="L189" s="224"/>
      <c r="M189" s="225"/>
      <c r="N189" s="226"/>
      <c r="O189" s="226"/>
      <c r="P189" s="226"/>
      <c r="Q189" s="226"/>
      <c r="R189" s="226"/>
      <c r="S189" s="226"/>
      <c r="T189" s="227"/>
      <c r="AT189" s="228" t="s">
        <v>150</v>
      </c>
      <c r="AU189" s="228" t="s">
        <v>95</v>
      </c>
      <c r="AV189" s="15" t="s">
        <v>148</v>
      </c>
      <c r="AW189" s="15" t="s">
        <v>40</v>
      </c>
      <c r="AX189" s="15" t="s">
        <v>93</v>
      </c>
      <c r="AY189" s="228" t="s">
        <v>140</v>
      </c>
    </row>
    <row r="190" spans="1:65" s="2" customFormat="1" ht="24.2" customHeight="1">
      <c r="A190" s="35"/>
      <c r="B190" s="36"/>
      <c r="C190" s="183" t="s">
        <v>214</v>
      </c>
      <c r="D190" s="183" t="s">
        <v>143</v>
      </c>
      <c r="E190" s="184" t="s">
        <v>215</v>
      </c>
      <c r="F190" s="185" t="s">
        <v>216</v>
      </c>
      <c r="G190" s="186" t="s">
        <v>164</v>
      </c>
      <c r="H190" s="187">
        <v>689.13300000000004</v>
      </c>
      <c r="I190" s="188"/>
      <c r="J190" s="189">
        <f>ROUND(I190*H190,2)</f>
        <v>0</v>
      </c>
      <c r="K190" s="185" t="s">
        <v>147</v>
      </c>
      <c r="L190" s="40"/>
      <c r="M190" s="190" t="s">
        <v>1</v>
      </c>
      <c r="N190" s="191" t="s">
        <v>50</v>
      </c>
      <c r="O190" s="72"/>
      <c r="P190" s="192">
        <f>O190*H190</f>
        <v>0</v>
      </c>
      <c r="Q190" s="192">
        <v>1.7000000000000001E-2</v>
      </c>
      <c r="R190" s="192">
        <f>Q190*H190</f>
        <v>11.715261000000002</v>
      </c>
      <c r="S190" s="192">
        <v>0</v>
      </c>
      <c r="T190" s="193">
        <f>S190*H190</f>
        <v>0</v>
      </c>
      <c r="U190" s="35"/>
      <c r="V190" s="35"/>
      <c r="W190" s="35"/>
      <c r="X190" s="35"/>
      <c r="Y190" s="35"/>
      <c r="Z190" s="35"/>
      <c r="AA190" s="35"/>
      <c r="AB190" s="35"/>
      <c r="AC190" s="35"/>
      <c r="AD190" s="35"/>
      <c r="AE190" s="35"/>
      <c r="AR190" s="194" t="s">
        <v>148</v>
      </c>
      <c r="AT190" s="194" t="s">
        <v>143</v>
      </c>
      <c r="AU190" s="194" t="s">
        <v>95</v>
      </c>
      <c r="AY190" s="17" t="s">
        <v>140</v>
      </c>
      <c r="BE190" s="195">
        <f>IF(N190="základní",J190,0)</f>
        <v>0</v>
      </c>
      <c r="BF190" s="195">
        <f>IF(N190="snížená",J190,0)</f>
        <v>0</v>
      </c>
      <c r="BG190" s="195">
        <f>IF(N190="zákl. přenesená",J190,0)</f>
        <v>0</v>
      </c>
      <c r="BH190" s="195">
        <f>IF(N190="sníž. přenesená",J190,0)</f>
        <v>0</v>
      </c>
      <c r="BI190" s="195">
        <f>IF(N190="nulová",J190,0)</f>
        <v>0</v>
      </c>
      <c r="BJ190" s="17" t="s">
        <v>93</v>
      </c>
      <c r="BK190" s="195">
        <f>ROUND(I190*H190,2)</f>
        <v>0</v>
      </c>
      <c r="BL190" s="17" t="s">
        <v>148</v>
      </c>
      <c r="BM190" s="194" t="s">
        <v>217</v>
      </c>
    </row>
    <row r="191" spans="1:65" s="13" customFormat="1" ht="11.25">
      <c r="B191" s="196"/>
      <c r="C191" s="197"/>
      <c r="D191" s="198" t="s">
        <v>150</v>
      </c>
      <c r="E191" s="199" t="s">
        <v>1</v>
      </c>
      <c r="F191" s="200" t="s">
        <v>218</v>
      </c>
      <c r="G191" s="197"/>
      <c r="H191" s="199" t="s">
        <v>1</v>
      </c>
      <c r="I191" s="201"/>
      <c r="J191" s="197"/>
      <c r="K191" s="197"/>
      <c r="L191" s="202"/>
      <c r="M191" s="203"/>
      <c r="N191" s="204"/>
      <c r="O191" s="204"/>
      <c r="P191" s="204"/>
      <c r="Q191" s="204"/>
      <c r="R191" s="204"/>
      <c r="S191" s="204"/>
      <c r="T191" s="205"/>
      <c r="AT191" s="206" t="s">
        <v>150</v>
      </c>
      <c r="AU191" s="206" t="s">
        <v>95</v>
      </c>
      <c r="AV191" s="13" t="s">
        <v>93</v>
      </c>
      <c r="AW191" s="13" t="s">
        <v>40</v>
      </c>
      <c r="AX191" s="13" t="s">
        <v>85</v>
      </c>
      <c r="AY191" s="206" t="s">
        <v>140</v>
      </c>
    </row>
    <row r="192" spans="1:65" s="14" customFormat="1" ht="11.25">
      <c r="B192" s="207"/>
      <c r="C192" s="208"/>
      <c r="D192" s="198" t="s">
        <v>150</v>
      </c>
      <c r="E192" s="209" t="s">
        <v>1</v>
      </c>
      <c r="F192" s="210" t="s">
        <v>219</v>
      </c>
      <c r="G192" s="208"/>
      <c r="H192" s="211">
        <v>53.195999999999998</v>
      </c>
      <c r="I192" s="212"/>
      <c r="J192" s="208"/>
      <c r="K192" s="208"/>
      <c r="L192" s="213"/>
      <c r="M192" s="214"/>
      <c r="N192" s="215"/>
      <c r="O192" s="215"/>
      <c r="P192" s="215"/>
      <c r="Q192" s="215"/>
      <c r="R192" s="215"/>
      <c r="S192" s="215"/>
      <c r="T192" s="216"/>
      <c r="AT192" s="217" t="s">
        <v>150</v>
      </c>
      <c r="AU192" s="217" t="s">
        <v>95</v>
      </c>
      <c r="AV192" s="14" t="s">
        <v>95</v>
      </c>
      <c r="AW192" s="14" t="s">
        <v>40</v>
      </c>
      <c r="AX192" s="14" t="s">
        <v>85</v>
      </c>
      <c r="AY192" s="217" t="s">
        <v>140</v>
      </c>
    </row>
    <row r="193" spans="2:51" s="14" customFormat="1" ht="11.25">
      <c r="B193" s="207"/>
      <c r="C193" s="208"/>
      <c r="D193" s="198" t="s">
        <v>150</v>
      </c>
      <c r="E193" s="209" t="s">
        <v>1</v>
      </c>
      <c r="F193" s="210" t="s">
        <v>220</v>
      </c>
      <c r="G193" s="208"/>
      <c r="H193" s="211">
        <v>-5.8819999999999997</v>
      </c>
      <c r="I193" s="212"/>
      <c r="J193" s="208"/>
      <c r="K193" s="208"/>
      <c r="L193" s="213"/>
      <c r="M193" s="214"/>
      <c r="N193" s="215"/>
      <c r="O193" s="215"/>
      <c r="P193" s="215"/>
      <c r="Q193" s="215"/>
      <c r="R193" s="215"/>
      <c r="S193" s="215"/>
      <c r="T193" s="216"/>
      <c r="AT193" s="217" t="s">
        <v>150</v>
      </c>
      <c r="AU193" s="217" t="s">
        <v>95</v>
      </c>
      <c r="AV193" s="14" t="s">
        <v>95</v>
      </c>
      <c r="AW193" s="14" t="s">
        <v>40</v>
      </c>
      <c r="AX193" s="14" t="s">
        <v>85</v>
      </c>
      <c r="AY193" s="217" t="s">
        <v>140</v>
      </c>
    </row>
    <row r="194" spans="2:51" s="14" customFormat="1" ht="11.25">
      <c r="B194" s="207"/>
      <c r="C194" s="208"/>
      <c r="D194" s="198" t="s">
        <v>150</v>
      </c>
      <c r="E194" s="209" t="s">
        <v>1</v>
      </c>
      <c r="F194" s="210" t="s">
        <v>221</v>
      </c>
      <c r="G194" s="208"/>
      <c r="H194" s="211">
        <v>102.744</v>
      </c>
      <c r="I194" s="212"/>
      <c r="J194" s="208"/>
      <c r="K194" s="208"/>
      <c r="L194" s="213"/>
      <c r="M194" s="214"/>
      <c r="N194" s="215"/>
      <c r="O194" s="215"/>
      <c r="P194" s="215"/>
      <c r="Q194" s="215"/>
      <c r="R194" s="215"/>
      <c r="S194" s="215"/>
      <c r="T194" s="216"/>
      <c r="AT194" s="217" t="s">
        <v>150</v>
      </c>
      <c r="AU194" s="217" t="s">
        <v>95</v>
      </c>
      <c r="AV194" s="14" t="s">
        <v>95</v>
      </c>
      <c r="AW194" s="14" t="s">
        <v>40</v>
      </c>
      <c r="AX194" s="14" t="s">
        <v>85</v>
      </c>
      <c r="AY194" s="217" t="s">
        <v>140</v>
      </c>
    </row>
    <row r="195" spans="2:51" s="14" customFormat="1" ht="11.25">
      <c r="B195" s="207"/>
      <c r="C195" s="208"/>
      <c r="D195" s="198" t="s">
        <v>150</v>
      </c>
      <c r="E195" s="209" t="s">
        <v>1</v>
      </c>
      <c r="F195" s="210" t="s">
        <v>222</v>
      </c>
      <c r="G195" s="208"/>
      <c r="H195" s="211">
        <v>-9.0340000000000007</v>
      </c>
      <c r="I195" s="212"/>
      <c r="J195" s="208"/>
      <c r="K195" s="208"/>
      <c r="L195" s="213"/>
      <c r="M195" s="214"/>
      <c r="N195" s="215"/>
      <c r="O195" s="215"/>
      <c r="P195" s="215"/>
      <c r="Q195" s="215"/>
      <c r="R195" s="215"/>
      <c r="S195" s="215"/>
      <c r="T195" s="216"/>
      <c r="AT195" s="217" t="s">
        <v>150</v>
      </c>
      <c r="AU195" s="217" t="s">
        <v>95</v>
      </c>
      <c r="AV195" s="14" t="s">
        <v>95</v>
      </c>
      <c r="AW195" s="14" t="s">
        <v>40</v>
      </c>
      <c r="AX195" s="14" t="s">
        <v>85</v>
      </c>
      <c r="AY195" s="217" t="s">
        <v>140</v>
      </c>
    </row>
    <row r="196" spans="2:51" s="14" customFormat="1" ht="11.25">
      <c r="B196" s="207"/>
      <c r="C196" s="208"/>
      <c r="D196" s="198" t="s">
        <v>150</v>
      </c>
      <c r="E196" s="209" t="s">
        <v>1</v>
      </c>
      <c r="F196" s="210" t="s">
        <v>223</v>
      </c>
      <c r="G196" s="208"/>
      <c r="H196" s="211">
        <v>79.040000000000006</v>
      </c>
      <c r="I196" s="212"/>
      <c r="J196" s="208"/>
      <c r="K196" s="208"/>
      <c r="L196" s="213"/>
      <c r="M196" s="214"/>
      <c r="N196" s="215"/>
      <c r="O196" s="215"/>
      <c r="P196" s="215"/>
      <c r="Q196" s="215"/>
      <c r="R196" s="215"/>
      <c r="S196" s="215"/>
      <c r="T196" s="216"/>
      <c r="AT196" s="217" t="s">
        <v>150</v>
      </c>
      <c r="AU196" s="217" t="s">
        <v>95</v>
      </c>
      <c r="AV196" s="14" t="s">
        <v>95</v>
      </c>
      <c r="AW196" s="14" t="s">
        <v>40</v>
      </c>
      <c r="AX196" s="14" t="s">
        <v>85</v>
      </c>
      <c r="AY196" s="217" t="s">
        <v>140</v>
      </c>
    </row>
    <row r="197" spans="2:51" s="13" customFormat="1" ht="11.25">
      <c r="B197" s="196"/>
      <c r="C197" s="197"/>
      <c r="D197" s="198" t="s">
        <v>150</v>
      </c>
      <c r="E197" s="199" t="s">
        <v>1</v>
      </c>
      <c r="F197" s="200" t="s">
        <v>224</v>
      </c>
      <c r="G197" s="197"/>
      <c r="H197" s="199" t="s">
        <v>1</v>
      </c>
      <c r="I197" s="201"/>
      <c r="J197" s="197"/>
      <c r="K197" s="197"/>
      <c r="L197" s="202"/>
      <c r="M197" s="203"/>
      <c r="N197" s="204"/>
      <c r="O197" s="204"/>
      <c r="P197" s="204"/>
      <c r="Q197" s="204"/>
      <c r="R197" s="204"/>
      <c r="S197" s="204"/>
      <c r="T197" s="205"/>
      <c r="AT197" s="206" t="s">
        <v>150</v>
      </c>
      <c r="AU197" s="206" t="s">
        <v>95</v>
      </c>
      <c r="AV197" s="13" t="s">
        <v>93</v>
      </c>
      <c r="AW197" s="13" t="s">
        <v>40</v>
      </c>
      <c r="AX197" s="13" t="s">
        <v>85</v>
      </c>
      <c r="AY197" s="206" t="s">
        <v>140</v>
      </c>
    </row>
    <row r="198" spans="2:51" s="14" customFormat="1" ht="11.25">
      <c r="B198" s="207"/>
      <c r="C198" s="208"/>
      <c r="D198" s="198" t="s">
        <v>150</v>
      </c>
      <c r="E198" s="209" t="s">
        <v>1</v>
      </c>
      <c r="F198" s="210" t="s">
        <v>225</v>
      </c>
      <c r="G198" s="208"/>
      <c r="H198" s="211">
        <v>14.36</v>
      </c>
      <c r="I198" s="212"/>
      <c r="J198" s="208"/>
      <c r="K198" s="208"/>
      <c r="L198" s="213"/>
      <c r="M198" s="214"/>
      <c r="N198" s="215"/>
      <c r="O198" s="215"/>
      <c r="P198" s="215"/>
      <c r="Q198" s="215"/>
      <c r="R198" s="215"/>
      <c r="S198" s="215"/>
      <c r="T198" s="216"/>
      <c r="AT198" s="217" t="s">
        <v>150</v>
      </c>
      <c r="AU198" s="217" t="s">
        <v>95</v>
      </c>
      <c r="AV198" s="14" t="s">
        <v>95</v>
      </c>
      <c r="AW198" s="14" t="s">
        <v>40</v>
      </c>
      <c r="AX198" s="14" t="s">
        <v>85</v>
      </c>
      <c r="AY198" s="217" t="s">
        <v>140</v>
      </c>
    </row>
    <row r="199" spans="2:51" s="13" customFormat="1" ht="11.25">
      <c r="B199" s="196"/>
      <c r="C199" s="197"/>
      <c r="D199" s="198" t="s">
        <v>150</v>
      </c>
      <c r="E199" s="199" t="s">
        <v>1</v>
      </c>
      <c r="F199" s="200" t="s">
        <v>226</v>
      </c>
      <c r="G199" s="197"/>
      <c r="H199" s="199" t="s">
        <v>1</v>
      </c>
      <c r="I199" s="201"/>
      <c r="J199" s="197"/>
      <c r="K199" s="197"/>
      <c r="L199" s="202"/>
      <c r="M199" s="203"/>
      <c r="N199" s="204"/>
      <c r="O199" s="204"/>
      <c r="P199" s="204"/>
      <c r="Q199" s="204"/>
      <c r="R199" s="204"/>
      <c r="S199" s="204"/>
      <c r="T199" s="205"/>
      <c r="AT199" s="206" t="s">
        <v>150</v>
      </c>
      <c r="AU199" s="206" t="s">
        <v>95</v>
      </c>
      <c r="AV199" s="13" t="s">
        <v>93</v>
      </c>
      <c r="AW199" s="13" t="s">
        <v>40</v>
      </c>
      <c r="AX199" s="13" t="s">
        <v>85</v>
      </c>
      <c r="AY199" s="206" t="s">
        <v>140</v>
      </c>
    </row>
    <row r="200" spans="2:51" s="14" customFormat="1" ht="11.25">
      <c r="B200" s="207"/>
      <c r="C200" s="208"/>
      <c r="D200" s="198" t="s">
        <v>150</v>
      </c>
      <c r="E200" s="209" t="s">
        <v>1</v>
      </c>
      <c r="F200" s="210" t="s">
        <v>227</v>
      </c>
      <c r="G200" s="208"/>
      <c r="H200" s="211">
        <v>30.148</v>
      </c>
      <c r="I200" s="212"/>
      <c r="J200" s="208"/>
      <c r="K200" s="208"/>
      <c r="L200" s="213"/>
      <c r="M200" s="214"/>
      <c r="N200" s="215"/>
      <c r="O200" s="215"/>
      <c r="P200" s="215"/>
      <c r="Q200" s="215"/>
      <c r="R200" s="215"/>
      <c r="S200" s="215"/>
      <c r="T200" s="216"/>
      <c r="AT200" s="217" t="s">
        <v>150</v>
      </c>
      <c r="AU200" s="217" t="s">
        <v>95</v>
      </c>
      <c r="AV200" s="14" t="s">
        <v>95</v>
      </c>
      <c r="AW200" s="14" t="s">
        <v>40</v>
      </c>
      <c r="AX200" s="14" t="s">
        <v>85</v>
      </c>
      <c r="AY200" s="217" t="s">
        <v>140</v>
      </c>
    </row>
    <row r="201" spans="2:51" s="13" customFormat="1" ht="11.25">
      <c r="B201" s="196"/>
      <c r="C201" s="197"/>
      <c r="D201" s="198" t="s">
        <v>150</v>
      </c>
      <c r="E201" s="199" t="s">
        <v>1</v>
      </c>
      <c r="F201" s="200" t="s">
        <v>228</v>
      </c>
      <c r="G201" s="197"/>
      <c r="H201" s="199" t="s">
        <v>1</v>
      </c>
      <c r="I201" s="201"/>
      <c r="J201" s="197"/>
      <c r="K201" s="197"/>
      <c r="L201" s="202"/>
      <c r="M201" s="203"/>
      <c r="N201" s="204"/>
      <c r="O201" s="204"/>
      <c r="P201" s="204"/>
      <c r="Q201" s="204"/>
      <c r="R201" s="204"/>
      <c r="S201" s="204"/>
      <c r="T201" s="205"/>
      <c r="AT201" s="206" t="s">
        <v>150</v>
      </c>
      <c r="AU201" s="206" t="s">
        <v>95</v>
      </c>
      <c r="AV201" s="13" t="s">
        <v>93</v>
      </c>
      <c r="AW201" s="13" t="s">
        <v>40</v>
      </c>
      <c r="AX201" s="13" t="s">
        <v>85</v>
      </c>
      <c r="AY201" s="206" t="s">
        <v>140</v>
      </c>
    </row>
    <row r="202" spans="2:51" s="14" customFormat="1" ht="11.25">
      <c r="B202" s="207"/>
      <c r="C202" s="208"/>
      <c r="D202" s="198" t="s">
        <v>150</v>
      </c>
      <c r="E202" s="209" t="s">
        <v>1</v>
      </c>
      <c r="F202" s="210" t="s">
        <v>229</v>
      </c>
      <c r="G202" s="208"/>
      <c r="H202" s="211">
        <v>30.055</v>
      </c>
      <c r="I202" s="212"/>
      <c r="J202" s="208"/>
      <c r="K202" s="208"/>
      <c r="L202" s="213"/>
      <c r="M202" s="214"/>
      <c r="N202" s="215"/>
      <c r="O202" s="215"/>
      <c r="P202" s="215"/>
      <c r="Q202" s="215"/>
      <c r="R202" s="215"/>
      <c r="S202" s="215"/>
      <c r="T202" s="216"/>
      <c r="AT202" s="217" t="s">
        <v>150</v>
      </c>
      <c r="AU202" s="217" t="s">
        <v>95</v>
      </c>
      <c r="AV202" s="14" t="s">
        <v>95</v>
      </c>
      <c r="AW202" s="14" t="s">
        <v>40</v>
      </c>
      <c r="AX202" s="14" t="s">
        <v>85</v>
      </c>
      <c r="AY202" s="217" t="s">
        <v>140</v>
      </c>
    </row>
    <row r="203" spans="2:51" s="13" customFormat="1" ht="11.25">
      <c r="B203" s="196"/>
      <c r="C203" s="197"/>
      <c r="D203" s="198" t="s">
        <v>150</v>
      </c>
      <c r="E203" s="199" t="s">
        <v>1</v>
      </c>
      <c r="F203" s="200" t="s">
        <v>230</v>
      </c>
      <c r="G203" s="197"/>
      <c r="H203" s="199" t="s">
        <v>1</v>
      </c>
      <c r="I203" s="201"/>
      <c r="J203" s="197"/>
      <c r="K203" s="197"/>
      <c r="L203" s="202"/>
      <c r="M203" s="203"/>
      <c r="N203" s="204"/>
      <c r="O203" s="204"/>
      <c r="P203" s="204"/>
      <c r="Q203" s="204"/>
      <c r="R203" s="204"/>
      <c r="S203" s="204"/>
      <c r="T203" s="205"/>
      <c r="AT203" s="206" t="s">
        <v>150</v>
      </c>
      <c r="AU203" s="206" t="s">
        <v>95</v>
      </c>
      <c r="AV203" s="13" t="s">
        <v>93</v>
      </c>
      <c r="AW203" s="13" t="s">
        <v>40</v>
      </c>
      <c r="AX203" s="13" t="s">
        <v>85</v>
      </c>
      <c r="AY203" s="206" t="s">
        <v>140</v>
      </c>
    </row>
    <row r="204" spans="2:51" s="14" customFormat="1" ht="11.25">
      <c r="B204" s="207"/>
      <c r="C204" s="208"/>
      <c r="D204" s="198" t="s">
        <v>150</v>
      </c>
      <c r="E204" s="209" t="s">
        <v>1</v>
      </c>
      <c r="F204" s="210" t="s">
        <v>231</v>
      </c>
      <c r="G204" s="208"/>
      <c r="H204" s="211">
        <v>47.378</v>
      </c>
      <c r="I204" s="212"/>
      <c r="J204" s="208"/>
      <c r="K204" s="208"/>
      <c r="L204" s="213"/>
      <c r="M204" s="214"/>
      <c r="N204" s="215"/>
      <c r="O204" s="215"/>
      <c r="P204" s="215"/>
      <c r="Q204" s="215"/>
      <c r="R204" s="215"/>
      <c r="S204" s="215"/>
      <c r="T204" s="216"/>
      <c r="AT204" s="217" t="s">
        <v>150</v>
      </c>
      <c r="AU204" s="217" t="s">
        <v>95</v>
      </c>
      <c r="AV204" s="14" t="s">
        <v>95</v>
      </c>
      <c r="AW204" s="14" t="s">
        <v>40</v>
      </c>
      <c r="AX204" s="14" t="s">
        <v>85</v>
      </c>
      <c r="AY204" s="217" t="s">
        <v>140</v>
      </c>
    </row>
    <row r="205" spans="2:51" s="13" customFormat="1" ht="11.25">
      <c r="B205" s="196"/>
      <c r="C205" s="197"/>
      <c r="D205" s="198" t="s">
        <v>150</v>
      </c>
      <c r="E205" s="199" t="s">
        <v>1</v>
      </c>
      <c r="F205" s="200" t="s">
        <v>232</v>
      </c>
      <c r="G205" s="197"/>
      <c r="H205" s="199" t="s">
        <v>1</v>
      </c>
      <c r="I205" s="201"/>
      <c r="J205" s="197"/>
      <c r="K205" s="197"/>
      <c r="L205" s="202"/>
      <c r="M205" s="203"/>
      <c r="N205" s="204"/>
      <c r="O205" s="204"/>
      <c r="P205" s="204"/>
      <c r="Q205" s="204"/>
      <c r="R205" s="204"/>
      <c r="S205" s="204"/>
      <c r="T205" s="205"/>
      <c r="AT205" s="206" t="s">
        <v>150</v>
      </c>
      <c r="AU205" s="206" t="s">
        <v>95</v>
      </c>
      <c r="AV205" s="13" t="s">
        <v>93</v>
      </c>
      <c r="AW205" s="13" t="s">
        <v>40</v>
      </c>
      <c r="AX205" s="13" t="s">
        <v>85</v>
      </c>
      <c r="AY205" s="206" t="s">
        <v>140</v>
      </c>
    </row>
    <row r="206" spans="2:51" s="14" customFormat="1" ht="11.25">
      <c r="B206" s="207"/>
      <c r="C206" s="208"/>
      <c r="D206" s="198" t="s">
        <v>150</v>
      </c>
      <c r="E206" s="209" t="s">
        <v>1</v>
      </c>
      <c r="F206" s="210" t="s">
        <v>233</v>
      </c>
      <c r="G206" s="208"/>
      <c r="H206" s="211">
        <v>14.423</v>
      </c>
      <c r="I206" s="212"/>
      <c r="J206" s="208"/>
      <c r="K206" s="208"/>
      <c r="L206" s="213"/>
      <c r="M206" s="214"/>
      <c r="N206" s="215"/>
      <c r="O206" s="215"/>
      <c r="P206" s="215"/>
      <c r="Q206" s="215"/>
      <c r="R206" s="215"/>
      <c r="S206" s="215"/>
      <c r="T206" s="216"/>
      <c r="AT206" s="217" t="s">
        <v>150</v>
      </c>
      <c r="AU206" s="217" t="s">
        <v>95</v>
      </c>
      <c r="AV206" s="14" t="s">
        <v>95</v>
      </c>
      <c r="AW206" s="14" t="s">
        <v>40</v>
      </c>
      <c r="AX206" s="14" t="s">
        <v>85</v>
      </c>
      <c r="AY206" s="217" t="s">
        <v>140</v>
      </c>
    </row>
    <row r="207" spans="2:51" s="13" customFormat="1" ht="11.25">
      <c r="B207" s="196"/>
      <c r="C207" s="197"/>
      <c r="D207" s="198" t="s">
        <v>150</v>
      </c>
      <c r="E207" s="199" t="s">
        <v>1</v>
      </c>
      <c r="F207" s="200" t="s">
        <v>234</v>
      </c>
      <c r="G207" s="197"/>
      <c r="H207" s="199" t="s">
        <v>1</v>
      </c>
      <c r="I207" s="201"/>
      <c r="J207" s="197"/>
      <c r="K207" s="197"/>
      <c r="L207" s="202"/>
      <c r="M207" s="203"/>
      <c r="N207" s="204"/>
      <c r="O207" s="204"/>
      <c r="P207" s="204"/>
      <c r="Q207" s="204"/>
      <c r="R207" s="204"/>
      <c r="S207" s="204"/>
      <c r="T207" s="205"/>
      <c r="AT207" s="206" t="s">
        <v>150</v>
      </c>
      <c r="AU207" s="206" t="s">
        <v>95</v>
      </c>
      <c r="AV207" s="13" t="s">
        <v>93</v>
      </c>
      <c r="AW207" s="13" t="s">
        <v>40</v>
      </c>
      <c r="AX207" s="13" t="s">
        <v>85</v>
      </c>
      <c r="AY207" s="206" t="s">
        <v>140</v>
      </c>
    </row>
    <row r="208" spans="2:51" s="14" customFormat="1" ht="11.25">
      <c r="B208" s="207"/>
      <c r="C208" s="208"/>
      <c r="D208" s="198" t="s">
        <v>150</v>
      </c>
      <c r="E208" s="209" t="s">
        <v>1</v>
      </c>
      <c r="F208" s="210" t="s">
        <v>235</v>
      </c>
      <c r="G208" s="208"/>
      <c r="H208" s="211">
        <v>49.640999999999998</v>
      </c>
      <c r="I208" s="212"/>
      <c r="J208" s="208"/>
      <c r="K208" s="208"/>
      <c r="L208" s="213"/>
      <c r="M208" s="214"/>
      <c r="N208" s="215"/>
      <c r="O208" s="215"/>
      <c r="P208" s="215"/>
      <c r="Q208" s="215"/>
      <c r="R208" s="215"/>
      <c r="S208" s="215"/>
      <c r="T208" s="216"/>
      <c r="AT208" s="217" t="s">
        <v>150</v>
      </c>
      <c r="AU208" s="217" t="s">
        <v>95</v>
      </c>
      <c r="AV208" s="14" t="s">
        <v>95</v>
      </c>
      <c r="AW208" s="14" t="s">
        <v>40</v>
      </c>
      <c r="AX208" s="14" t="s">
        <v>85</v>
      </c>
      <c r="AY208" s="217" t="s">
        <v>140</v>
      </c>
    </row>
    <row r="209" spans="1:65" s="13" customFormat="1" ht="11.25">
      <c r="B209" s="196"/>
      <c r="C209" s="197"/>
      <c r="D209" s="198" t="s">
        <v>150</v>
      </c>
      <c r="E209" s="199" t="s">
        <v>1</v>
      </c>
      <c r="F209" s="200" t="s">
        <v>236</v>
      </c>
      <c r="G209" s="197"/>
      <c r="H209" s="199" t="s">
        <v>1</v>
      </c>
      <c r="I209" s="201"/>
      <c r="J209" s="197"/>
      <c r="K209" s="197"/>
      <c r="L209" s="202"/>
      <c r="M209" s="203"/>
      <c r="N209" s="204"/>
      <c r="O209" s="204"/>
      <c r="P209" s="204"/>
      <c r="Q209" s="204"/>
      <c r="R209" s="204"/>
      <c r="S209" s="204"/>
      <c r="T209" s="205"/>
      <c r="AT209" s="206" t="s">
        <v>150</v>
      </c>
      <c r="AU209" s="206" t="s">
        <v>95</v>
      </c>
      <c r="AV209" s="13" t="s">
        <v>93</v>
      </c>
      <c r="AW209" s="13" t="s">
        <v>40</v>
      </c>
      <c r="AX209" s="13" t="s">
        <v>85</v>
      </c>
      <c r="AY209" s="206" t="s">
        <v>140</v>
      </c>
    </row>
    <row r="210" spans="1:65" s="14" customFormat="1" ht="11.25">
      <c r="B210" s="207"/>
      <c r="C210" s="208"/>
      <c r="D210" s="198" t="s">
        <v>150</v>
      </c>
      <c r="E210" s="209" t="s">
        <v>1</v>
      </c>
      <c r="F210" s="210" t="s">
        <v>237</v>
      </c>
      <c r="G210" s="208"/>
      <c r="H210" s="211">
        <v>49.232999999999997</v>
      </c>
      <c r="I210" s="212"/>
      <c r="J210" s="208"/>
      <c r="K210" s="208"/>
      <c r="L210" s="213"/>
      <c r="M210" s="214"/>
      <c r="N210" s="215"/>
      <c r="O210" s="215"/>
      <c r="P210" s="215"/>
      <c r="Q210" s="215"/>
      <c r="R210" s="215"/>
      <c r="S210" s="215"/>
      <c r="T210" s="216"/>
      <c r="AT210" s="217" t="s">
        <v>150</v>
      </c>
      <c r="AU210" s="217" t="s">
        <v>95</v>
      </c>
      <c r="AV210" s="14" t="s">
        <v>95</v>
      </c>
      <c r="AW210" s="14" t="s">
        <v>40</v>
      </c>
      <c r="AX210" s="14" t="s">
        <v>85</v>
      </c>
      <c r="AY210" s="217" t="s">
        <v>140</v>
      </c>
    </row>
    <row r="211" spans="1:65" s="13" customFormat="1" ht="11.25">
      <c r="B211" s="196"/>
      <c r="C211" s="197"/>
      <c r="D211" s="198" t="s">
        <v>150</v>
      </c>
      <c r="E211" s="199" t="s">
        <v>1</v>
      </c>
      <c r="F211" s="200" t="s">
        <v>238</v>
      </c>
      <c r="G211" s="197"/>
      <c r="H211" s="199" t="s">
        <v>1</v>
      </c>
      <c r="I211" s="201"/>
      <c r="J211" s="197"/>
      <c r="K211" s="197"/>
      <c r="L211" s="202"/>
      <c r="M211" s="203"/>
      <c r="N211" s="204"/>
      <c r="O211" s="204"/>
      <c r="P211" s="204"/>
      <c r="Q211" s="204"/>
      <c r="R211" s="204"/>
      <c r="S211" s="204"/>
      <c r="T211" s="205"/>
      <c r="AT211" s="206" t="s">
        <v>150</v>
      </c>
      <c r="AU211" s="206" t="s">
        <v>95</v>
      </c>
      <c r="AV211" s="13" t="s">
        <v>93</v>
      </c>
      <c r="AW211" s="13" t="s">
        <v>40</v>
      </c>
      <c r="AX211" s="13" t="s">
        <v>85</v>
      </c>
      <c r="AY211" s="206" t="s">
        <v>140</v>
      </c>
    </row>
    <row r="212" spans="1:65" s="14" customFormat="1" ht="11.25">
      <c r="B212" s="207"/>
      <c r="C212" s="208"/>
      <c r="D212" s="198" t="s">
        <v>150</v>
      </c>
      <c r="E212" s="209" t="s">
        <v>1</v>
      </c>
      <c r="F212" s="210" t="s">
        <v>239</v>
      </c>
      <c r="G212" s="208"/>
      <c r="H212" s="211">
        <v>50.656999999999996</v>
      </c>
      <c r="I212" s="212"/>
      <c r="J212" s="208"/>
      <c r="K212" s="208"/>
      <c r="L212" s="213"/>
      <c r="M212" s="214"/>
      <c r="N212" s="215"/>
      <c r="O212" s="215"/>
      <c r="P212" s="215"/>
      <c r="Q212" s="215"/>
      <c r="R212" s="215"/>
      <c r="S212" s="215"/>
      <c r="T212" s="216"/>
      <c r="AT212" s="217" t="s">
        <v>150</v>
      </c>
      <c r="AU212" s="217" t="s">
        <v>95</v>
      </c>
      <c r="AV212" s="14" t="s">
        <v>95</v>
      </c>
      <c r="AW212" s="14" t="s">
        <v>40</v>
      </c>
      <c r="AX212" s="14" t="s">
        <v>85</v>
      </c>
      <c r="AY212" s="217" t="s">
        <v>140</v>
      </c>
    </row>
    <row r="213" spans="1:65" s="13" customFormat="1" ht="11.25">
      <c r="B213" s="196"/>
      <c r="C213" s="197"/>
      <c r="D213" s="198" t="s">
        <v>150</v>
      </c>
      <c r="E213" s="199" t="s">
        <v>1</v>
      </c>
      <c r="F213" s="200" t="s">
        <v>240</v>
      </c>
      <c r="G213" s="197"/>
      <c r="H213" s="199" t="s">
        <v>1</v>
      </c>
      <c r="I213" s="201"/>
      <c r="J213" s="197"/>
      <c r="K213" s="197"/>
      <c r="L213" s="202"/>
      <c r="M213" s="203"/>
      <c r="N213" s="204"/>
      <c r="O213" s="204"/>
      <c r="P213" s="204"/>
      <c r="Q213" s="204"/>
      <c r="R213" s="204"/>
      <c r="S213" s="204"/>
      <c r="T213" s="205"/>
      <c r="AT213" s="206" t="s">
        <v>150</v>
      </c>
      <c r="AU213" s="206" t="s">
        <v>95</v>
      </c>
      <c r="AV213" s="13" t="s">
        <v>93</v>
      </c>
      <c r="AW213" s="13" t="s">
        <v>40</v>
      </c>
      <c r="AX213" s="13" t="s">
        <v>85</v>
      </c>
      <c r="AY213" s="206" t="s">
        <v>140</v>
      </c>
    </row>
    <row r="214" spans="1:65" s="14" customFormat="1" ht="11.25">
      <c r="B214" s="207"/>
      <c r="C214" s="208"/>
      <c r="D214" s="198" t="s">
        <v>150</v>
      </c>
      <c r="E214" s="209" t="s">
        <v>1</v>
      </c>
      <c r="F214" s="210" t="s">
        <v>241</v>
      </c>
      <c r="G214" s="208"/>
      <c r="H214" s="211">
        <v>50.780999999999999</v>
      </c>
      <c r="I214" s="212"/>
      <c r="J214" s="208"/>
      <c r="K214" s="208"/>
      <c r="L214" s="213"/>
      <c r="M214" s="214"/>
      <c r="N214" s="215"/>
      <c r="O214" s="215"/>
      <c r="P214" s="215"/>
      <c r="Q214" s="215"/>
      <c r="R214" s="215"/>
      <c r="S214" s="215"/>
      <c r="T214" s="216"/>
      <c r="AT214" s="217" t="s">
        <v>150</v>
      </c>
      <c r="AU214" s="217" t="s">
        <v>95</v>
      </c>
      <c r="AV214" s="14" t="s">
        <v>95</v>
      </c>
      <c r="AW214" s="14" t="s">
        <v>40</v>
      </c>
      <c r="AX214" s="14" t="s">
        <v>85</v>
      </c>
      <c r="AY214" s="217" t="s">
        <v>140</v>
      </c>
    </row>
    <row r="215" spans="1:65" s="13" customFormat="1" ht="11.25">
      <c r="B215" s="196"/>
      <c r="C215" s="197"/>
      <c r="D215" s="198" t="s">
        <v>150</v>
      </c>
      <c r="E215" s="199" t="s">
        <v>1</v>
      </c>
      <c r="F215" s="200" t="s">
        <v>242</v>
      </c>
      <c r="G215" s="197"/>
      <c r="H215" s="199" t="s">
        <v>1</v>
      </c>
      <c r="I215" s="201"/>
      <c r="J215" s="197"/>
      <c r="K215" s="197"/>
      <c r="L215" s="202"/>
      <c r="M215" s="203"/>
      <c r="N215" s="204"/>
      <c r="O215" s="204"/>
      <c r="P215" s="204"/>
      <c r="Q215" s="204"/>
      <c r="R215" s="204"/>
      <c r="S215" s="204"/>
      <c r="T215" s="205"/>
      <c r="AT215" s="206" t="s">
        <v>150</v>
      </c>
      <c r="AU215" s="206" t="s">
        <v>95</v>
      </c>
      <c r="AV215" s="13" t="s">
        <v>93</v>
      </c>
      <c r="AW215" s="13" t="s">
        <v>40</v>
      </c>
      <c r="AX215" s="13" t="s">
        <v>85</v>
      </c>
      <c r="AY215" s="206" t="s">
        <v>140</v>
      </c>
    </row>
    <row r="216" spans="1:65" s="14" customFormat="1" ht="11.25">
      <c r="B216" s="207"/>
      <c r="C216" s="208"/>
      <c r="D216" s="198" t="s">
        <v>150</v>
      </c>
      <c r="E216" s="209" t="s">
        <v>1</v>
      </c>
      <c r="F216" s="210" t="s">
        <v>243</v>
      </c>
      <c r="G216" s="208"/>
      <c r="H216" s="211">
        <v>62.003</v>
      </c>
      <c r="I216" s="212"/>
      <c r="J216" s="208"/>
      <c r="K216" s="208"/>
      <c r="L216" s="213"/>
      <c r="M216" s="214"/>
      <c r="N216" s="215"/>
      <c r="O216" s="215"/>
      <c r="P216" s="215"/>
      <c r="Q216" s="215"/>
      <c r="R216" s="215"/>
      <c r="S216" s="215"/>
      <c r="T216" s="216"/>
      <c r="AT216" s="217" t="s">
        <v>150</v>
      </c>
      <c r="AU216" s="217" t="s">
        <v>95</v>
      </c>
      <c r="AV216" s="14" t="s">
        <v>95</v>
      </c>
      <c r="AW216" s="14" t="s">
        <v>40</v>
      </c>
      <c r="AX216" s="14" t="s">
        <v>85</v>
      </c>
      <c r="AY216" s="217" t="s">
        <v>140</v>
      </c>
    </row>
    <row r="217" spans="1:65" s="13" customFormat="1" ht="11.25">
      <c r="B217" s="196"/>
      <c r="C217" s="197"/>
      <c r="D217" s="198" t="s">
        <v>150</v>
      </c>
      <c r="E217" s="199" t="s">
        <v>1</v>
      </c>
      <c r="F217" s="200" t="s">
        <v>244</v>
      </c>
      <c r="G217" s="197"/>
      <c r="H217" s="199" t="s">
        <v>1</v>
      </c>
      <c r="I217" s="201"/>
      <c r="J217" s="197"/>
      <c r="K217" s="197"/>
      <c r="L217" s="202"/>
      <c r="M217" s="203"/>
      <c r="N217" s="204"/>
      <c r="O217" s="204"/>
      <c r="P217" s="204"/>
      <c r="Q217" s="204"/>
      <c r="R217" s="204"/>
      <c r="S217" s="204"/>
      <c r="T217" s="205"/>
      <c r="AT217" s="206" t="s">
        <v>150</v>
      </c>
      <c r="AU217" s="206" t="s">
        <v>95</v>
      </c>
      <c r="AV217" s="13" t="s">
        <v>93</v>
      </c>
      <c r="AW217" s="13" t="s">
        <v>40</v>
      </c>
      <c r="AX217" s="13" t="s">
        <v>85</v>
      </c>
      <c r="AY217" s="206" t="s">
        <v>140</v>
      </c>
    </row>
    <row r="218" spans="1:65" s="14" customFormat="1" ht="11.25">
      <c r="B218" s="207"/>
      <c r="C218" s="208"/>
      <c r="D218" s="198" t="s">
        <v>150</v>
      </c>
      <c r="E218" s="209" t="s">
        <v>1</v>
      </c>
      <c r="F218" s="210" t="s">
        <v>245</v>
      </c>
      <c r="G218" s="208"/>
      <c r="H218" s="211">
        <v>48.83</v>
      </c>
      <c r="I218" s="212"/>
      <c r="J218" s="208"/>
      <c r="K218" s="208"/>
      <c r="L218" s="213"/>
      <c r="M218" s="214"/>
      <c r="N218" s="215"/>
      <c r="O218" s="215"/>
      <c r="P218" s="215"/>
      <c r="Q218" s="215"/>
      <c r="R218" s="215"/>
      <c r="S218" s="215"/>
      <c r="T218" s="216"/>
      <c r="AT218" s="217" t="s">
        <v>150</v>
      </c>
      <c r="AU218" s="217" t="s">
        <v>95</v>
      </c>
      <c r="AV218" s="14" t="s">
        <v>95</v>
      </c>
      <c r="AW218" s="14" t="s">
        <v>40</v>
      </c>
      <c r="AX218" s="14" t="s">
        <v>85</v>
      </c>
      <c r="AY218" s="217" t="s">
        <v>140</v>
      </c>
    </row>
    <row r="219" spans="1:65" s="13" customFormat="1" ht="11.25">
      <c r="B219" s="196"/>
      <c r="C219" s="197"/>
      <c r="D219" s="198" t="s">
        <v>150</v>
      </c>
      <c r="E219" s="199" t="s">
        <v>1</v>
      </c>
      <c r="F219" s="200" t="s">
        <v>246</v>
      </c>
      <c r="G219" s="197"/>
      <c r="H219" s="199" t="s">
        <v>1</v>
      </c>
      <c r="I219" s="201"/>
      <c r="J219" s="197"/>
      <c r="K219" s="197"/>
      <c r="L219" s="202"/>
      <c r="M219" s="203"/>
      <c r="N219" s="204"/>
      <c r="O219" s="204"/>
      <c r="P219" s="204"/>
      <c r="Q219" s="204"/>
      <c r="R219" s="204"/>
      <c r="S219" s="204"/>
      <c r="T219" s="205"/>
      <c r="AT219" s="206" t="s">
        <v>150</v>
      </c>
      <c r="AU219" s="206" t="s">
        <v>95</v>
      </c>
      <c r="AV219" s="13" t="s">
        <v>93</v>
      </c>
      <c r="AW219" s="13" t="s">
        <v>40</v>
      </c>
      <c r="AX219" s="13" t="s">
        <v>85</v>
      </c>
      <c r="AY219" s="206" t="s">
        <v>140</v>
      </c>
    </row>
    <row r="220" spans="1:65" s="14" customFormat="1" ht="11.25">
      <c r="B220" s="207"/>
      <c r="C220" s="208"/>
      <c r="D220" s="198" t="s">
        <v>150</v>
      </c>
      <c r="E220" s="209" t="s">
        <v>1</v>
      </c>
      <c r="F220" s="210" t="s">
        <v>247</v>
      </c>
      <c r="G220" s="208"/>
      <c r="H220" s="211">
        <v>18.707999999999998</v>
      </c>
      <c r="I220" s="212"/>
      <c r="J220" s="208"/>
      <c r="K220" s="208"/>
      <c r="L220" s="213"/>
      <c r="M220" s="214"/>
      <c r="N220" s="215"/>
      <c r="O220" s="215"/>
      <c r="P220" s="215"/>
      <c r="Q220" s="215"/>
      <c r="R220" s="215"/>
      <c r="S220" s="215"/>
      <c r="T220" s="216"/>
      <c r="AT220" s="217" t="s">
        <v>150</v>
      </c>
      <c r="AU220" s="217" t="s">
        <v>95</v>
      </c>
      <c r="AV220" s="14" t="s">
        <v>95</v>
      </c>
      <c r="AW220" s="14" t="s">
        <v>40</v>
      </c>
      <c r="AX220" s="14" t="s">
        <v>85</v>
      </c>
      <c r="AY220" s="217" t="s">
        <v>140</v>
      </c>
    </row>
    <row r="221" spans="1:65" s="13" customFormat="1" ht="11.25">
      <c r="B221" s="196"/>
      <c r="C221" s="197"/>
      <c r="D221" s="198" t="s">
        <v>150</v>
      </c>
      <c r="E221" s="199" t="s">
        <v>1</v>
      </c>
      <c r="F221" s="200" t="s">
        <v>248</v>
      </c>
      <c r="G221" s="197"/>
      <c r="H221" s="199" t="s">
        <v>1</v>
      </c>
      <c r="I221" s="201"/>
      <c r="J221" s="197"/>
      <c r="K221" s="197"/>
      <c r="L221" s="202"/>
      <c r="M221" s="203"/>
      <c r="N221" s="204"/>
      <c r="O221" s="204"/>
      <c r="P221" s="204"/>
      <c r="Q221" s="204"/>
      <c r="R221" s="204"/>
      <c r="S221" s="204"/>
      <c r="T221" s="205"/>
      <c r="AT221" s="206" t="s">
        <v>150</v>
      </c>
      <c r="AU221" s="206" t="s">
        <v>95</v>
      </c>
      <c r="AV221" s="13" t="s">
        <v>93</v>
      </c>
      <c r="AW221" s="13" t="s">
        <v>40</v>
      </c>
      <c r="AX221" s="13" t="s">
        <v>85</v>
      </c>
      <c r="AY221" s="206" t="s">
        <v>140</v>
      </c>
    </row>
    <row r="222" spans="1:65" s="14" customFormat="1" ht="11.25">
      <c r="B222" s="207"/>
      <c r="C222" s="208"/>
      <c r="D222" s="198" t="s">
        <v>150</v>
      </c>
      <c r="E222" s="209" t="s">
        <v>1</v>
      </c>
      <c r="F222" s="210" t="s">
        <v>249</v>
      </c>
      <c r="G222" s="208"/>
      <c r="H222" s="211">
        <v>2.8519999999999999</v>
      </c>
      <c r="I222" s="212"/>
      <c r="J222" s="208"/>
      <c r="K222" s="208"/>
      <c r="L222" s="213"/>
      <c r="M222" s="214"/>
      <c r="N222" s="215"/>
      <c r="O222" s="215"/>
      <c r="P222" s="215"/>
      <c r="Q222" s="215"/>
      <c r="R222" s="215"/>
      <c r="S222" s="215"/>
      <c r="T222" s="216"/>
      <c r="AT222" s="217" t="s">
        <v>150</v>
      </c>
      <c r="AU222" s="217" t="s">
        <v>95</v>
      </c>
      <c r="AV222" s="14" t="s">
        <v>95</v>
      </c>
      <c r="AW222" s="14" t="s">
        <v>40</v>
      </c>
      <c r="AX222" s="14" t="s">
        <v>85</v>
      </c>
      <c r="AY222" s="217" t="s">
        <v>140</v>
      </c>
    </row>
    <row r="223" spans="1:65" s="15" customFormat="1" ht="11.25">
      <c r="B223" s="218"/>
      <c r="C223" s="219"/>
      <c r="D223" s="198" t="s">
        <v>150</v>
      </c>
      <c r="E223" s="220" t="s">
        <v>1</v>
      </c>
      <c r="F223" s="221" t="s">
        <v>161</v>
      </c>
      <c r="G223" s="219"/>
      <c r="H223" s="222">
        <v>689.13300000000004</v>
      </c>
      <c r="I223" s="223"/>
      <c r="J223" s="219"/>
      <c r="K223" s="219"/>
      <c r="L223" s="224"/>
      <c r="M223" s="225"/>
      <c r="N223" s="226"/>
      <c r="O223" s="226"/>
      <c r="P223" s="226"/>
      <c r="Q223" s="226"/>
      <c r="R223" s="226"/>
      <c r="S223" s="226"/>
      <c r="T223" s="227"/>
      <c r="AT223" s="228" t="s">
        <v>150</v>
      </c>
      <c r="AU223" s="228" t="s">
        <v>95</v>
      </c>
      <c r="AV223" s="15" t="s">
        <v>148</v>
      </c>
      <c r="AW223" s="15" t="s">
        <v>40</v>
      </c>
      <c r="AX223" s="15" t="s">
        <v>93</v>
      </c>
      <c r="AY223" s="228" t="s">
        <v>140</v>
      </c>
    </row>
    <row r="224" spans="1:65" s="2" customFormat="1" ht="24.2" customHeight="1">
      <c r="A224" s="35"/>
      <c r="B224" s="36"/>
      <c r="C224" s="183" t="s">
        <v>250</v>
      </c>
      <c r="D224" s="183" t="s">
        <v>143</v>
      </c>
      <c r="E224" s="184" t="s">
        <v>251</v>
      </c>
      <c r="F224" s="185" t="s">
        <v>252</v>
      </c>
      <c r="G224" s="186" t="s">
        <v>164</v>
      </c>
      <c r="H224" s="187">
        <v>80.400999999999996</v>
      </c>
      <c r="I224" s="188"/>
      <c r="J224" s="189">
        <f>ROUND(I224*H224,2)</f>
        <v>0</v>
      </c>
      <c r="K224" s="185" t="s">
        <v>147</v>
      </c>
      <c r="L224" s="40"/>
      <c r="M224" s="190" t="s">
        <v>1</v>
      </c>
      <c r="N224" s="191" t="s">
        <v>50</v>
      </c>
      <c r="O224" s="72"/>
      <c r="P224" s="192">
        <f>O224*H224</f>
        <v>0</v>
      </c>
      <c r="Q224" s="192">
        <v>2.1000000000000001E-2</v>
      </c>
      <c r="R224" s="192">
        <f>Q224*H224</f>
        <v>1.6884209999999999</v>
      </c>
      <c r="S224" s="192">
        <v>0</v>
      </c>
      <c r="T224" s="193">
        <f>S224*H224</f>
        <v>0</v>
      </c>
      <c r="U224" s="35"/>
      <c r="V224" s="35"/>
      <c r="W224" s="35"/>
      <c r="X224" s="35"/>
      <c r="Y224" s="35"/>
      <c r="Z224" s="35"/>
      <c r="AA224" s="35"/>
      <c r="AB224" s="35"/>
      <c r="AC224" s="35"/>
      <c r="AD224" s="35"/>
      <c r="AE224" s="35"/>
      <c r="AR224" s="194" t="s">
        <v>148</v>
      </c>
      <c r="AT224" s="194" t="s">
        <v>143</v>
      </c>
      <c r="AU224" s="194" t="s">
        <v>95</v>
      </c>
      <c r="AY224" s="17" t="s">
        <v>140</v>
      </c>
      <c r="BE224" s="195">
        <f>IF(N224="základní",J224,0)</f>
        <v>0</v>
      </c>
      <c r="BF224" s="195">
        <f>IF(N224="snížená",J224,0)</f>
        <v>0</v>
      </c>
      <c r="BG224" s="195">
        <f>IF(N224="zákl. přenesená",J224,0)</f>
        <v>0</v>
      </c>
      <c r="BH224" s="195">
        <f>IF(N224="sníž. přenesená",J224,0)</f>
        <v>0</v>
      </c>
      <c r="BI224" s="195">
        <f>IF(N224="nulová",J224,0)</f>
        <v>0</v>
      </c>
      <c r="BJ224" s="17" t="s">
        <v>93</v>
      </c>
      <c r="BK224" s="195">
        <f>ROUND(I224*H224,2)</f>
        <v>0</v>
      </c>
      <c r="BL224" s="17" t="s">
        <v>148</v>
      </c>
      <c r="BM224" s="194" t="s">
        <v>253</v>
      </c>
    </row>
    <row r="225" spans="1:65" s="14" customFormat="1" ht="11.25">
      <c r="B225" s="207"/>
      <c r="C225" s="208"/>
      <c r="D225" s="198" t="s">
        <v>150</v>
      </c>
      <c r="E225" s="209" t="s">
        <v>1</v>
      </c>
      <c r="F225" s="210" t="s">
        <v>254</v>
      </c>
      <c r="G225" s="208"/>
      <c r="H225" s="211">
        <v>16.521000000000001</v>
      </c>
      <c r="I225" s="212"/>
      <c r="J225" s="208"/>
      <c r="K225" s="208"/>
      <c r="L225" s="213"/>
      <c r="M225" s="214"/>
      <c r="N225" s="215"/>
      <c r="O225" s="215"/>
      <c r="P225" s="215"/>
      <c r="Q225" s="215"/>
      <c r="R225" s="215"/>
      <c r="S225" s="215"/>
      <c r="T225" s="216"/>
      <c r="AT225" s="217" t="s">
        <v>150</v>
      </c>
      <c r="AU225" s="217" t="s">
        <v>95</v>
      </c>
      <c r="AV225" s="14" t="s">
        <v>95</v>
      </c>
      <c r="AW225" s="14" t="s">
        <v>40</v>
      </c>
      <c r="AX225" s="14" t="s">
        <v>85</v>
      </c>
      <c r="AY225" s="217" t="s">
        <v>140</v>
      </c>
    </row>
    <row r="226" spans="1:65" s="14" customFormat="1" ht="11.25">
      <c r="B226" s="207"/>
      <c r="C226" s="208"/>
      <c r="D226" s="198" t="s">
        <v>150</v>
      </c>
      <c r="E226" s="209" t="s">
        <v>1</v>
      </c>
      <c r="F226" s="210" t="s">
        <v>255</v>
      </c>
      <c r="G226" s="208"/>
      <c r="H226" s="211">
        <v>17.702000000000002</v>
      </c>
      <c r="I226" s="212"/>
      <c r="J226" s="208"/>
      <c r="K226" s="208"/>
      <c r="L226" s="213"/>
      <c r="M226" s="214"/>
      <c r="N226" s="215"/>
      <c r="O226" s="215"/>
      <c r="P226" s="215"/>
      <c r="Q226" s="215"/>
      <c r="R226" s="215"/>
      <c r="S226" s="215"/>
      <c r="T226" s="216"/>
      <c r="AT226" s="217" t="s">
        <v>150</v>
      </c>
      <c r="AU226" s="217" t="s">
        <v>95</v>
      </c>
      <c r="AV226" s="14" t="s">
        <v>95</v>
      </c>
      <c r="AW226" s="14" t="s">
        <v>40</v>
      </c>
      <c r="AX226" s="14" t="s">
        <v>85</v>
      </c>
      <c r="AY226" s="217" t="s">
        <v>140</v>
      </c>
    </row>
    <row r="227" spans="1:65" s="14" customFormat="1" ht="11.25">
      <c r="B227" s="207"/>
      <c r="C227" s="208"/>
      <c r="D227" s="198" t="s">
        <v>150</v>
      </c>
      <c r="E227" s="209" t="s">
        <v>1</v>
      </c>
      <c r="F227" s="210" t="s">
        <v>256</v>
      </c>
      <c r="G227" s="208"/>
      <c r="H227" s="211">
        <v>9.0609999999999999</v>
      </c>
      <c r="I227" s="212"/>
      <c r="J227" s="208"/>
      <c r="K227" s="208"/>
      <c r="L227" s="213"/>
      <c r="M227" s="214"/>
      <c r="N227" s="215"/>
      <c r="O227" s="215"/>
      <c r="P227" s="215"/>
      <c r="Q227" s="215"/>
      <c r="R227" s="215"/>
      <c r="S227" s="215"/>
      <c r="T227" s="216"/>
      <c r="AT227" s="217" t="s">
        <v>150</v>
      </c>
      <c r="AU227" s="217" t="s">
        <v>95</v>
      </c>
      <c r="AV227" s="14" t="s">
        <v>95</v>
      </c>
      <c r="AW227" s="14" t="s">
        <v>40</v>
      </c>
      <c r="AX227" s="14" t="s">
        <v>85</v>
      </c>
      <c r="AY227" s="217" t="s">
        <v>140</v>
      </c>
    </row>
    <row r="228" spans="1:65" s="14" customFormat="1" ht="22.5">
      <c r="B228" s="207"/>
      <c r="C228" s="208"/>
      <c r="D228" s="198" t="s">
        <v>150</v>
      </c>
      <c r="E228" s="209" t="s">
        <v>1</v>
      </c>
      <c r="F228" s="210" t="s">
        <v>257</v>
      </c>
      <c r="G228" s="208"/>
      <c r="H228" s="211">
        <v>10.561999999999999</v>
      </c>
      <c r="I228" s="212"/>
      <c r="J228" s="208"/>
      <c r="K228" s="208"/>
      <c r="L228" s="213"/>
      <c r="M228" s="214"/>
      <c r="N228" s="215"/>
      <c r="O228" s="215"/>
      <c r="P228" s="215"/>
      <c r="Q228" s="215"/>
      <c r="R228" s="215"/>
      <c r="S228" s="215"/>
      <c r="T228" s="216"/>
      <c r="AT228" s="217" t="s">
        <v>150</v>
      </c>
      <c r="AU228" s="217" t="s">
        <v>95</v>
      </c>
      <c r="AV228" s="14" t="s">
        <v>95</v>
      </c>
      <c r="AW228" s="14" t="s">
        <v>40</v>
      </c>
      <c r="AX228" s="14" t="s">
        <v>85</v>
      </c>
      <c r="AY228" s="217" t="s">
        <v>140</v>
      </c>
    </row>
    <row r="229" spans="1:65" s="14" customFormat="1" ht="22.5">
      <c r="B229" s="207"/>
      <c r="C229" s="208"/>
      <c r="D229" s="198" t="s">
        <v>150</v>
      </c>
      <c r="E229" s="209" t="s">
        <v>1</v>
      </c>
      <c r="F229" s="210" t="s">
        <v>258</v>
      </c>
      <c r="G229" s="208"/>
      <c r="H229" s="211">
        <v>15.269</v>
      </c>
      <c r="I229" s="212"/>
      <c r="J229" s="208"/>
      <c r="K229" s="208"/>
      <c r="L229" s="213"/>
      <c r="M229" s="214"/>
      <c r="N229" s="215"/>
      <c r="O229" s="215"/>
      <c r="P229" s="215"/>
      <c r="Q229" s="215"/>
      <c r="R229" s="215"/>
      <c r="S229" s="215"/>
      <c r="T229" s="216"/>
      <c r="AT229" s="217" t="s">
        <v>150</v>
      </c>
      <c r="AU229" s="217" t="s">
        <v>95</v>
      </c>
      <c r="AV229" s="14" t="s">
        <v>95</v>
      </c>
      <c r="AW229" s="14" t="s">
        <v>40</v>
      </c>
      <c r="AX229" s="14" t="s">
        <v>85</v>
      </c>
      <c r="AY229" s="217" t="s">
        <v>140</v>
      </c>
    </row>
    <row r="230" spans="1:65" s="14" customFormat="1" ht="11.25">
      <c r="B230" s="207"/>
      <c r="C230" s="208"/>
      <c r="D230" s="198" t="s">
        <v>150</v>
      </c>
      <c r="E230" s="209" t="s">
        <v>1</v>
      </c>
      <c r="F230" s="210" t="s">
        <v>259</v>
      </c>
      <c r="G230" s="208"/>
      <c r="H230" s="211">
        <v>11.286</v>
      </c>
      <c r="I230" s="212"/>
      <c r="J230" s="208"/>
      <c r="K230" s="208"/>
      <c r="L230" s="213"/>
      <c r="M230" s="214"/>
      <c r="N230" s="215"/>
      <c r="O230" s="215"/>
      <c r="P230" s="215"/>
      <c r="Q230" s="215"/>
      <c r="R230" s="215"/>
      <c r="S230" s="215"/>
      <c r="T230" s="216"/>
      <c r="AT230" s="217" t="s">
        <v>150</v>
      </c>
      <c r="AU230" s="217" t="s">
        <v>95</v>
      </c>
      <c r="AV230" s="14" t="s">
        <v>95</v>
      </c>
      <c r="AW230" s="14" t="s">
        <v>40</v>
      </c>
      <c r="AX230" s="14" t="s">
        <v>85</v>
      </c>
      <c r="AY230" s="217" t="s">
        <v>140</v>
      </c>
    </row>
    <row r="231" spans="1:65" s="15" customFormat="1" ht="11.25">
      <c r="B231" s="218"/>
      <c r="C231" s="219"/>
      <c r="D231" s="198" t="s">
        <v>150</v>
      </c>
      <c r="E231" s="220" t="s">
        <v>1</v>
      </c>
      <c r="F231" s="221" t="s">
        <v>161</v>
      </c>
      <c r="G231" s="219"/>
      <c r="H231" s="222">
        <v>80.400999999999996</v>
      </c>
      <c r="I231" s="223"/>
      <c r="J231" s="219"/>
      <c r="K231" s="219"/>
      <c r="L231" s="224"/>
      <c r="M231" s="225"/>
      <c r="N231" s="226"/>
      <c r="O231" s="226"/>
      <c r="P231" s="226"/>
      <c r="Q231" s="226"/>
      <c r="R231" s="226"/>
      <c r="S231" s="226"/>
      <c r="T231" s="227"/>
      <c r="AT231" s="228" t="s">
        <v>150</v>
      </c>
      <c r="AU231" s="228" t="s">
        <v>95</v>
      </c>
      <c r="AV231" s="15" t="s">
        <v>148</v>
      </c>
      <c r="AW231" s="15" t="s">
        <v>40</v>
      </c>
      <c r="AX231" s="15" t="s">
        <v>93</v>
      </c>
      <c r="AY231" s="228" t="s">
        <v>140</v>
      </c>
    </row>
    <row r="232" spans="1:65" s="2" customFormat="1" ht="24.2" customHeight="1">
      <c r="A232" s="35"/>
      <c r="B232" s="36"/>
      <c r="C232" s="183" t="s">
        <v>260</v>
      </c>
      <c r="D232" s="183" t="s">
        <v>143</v>
      </c>
      <c r="E232" s="184" t="s">
        <v>261</v>
      </c>
      <c r="F232" s="185" t="s">
        <v>262</v>
      </c>
      <c r="G232" s="186" t="s">
        <v>164</v>
      </c>
      <c r="H232" s="187">
        <v>181.2</v>
      </c>
      <c r="I232" s="188"/>
      <c r="J232" s="189">
        <f>ROUND(I232*H232,2)</f>
        <v>0</v>
      </c>
      <c r="K232" s="185" t="s">
        <v>147</v>
      </c>
      <c r="L232" s="40"/>
      <c r="M232" s="190" t="s">
        <v>1</v>
      </c>
      <c r="N232" s="191" t="s">
        <v>50</v>
      </c>
      <c r="O232" s="72"/>
      <c r="P232" s="192">
        <f>O232*H232</f>
        <v>0</v>
      </c>
      <c r="Q232" s="192">
        <v>0</v>
      </c>
      <c r="R232" s="192">
        <f>Q232*H232</f>
        <v>0</v>
      </c>
      <c r="S232" s="192">
        <v>0</v>
      </c>
      <c r="T232" s="193">
        <f>S232*H232</f>
        <v>0</v>
      </c>
      <c r="U232" s="35"/>
      <c r="V232" s="35"/>
      <c r="W232" s="35"/>
      <c r="X232" s="35"/>
      <c r="Y232" s="35"/>
      <c r="Z232" s="35"/>
      <c r="AA232" s="35"/>
      <c r="AB232" s="35"/>
      <c r="AC232" s="35"/>
      <c r="AD232" s="35"/>
      <c r="AE232" s="35"/>
      <c r="AR232" s="194" t="s">
        <v>148</v>
      </c>
      <c r="AT232" s="194" t="s">
        <v>143</v>
      </c>
      <c r="AU232" s="194" t="s">
        <v>95</v>
      </c>
      <c r="AY232" s="17" t="s">
        <v>140</v>
      </c>
      <c r="BE232" s="195">
        <f>IF(N232="základní",J232,0)</f>
        <v>0</v>
      </c>
      <c r="BF232" s="195">
        <f>IF(N232="snížená",J232,0)</f>
        <v>0</v>
      </c>
      <c r="BG232" s="195">
        <f>IF(N232="zákl. přenesená",J232,0)</f>
        <v>0</v>
      </c>
      <c r="BH232" s="195">
        <f>IF(N232="sníž. přenesená",J232,0)</f>
        <v>0</v>
      </c>
      <c r="BI232" s="195">
        <f>IF(N232="nulová",J232,0)</f>
        <v>0</v>
      </c>
      <c r="BJ232" s="17" t="s">
        <v>93</v>
      </c>
      <c r="BK232" s="195">
        <f>ROUND(I232*H232,2)</f>
        <v>0</v>
      </c>
      <c r="BL232" s="17" t="s">
        <v>148</v>
      </c>
      <c r="BM232" s="194" t="s">
        <v>263</v>
      </c>
    </row>
    <row r="233" spans="1:65" s="14" customFormat="1" ht="11.25">
      <c r="B233" s="207"/>
      <c r="C233" s="208"/>
      <c r="D233" s="198" t="s">
        <v>150</v>
      </c>
      <c r="E233" s="209" t="s">
        <v>1</v>
      </c>
      <c r="F233" s="210" t="s">
        <v>264</v>
      </c>
      <c r="G233" s="208"/>
      <c r="H233" s="211">
        <v>51.6</v>
      </c>
      <c r="I233" s="212"/>
      <c r="J233" s="208"/>
      <c r="K233" s="208"/>
      <c r="L233" s="213"/>
      <c r="M233" s="214"/>
      <c r="N233" s="215"/>
      <c r="O233" s="215"/>
      <c r="P233" s="215"/>
      <c r="Q233" s="215"/>
      <c r="R233" s="215"/>
      <c r="S233" s="215"/>
      <c r="T233" s="216"/>
      <c r="AT233" s="217" t="s">
        <v>150</v>
      </c>
      <c r="AU233" s="217" t="s">
        <v>95</v>
      </c>
      <c r="AV233" s="14" t="s">
        <v>95</v>
      </c>
      <c r="AW233" s="14" t="s">
        <v>40</v>
      </c>
      <c r="AX233" s="14" t="s">
        <v>85</v>
      </c>
      <c r="AY233" s="217" t="s">
        <v>140</v>
      </c>
    </row>
    <row r="234" spans="1:65" s="14" customFormat="1" ht="11.25">
      <c r="B234" s="207"/>
      <c r="C234" s="208"/>
      <c r="D234" s="198" t="s">
        <v>150</v>
      </c>
      <c r="E234" s="209" t="s">
        <v>1</v>
      </c>
      <c r="F234" s="210" t="s">
        <v>265</v>
      </c>
      <c r="G234" s="208"/>
      <c r="H234" s="211">
        <v>31</v>
      </c>
      <c r="I234" s="212"/>
      <c r="J234" s="208"/>
      <c r="K234" s="208"/>
      <c r="L234" s="213"/>
      <c r="M234" s="214"/>
      <c r="N234" s="215"/>
      <c r="O234" s="215"/>
      <c r="P234" s="215"/>
      <c r="Q234" s="215"/>
      <c r="R234" s="215"/>
      <c r="S234" s="215"/>
      <c r="T234" s="216"/>
      <c r="AT234" s="217" t="s">
        <v>150</v>
      </c>
      <c r="AU234" s="217" t="s">
        <v>95</v>
      </c>
      <c r="AV234" s="14" t="s">
        <v>95</v>
      </c>
      <c r="AW234" s="14" t="s">
        <v>40</v>
      </c>
      <c r="AX234" s="14" t="s">
        <v>85</v>
      </c>
      <c r="AY234" s="217" t="s">
        <v>140</v>
      </c>
    </row>
    <row r="235" spans="1:65" s="14" customFormat="1" ht="11.25">
      <c r="B235" s="207"/>
      <c r="C235" s="208"/>
      <c r="D235" s="198" t="s">
        <v>150</v>
      </c>
      <c r="E235" s="209" t="s">
        <v>1</v>
      </c>
      <c r="F235" s="210" t="s">
        <v>266</v>
      </c>
      <c r="G235" s="208"/>
      <c r="H235" s="211">
        <v>18.600000000000001</v>
      </c>
      <c r="I235" s="212"/>
      <c r="J235" s="208"/>
      <c r="K235" s="208"/>
      <c r="L235" s="213"/>
      <c r="M235" s="214"/>
      <c r="N235" s="215"/>
      <c r="O235" s="215"/>
      <c r="P235" s="215"/>
      <c r="Q235" s="215"/>
      <c r="R235" s="215"/>
      <c r="S235" s="215"/>
      <c r="T235" s="216"/>
      <c r="AT235" s="217" t="s">
        <v>150</v>
      </c>
      <c r="AU235" s="217" t="s">
        <v>95</v>
      </c>
      <c r="AV235" s="14" t="s">
        <v>95</v>
      </c>
      <c r="AW235" s="14" t="s">
        <v>40</v>
      </c>
      <c r="AX235" s="14" t="s">
        <v>85</v>
      </c>
      <c r="AY235" s="217" t="s">
        <v>140</v>
      </c>
    </row>
    <row r="236" spans="1:65" s="14" customFormat="1" ht="11.25">
      <c r="B236" s="207"/>
      <c r="C236" s="208"/>
      <c r="D236" s="198" t="s">
        <v>150</v>
      </c>
      <c r="E236" s="209" t="s">
        <v>1</v>
      </c>
      <c r="F236" s="210" t="s">
        <v>267</v>
      </c>
      <c r="G236" s="208"/>
      <c r="H236" s="211">
        <v>80</v>
      </c>
      <c r="I236" s="212"/>
      <c r="J236" s="208"/>
      <c r="K236" s="208"/>
      <c r="L236" s="213"/>
      <c r="M236" s="214"/>
      <c r="N236" s="215"/>
      <c r="O236" s="215"/>
      <c r="P236" s="215"/>
      <c r="Q236" s="215"/>
      <c r="R236" s="215"/>
      <c r="S236" s="215"/>
      <c r="T236" s="216"/>
      <c r="AT236" s="217" t="s">
        <v>150</v>
      </c>
      <c r="AU236" s="217" t="s">
        <v>95</v>
      </c>
      <c r="AV236" s="14" t="s">
        <v>95</v>
      </c>
      <c r="AW236" s="14" t="s">
        <v>40</v>
      </c>
      <c r="AX236" s="14" t="s">
        <v>85</v>
      </c>
      <c r="AY236" s="217" t="s">
        <v>140</v>
      </c>
    </row>
    <row r="237" spans="1:65" s="15" customFormat="1" ht="11.25">
      <c r="B237" s="218"/>
      <c r="C237" s="219"/>
      <c r="D237" s="198" t="s">
        <v>150</v>
      </c>
      <c r="E237" s="220" t="s">
        <v>1</v>
      </c>
      <c r="F237" s="221" t="s">
        <v>161</v>
      </c>
      <c r="G237" s="219"/>
      <c r="H237" s="222">
        <v>181.2</v>
      </c>
      <c r="I237" s="223"/>
      <c r="J237" s="219"/>
      <c r="K237" s="219"/>
      <c r="L237" s="224"/>
      <c r="M237" s="225"/>
      <c r="N237" s="226"/>
      <c r="O237" s="226"/>
      <c r="P237" s="226"/>
      <c r="Q237" s="226"/>
      <c r="R237" s="226"/>
      <c r="S237" s="226"/>
      <c r="T237" s="227"/>
      <c r="AT237" s="228" t="s">
        <v>150</v>
      </c>
      <c r="AU237" s="228" t="s">
        <v>95</v>
      </c>
      <c r="AV237" s="15" t="s">
        <v>148</v>
      </c>
      <c r="AW237" s="15" t="s">
        <v>40</v>
      </c>
      <c r="AX237" s="15" t="s">
        <v>93</v>
      </c>
      <c r="AY237" s="228" t="s">
        <v>140</v>
      </c>
    </row>
    <row r="238" spans="1:65" s="2" customFormat="1" ht="33" customHeight="1">
      <c r="A238" s="35"/>
      <c r="B238" s="36"/>
      <c r="C238" s="183" t="s">
        <v>268</v>
      </c>
      <c r="D238" s="183" t="s">
        <v>143</v>
      </c>
      <c r="E238" s="184" t="s">
        <v>269</v>
      </c>
      <c r="F238" s="185" t="s">
        <v>270</v>
      </c>
      <c r="G238" s="186" t="s">
        <v>271</v>
      </c>
      <c r="H238" s="187">
        <v>2.452</v>
      </c>
      <c r="I238" s="188"/>
      <c r="J238" s="189">
        <f>ROUND(I238*H238,2)</f>
        <v>0</v>
      </c>
      <c r="K238" s="185" t="s">
        <v>147</v>
      </c>
      <c r="L238" s="40"/>
      <c r="M238" s="190" t="s">
        <v>1</v>
      </c>
      <c r="N238" s="191" t="s">
        <v>50</v>
      </c>
      <c r="O238" s="72"/>
      <c r="P238" s="192">
        <f>O238*H238</f>
        <v>0</v>
      </c>
      <c r="Q238" s="192">
        <v>2.5018699999999998</v>
      </c>
      <c r="R238" s="192">
        <f>Q238*H238</f>
        <v>6.1345852399999998</v>
      </c>
      <c r="S238" s="192">
        <v>0</v>
      </c>
      <c r="T238" s="193">
        <f>S238*H238</f>
        <v>0</v>
      </c>
      <c r="U238" s="35"/>
      <c r="V238" s="35"/>
      <c r="W238" s="35"/>
      <c r="X238" s="35"/>
      <c r="Y238" s="35"/>
      <c r="Z238" s="35"/>
      <c r="AA238" s="35"/>
      <c r="AB238" s="35"/>
      <c r="AC238" s="35"/>
      <c r="AD238" s="35"/>
      <c r="AE238" s="35"/>
      <c r="AR238" s="194" t="s">
        <v>272</v>
      </c>
      <c r="AT238" s="194" t="s">
        <v>143</v>
      </c>
      <c r="AU238" s="194" t="s">
        <v>95</v>
      </c>
      <c r="AY238" s="17" t="s">
        <v>140</v>
      </c>
      <c r="BE238" s="195">
        <f>IF(N238="základní",J238,0)</f>
        <v>0</v>
      </c>
      <c r="BF238" s="195">
        <f>IF(N238="snížená",J238,0)</f>
        <v>0</v>
      </c>
      <c r="BG238" s="195">
        <f>IF(N238="zákl. přenesená",J238,0)</f>
        <v>0</v>
      </c>
      <c r="BH238" s="195">
        <f>IF(N238="sníž. přenesená",J238,0)</f>
        <v>0</v>
      </c>
      <c r="BI238" s="195">
        <f>IF(N238="nulová",J238,0)</f>
        <v>0</v>
      </c>
      <c r="BJ238" s="17" t="s">
        <v>93</v>
      </c>
      <c r="BK238" s="195">
        <f>ROUND(I238*H238,2)</f>
        <v>0</v>
      </c>
      <c r="BL238" s="17" t="s">
        <v>272</v>
      </c>
      <c r="BM238" s="194" t="s">
        <v>273</v>
      </c>
    </row>
    <row r="239" spans="1:65" s="13" customFormat="1" ht="11.25">
      <c r="B239" s="196"/>
      <c r="C239" s="197"/>
      <c r="D239" s="198" t="s">
        <v>150</v>
      </c>
      <c r="E239" s="199" t="s">
        <v>1</v>
      </c>
      <c r="F239" s="200" t="s">
        <v>274</v>
      </c>
      <c r="G239" s="197"/>
      <c r="H239" s="199" t="s">
        <v>1</v>
      </c>
      <c r="I239" s="201"/>
      <c r="J239" s="197"/>
      <c r="K239" s="197"/>
      <c r="L239" s="202"/>
      <c r="M239" s="203"/>
      <c r="N239" s="204"/>
      <c r="O239" s="204"/>
      <c r="P239" s="204"/>
      <c r="Q239" s="204"/>
      <c r="R239" s="204"/>
      <c r="S239" s="204"/>
      <c r="T239" s="205"/>
      <c r="AT239" s="206" t="s">
        <v>150</v>
      </c>
      <c r="AU239" s="206" t="s">
        <v>95</v>
      </c>
      <c r="AV239" s="13" t="s">
        <v>93</v>
      </c>
      <c r="AW239" s="13" t="s">
        <v>40</v>
      </c>
      <c r="AX239" s="13" t="s">
        <v>85</v>
      </c>
      <c r="AY239" s="206" t="s">
        <v>140</v>
      </c>
    </row>
    <row r="240" spans="1:65" s="14" customFormat="1" ht="11.25">
      <c r="B240" s="207"/>
      <c r="C240" s="208"/>
      <c r="D240" s="198" t="s">
        <v>150</v>
      </c>
      <c r="E240" s="209" t="s">
        <v>1</v>
      </c>
      <c r="F240" s="210" t="s">
        <v>275</v>
      </c>
      <c r="G240" s="208"/>
      <c r="H240" s="211">
        <v>0.308</v>
      </c>
      <c r="I240" s="212"/>
      <c r="J240" s="208"/>
      <c r="K240" s="208"/>
      <c r="L240" s="213"/>
      <c r="M240" s="214"/>
      <c r="N240" s="215"/>
      <c r="O240" s="215"/>
      <c r="P240" s="215"/>
      <c r="Q240" s="215"/>
      <c r="R240" s="215"/>
      <c r="S240" s="215"/>
      <c r="T240" s="216"/>
      <c r="AT240" s="217" t="s">
        <v>150</v>
      </c>
      <c r="AU240" s="217" t="s">
        <v>95</v>
      </c>
      <c r="AV240" s="14" t="s">
        <v>95</v>
      </c>
      <c r="AW240" s="14" t="s">
        <v>40</v>
      </c>
      <c r="AX240" s="14" t="s">
        <v>85</v>
      </c>
      <c r="AY240" s="217" t="s">
        <v>140</v>
      </c>
    </row>
    <row r="241" spans="1:65" s="14" customFormat="1" ht="11.25">
      <c r="B241" s="207"/>
      <c r="C241" s="208"/>
      <c r="D241" s="198" t="s">
        <v>150</v>
      </c>
      <c r="E241" s="209" t="s">
        <v>1</v>
      </c>
      <c r="F241" s="210" t="s">
        <v>276</v>
      </c>
      <c r="G241" s="208"/>
      <c r="H241" s="211">
        <v>0.46600000000000003</v>
      </c>
      <c r="I241" s="212"/>
      <c r="J241" s="208"/>
      <c r="K241" s="208"/>
      <c r="L241" s="213"/>
      <c r="M241" s="214"/>
      <c r="N241" s="215"/>
      <c r="O241" s="215"/>
      <c r="P241" s="215"/>
      <c r="Q241" s="215"/>
      <c r="R241" s="215"/>
      <c r="S241" s="215"/>
      <c r="T241" s="216"/>
      <c r="AT241" s="217" t="s">
        <v>150</v>
      </c>
      <c r="AU241" s="217" t="s">
        <v>95</v>
      </c>
      <c r="AV241" s="14" t="s">
        <v>95</v>
      </c>
      <c r="AW241" s="14" t="s">
        <v>40</v>
      </c>
      <c r="AX241" s="14" t="s">
        <v>85</v>
      </c>
      <c r="AY241" s="217" t="s">
        <v>140</v>
      </c>
    </row>
    <row r="242" spans="1:65" s="14" customFormat="1" ht="11.25">
      <c r="B242" s="207"/>
      <c r="C242" s="208"/>
      <c r="D242" s="198" t="s">
        <v>150</v>
      </c>
      <c r="E242" s="209" t="s">
        <v>1</v>
      </c>
      <c r="F242" s="210" t="s">
        <v>277</v>
      </c>
      <c r="G242" s="208"/>
      <c r="H242" s="211">
        <v>0.83599999999999997</v>
      </c>
      <c r="I242" s="212"/>
      <c r="J242" s="208"/>
      <c r="K242" s="208"/>
      <c r="L242" s="213"/>
      <c r="M242" s="214"/>
      <c r="N242" s="215"/>
      <c r="O242" s="215"/>
      <c r="P242" s="215"/>
      <c r="Q242" s="215"/>
      <c r="R242" s="215"/>
      <c r="S242" s="215"/>
      <c r="T242" s="216"/>
      <c r="AT242" s="217" t="s">
        <v>150</v>
      </c>
      <c r="AU242" s="217" t="s">
        <v>95</v>
      </c>
      <c r="AV242" s="14" t="s">
        <v>95</v>
      </c>
      <c r="AW242" s="14" t="s">
        <v>40</v>
      </c>
      <c r="AX242" s="14" t="s">
        <v>85</v>
      </c>
      <c r="AY242" s="217" t="s">
        <v>140</v>
      </c>
    </row>
    <row r="243" spans="1:65" s="14" customFormat="1" ht="11.25">
      <c r="B243" s="207"/>
      <c r="C243" s="208"/>
      <c r="D243" s="198" t="s">
        <v>150</v>
      </c>
      <c r="E243" s="209" t="s">
        <v>1</v>
      </c>
      <c r="F243" s="210" t="s">
        <v>278</v>
      </c>
      <c r="G243" s="208"/>
      <c r="H243" s="211">
        <v>0.84199999999999997</v>
      </c>
      <c r="I243" s="212"/>
      <c r="J243" s="208"/>
      <c r="K243" s="208"/>
      <c r="L243" s="213"/>
      <c r="M243" s="214"/>
      <c r="N243" s="215"/>
      <c r="O243" s="215"/>
      <c r="P243" s="215"/>
      <c r="Q243" s="215"/>
      <c r="R243" s="215"/>
      <c r="S243" s="215"/>
      <c r="T243" s="216"/>
      <c r="AT243" s="217" t="s">
        <v>150</v>
      </c>
      <c r="AU243" s="217" t="s">
        <v>95</v>
      </c>
      <c r="AV243" s="14" t="s">
        <v>95</v>
      </c>
      <c r="AW243" s="14" t="s">
        <v>40</v>
      </c>
      <c r="AX243" s="14" t="s">
        <v>85</v>
      </c>
      <c r="AY243" s="217" t="s">
        <v>140</v>
      </c>
    </row>
    <row r="244" spans="1:65" s="15" customFormat="1" ht="11.25">
      <c r="B244" s="218"/>
      <c r="C244" s="219"/>
      <c r="D244" s="198" t="s">
        <v>150</v>
      </c>
      <c r="E244" s="220" t="s">
        <v>1</v>
      </c>
      <c r="F244" s="221" t="s">
        <v>161</v>
      </c>
      <c r="G244" s="219"/>
      <c r="H244" s="222">
        <v>2.452</v>
      </c>
      <c r="I244" s="223"/>
      <c r="J244" s="219"/>
      <c r="K244" s="219"/>
      <c r="L244" s="224"/>
      <c r="M244" s="225"/>
      <c r="N244" s="226"/>
      <c r="O244" s="226"/>
      <c r="P244" s="226"/>
      <c r="Q244" s="226"/>
      <c r="R244" s="226"/>
      <c r="S244" s="226"/>
      <c r="T244" s="227"/>
      <c r="AT244" s="228" t="s">
        <v>150</v>
      </c>
      <c r="AU244" s="228" t="s">
        <v>95</v>
      </c>
      <c r="AV244" s="15" t="s">
        <v>148</v>
      </c>
      <c r="AW244" s="15" t="s">
        <v>40</v>
      </c>
      <c r="AX244" s="15" t="s">
        <v>93</v>
      </c>
      <c r="AY244" s="228" t="s">
        <v>140</v>
      </c>
    </row>
    <row r="245" spans="1:65" s="2" customFormat="1" ht="37.9" customHeight="1">
      <c r="A245" s="35"/>
      <c r="B245" s="36"/>
      <c r="C245" s="183" t="s">
        <v>279</v>
      </c>
      <c r="D245" s="183" t="s">
        <v>143</v>
      </c>
      <c r="E245" s="184" t="s">
        <v>280</v>
      </c>
      <c r="F245" s="185" t="s">
        <v>281</v>
      </c>
      <c r="G245" s="186" t="s">
        <v>271</v>
      </c>
      <c r="H245" s="187">
        <v>3.1629999999999998</v>
      </c>
      <c r="I245" s="188"/>
      <c r="J245" s="189">
        <f>ROUND(I245*H245,2)</f>
        <v>0</v>
      </c>
      <c r="K245" s="185" t="s">
        <v>147</v>
      </c>
      <c r="L245" s="40"/>
      <c r="M245" s="190" t="s">
        <v>1</v>
      </c>
      <c r="N245" s="191" t="s">
        <v>50</v>
      </c>
      <c r="O245" s="72"/>
      <c r="P245" s="192">
        <f>O245*H245</f>
        <v>0</v>
      </c>
      <c r="Q245" s="192">
        <v>2.3010199999999998</v>
      </c>
      <c r="R245" s="192">
        <f>Q245*H245</f>
        <v>7.2781262599999987</v>
      </c>
      <c r="S245" s="192">
        <v>0</v>
      </c>
      <c r="T245" s="193">
        <f>S245*H245</f>
        <v>0</v>
      </c>
      <c r="U245" s="35"/>
      <c r="V245" s="35"/>
      <c r="W245" s="35"/>
      <c r="X245" s="35"/>
      <c r="Y245" s="35"/>
      <c r="Z245" s="35"/>
      <c r="AA245" s="35"/>
      <c r="AB245" s="35"/>
      <c r="AC245" s="35"/>
      <c r="AD245" s="35"/>
      <c r="AE245" s="35"/>
      <c r="AR245" s="194" t="s">
        <v>272</v>
      </c>
      <c r="AT245" s="194" t="s">
        <v>143</v>
      </c>
      <c r="AU245" s="194" t="s">
        <v>95</v>
      </c>
      <c r="AY245" s="17" t="s">
        <v>140</v>
      </c>
      <c r="BE245" s="195">
        <f>IF(N245="základní",J245,0)</f>
        <v>0</v>
      </c>
      <c r="BF245" s="195">
        <f>IF(N245="snížená",J245,0)</f>
        <v>0</v>
      </c>
      <c r="BG245" s="195">
        <f>IF(N245="zákl. přenesená",J245,0)</f>
        <v>0</v>
      </c>
      <c r="BH245" s="195">
        <f>IF(N245="sníž. přenesená",J245,0)</f>
        <v>0</v>
      </c>
      <c r="BI245" s="195">
        <f>IF(N245="nulová",J245,0)</f>
        <v>0</v>
      </c>
      <c r="BJ245" s="17" t="s">
        <v>93</v>
      </c>
      <c r="BK245" s="195">
        <f>ROUND(I245*H245,2)</f>
        <v>0</v>
      </c>
      <c r="BL245" s="17" t="s">
        <v>272</v>
      </c>
      <c r="BM245" s="194" t="s">
        <v>282</v>
      </c>
    </row>
    <row r="246" spans="1:65" s="13" customFormat="1" ht="11.25">
      <c r="B246" s="196"/>
      <c r="C246" s="197"/>
      <c r="D246" s="198" t="s">
        <v>150</v>
      </c>
      <c r="E246" s="199" t="s">
        <v>1</v>
      </c>
      <c r="F246" s="200" t="s">
        <v>283</v>
      </c>
      <c r="G246" s="197"/>
      <c r="H246" s="199" t="s">
        <v>1</v>
      </c>
      <c r="I246" s="201"/>
      <c r="J246" s="197"/>
      <c r="K246" s="197"/>
      <c r="L246" s="202"/>
      <c r="M246" s="203"/>
      <c r="N246" s="204"/>
      <c r="O246" s="204"/>
      <c r="P246" s="204"/>
      <c r="Q246" s="204"/>
      <c r="R246" s="204"/>
      <c r="S246" s="204"/>
      <c r="T246" s="205"/>
      <c r="AT246" s="206" t="s">
        <v>150</v>
      </c>
      <c r="AU246" s="206" t="s">
        <v>95</v>
      </c>
      <c r="AV246" s="13" t="s">
        <v>93</v>
      </c>
      <c r="AW246" s="13" t="s">
        <v>40</v>
      </c>
      <c r="AX246" s="13" t="s">
        <v>85</v>
      </c>
      <c r="AY246" s="206" t="s">
        <v>140</v>
      </c>
    </row>
    <row r="247" spans="1:65" s="14" customFormat="1" ht="11.25">
      <c r="B247" s="207"/>
      <c r="C247" s="208"/>
      <c r="D247" s="198" t="s">
        <v>150</v>
      </c>
      <c r="E247" s="209" t="s">
        <v>1</v>
      </c>
      <c r="F247" s="210" t="s">
        <v>284</v>
      </c>
      <c r="G247" s="208"/>
      <c r="H247" s="211">
        <v>0.16300000000000001</v>
      </c>
      <c r="I247" s="212"/>
      <c r="J247" s="208"/>
      <c r="K247" s="208"/>
      <c r="L247" s="213"/>
      <c r="M247" s="214"/>
      <c r="N247" s="215"/>
      <c r="O247" s="215"/>
      <c r="P247" s="215"/>
      <c r="Q247" s="215"/>
      <c r="R247" s="215"/>
      <c r="S247" s="215"/>
      <c r="T247" s="216"/>
      <c r="AT247" s="217" t="s">
        <v>150</v>
      </c>
      <c r="AU247" s="217" t="s">
        <v>95</v>
      </c>
      <c r="AV247" s="14" t="s">
        <v>95</v>
      </c>
      <c r="AW247" s="14" t="s">
        <v>40</v>
      </c>
      <c r="AX247" s="14" t="s">
        <v>85</v>
      </c>
      <c r="AY247" s="217" t="s">
        <v>140</v>
      </c>
    </row>
    <row r="248" spans="1:65" s="14" customFormat="1" ht="11.25">
      <c r="B248" s="207"/>
      <c r="C248" s="208"/>
      <c r="D248" s="198" t="s">
        <v>150</v>
      </c>
      <c r="E248" s="209" t="s">
        <v>1</v>
      </c>
      <c r="F248" s="210" t="s">
        <v>285</v>
      </c>
      <c r="G248" s="208"/>
      <c r="H248" s="211">
        <v>3</v>
      </c>
      <c r="I248" s="212"/>
      <c r="J248" s="208"/>
      <c r="K248" s="208"/>
      <c r="L248" s="213"/>
      <c r="M248" s="214"/>
      <c r="N248" s="215"/>
      <c r="O248" s="215"/>
      <c r="P248" s="215"/>
      <c r="Q248" s="215"/>
      <c r="R248" s="215"/>
      <c r="S248" s="215"/>
      <c r="T248" s="216"/>
      <c r="AT248" s="217" t="s">
        <v>150</v>
      </c>
      <c r="AU248" s="217" t="s">
        <v>95</v>
      </c>
      <c r="AV248" s="14" t="s">
        <v>95</v>
      </c>
      <c r="AW248" s="14" t="s">
        <v>40</v>
      </c>
      <c r="AX248" s="14" t="s">
        <v>85</v>
      </c>
      <c r="AY248" s="217" t="s">
        <v>140</v>
      </c>
    </row>
    <row r="249" spans="1:65" s="15" customFormat="1" ht="11.25">
      <c r="B249" s="218"/>
      <c r="C249" s="219"/>
      <c r="D249" s="198" t="s">
        <v>150</v>
      </c>
      <c r="E249" s="220" t="s">
        <v>1</v>
      </c>
      <c r="F249" s="221" t="s">
        <v>161</v>
      </c>
      <c r="G249" s="219"/>
      <c r="H249" s="222">
        <v>3.1629999999999998</v>
      </c>
      <c r="I249" s="223"/>
      <c r="J249" s="219"/>
      <c r="K249" s="219"/>
      <c r="L249" s="224"/>
      <c r="M249" s="225"/>
      <c r="N249" s="226"/>
      <c r="O249" s="226"/>
      <c r="P249" s="226"/>
      <c r="Q249" s="226"/>
      <c r="R249" s="226"/>
      <c r="S249" s="226"/>
      <c r="T249" s="227"/>
      <c r="AT249" s="228" t="s">
        <v>150</v>
      </c>
      <c r="AU249" s="228" t="s">
        <v>95</v>
      </c>
      <c r="AV249" s="15" t="s">
        <v>148</v>
      </c>
      <c r="AW249" s="15" t="s">
        <v>40</v>
      </c>
      <c r="AX249" s="15" t="s">
        <v>93</v>
      </c>
      <c r="AY249" s="228" t="s">
        <v>140</v>
      </c>
    </row>
    <row r="250" spans="1:65" s="2" customFormat="1" ht="21.75" customHeight="1">
      <c r="A250" s="35"/>
      <c r="B250" s="36"/>
      <c r="C250" s="183" t="s">
        <v>286</v>
      </c>
      <c r="D250" s="183" t="s">
        <v>143</v>
      </c>
      <c r="E250" s="184" t="s">
        <v>287</v>
      </c>
      <c r="F250" s="185" t="s">
        <v>288</v>
      </c>
      <c r="G250" s="186" t="s">
        <v>289</v>
      </c>
      <c r="H250" s="187">
        <v>5.6150000000000002</v>
      </c>
      <c r="I250" s="188"/>
      <c r="J250" s="189">
        <f>ROUND(I250*H250,2)</f>
        <v>0</v>
      </c>
      <c r="K250" s="185" t="s">
        <v>147</v>
      </c>
      <c r="L250" s="40"/>
      <c r="M250" s="190" t="s">
        <v>1</v>
      </c>
      <c r="N250" s="191" t="s">
        <v>50</v>
      </c>
      <c r="O250" s="72"/>
      <c r="P250" s="192">
        <f>O250*H250</f>
        <v>0</v>
      </c>
      <c r="Q250" s="192">
        <v>1.06277</v>
      </c>
      <c r="R250" s="192">
        <f>Q250*H250</f>
        <v>5.9674535500000001</v>
      </c>
      <c r="S250" s="192">
        <v>0</v>
      </c>
      <c r="T250" s="193">
        <f>S250*H250</f>
        <v>0</v>
      </c>
      <c r="U250" s="35"/>
      <c r="V250" s="35"/>
      <c r="W250" s="35"/>
      <c r="X250" s="35"/>
      <c r="Y250" s="35"/>
      <c r="Z250" s="35"/>
      <c r="AA250" s="35"/>
      <c r="AB250" s="35"/>
      <c r="AC250" s="35"/>
      <c r="AD250" s="35"/>
      <c r="AE250" s="35"/>
      <c r="AR250" s="194" t="s">
        <v>272</v>
      </c>
      <c r="AT250" s="194" t="s">
        <v>143</v>
      </c>
      <c r="AU250" s="194" t="s">
        <v>95</v>
      </c>
      <c r="AY250" s="17" t="s">
        <v>140</v>
      </c>
      <c r="BE250" s="195">
        <f>IF(N250="základní",J250,0)</f>
        <v>0</v>
      </c>
      <c r="BF250" s="195">
        <f>IF(N250="snížená",J250,0)</f>
        <v>0</v>
      </c>
      <c r="BG250" s="195">
        <f>IF(N250="zákl. přenesená",J250,0)</f>
        <v>0</v>
      </c>
      <c r="BH250" s="195">
        <f>IF(N250="sníž. přenesená",J250,0)</f>
        <v>0</v>
      </c>
      <c r="BI250" s="195">
        <f>IF(N250="nulová",J250,0)</f>
        <v>0</v>
      </c>
      <c r="BJ250" s="17" t="s">
        <v>93</v>
      </c>
      <c r="BK250" s="195">
        <f>ROUND(I250*H250,2)</f>
        <v>0</v>
      </c>
      <c r="BL250" s="17" t="s">
        <v>272</v>
      </c>
      <c r="BM250" s="194" t="s">
        <v>290</v>
      </c>
    </row>
    <row r="251" spans="1:65" s="14" customFormat="1" ht="11.25">
      <c r="B251" s="207"/>
      <c r="C251" s="208"/>
      <c r="D251" s="198" t="s">
        <v>150</v>
      </c>
      <c r="E251" s="209" t="s">
        <v>1</v>
      </c>
      <c r="F251" s="210" t="s">
        <v>291</v>
      </c>
      <c r="G251" s="208"/>
      <c r="H251" s="211">
        <v>2.452</v>
      </c>
      <c r="I251" s="212"/>
      <c r="J251" s="208"/>
      <c r="K251" s="208"/>
      <c r="L251" s="213"/>
      <c r="M251" s="214"/>
      <c r="N251" s="215"/>
      <c r="O251" s="215"/>
      <c r="P251" s="215"/>
      <c r="Q251" s="215"/>
      <c r="R251" s="215"/>
      <c r="S251" s="215"/>
      <c r="T251" s="216"/>
      <c r="AT251" s="217" t="s">
        <v>150</v>
      </c>
      <c r="AU251" s="217" t="s">
        <v>95</v>
      </c>
      <c r="AV251" s="14" t="s">
        <v>95</v>
      </c>
      <c r="AW251" s="14" t="s">
        <v>40</v>
      </c>
      <c r="AX251" s="14" t="s">
        <v>85</v>
      </c>
      <c r="AY251" s="217" t="s">
        <v>140</v>
      </c>
    </row>
    <row r="252" spans="1:65" s="14" customFormat="1" ht="11.25">
      <c r="B252" s="207"/>
      <c r="C252" s="208"/>
      <c r="D252" s="198" t="s">
        <v>150</v>
      </c>
      <c r="E252" s="209" t="s">
        <v>1</v>
      </c>
      <c r="F252" s="210" t="s">
        <v>292</v>
      </c>
      <c r="G252" s="208"/>
      <c r="H252" s="211">
        <v>3.1629999999999998</v>
      </c>
      <c r="I252" s="212"/>
      <c r="J252" s="208"/>
      <c r="K252" s="208"/>
      <c r="L252" s="213"/>
      <c r="M252" s="214"/>
      <c r="N252" s="215"/>
      <c r="O252" s="215"/>
      <c r="P252" s="215"/>
      <c r="Q252" s="215"/>
      <c r="R252" s="215"/>
      <c r="S252" s="215"/>
      <c r="T252" s="216"/>
      <c r="AT252" s="217" t="s">
        <v>150</v>
      </c>
      <c r="AU252" s="217" t="s">
        <v>95</v>
      </c>
      <c r="AV252" s="14" t="s">
        <v>95</v>
      </c>
      <c r="AW252" s="14" t="s">
        <v>40</v>
      </c>
      <c r="AX252" s="14" t="s">
        <v>85</v>
      </c>
      <c r="AY252" s="217" t="s">
        <v>140</v>
      </c>
    </row>
    <row r="253" spans="1:65" s="15" customFormat="1" ht="11.25">
      <c r="B253" s="218"/>
      <c r="C253" s="219"/>
      <c r="D253" s="198" t="s">
        <v>150</v>
      </c>
      <c r="E253" s="220" t="s">
        <v>1</v>
      </c>
      <c r="F253" s="221" t="s">
        <v>161</v>
      </c>
      <c r="G253" s="219"/>
      <c r="H253" s="222">
        <v>5.6150000000000002</v>
      </c>
      <c r="I253" s="223"/>
      <c r="J253" s="219"/>
      <c r="K253" s="219"/>
      <c r="L253" s="224"/>
      <c r="M253" s="225"/>
      <c r="N253" s="226"/>
      <c r="O253" s="226"/>
      <c r="P253" s="226"/>
      <c r="Q253" s="226"/>
      <c r="R253" s="226"/>
      <c r="S253" s="226"/>
      <c r="T253" s="227"/>
      <c r="AT253" s="228" t="s">
        <v>150</v>
      </c>
      <c r="AU253" s="228" t="s">
        <v>95</v>
      </c>
      <c r="AV253" s="15" t="s">
        <v>148</v>
      </c>
      <c r="AW253" s="15" t="s">
        <v>40</v>
      </c>
      <c r="AX253" s="15" t="s">
        <v>93</v>
      </c>
      <c r="AY253" s="228" t="s">
        <v>140</v>
      </c>
    </row>
    <row r="254" spans="1:65" s="2" customFormat="1" ht="24.2" customHeight="1">
      <c r="A254" s="35"/>
      <c r="B254" s="36"/>
      <c r="C254" s="183" t="s">
        <v>8</v>
      </c>
      <c r="D254" s="183" t="s">
        <v>143</v>
      </c>
      <c r="E254" s="184" t="s">
        <v>293</v>
      </c>
      <c r="F254" s="185" t="s">
        <v>294</v>
      </c>
      <c r="G254" s="186" t="s">
        <v>146</v>
      </c>
      <c r="H254" s="187">
        <v>6</v>
      </c>
      <c r="I254" s="188"/>
      <c r="J254" s="189">
        <f>ROUND(I254*H254,2)</f>
        <v>0</v>
      </c>
      <c r="K254" s="185" t="s">
        <v>147</v>
      </c>
      <c r="L254" s="40"/>
      <c r="M254" s="190" t="s">
        <v>1</v>
      </c>
      <c r="N254" s="191" t="s">
        <v>50</v>
      </c>
      <c r="O254" s="72"/>
      <c r="P254" s="192">
        <f>O254*H254</f>
        <v>0</v>
      </c>
      <c r="Q254" s="192">
        <v>1.7770000000000001E-2</v>
      </c>
      <c r="R254" s="192">
        <f>Q254*H254</f>
        <v>0.10662000000000001</v>
      </c>
      <c r="S254" s="192">
        <v>0</v>
      </c>
      <c r="T254" s="193">
        <f>S254*H254</f>
        <v>0</v>
      </c>
      <c r="U254" s="35"/>
      <c r="V254" s="35"/>
      <c r="W254" s="35"/>
      <c r="X254" s="35"/>
      <c r="Y254" s="35"/>
      <c r="Z254" s="35"/>
      <c r="AA254" s="35"/>
      <c r="AB254" s="35"/>
      <c r="AC254" s="35"/>
      <c r="AD254" s="35"/>
      <c r="AE254" s="35"/>
      <c r="AR254" s="194" t="s">
        <v>148</v>
      </c>
      <c r="AT254" s="194" t="s">
        <v>143</v>
      </c>
      <c r="AU254" s="194" t="s">
        <v>95</v>
      </c>
      <c r="AY254" s="17" t="s">
        <v>140</v>
      </c>
      <c r="BE254" s="195">
        <f>IF(N254="základní",J254,0)</f>
        <v>0</v>
      </c>
      <c r="BF254" s="195">
        <f>IF(N254="snížená",J254,0)</f>
        <v>0</v>
      </c>
      <c r="BG254" s="195">
        <f>IF(N254="zákl. přenesená",J254,0)</f>
        <v>0</v>
      </c>
      <c r="BH254" s="195">
        <f>IF(N254="sníž. přenesená",J254,0)</f>
        <v>0</v>
      </c>
      <c r="BI254" s="195">
        <f>IF(N254="nulová",J254,0)</f>
        <v>0</v>
      </c>
      <c r="BJ254" s="17" t="s">
        <v>93</v>
      </c>
      <c r="BK254" s="195">
        <f>ROUND(I254*H254,2)</f>
        <v>0</v>
      </c>
      <c r="BL254" s="17" t="s">
        <v>148</v>
      </c>
      <c r="BM254" s="194" t="s">
        <v>295</v>
      </c>
    </row>
    <row r="255" spans="1:65" s="2" customFormat="1" ht="24.2" customHeight="1">
      <c r="A255" s="35"/>
      <c r="B255" s="36"/>
      <c r="C255" s="229" t="s">
        <v>272</v>
      </c>
      <c r="D255" s="229" t="s">
        <v>296</v>
      </c>
      <c r="E255" s="230" t="s">
        <v>297</v>
      </c>
      <c r="F255" s="231" t="s">
        <v>298</v>
      </c>
      <c r="G255" s="232" t="s">
        <v>146</v>
      </c>
      <c r="H255" s="233">
        <v>1</v>
      </c>
      <c r="I255" s="234"/>
      <c r="J255" s="235">
        <f>ROUND(I255*H255,2)</f>
        <v>0</v>
      </c>
      <c r="K255" s="231" t="s">
        <v>147</v>
      </c>
      <c r="L255" s="236"/>
      <c r="M255" s="237" t="s">
        <v>1</v>
      </c>
      <c r="N255" s="238" t="s">
        <v>50</v>
      </c>
      <c r="O255" s="72"/>
      <c r="P255" s="192">
        <f>O255*H255</f>
        <v>0</v>
      </c>
      <c r="Q255" s="192">
        <v>1.225E-2</v>
      </c>
      <c r="R255" s="192">
        <f>Q255*H255</f>
        <v>1.225E-2</v>
      </c>
      <c r="S255" s="192">
        <v>0</v>
      </c>
      <c r="T255" s="193">
        <f>S255*H255</f>
        <v>0</v>
      </c>
      <c r="U255" s="35"/>
      <c r="V255" s="35"/>
      <c r="W255" s="35"/>
      <c r="X255" s="35"/>
      <c r="Y255" s="35"/>
      <c r="Z255" s="35"/>
      <c r="AA255" s="35"/>
      <c r="AB255" s="35"/>
      <c r="AC255" s="35"/>
      <c r="AD255" s="35"/>
      <c r="AE255" s="35"/>
      <c r="AR255" s="194" t="s">
        <v>206</v>
      </c>
      <c r="AT255" s="194" t="s">
        <v>296</v>
      </c>
      <c r="AU255" s="194" t="s">
        <v>95</v>
      </c>
      <c r="AY255" s="17" t="s">
        <v>140</v>
      </c>
      <c r="BE255" s="195">
        <f>IF(N255="základní",J255,0)</f>
        <v>0</v>
      </c>
      <c r="BF255" s="195">
        <f>IF(N255="snížená",J255,0)</f>
        <v>0</v>
      </c>
      <c r="BG255" s="195">
        <f>IF(N255="zákl. přenesená",J255,0)</f>
        <v>0</v>
      </c>
      <c r="BH255" s="195">
        <f>IF(N255="sníž. přenesená",J255,0)</f>
        <v>0</v>
      </c>
      <c r="BI255" s="195">
        <f>IF(N255="nulová",J255,0)</f>
        <v>0</v>
      </c>
      <c r="BJ255" s="17" t="s">
        <v>93</v>
      </c>
      <c r="BK255" s="195">
        <f>ROUND(I255*H255,2)</f>
        <v>0</v>
      </c>
      <c r="BL255" s="17" t="s">
        <v>148</v>
      </c>
      <c r="BM255" s="194" t="s">
        <v>299</v>
      </c>
    </row>
    <row r="256" spans="1:65" s="14" customFormat="1" ht="11.25">
      <c r="B256" s="207"/>
      <c r="C256" s="208"/>
      <c r="D256" s="198" t="s">
        <v>150</v>
      </c>
      <c r="E256" s="209" t="s">
        <v>1</v>
      </c>
      <c r="F256" s="210" t="s">
        <v>300</v>
      </c>
      <c r="G256" s="208"/>
      <c r="H256" s="211">
        <v>1</v>
      </c>
      <c r="I256" s="212"/>
      <c r="J256" s="208"/>
      <c r="K256" s="208"/>
      <c r="L256" s="213"/>
      <c r="M256" s="214"/>
      <c r="N256" s="215"/>
      <c r="O256" s="215"/>
      <c r="P256" s="215"/>
      <c r="Q256" s="215"/>
      <c r="R256" s="215"/>
      <c r="S256" s="215"/>
      <c r="T256" s="216"/>
      <c r="AT256" s="217" t="s">
        <v>150</v>
      </c>
      <c r="AU256" s="217" t="s">
        <v>95</v>
      </c>
      <c r="AV256" s="14" t="s">
        <v>95</v>
      </c>
      <c r="AW256" s="14" t="s">
        <v>40</v>
      </c>
      <c r="AX256" s="14" t="s">
        <v>85</v>
      </c>
      <c r="AY256" s="217" t="s">
        <v>140</v>
      </c>
    </row>
    <row r="257" spans="1:65" s="15" customFormat="1" ht="11.25">
      <c r="B257" s="218"/>
      <c r="C257" s="219"/>
      <c r="D257" s="198" t="s">
        <v>150</v>
      </c>
      <c r="E257" s="220" t="s">
        <v>1</v>
      </c>
      <c r="F257" s="221" t="s">
        <v>161</v>
      </c>
      <c r="G257" s="219"/>
      <c r="H257" s="222">
        <v>1</v>
      </c>
      <c r="I257" s="223"/>
      <c r="J257" s="219"/>
      <c r="K257" s="219"/>
      <c r="L257" s="224"/>
      <c r="M257" s="225"/>
      <c r="N257" s="226"/>
      <c r="O257" s="226"/>
      <c r="P257" s="226"/>
      <c r="Q257" s="226"/>
      <c r="R257" s="226"/>
      <c r="S257" s="226"/>
      <c r="T257" s="227"/>
      <c r="AT257" s="228" t="s">
        <v>150</v>
      </c>
      <c r="AU257" s="228" t="s">
        <v>95</v>
      </c>
      <c r="AV257" s="15" t="s">
        <v>148</v>
      </c>
      <c r="AW257" s="15" t="s">
        <v>40</v>
      </c>
      <c r="AX257" s="15" t="s">
        <v>93</v>
      </c>
      <c r="AY257" s="228" t="s">
        <v>140</v>
      </c>
    </row>
    <row r="258" spans="1:65" s="2" customFormat="1" ht="24.2" customHeight="1">
      <c r="A258" s="35"/>
      <c r="B258" s="36"/>
      <c r="C258" s="229" t="s">
        <v>301</v>
      </c>
      <c r="D258" s="229" t="s">
        <v>296</v>
      </c>
      <c r="E258" s="230" t="s">
        <v>302</v>
      </c>
      <c r="F258" s="231" t="s">
        <v>303</v>
      </c>
      <c r="G258" s="232" t="s">
        <v>146</v>
      </c>
      <c r="H258" s="233">
        <v>2</v>
      </c>
      <c r="I258" s="234"/>
      <c r="J258" s="235">
        <f>ROUND(I258*H258,2)</f>
        <v>0</v>
      </c>
      <c r="K258" s="231" t="s">
        <v>147</v>
      </c>
      <c r="L258" s="236"/>
      <c r="M258" s="237" t="s">
        <v>1</v>
      </c>
      <c r="N258" s="238" t="s">
        <v>50</v>
      </c>
      <c r="O258" s="72"/>
      <c r="P258" s="192">
        <f>O258*H258</f>
        <v>0</v>
      </c>
      <c r="Q258" s="192">
        <v>1.2489999999999999E-2</v>
      </c>
      <c r="R258" s="192">
        <f>Q258*H258</f>
        <v>2.4979999999999999E-2</v>
      </c>
      <c r="S258" s="192">
        <v>0</v>
      </c>
      <c r="T258" s="193">
        <f>S258*H258</f>
        <v>0</v>
      </c>
      <c r="U258" s="35"/>
      <c r="V258" s="35"/>
      <c r="W258" s="35"/>
      <c r="X258" s="35"/>
      <c r="Y258" s="35"/>
      <c r="Z258" s="35"/>
      <c r="AA258" s="35"/>
      <c r="AB258" s="35"/>
      <c r="AC258" s="35"/>
      <c r="AD258" s="35"/>
      <c r="AE258" s="35"/>
      <c r="AR258" s="194" t="s">
        <v>206</v>
      </c>
      <c r="AT258" s="194" t="s">
        <v>296</v>
      </c>
      <c r="AU258" s="194" t="s">
        <v>95</v>
      </c>
      <c r="AY258" s="17" t="s">
        <v>140</v>
      </c>
      <c r="BE258" s="195">
        <f>IF(N258="základní",J258,0)</f>
        <v>0</v>
      </c>
      <c r="BF258" s="195">
        <f>IF(N258="snížená",J258,0)</f>
        <v>0</v>
      </c>
      <c r="BG258" s="195">
        <f>IF(N258="zákl. přenesená",J258,0)</f>
        <v>0</v>
      </c>
      <c r="BH258" s="195">
        <f>IF(N258="sníž. přenesená",J258,0)</f>
        <v>0</v>
      </c>
      <c r="BI258" s="195">
        <f>IF(N258="nulová",J258,0)</f>
        <v>0</v>
      </c>
      <c r="BJ258" s="17" t="s">
        <v>93</v>
      </c>
      <c r="BK258" s="195">
        <f>ROUND(I258*H258,2)</f>
        <v>0</v>
      </c>
      <c r="BL258" s="17" t="s">
        <v>148</v>
      </c>
      <c r="BM258" s="194" t="s">
        <v>304</v>
      </c>
    </row>
    <row r="259" spans="1:65" s="14" customFormat="1" ht="11.25">
      <c r="B259" s="207"/>
      <c r="C259" s="208"/>
      <c r="D259" s="198" t="s">
        <v>150</v>
      </c>
      <c r="E259" s="209" t="s">
        <v>1</v>
      </c>
      <c r="F259" s="210" t="s">
        <v>305</v>
      </c>
      <c r="G259" s="208"/>
      <c r="H259" s="211">
        <v>1</v>
      </c>
      <c r="I259" s="212"/>
      <c r="J259" s="208"/>
      <c r="K259" s="208"/>
      <c r="L259" s="213"/>
      <c r="M259" s="214"/>
      <c r="N259" s="215"/>
      <c r="O259" s="215"/>
      <c r="P259" s="215"/>
      <c r="Q259" s="215"/>
      <c r="R259" s="215"/>
      <c r="S259" s="215"/>
      <c r="T259" s="216"/>
      <c r="AT259" s="217" t="s">
        <v>150</v>
      </c>
      <c r="AU259" s="217" t="s">
        <v>95</v>
      </c>
      <c r="AV259" s="14" t="s">
        <v>95</v>
      </c>
      <c r="AW259" s="14" t="s">
        <v>40</v>
      </c>
      <c r="AX259" s="14" t="s">
        <v>85</v>
      </c>
      <c r="AY259" s="217" t="s">
        <v>140</v>
      </c>
    </row>
    <row r="260" spans="1:65" s="14" customFormat="1" ht="11.25">
      <c r="B260" s="207"/>
      <c r="C260" s="208"/>
      <c r="D260" s="198" t="s">
        <v>150</v>
      </c>
      <c r="E260" s="209" t="s">
        <v>1</v>
      </c>
      <c r="F260" s="210" t="s">
        <v>306</v>
      </c>
      <c r="G260" s="208"/>
      <c r="H260" s="211">
        <v>1</v>
      </c>
      <c r="I260" s="212"/>
      <c r="J260" s="208"/>
      <c r="K260" s="208"/>
      <c r="L260" s="213"/>
      <c r="M260" s="214"/>
      <c r="N260" s="215"/>
      <c r="O260" s="215"/>
      <c r="P260" s="215"/>
      <c r="Q260" s="215"/>
      <c r="R260" s="215"/>
      <c r="S260" s="215"/>
      <c r="T260" s="216"/>
      <c r="AT260" s="217" t="s">
        <v>150</v>
      </c>
      <c r="AU260" s="217" t="s">
        <v>95</v>
      </c>
      <c r="AV260" s="14" t="s">
        <v>95</v>
      </c>
      <c r="AW260" s="14" t="s">
        <v>40</v>
      </c>
      <c r="AX260" s="14" t="s">
        <v>85</v>
      </c>
      <c r="AY260" s="217" t="s">
        <v>140</v>
      </c>
    </row>
    <row r="261" spans="1:65" s="15" customFormat="1" ht="11.25">
      <c r="B261" s="218"/>
      <c r="C261" s="219"/>
      <c r="D261" s="198" t="s">
        <v>150</v>
      </c>
      <c r="E261" s="220" t="s">
        <v>1</v>
      </c>
      <c r="F261" s="221" t="s">
        <v>161</v>
      </c>
      <c r="G261" s="219"/>
      <c r="H261" s="222">
        <v>2</v>
      </c>
      <c r="I261" s="223"/>
      <c r="J261" s="219"/>
      <c r="K261" s="219"/>
      <c r="L261" s="224"/>
      <c r="M261" s="225"/>
      <c r="N261" s="226"/>
      <c r="O261" s="226"/>
      <c r="P261" s="226"/>
      <c r="Q261" s="226"/>
      <c r="R261" s="226"/>
      <c r="S261" s="226"/>
      <c r="T261" s="227"/>
      <c r="AT261" s="228" t="s">
        <v>150</v>
      </c>
      <c r="AU261" s="228" t="s">
        <v>95</v>
      </c>
      <c r="AV261" s="15" t="s">
        <v>148</v>
      </c>
      <c r="AW261" s="15" t="s">
        <v>40</v>
      </c>
      <c r="AX261" s="15" t="s">
        <v>93</v>
      </c>
      <c r="AY261" s="228" t="s">
        <v>140</v>
      </c>
    </row>
    <row r="262" spans="1:65" s="2" customFormat="1" ht="24.2" customHeight="1">
      <c r="A262" s="35"/>
      <c r="B262" s="36"/>
      <c r="C262" s="229" t="s">
        <v>307</v>
      </c>
      <c r="D262" s="229" t="s">
        <v>296</v>
      </c>
      <c r="E262" s="230" t="s">
        <v>308</v>
      </c>
      <c r="F262" s="231" t="s">
        <v>309</v>
      </c>
      <c r="G262" s="232" t="s">
        <v>146</v>
      </c>
      <c r="H262" s="233">
        <v>3</v>
      </c>
      <c r="I262" s="234"/>
      <c r="J262" s="235">
        <f>ROUND(I262*H262,2)</f>
        <v>0</v>
      </c>
      <c r="K262" s="231" t="s">
        <v>147</v>
      </c>
      <c r="L262" s="236"/>
      <c r="M262" s="237" t="s">
        <v>1</v>
      </c>
      <c r="N262" s="238" t="s">
        <v>50</v>
      </c>
      <c r="O262" s="72"/>
      <c r="P262" s="192">
        <f>O262*H262</f>
        <v>0</v>
      </c>
      <c r="Q262" s="192">
        <v>1.521E-2</v>
      </c>
      <c r="R262" s="192">
        <f>Q262*H262</f>
        <v>4.5629999999999997E-2</v>
      </c>
      <c r="S262" s="192">
        <v>0</v>
      </c>
      <c r="T262" s="193">
        <f>S262*H262</f>
        <v>0</v>
      </c>
      <c r="U262" s="35"/>
      <c r="V262" s="35"/>
      <c r="W262" s="35"/>
      <c r="X262" s="35"/>
      <c r="Y262" s="35"/>
      <c r="Z262" s="35"/>
      <c r="AA262" s="35"/>
      <c r="AB262" s="35"/>
      <c r="AC262" s="35"/>
      <c r="AD262" s="35"/>
      <c r="AE262" s="35"/>
      <c r="AR262" s="194" t="s">
        <v>206</v>
      </c>
      <c r="AT262" s="194" t="s">
        <v>296</v>
      </c>
      <c r="AU262" s="194" t="s">
        <v>95</v>
      </c>
      <c r="AY262" s="17" t="s">
        <v>140</v>
      </c>
      <c r="BE262" s="195">
        <f>IF(N262="základní",J262,0)</f>
        <v>0</v>
      </c>
      <c r="BF262" s="195">
        <f>IF(N262="snížená",J262,0)</f>
        <v>0</v>
      </c>
      <c r="BG262" s="195">
        <f>IF(N262="zákl. přenesená",J262,0)</f>
        <v>0</v>
      </c>
      <c r="BH262" s="195">
        <f>IF(N262="sníž. přenesená",J262,0)</f>
        <v>0</v>
      </c>
      <c r="BI262" s="195">
        <f>IF(N262="nulová",J262,0)</f>
        <v>0</v>
      </c>
      <c r="BJ262" s="17" t="s">
        <v>93</v>
      </c>
      <c r="BK262" s="195">
        <f>ROUND(I262*H262,2)</f>
        <v>0</v>
      </c>
      <c r="BL262" s="17" t="s">
        <v>148</v>
      </c>
      <c r="BM262" s="194" t="s">
        <v>310</v>
      </c>
    </row>
    <row r="263" spans="1:65" s="14" customFormat="1" ht="11.25">
      <c r="B263" s="207"/>
      <c r="C263" s="208"/>
      <c r="D263" s="198" t="s">
        <v>150</v>
      </c>
      <c r="E263" s="209" t="s">
        <v>1</v>
      </c>
      <c r="F263" s="210" t="s">
        <v>311</v>
      </c>
      <c r="G263" s="208"/>
      <c r="H263" s="211">
        <v>1</v>
      </c>
      <c r="I263" s="212"/>
      <c r="J263" s="208"/>
      <c r="K263" s="208"/>
      <c r="L263" s="213"/>
      <c r="M263" s="214"/>
      <c r="N263" s="215"/>
      <c r="O263" s="215"/>
      <c r="P263" s="215"/>
      <c r="Q263" s="215"/>
      <c r="R263" s="215"/>
      <c r="S263" s="215"/>
      <c r="T263" s="216"/>
      <c r="AT263" s="217" t="s">
        <v>150</v>
      </c>
      <c r="AU263" s="217" t="s">
        <v>95</v>
      </c>
      <c r="AV263" s="14" t="s">
        <v>95</v>
      </c>
      <c r="AW263" s="14" t="s">
        <v>40</v>
      </c>
      <c r="AX263" s="14" t="s">
        <v>85</v>
      </c>
      <c r="AY263" s="217" t="s">
        <v>140</v>
      </c>
    </row>
    <row r="264" spans="1:65" s="14" customFormat="1" ht="11.25">
      <c r="B264" s="207"/>
      <c r="C264" s="208"/>
      <c r="D264" s="198" t="s">
        <v>150</v>
      </c>
      <c r="E264" s="209" t="s">
        <v>1</v>
      </c>
      <c r="F264" s="210" t="s">
        <v>312</v>
      </c>
      <c r="G264" s="208"/>
      <c r="H264" s="211">
        <v>1</v>
      </c>
      <c r="I264" s="212"/>
      <c r="J264" s="208"/>
      <c r="K264" s="208"/>
      <c r="L264" s="213"/>
      <c r="M264" s="214"/>
      <c r="N264" s="215"/>
      <c r="O264" s="215"/>
      <c r="P264" s="215"/>
      <c r="Q264" s="215"/>
      <c r="R264" s="215"/>
      <c r="S264" s="215"/>
      <c r="T264" s="216"/>
      <c r="AT264" s="217" t="s">
        <v>150</v>
      </c>
      <c r="AU264" s="217" t="s">
        <v>95</v>
      </c>
      <c r="AV264" s="14" t="s">
        <v>95</v>
      </c>
      <c r="AW264" s="14" t="s">
        <v>40</v>
      </c>
      <c r="AX264" s="14" t="s">
        <v>85</v>
      </c>
      <c r="AY264" s="217" t="s">
        <v>140</v>
      </c>
    </row>
    <row r="265" spans="1:65" s="14" customFormat="1" ht="11.25">
      <c r="B265" s="207"/>
      <c r="C265" s="208"/>
      <c r="D265" s="198" t="s">
        <v>150</v>
      </c>
      <c r="E265" s="209" t="s">
        <v>1</v>
      </c>
      <c r="F265" s="210" t="s">
        <v>313</v>
      </c>
      <c r="G265" s="208"/>
      <c r="H265" s="211">
        <v>1</v>
      </c>
      <c r="I265" s="212"/>
      <c r="J265" s="208"/>
      <c r="K265" s="208"/>
      <c r="L265" s="213"/>
      <c r="M265" s="214"/>
      <c r="N265" s="215"/>
      <c r="O265" s="215"/>
      <c r="P265" s="215"/>
      <c r="Q265" s="215"/>
      <c r="R265" s="215"/>
      <c r="S265" s="215"/>
      <c r="T265" s="216"/>
      <c r="AT265" s="217" t="s">
        <v>150</v>
      </c>
      <c r="AU265" s="217" t="s">
        <v>95</v>
      </c>
      <c r="AV265" s="14" t="s">
        <v>95</v>
      </c>
      <c r="AW265" s="14" t="s">
        <v>40</v>
      </c>
      <c r="AX265" s="14" t="s">
        <v>85</v>
      </c>
      <c r="AY265" s="217" t="s">
        <v>140</v>
      </c>
    </row>
    <row r="266" spans="1:65" s="15" customFormat="1" ht="11.25">
      <c r="B266" s="218"/>
      <c r="C266" s="219"/>
      <c r="D266" s="198" t="s">
        <v>150</v>
      </c>
      <c r="E266" s="220" t="s">
        <v>1</v>
      </c>
      <c r="F266" s="221" t="s">
        <v>161</v>
      </c>
      <c r="G266" s="219"/>
      <c r="H266" s="222">
        <v>3</v>
      </c>
      <c r="I266" s="223"/>
      <c r="J266" s="219"/>
      <c r="K266" s="219"/>
      <c r="L266" s="224"/>
      <c r="M266" s="225"/>
      <c r="N266" s="226"/>
      <c r="O266" s="226"/>
      <c r="P266" s="226"/>
      <c r="Q266" s="226"/>
      <c r="R266" s="226"/>
      <c r="S266" s="226"/>
      <c r="T266" s="227"/>
      <c r="AT266" s="228" t="s">
        <v>150</v>
      </c>
      <c r="AU266" s="228" t="s">
        <v>95</v>
      </c>
      <c r="AV266" s="15" t="s">
        <v>148</v>
      </c>
      <c r="AW266" s="15" t="s">
        <v>40</v>
      </c>
      <c r="AX266" s="15" t="s">
        <v>93</v>
      </c>
      <c r="AY266" s="228" t="s">
        <v>140</v>
      </c>
    </row>
    <row r="267" spans="1:65" s="2" customFormat="1" ht="33" customHeight="1">
      <c r="A267" s="35"/>
      <c r="B267" s="36"/>
      <c r="C267" s="183" t="s">
        <v>314</v>
      </c>
      <c r="D267" s="183" t="s">
        <v>143</v>
      </c>
      <c r="E267" s="184" t="s">
        <v>315</v>
      </c>
      <c r="F267" s="185" t="s">
        <v>316</v>
      </c>
      <c r="G267" s="186" t="s">
        <v>146</v>
      </c>
      <c r="H267" s="187">
        <v>15</v>
      </c>
      <c r="I267" s="188"/>
      <c r="J267" s="189">
        <f>ROUND(I267*H267,2)</f>
        <v>0</v>
      </c>
      <c r="K267" s="185" t="s">
        <v>147</v>
      </c>
      <c r="L267" s="40"/>
      <c r="M267" s="190" t="s">
        <v>1</v>
      </c>
      <c r="N267" s="191" t="s">
        <v>50</v>
      </c>
      <c r="O267" s="72"/>
      <c r="P267" s="192">
        <f>O267*H267</f>
        <v>0</v>
      </c>
      <c r="Q267" s="192">
        <v>4.4000000000000002E-4</v>
      </c>
      <c r="R267" s="192">
        <f>Q267*H267</f>
        <v>6.6E-3</v>
      </c>
      <c r="S267" s="192">
        <v>0</v>
      </c>
      <c r="T267" s="193">
        <f>S267*H267</f>
        <v>0</v>
      </c>
      <c r="U267" s="35"/>
      <c r="V267" s="35"/>
      <c r="W267" s="35"/>
      <c r="X267" s="35"/>
      <c r="Y267" s="35"/>
      <c r="Z267" s="35"/>
      <c r="AA267" s="35"/>
      <c r="AB267" s="35"/>
      <c r="AC267" s="35"/>
      <c r="AD267" s="35"/>
      <c r="AE267" s="35"/>
      <c r="AR267" s="194" t="s">
        <v>272</v>
      </c>
      <c r="AT267" s="194" t="s">
        <v>143</v>
      </c>
      <c r="AU267" s="194" t="s">
        <v>95</v>
      </c>
      <c r="AY267" s="17" t="s">
        <v>140</v>
      </c>
      <c r="BE267" s="195">
        <f>IF(N267="základní",J267,0)</f>
        <v>0</v>
      </c>
      <c r="BF267" s="195">
        <f>IF(N267="snížená",J267,0)</f>
        <v>0</v>
      </c>
      <c r="BG267" s="195">
        <f>IF(N267="zákl. přenesená",J267,0)</f>
        <v>0</v>
      </c>
      <c r="BH267" s="195">
        <f>IF(N267="sníž. přenesená",J267,0)</f>
        <v>0</v>
      </c>
      <c r="BI267" s="195">
        <f>IF(N267="nulová",J267,0)</f>
        <v>0</v>
      </c>
      <c r="BJ267" s="17" t="s">
        <v>93</v>
      </c>
      <c r="BK267" s="195">
        <f>ROUND(I267*H267,2)</f>
        <v>0</v>
      </c>
      <c r="BL267" s="17" t="s">
        <v>272</v>
      </c>
      <c r="BM267" s="194" t="s">
        <v>317</v>
      </c>
    </row>
    <row r="268" spans="1:65" s="2" customFormat="1" ht="24.2" customHeight="1">
      <c r="A268" s="35"/>
      <c r="B268" s="36"/>
      <c r="C268" s="229" t="s">
        <v>318</v>
      </c>
      <c r="D268" s="229" t="s">
        <v>296</v>
      </c>
      <c r="E268" s="230" t="s">
        <v>319</v>
      </c>
      <c r="F268" s="231" t="s">
        <v>320</v>
      </c>
      <c r="G268" s="232" t="s">
        <v>146</v>
      </c>
      <c r="H268" s="233">
        <v>15</v>
      </c>
      <c r="I268" s="234"/>
      <c r="J268" s="235">
        <f>ROUND(I268*H268,2)</f>
        <v>0</v>
      </c>
      <c r="K268" s="231" t="s">
        <v>147</v>
      </c>
      <c r="L268" s="236"/>
      <c r="M268" s="237" t="s">
        <v>1</v>
      </c>
      <c r="N268" s="238" t="s">
        <v>50</v>
      </c>
      <c r="O268" s="72"/>
      <c r="P268" s="192">
        <f>O268*H268</f>
        <v>0</v>
      </c>
      <c r="Q268" s="192">
        <v>6.1999999999999998E-3</v>
      </c>
      <c r="R268" s="192">
        <f>Q268*H268</f>
        <v>9.2999999999999999E-2</v>
      </c>
      <c r="S268" s="192">
        <v>0</v>
      </c>
      <c r="T268" s="193">
        <f>S268*H268</f>
        <v>0</v>
      </c>
      <c r="U268" s="35"/>
      <c r="V268" s="35"/>
      <c r="W268" s="35"/>
      <c r="X268" s="35"/>
      <c r="Y268" s="35"/>
      <c r="Z268" s="35"/>
      <c r="AA268" s="35"/>
      <c r="AB268" s="35"/>
      <c r="AC268" s="35"/>
      <c r="AD268" s="35"/>
      <c r="AE268" s="35"/>
      <c r="AR268" s="194" t="s">
        <v>321</v>
      </c>
      <c r="AT268" s="194" t="s">
        <v>296</v>
      </c>
      <c r="AU268" s="194" t="s">
        <v>95</v>
      </c>
      <c r="AY268" s="17" t="s">
        <v>140</v>
      </c>
      <c r="BE268" s="195">
        <f>IF(N268="základní",J268,0)</f>
        <v>0</v>
      </c>
      <c r="BF268" s="195">
        <f>IF(N268="snížená",J268,0)</f>
        <v>0</v>
      </c>
      <c r="BG268" s="195">
        <f>IF(N268="zákl. přenesená",J268,0)</f>
        <v>0</v>
      </c>
      <c r="BH268" s="195">
        <f>IF(N268="sníž. přenesená",J268,0)</f>
        <v>0</v>
      </c>
      <c r="BI268" s="195">
        <f>IF(N268="nulová",J268,0)</f>
        <v>0</v>
      </c>
      <c r="BJ268" s="17" t="s">
        <v>93</v>
      </c>
      <c r="BK268" s="195">
        <f>ROUND(I268*H268,2)</f>
        <v>0</v>
      </c>
      <c r="BL268" s="17" t="s">
        <v>272</v>
      </c>
      <c r="BM268" s="194" t="s">
        <v>322</v>
      </c>
    </row>
    <row r="269" spans="1:65" s="14" customFormat="1" ht="11.25">
      <c r="B269" s="207"/>
      <c r="C269" s="208"/>
      <c r="D269" s="198" t="s">
        <v>150</v>
      </c>
      <c r="E269" s="209" t="s">
        <v>1</v>
      </c>
      <c r="F269" s="210" t="s">
        <v>323</v>
      </c>
      <c r="G269" s="208"/>
      <c r="H269" s="211">
        <v>1</v>
      </c>
      <c r="I269" s="212"/>
      <c r="J269" s="208"/>
      <c r="K269" s="208"/>
      <c r="L269" s="213"/>
      <c r="M269" s="214"/>
      <c r="N269" s="215"/>
      <c r="O269" s="215"/>
      <c r="P269" s="215"/>
      <c r="Q269" s="215"/>
      <c r="R269" s="215"/>
      <c r="S269" s="215"/>
      <c r="T269" s="216"/>
      <c r="AT269" s="217" t="s">
        <v>150</v>
      </c>
      <c r="AU269" s="217" t="s">
        <v>95</v>
      </c>
      <c r="AV269" s="14" t="s">
        <v>95</v>
      </c>
      <c r="AW269" s="14" t="s">
        <v>40</v>
      </c>
      <c r="AX269" s="14" t="s">
        <v>85</v>
      </c>
      <c r="AY269" s="217" t="s">
        <v>140</v>
      </c>
    </row>
    <row r="270" spans="1:65" s="14" customFormat="1" ht="11.25">
      <c r="B270" s="207"/>
      <c r="C270" s="208"/>
      <c r="D270" s="198" t="s">
        <v>150</v>
      </c>
      <c r="E270" s="209" t="s">
        <v>1</v>
      </c>
      <c r="F270" s="210" t="s">
        <v>324</v>
      </c>
      <c r="G270" s="208"/>
      <c r="H270" s="211">
        <v>1</v>
      </c>
      <c r="I270" s="212"/>
      <c r="J270" s="208"/>
      <c r="K270" s="208"/>
      <c r="L270" s="213"/>
      <c r="M270" s="214"/>
      <c r="N270" s="215"/>
      <c r="O270" s="215"/>
      <c r="P270" s="215"/>
      <c r="Q270" s="215"/>
      <c r="R270" s="215"/>
      <c r="S270" s="215"/>
      <c r="T270" s="216"/>
      <c r="AT270" s="217" t="s">
        <v>150</v>
      </c>
      <c r="AU270" s="217" t="s">
        <v>95</v>
      </c>
      <c r="AV270" s="14" t="s">
        <v>95</v>
      </c>
      <c r="AW270" s="14" t="s">
        <v>40</v>
      </c>
      <c r="AX270" s="14" t="s">
        <v>85</v>
      </c>
      <c r="AY270" s="217" t="s">
        <v>140</v>
      </c>
    </row>
    <row r="271" spans="1:65" s="14" customFormat="1" ht="11.25">
      <c r="B271" s="207"/>
      <c r="C271" s="208"/>
      <c r="D271" s="198" t="s">
        <v>150</v>
      </c>
      <c r="E271" s="209" t="s">
        <v>1</v>
      </c>
      <c r="F271" s="210" t="s">
        <v>325</v>
      </c>
      <c r="G271" s="208"/>
      <c r="H271" s="211">
        <v>2</v>
      </c>
      <c r="I271" s="212"/>
      <c r="J271" s="208"/>
      <c r="K271" s="208"/>
      <c r="L271" s="213"/>
      <c r="M271" s="214"/>
      <c r="N271" s="215"/>
      <c r="O271" s="215"/>
      <c r="P271" s="215"/>
      <c r="Q271" s="215"/>
      <c r="R271" s="215"/>
      <c r="S271" s="215"/>
      <c r="T271" s="216"/>
      <c r="AT271" s="217" t="s">
        <v>150</v>
      </c>
      <c r="AU271" s="217" t="s">
        <v>95</v>
      </c>
      <c r="AV271" s="14" t="s">
        <v>95</v>
      </c>
      <c r="AW271" s="14" t="s">
        <v>40</v>
      </c>
      <c r="AX271" s="14" t="s">
        <v>85</v>
      </c>
      <c r="AY271" s="217" t="s">
        <v>140</v>
      </c>
    </row>
    <row r="272" spans="1:65" s="14" customFormat="1" ht="11.25">
      <c r="B272" s="207"/>
      <c r="C272" s="208"/>
      <c r="D272" s="198" t="s">
        <v>150</v>
      </c>
      <c r="E272" s="209" t="s">
        <v>1</v>
      </c>
      <c r="F272" s="210" t="s">
        <v>326</v>
      </c>
      <c r="G272" s="208"/>
      <c r="H272" s="211">
        <v>1</v>
      </c>
      <c r="I272" s="212"/>
      <c r="J272" s="208"/>
      <c r="K272" s="208"/>
      <c r="L272" s="213"/>
      <c r="M272" s="214"/>
      <c r="N272" s="215"/>
      <c r="O272" s="215"/>
      <c r="P272" s="215"/>
      <c r="Q272" s="215"/>
      <c r="R272" s="215"/>
      <c r="S272" s="215"/>
      <c r="T272" s="216"/>
      <c r="AT272" s="217" t="s">
        <v>150</v>
      </c>
      <c r="AU272" s="217" t="s">
        <v>95</v>
      </c>
      <c r="AV272" s="14" t="s">
        <v>95</v>
      </c>
      <c r="AW272" s="14" t="s">
        <v>40</v>
      </c>
      <c r="AX272" s="14" t="s">
        <v>85</v>
      </c>
      <c r="AY272" s="217" t="s">
        <v>140</v>
      </c>
    </row>
    <row r="273" spans="1:65" s="14" customFormat="1" ht="11.25">
      <c r="B273" s="207"/>
      <c r="C273" s="208"/>
      <c r="D273" s="198" t="s">
        <v>150</v>
      </c>
      <c r="E273" s="209" t="s">
        <v>1</v>
      </c>
      <c r="F273" s="210" t="s">
        <v>327</v>
      </c>
      <c r="G273" s="208"/>
      <c r="H273" s="211">
        <v>2</v>
      </c>
      <c r="I273" s="212"/>
      <c r="J273" s="208"/>
      <c r="K273" s="208"/>
      <c r="L273" s="213"/>
      <c r="M273" s="214"/>
      <c r="N273" s="215"/>
      <c r="O273" s="215"/>
      <c r="P273" s="215"/>
      <c r="Q273" s="215"/>
      <c r="R273" s="215"/>
      <c r="S273" s="215"/>
      <c r="T273" s="216"/>
      <c r="AT273" s="217" t="s">
        <v>150</v>
      </c>
      <c r="AU273" s="217" t="s">
        <v>95</v>
      </c>
      <c r="AV273" s="14" t="s">
        <v>95</v>
      </c>
      <c r="AW273" s="14" t="s">
        <v>40</v>
      </c>
      <c r="AX273" s="14" t="s">
        <v>85</v>
      </c>
      <c r="AY273" s="217" t="s">
        <v>140</v>
      </c>
    </row>
    <row r="274" spans="1:65" s="14" customFormat="1" ht="11.25">
      <c r="B274" s="207"/>
      <c r="C274" s="208"/>
      <c r="D274" s="198" t="s">
        <v>150</v>
      </c>
      <c r="E274" s="209" t="s">
        <v>1</v>
      </c>
      <c r="F274" s="210" t="s">
        <v>328</v>
      </c>
      <c r="G274" s="208"/>
      <c r="H274" s="211">
        <v>2</v>
      </c>
      <c r="I274" s="212"/>
      <c r="J274" s="208"/>
      <c r="K274" s="208"/>
      <c r="L274" s="213"/>
      <c r="M274" s="214"/>
      <c r="N274" s="215"/>
      <c r="O274" s="215"/>
      <c r="P274" s="215"/>
      <c r="Q274" s="215"/>
      <c r="R274" s="215"/>
      <c r="S274" s="215"/>
      <c r="T274" s="216"/>
      <c r="AT274" s="217" t="s">
        <v>150</v>
      </c>
      <c r="AU274" s="217" t="s">
        <v>95</v>
      </c>
      <c r="AV274" s="14" t="s">
        <v>95</v>
      </c>
      <c r="AW274" s="14" t="s">
        <v>40</v>
      </c>
      <c r="AX274" s="14" t="s">
        <v>85</v>
      </c>
      <c r="AY274" s="217" t="s">
        <v>140</v>
      </c>
    </row>
    <row r="275" spans="1:65" s="14" customFormat="1" ht="11.25">
      <c r="B275" s="207"/>
      <c r="C275" s="208"/>
      <c r="D275" s="198" t="s">
        <v>150</v>
      </c>
      <c r="E275" s="209" t="s">
        <v>1</v>
      </c>
      <c r="F275" s="210" t="s">
        <v>159</v>
      </c>
      <c r="G275" s="208"/>
      <c r="H275" s="211">
        <v>1</v>
      </c>
      <c r="I275" s="212"/>
      <c r="J275" s="208"/>
      <c r="K275" s="208"/>
      <c r="L275" s="213"/>
      <c r="M275" s="214"/>
      <c r="N275" s="215"/>
      <c r="O275" s="215"/>
      <c r="P275" s="215"/>
      <c r="Q275" s="215"/>
      <c r="R275" s="215"/>
      <c r="S275" s="215"/>
      <c r="T275" s="216"/>
      <c r="AT275" s="217" t="s">
        <v>150</v>
      </c>
      <c r="AU275" s="217" t="s">
        <v>95</v>
      </c>
      <c r="AV275" s="14" t="s">
        <v>95</v>
      </c>
      <c r="AW275" s="14" t="s">
        <v>40</v>
      </c>
      <c r="AX275" s="14" t="s">
        <v>85</v>
      </c>
      <c r="AY275" s="217" t="s">
        <v>140</v>
      </c>
    </row>
    <row r="276" spans="1:65" s="14" customFormat="1" ht="11.25">
      <c r="B276" s="207"/>
      <c r="C276" s="208"/>
      <c r="D276" s="198" t="s">
        <v>150</v>
      </c>
      <c r="E276" s="209" t="s">
        <v>1</v>
      </c>
      <c r="F276" s="210" t="s">
        <v>160</v>
      </c>
      <c r="G276" s="208"/>
      <c r="H276" s="211">
        <v>1</v>
      </c>
      <c r="I276" s="212"/>
      <c r="J276" s="208"/>
      <c r="K276" s="208"/>
      <c r="L276" s="213"/>
      <c r="M276" s="214"/>
      <c r="N276" s="215"/>
      <c r="O276" s="215"/>
      <c r="P276" s="215"/>
      <c r="Q276" s="215"/>
      <c r="R276" s="215"/>
      <c r="S276" s="215"/>
      <c r="T276" s="216"/>
      <c r="AT276" s="217" t="s">
        <v>150</v>
      </c>
      <c r="AU276" s="217" t="s">
        <v>95</v>
      </c>
      <c r="AV276" s="14" t="s">
        <v>95</v>
      </c>
      <c r="AW276" s="14" t="s">
        <v>40</v>
      </c>
      <c r="AX276" s="14" t="s">
        <v>85</v>
      </c>
      <c r="AY276" s="217" t="s">
        <v>140</v>
      </c>
    </row>
    <row r="277" spans="1:65" s="14" customFormat="1" ht="11.25">
      <c r="B277" s="207"/>
      <c r="C277" s="208"/>
      <c r="D277" s="198" t="s">
        <v>150</v>
      </c>
      <c r="E277" s="209" t="s">
        <v>1</v>
      </c>
      <c r="F277" s="210" t="s">
        <v>329</v>
      </c>
      <c r="G277" s="208"/>
      <c r="H277" s="211">
        <v>4</v>
      </c>
      <c r="I277" s="212"/>
      <c r="J277" s="208"/>
      <c r="K277" s="208"/>
      <c r="L277" s="213"/>
      <c r="M277" s="214"/>
      <c r="N277" s="215"/>
      <c r="O277" s="215"/>
      <c r="P277" s="215"/>
      <c r="Q277" s="215"/>
      <c r="R277" s="215"/>
      <c r="S277" s="215"/>
      <c r="T277" s="216"/>
      <c r="AT277" s="217" t="s">
        <v>150</v>
      </c>
      <c r="AU277" s="217" t="s">
        <v>95</v>
      </c>
      <c r="AV277" s="14" t="s">
        <v>95</v>
      </c>
      <c r="AW277" s="14" t="s">
        <v>40</v>
      </c>
      <c r="AX277" s="14" t="s">
        <v>85</v>
      </c>
      <c r="AY277" s="217" t="s">
        <v>140</v>
      </c>
    </row>
    <row r="278" spans="1:65" s="15" customFormat="1" ht="11.25">
      <c r="B278" s="218"/>
      <c r="C278" s="219"/>
      <c r="D278" s="198" t="s">
        <v>150</v>
      </c>
      <c r="E278" s="220" t="s">
        <v>1</v>
      </c>
      <c r="F278" s="221" t="s">
        <v>161</v>
      </c>
      <c r="G278" s="219"/>
      <c r="H278" s="222">
        <v>15</v>
      </c>
      <c r="I278" s="223"/>
      <c r="J278" s="219"/>
      <c r="K278" s="219"/>
      <c r="L278" s="224"/>
      <c r="M278" s="225"/>
      <c r="N278" s="226"/>
      <c r="O278" s="226"/>
      <c r="P278" s="226"/>
      <c r="Q278" s="226"/>
      <c r="R278" s="226"/>
      <c r="S278" s="226"/>
      <c r="T278" s="227"/>
      <c r="AT278" s="228" t="s">
        <v>150</v>
      </c>
      <c r="AU278" s="228" t="s">
        <v>95</v>
      </c>
      <c r="AV278" s="15" t="s">
        <v>148</v>
      </c>
      <c r="AW278" s="15" t="s">
        <v>40</v>
      </c>
      <c r="AX278" s="15" t="s">
        <v>93</v>
      </c>
      <c r="AY278" s="228" t="s">
        <v>140</v>
      </c>
    </row>
    <row r="279" spans="1:65" s="12" customFormat="1" ht="22.9" customHeight="1">
      <c r="B279" s="167"/>
      <c r="C279" s="168"/>
      <c r="D279" s="169" t="s">
        <v>84</v>
      </c>
      <c r="E279" s="181" t="s">
        <v>214</v>
      </c>
      <c r="F279" s="181" t="s">
        <v>330</v>
      </c>
      <c r="G279" s="168"/>
      <c r="H279" s="168"/>
      <c r="I279" s="171"/>
      <c r="J279" s="182">
        <f>BK279</f>
        <v>0</v>
      </c>
      <c r="K279" s="168"/>
      <c r="L279" s="173"/>
      <c r="M279" s="174"/>
      <c r="N279" s="175"/>
      <c r="O279" s="175"/>
      <c r="P279" s="176">
        <f>SUM(P280:P334)</f>
        <v>0</v>
      </c>
      <c r="Q279" s="175"/>
      <c r="R279" s="176">
        <f>SUM(R280:R334)</f>
        <v>0.10056000000000001</v>
      </c>
      <c r="S279" s="175"/>
      <c r="T279" s="177">
        <f>SUM(T280:T334)</f>
        <v>20.913282000000002</v>
      </c>
      <c r="AR279" s="178" t="s">
        <v>93</v>
      </c>
      <c r="AT279" s="179" t="s">
        <v>84</v>
      </c>
      <c r="AU279" s="179" t="s">
        <v>93</v>
      </c>
      <c r="AY279" s="178" t="s">
        <v>140</v>
      </c>
      <c r="BK279" s="180">
        <f>SUM(BK280:BK334)</f>
        <v>0</v>
      </c>
    </row>
    <row r="280" spans="1:65" s="2" customFormat="1" ht="16.5" customHeight="1">
      <c r="A280" s="35"/>
      <c r="B280" s="36"/>
      <c r="C280" s="183" t="s">
        <v>7</v>
      </c>
      <c r="D280" s="183" t="s">
        <v>143</v>
      </c>
      <c r="E280" s="184" t="s">
        <v>331</v>
      </c>
      <c r="F280" s="185" t="s">
        <v>332</v>
      </c>
      <c r="G280" s="186" t="s">
        <v>333</v>
      </c>
      <c r="H280" s="187">
        <v>39</v>
      </c>
      <c r="I280" s="188"/>
      <c r="J280" s="189">
        <f>ROUND(I280*H280,2)</f>
        <v>0</v>
      </c>
      <c r="K280" s="185" t="s">
        <v>1</v>
      </c>
      <c r="L280" s="40"/>
      <c r="M280" s="190" t="s">
        <v>1</v>
      </c>
      <c r="N280" s="191" t="s">
        <v>50</v>
      </c>
      <c r="O280" s="72"/>
      <c r="P280" s="192">
        <f>O280*H280</f>
        <v>0</v>
      </c>
      <c r="Q280" s="192">
        <v>0</v>
      </c>
      <c r="R280" s="192">
        <f>Q280*H280</f>
        <v>0</v>
      </c>
      <c r="S280" s="192">
        <v>0</v>
      </c>
      <c r="T280" s="193">
        <f>S280*H280</f>
        <v>0</v>
      </c>
      <c r="U280" s="35"/>
      <c r="V280" s="35"/>
      <c r="W280" s="35"/>
      <c r="X280" s="35"/>
      <c r="Y280" s="35"/>
      <c r="Z280" s="35"/>
      <c r="AA280" s="35"/>
      <c r="AB280" s="35"/>
      <c r="AC280" s="35"/>
      <c r="AD280" s="35"/>
      <c r="AE280" s="35"/>
      <c r="AR280" s="194" t="s">
        <v>148</v>
      </c>
      <c r="AT280" s="194" t="s">
        <v>143</v>
      </c>
      <c r="AU280" s="194" t="s">
        <v>95</v>
      </c>
      <c r="AY280" s="17" t="s">
        <v>140</v>
      </c>
      <c r="BE280" s="195">
        <f>IF(N280="základní",J280,0)</f>
        <v>0</v>
      </c>
      <c r="BF280" s="195">
        <f>IF(N280="snížená",J280,0)</f>
        <v>0</v>
      </c>
      <c r="BG280" s="195">
        <f>IF(N280="zákl. přenesená",J280,0)</f>
        <v>0</v>
      </c>
      <c r="BH280" s="195">
        <f>IF(N280="sníž. přenesená",J280,0)</f>
        <v>0</v>
      </c>
      <c r="BI280" s="195">
        <f>IF(N280="nulová",J280,0)</f>
        <v>0</v>
      </c>
      <c r="BJ280" s="17" t="s">
        <v>93</v>
      </c>
      <c r="BK280" s="195">
        <f>ROUND(I280*H280,2)</f>
        <v>0</v>
      </c>
      <c r="BL280" s="17" t="s">
        <v>148</v>
      </c>
      <c r="BM280" s="194" t="s">
        <v>334</v>
      </c>
    </row>
    <row r="281" spans="1:65" s="14" customFormat="1" ht="11.25">
      <c r="B281" s="207"/>
      <c r="C281" s="208"/>
      <c r="D281" s="198" t="s">
        <v>150</v>
      </c>
      <c r="E281" s="209" t="s">
        <v>1</v>
      </c>
      <c r="F281" s="210" t="s">
        <v>335</v>
      </c>
      <c r="G281" s="208"/>
      <c r="H281" s="211">
        <v>3</v>
      </c>
      <c r="I281" s="212"/>
      <c r="J281" s="208"/>
      <c r="K281" s="208"/>
      <c r="L281" s="213"/>
      <c r="M281" s="214"/>
      <c r="N281" s="215"/>
      <c r="O281" s="215"/>
      <c r="P281" s="215"/>
      <c r="Q281" s="215"/>
      <c r="R281" s="215"/>
      <c r="S281" s="215"/>
      <c r="T281" s="216"/>
      <c r="AT281" s="217" t="s">
        <v>150</v>
      </c>
      <c r="AU281" s="217" t="s">
        <v>95</v>
      </c>
      <c r="AV281" s="14" t="s">
        <v>95</v>
      </c>
      <c r="AW281" s="14" t="s">
        <v>40</v>
      </c>
      <c r="AX281" s="14" t="s">
        <v>85</v>
      </c>
      <c r="AY281" s="217" t="s">
        <v>140</v>
      </c>
    </row>
    <row r="282" spans="1:65" s="14" customFormat="1" ht="11.25">
      <c r="B282" s="207"/>
      <c r="C282" s="208"/>
      <c r="D282" s="198" t="s">
        <v>150</v>
      </c>
      <c r="E282" s="209" t="s">
        <v>1</v>
      </c>
      <c r="F282" s="210" t="s">
        <v>336</v>
      </c>
      <c r="G282" s="208"/>
      <c r="H282" s="211">
        <v>3</v>
      </c>
      <c r="I282" s="212"/>
      <c r="J282" s="208"/>
      <c r="K282" s="208"/>
      <c r="L282" s="213"/>
      <c r="M282" s="214"/>
      <c r="N282" s="215"/>
      <c r="O282" s="215"/>
      <c r="P282" s="215"/>
      <c r="Q282" s="215"/>
      <c r="R282" s="215"/>
      <c r="S282" s="215"/>
      <c r="T282" s="216"/>
      <c r="AT282" s="217" t="s">
        <v>150</v>
      </c>
      <c r="AU282" s="217" t="s">
        <v>95</v>
      </c>
      <c r="AV282" s="14" t="s">
        <v>95</v>
      </c>
      <c r="AW282" s="14" t="s">
        <v>40</v>
      </c>
      <c r="AX282" s="14" t="s">
        <v>85</v>
      </c>
      <c r="AY282" s="217" t="s">
        <v>140</v>
      </c>
    </row>
    <row r="283" spans="1:65" s="14" customFormat="1" ht="11.25">
      <c r="B283" s="207"/>
      <c r="C283" s="208"/>
      <c r="D283" s="198" t="s">
        <v>150</v>
      </c>
      <c r="E283" s="209" t="s">
        <v>1</v>
      </c>
      <c r="F283" s="210" t="s">
        <v>337</v>
      </c>
      <c r="G283" s="208"/>
      <c r="H283" s="211">
        <v>3</v>
      </c>
      <c r="I283" s="212"/>
      <c r="J283" s="208"/>
      <c r="K283" s="208"/>
      <c r="L283" s="213"/>
      <c r="M283" s="214"/>
      <c r="N283" s="215"/>
      <c r="O283" s="215"/>
      <c r="P283" s="215"/>
      <c r="Q283" s="215"/>
      <c r="R283" s="215"/>
      <c r="S283" s="215"/>
      <c r="T283" s="216"/>
      <c r="AT283" s="217" t="s">
        <v>150</v>
      </c>
      <c r="AU283" s="217" t="s">
        <v>95</v>
      </c>
      <c r="AV283" s="14" t="s">
        <v>95</v>
      </c>
      <c r="AW283" s="14" t="s">
        <v>40</v>
      </c>
      <c r="AX283" s="14" t="s">
        <v>85</v>
      </c>
      <c r="AY283" s="217" t="s">
        <v>140</v>
      </c>
    </row>
    <row r="284" spans="1:65" s="14" customFormat="1" ht="11.25">
      <c r="B284" s="207"/>
      <c r="C284" s="208"/>
      <c r="D284" s="198" t="s">
        <v>150</v>
      </c>
      <c r="E284" s="209" t="s">
        <v>1</v>
      </c>
      <c r="F284" s="210" t="s">
        <v>338</v>
      </c>
      <c r="G284" s="208"/>
      <c r="H284" s="211">
        <v>3</v>
      </c>
      <c r="I284" s="212"/>
      <c r="J284" s="208"/>
      <c r="K284" s="208"/>
      <c r="L284" s="213"/>
      <c r="M284" s="214"/>
      <c r="N284" s="215"/>
      <c r="O284" s="215"/>
      <c r="P284" s="215"/>
      <c r="Q284" s="215"/>
      <c r="R284" s="215"/>
      <c r="S284" s="215"/>
      <c r="T284" s="216"/>
      <c r="AT284" s="217" t="s">
        <v>150</v>
      </c>
      <c r="AU284" s="217" t="s">
        <v>95</v>
      </c>
      <c r="AV284" s="14" t="s">
        <v>95</v>
      </c>
      <c r="AW284" s="14" t="s">
        <v>40</v>
      </c>
      <c r="AX284" s="14" t="s">
        <v>85</v>
      </c>
      <c r="AY284" s="217" t="s">
        <v>140</v>
      </c>
    </row>
    <row r="285" spans="1:65" s="14" customFormat="1" ht="11.25">
      <c r="B285" s="207"/>
      <c r="C285" s="208"/>
      <c r="D285" s="198" t="s">
        <v>150</v>
      </c>
      <c r="E285" s="209" t="s">
        <v>1</v>
      </c>
      <c r="F285" s="210" t="s">
        <v>339</v>
      </c>
      <c r="G285" s="208"/>
      <c r="H285" s="211">
        <v>3</v>
      </c>
      <c r="I285" s="212"/>
      <c r="J285" s="208"/>
      <c r="K285" s="208"/>
      <c r="L285" s="213"/>
      <c r="M285" s="214"/>
      <c r="N285" s="215"/>
      <c r="O285" s="215"/>
      <c r="P285" s="215"/>
      <c r="Q285" s="215"/>
      <c r="R285" s="215"/>
      <c r="S285" s="215"/>
      <c r="T285" s="216"/>
      <c r="AT285" s="217" t="s">
        <v>150</v>
      </c>
      <c r="AU285" s="217" t="s">
        <v>95</v>
      </c>
      <c r="AV285" s="14" t="s">
        <v>95</v>
      </c>
      <c r="AW285" s="14" t="s">
        <v>40</v>
      </c>
      <c r="AX285" s="14" t="s">
        <v>85</v>
      </c>
      <c r="AY285" s="217" t="s">
        <v>140</v>
      </c>
    </row>
    <row r="286" spans="1:65" s="14" customFormat="1" ht="11.25">
      <c r="B286" s="207"/>
      <c r="C286" s="208"/>
      <c r="D286" s="198" t="s">
        <v>150</v>
      </c>
      <c r="E286" s="209" t="s">
        <v>1</v>
      </c>
      <c r="F286" s="210" t="s">
        <v>340</v>
      </c>
      <c r="G286" s="208"/>
      <c r="H286" s="211">
        <v>6</v>
      </c>
      <c r="I286" s="212"/>
      <c r="J286" s="208"/>
      <c r="K286" s="208"/>
      <c r="L286" s="213"/>
      <c r="M286" s="214"/>
      <c r="N286" s="215"/>
      <c r="O286" s="215"/>
      <c r="P286" s="215"/>
      <c r="Q286" s="215"/>
      <c r="R286" s="215"/>
      <c r="S286" s="215"/>
      <c r="T286" s="216"/>
      <c r="AT286" s="217" t="s">
        <v>150</v>
      </c>
      <c r="AU286" s="217" t="s">
        <v>95</v>
      </c>
      <c r="AV286" s="14" t="s">
        <v>95</v>
      </c>
      <c r="AW286" s="14" t="s">
        <v>40</v>
      </c>
      <c r="AX286" s="14" t="s">
        <v>85</v>
      </c>
      <c r="AY286" s="217" t="s">
        <v>140</v>
      </c>
    </row>
    <row r="287" spans="1:65" s="14" customFormat="1" ht="11.25">
      <c r="B287" s="207"/>
      <c r="C287" s="208"/>
      <c r="D287" s="198" t="s">
        <v>150</v>
      </c>
      <c r="E287" s="209" t="s">
        <v>1</v>
      </c>
      <c r="F287" s="210" t="s">
        <v>341</v>
      </c>
      <c r="G287" s="208"/>
      <c r="H287" s="211">
        <v>6</v>
      </c>
      <c r="I287" s="212"/>
      <c r="J287" s="208"/>
      <c r="K287" s="208"/>
      <c r="L287" s="213"/>
      <c r="M287" s="214"/>
      <c r="N287" s="215"/>
      <c r="O287" s="215"/>
      <c r="P287" s="215"/>
      <c r="Q287" s="215"/>
      <c r="R287" s="215"/>
      <c r="S287" s="215"/>
      <c r="T287" s="216"/>
      <c r="AT287" s="217" t="s">
        <v>150</v>
      </c>
      <c r="AU287" s="217" t="s">
        <v>95</v>
      </c>
      <c r="AV287" s="14" t="s">
        <v>95</v>
      </c>
      <c r="AW287" s="14" t="s">
        <v>40</v>
      </c>
      <c r="AX287" s="14" t="s">
        <v>85</v>
      </c>
      <c r="AY287" s="217" t="s">
        <v>140</v>
      </c>
    </row>
    <row r="288" spans="1:65" s="14" customFormat="1" ht="11.25">
      <c r="B288" s="207"/>
      <c r="C288" s="208"/>
      <c r="D288" s="198" t="s">
        <v>150</v>
      </c>
      <c r="E288" s="209" t="s">
        <v>1</v>
      </c>
      <c r="F288" s="210" t="s">
        <v>342</v>
      </c>
      <c r="G288" s="208"/>
      <c r="H288" s="211">
        <v>3</v>
      </c>
      <c r="I288" s="212"/>
      <c r="J288" s="208"/>
      <c r="K288" s="208"/>
      <c r="L288" s="213"/>
      <c r="M288" s="214"/>
      <c r="N288" s="215"/>
      <c r="O288" s="215"/>
      <c r="P288" s="215"/>
      <c r="Q288" s="215"/>
      <c r="R288" s="215"/>
      <c r="S288" s="215"/>
      <c r="T288" s="216"/>
      <c r="AT288" s="217" t="s">
        <v>150</v>
      </c>
      <c r="AU288" s="217" t="s">
        <v>95</v>
      </c>
      <c r="AV288" s="14" t="s">
        <v>95</v>
      </c>
      <c r="AW288" s="14" t="s">
        <v>40</v>
      </c>
      <c r="AX288" s="14" t="s">
        <v>85</v>
      </c>
      <c r="AY288" s="217" t="s">
        <v>140</v>
      </c>
    </row>
    <row r="289" spans="1:65" s="14" customFormat="1" ht="11.25">
      <c r="B289" s="207"/>
      <c r="C289" s="208"/>
      <c r="D289" s="198" t="s">
        <v>150</v>
      </c>
      <c r="E289" s="209" t="s">
        <v>1</v>
      </c>
      <c r="F289" s="210" t="s">
        <v>343</v>
      </c>
      <c r="G289" s="208"/>
      <c r="H289" s="211">
        <v>3</v>
      </c>
      <c r="I289" s="212"/>
      <c r="J289" s="208"/>
      <c r="K289" s="208"/>
      <c r="L289" s="213"/>
      <c r="M289" s="214"/>
      <c r="N289" s="215"/>
      <c r="O289" s="215"/>
      <c r="P289" s="215"/>
      <c r="Q289" s="215"/>
      <c r="R289" s="215"/>
      <c r="S289" s="215"/>
      <c r="T289" s="216"/>
      <c r="AT289" s="217" t="s">
        <v>150</v>
      </c>
      <c r="AU289" s="217" t="s">
        <v>95</v>
      </c>
      <c r="AV289" s="14" t="s">
        <v>95</v>
      </c>
      <c r="AW289" s="14" t="s">
        <v>40</v>
      </c>
      <c r="AX289" s="14" t="s">
        <v>85</v>
      </c>
      <c r="AY289" s="217" t="s">
        <v>140</v>
      </c>
    </row>
    <row r="290" spans="1:65" s="14" customFormat="1" ht="11.25">
      <c r="B290" s="207"/>
      <c r="C290" s="208"/>
      <c r="D290" s="198" t="s">
        <v>150</v>
      </c>
      <c r="E290" s="209" t="s">
        <v>1</v>
      </c>
      <c r="F290" s="210" t="s">
        <v>344</v>
      </c>
      <c r="G290" s="208"/>
      <c r="H290" s="211">
        <v>6</v>
      </c>
      <c r="I290" s="212"/>
      <c r="J290" s="208"/>
      <c r="K290" s="208"/>
      <c r="L290" s="213"/>
      <c r="M290" s="214"/>
      <c r="N290" s="215"/>
      <c r="O290" s="215"/>
      <c r="P290" s="215"/>
      <c r="Q290" s="215"/>
      <c r="R290" s="215"/>
      <c r="S290" s="215"/>
      <c r="T290" s="216"/>
      <c r="AT290" s="217" t="s">
        <v>150</v>
      </c>
      <c r="AU290" s="217" t="s">
        <v>95</v>
      </c>
      <c r="AV290" s="14" t="s">
        <v>95</v>
      </c>
      <c r="AW290" s="14" t="s">
        <v>40</v>
      </c>
      <c r="AX290" s="14" t="s">
        <v>85</v>
      </c>
      <c r="AY290" s="217" t="s">
        <v>140</v>
      </c>
    </row>
    <row r="291" spans="1:65" s="15" customFormat="1" ht="11.25">
      <c r="B291" s="218"/>
      <c r="C291" s="219"/>
      <c r="D291" s="198" t="s">
        <v>150</v>
      </c>
      <c r="E291" s="220" t="s">
        <v>1</v>
      </c>
      <c r="F291" s="221" t="s">
        <v>161</v>
      </c>
      <c r="G291" s="219"/>
      <c r="H291" s="222">
        <v>39</v>
      </c>
      <c r="I291" s="223"/>
      <c r="J291" s="219"/>
      <c r="K291" s="219"/>
      <c r="L291" s="224"/>
      <c r="M291" s="225"/>
      <c r="N291" s="226"/>
      <c r="O291" s="226"/>
      <c r="P291" s="226"/>
      <c r="Q291" s="226"/>
      <c r="R291" s="226"/>
      <c r="S291" s="226"/>
      <c r="T291" s="227"/>
      <c r="AT291" s="228" t="s">
        <v>150</v>
      </c>
      <c r="AU291" s="228" t="s">
        <v>95</v>
      </c>
      <c r="AV291" s="15" t="s">
        <v>148</v>
      </c>
      <c r="AW291" s="15" t="s">
        <v>40</v>
      </c>
      <c r="AX291" s="15" t="s">
        <v>93</v>
      </c>
      <c r="AY291" s="228" t="s">
        <v>140</v>
      </c>
    </row>
    <row r="292" spans="1:65" s="2" customFormat="1" ht="24.2" customHeight="1">
      <c r="A292" s="35"/>
      <c r="B292" s="36"/>
      <c r="C292" s="183" t="s">
        <v>345</v>
      </c>
      <c r="D292" s="183" t="s">
        <v>143</v>
      </c>
      <c r="E292" s="184" t="s">
        <v>346</v>
      </c>
      <c r="F292" s="185" t="s">
        <v>347</v>
      </c>
      <c r="G292" s="186" t="s">
        <v>164</v>
      </c>
      <c r="H292" s="187">
        <v>450</v>
      </c>
      <c r="I292" s="188"/>
      <c r="J292" s="189">
        <f>ROUND(I292*H292,2)</f>
        <v>0</v>
      </c>
      <c r="K292" s="185" t="s">
        <v>147</v>
      </c>
      <c r="L292" s="40"/>
      <c r="M292" s="190" t="s">
        <v>1</v>
      </c>
      <c r="N292" s="191" t="s">
        <v>50</v>
      </c>
      <c r="O292" s="72"/>
      <c r="P292" s="192">
        <f>O292*H292</f>
        <v>0</v>
      </c>
      <c r="Q292" s="192">
        <v>4.0000000000000003E-5</v>
      </c>
      <c r="R292" s="192">
        <f>Q292*H292</f>
        <v>1.8000000000000002E-2</v>
      </c>
      <c r="S292" s="192">
        <v>0</v>
      </c>
      <c r="T292" s="193">
        <f>S292*H292</f>
        <v>0</v>
      </c>
      <c r="U292" s="35"/>
      <c r="V292" s="35"/>
      <c r="W292" s="35"/>
      <c r="X292" s="35"/>
      <c r="Y292" s="35"/>
      <c r="Z292" s="35"/>
      <c r="AA292" s="35"/>
      <c r="AB292" s="35"/>
      <c r="AC292" s="35"/>
      <c r="AD292" s="35"/>
      <c r="AE292" s="35"/>
      <c r="AR292" s="194" t="s">
        <v>148</v>
      </c>
      <c r="AT292" s="194" t="s">
        <v>143</v>
      </c>
      <c r="AU292" s="194" t="s">
        <v>95</v>
      </c>
      <c r="AY292" s="17" t="s">
        <v>140</v>
      </c>
      <c r="BE292" s="195">
        <f>IF(N292="základní",J292,0)</f>
        <v>0</v>
      </c>
      <c r="BF292" s="195">
        <f>IF(N292="snížená",J292,0)</f>
        <v>0</v>
      </c>
      <c r="BG292" s="195">
        <f>IF(N292="zákl. přenesená",J292,0)</f>
        <v>0</v>
      </c>
      <c r="BH292" s="195">
        <f>IF(N292="sníž. přenesená",J292,0)</f>
        <v>0</v>
      </c>
      <c r="BI292" s="195">
        <f>IF(N292="nulová",J292,0)</f>
        <v>0</v>
      </c>
      <c r="BJ292" s="17" t="s">
        <v>93</v>
      </c>
      <c r="BK292" s="195">
        <f>ROUND(I292*H292,2)</f>
        <v>0</v>
      </c>
      <c r="BL292" s="17" t="s">
        <v>148</v>
      </c>
      <c r="BM292" s="194" t="s">
        <v>348</v>
      </c>
    </row>
    <row r="293" spans="1:65" s="14" customFormat="1" ht="11.25">
      <c r="B293" s="207"/>
      <c r="C293" s="208"/>
      <c r="D293" s="198" t="s">
        <v>150</v>
      </c>
      <c r="E293" s="209" t="s">
        <v>1</v>
      </c>
      <c r="F293" s="210" t="s">
        <v>349</v>
      </c>
      <c r="G293" s="208"/>
      <c r="H293" s="211">
        <v>450</v>
      </c>
      <c r="I293" s="212"/>
      <c r="J293" s="208"/>
      <c r="K293" s="208"/>
      <c r="L293" s="213"/>
      <c r="M293" s="214"/>
      <c r="N293" s="215"/>
      <c r="O293" s="215"/>
      <c r="P293" s="215"/>
      <c r="Q293" s="215"/>
      <c r="R293" s="215"/>
      <c r="S293" s="215"/>
      <c r="T293" s="216"/>
      <c r="AT293" s="217" t="s">
        <v>150</v>
      </c>
      <c r="AU293" s="217" t="s">
        <v>95</v>
      </c>
      <c r="AV293" s="14" t="s">
        <v>95</v>
      </c>
      <c r="AW293" s="14" t="s">
        <v>40</v>
      </c>
      <c r="AX293" s="14" t="s">
        <v>93</v>
      </c>
      <c r="AY293" s="217" t="s">
        <v>140</v>
      </c>
    </row>
    <row r="294" spans="1:65" s="2" customFormat="1" ht="24.2" customHeight="1">
      <c r="A294" s="35"/>
      <c r="B294" s="36"/>
      <c r="C294" s="183" t="s">
        <v>350</v>
      </c>
      <c r="D294" s="183" t="s">
        <v>143</v>
      </c>
      <c r="E294" s="184" t="s">
        <v>351</v>
      </c>
      <c r="F294" s="185" t="s">
        <v>352</v>
      </c>
      <c r="G294" s="186" t="s">
        <v>146</v>
      </c>
      <c r="H294" s="187">
        <v>16</v>
      </c>
      <c r="I294" s="188"/>
      <c r="J294" s="189">
        <f>ROUND(I294*H294,2)</f>
        <v>0</v>
      </c>
      <c r="K294" s="185" t="s">
        <v>147</v>
      </c>
      <c r="L294" s="40"/>
      <c r="M294" s="190" t="s">
        <v>1</v>
      </c>
      <c r="N294" s="191" t="s">
        <v>50</v>
      </c>
      <c r="O294" s="72"/>
      <c r="P294" s="192">
        <f>O294*H294</f>
        <v>0</v>
      </c>
      <c r="Q294" s="192">
        <v>4.6800000000000001E-3</v>
      </c>
      <c r="R294" s="192">
        <f>Q294*H294</f>
        <v>7.4880000000000002E-2</v>
      </c>
      <c r="S294" s="192">
        <v>0</v>
      </c>
      <c r="T294" s="193">
        <f>S294*H294</f>
        <v>0</v>
      </c>
      <c r="U294" s="35"/>
      <c r="V294" s="35"/>
      <c r="W294" s="35"/>
      <c r="X294" s="35"/>
      <c r="Y294" s="35"/>
      <c r="Z294" s="35"/>
      <c r="AA294" s="35"/>
      <c r="AB294" s="35"/>
      <c r="AC294" s="35"/>
      <c r="AD294" s="35"/>
      <c r="AE294" s="35"/>
      <c r="AR294" s="194" t="s">
        <v>148</v>
      </c>
      <c r="AT294" s="194" t="s">
        <v>143</v>
      </c>
      <c r="AU294" s="194" t="s">
        <v>95</v>
      </c>
      <c r="AY294" s="17" t="s">
        <v>140</v>
      </c>
      <c r="BE294" s="195">
        <f>IF(N294="základní",J294,0)</f>
        <v>0</v>
      </c>
      <c r="BF294" s="195">
        <f>IF(N294="snížená",J294,0)</f>
        <v>0</v>
      </c>
      <c r="BG294" s="195">
        <f>IF(N294="zákl. přenesená",J294,0)</f>
        <v>0</v>
      </c>
      <c r="BH294" s="195">
        <f>IF(N294="sníž. přenesená",J294,0)</f>
        <v>0</v>
      </c>
      <c r="BI294" s="195">
        <f>IF(N294="nulová",J294,0)</f>
        <v>0</v>
      </c>
      <c r="BJ294" s="17" t="s">
        <v>93</v>
      </c>
      <c r="BK294" s="195">
        <f>ROUND(I294*H294,2)</f>
        <v>0</v>
      </c>
      <c r="BL294" s="17" t="s">
        <v>148</v>
      </c>
      <c r="BM294" s="194" t="s">
        <v>353</v>
      </c>
    </row>
    <row r="295" spans="1:65" s="2" customFormat="1" ht="24.2" customHeight="1">
      <c r="A295" s="35"/>
      <c r="B295" s="36"/>
      <c r="C295" s="229" t="s">
        <v>354</v>
      </c>
      <c r="D295" s="229" t="s">
        <v>296</v>
      </c>
      <c r="E295" s="230" t="s">
        <v>355</v>
      </c>
      <c r="F295" s="231" t="s">
        <v>356</v>
      </c>
      <c r="G295" s="232" t="s">
        <v>357</v>
      </c>
      <c r="H295" s="233">
        <v>32</v>
      </c>
      <c r="I295" s="234"/>
      <c r="J295" s="235">
        <f>ROUND(I295*H295,2)</f>
        <v>0</v>
      </c>
      <c r="K295" s="231" t="s">
        <v>147</v>
      </c>
      <c r="L295" s="236"/>
      <c r="M295" s="237" t="s">
        <v>1</v>
      </c>
      <c r="N295" s="238" t="s">
        <v>50</v>
      </c>
      <c r="O295" s="72"/>
      <c r="P295" s="192">
        <f>O295*H295</f>
        <v>0</v>
      </c>
      <c r="Q295" s="192">
        <v>2.4000000000000001E-4</v>
      </c>
      <c r="R295" s="192">
        <f>Q295*H295</f>
        <v>7.6800000000000002E-3</v>
      </c>
      <c r="S295" s="192">
        <v>0</v>
      </c>
      <c r="T295" s="193">
        <f>S295*H295</f>
        <v>0</v>
      </c>
      <c r="U295" s="35"/>
      <c r="V295" s="35"/>
      <c r="W295" s="35"/>
      <c r="X295" s="35"/>
      <c r="Y295" s="35"/>
      <c r="Z295" s="35"/>
      <c r="AA295" s="35"/>
      <c r="AB295" s="35"/>
      <c r="AC295" s="35"/>
      <c r="AD295" s="35"/>
      <c r="AE295" s="35"/>
      <c r="AR295" s="194" t="s">
        <v>206</v>
      </c>
      <c r="AT295" s="194" t="s">
        <v>296</v>
      </c>
      <c r="AU295" s="194" t="s">
        <v>95</v>
      </c>
      <c r="AY295" s="17" t="s">
        <v>140</v>
      </c>
      <c r="BE295" s="195">
        <f>IF(N295="základní",J295,0)</f>
        <v>0</v>
      </c>
      <c r="BF295" s="195">
        <f>IF(N295="snížená",J295,0)</f>
        <v>0</v>
      </c>
      <c r="BG295" s="195">
        <f>IF(N295="zákl. přenesená",J295,0)</f>
        <v>0</v>
      </c>
      <c r="BH295" s="195">
        <f>IF(N295="sníž. přenesená",J295,0)</f>
        <v>0</v>
      </c>
      <c r="BI295" s="195">
        <f>IF(N295="nulová",J295,0)</f>
        <v>0</v>
      </c>
      <c r="BJ295" s="17" t="s">
        <v>93</v>
      </c>
      <c r="BK295" s="195">
        <f>ROUND(I295*H295,2)</f>
        <v>0</v>
      </c>
      <c r="BL295" s="17" t="s">
        <v>148</v>
      </c>
      <c r="BM295" s="194" t="s">
        <v>358</v>
      </c>
    </row>
    <row r="296" spans="1:65" s="14" customFormat="1" ht="11.25">
      <c r="B296" s="207"/>
      <c r="C296" s="208"/>
      <c r="D296" s="198" t="s">
        <v>150</v>
      </c>
      <c r="E296" s="209" t="s">
        <v>1</v>
      </c>
      <c r="F296" s="210" t="s">
        <v>359</v>
      </c>
      <c r="G296" s="208"/>
      <c r="H296" s="211">
        <v>32</v>
      </c>
      <c r="I296" s="212"/>
      <c r="J296" s="208"/>
      <c r="K296" s="208"/>
      <c r="L296" s="213"/>
      <c r="M296" s="214"/>
      <c r="N296" s="215"/>
      <c r="O296" s="215"/>
      <c r="P296" s="215"/>
      <c r="Q296" s="215"/>
      <c r="R296" s="215"/>
      <c r="S296" s="215"/>
      <c r="T296" s="216"/>
      <c r="AT296" s="217" t="s">
        <v>150</v>
      </c>
      <c r="AU296" s="217" t="s">
        <v>95</v>
      </c>
      <c r="AV296" s="14" t="s">
        <v>95</v>
      </c>
      <c r="AW296" s="14" t="s">
        <v>40</v>
      </c>
      <c r="AX296" s="14" t="s">
        <v>93</v>
      </c>
      <c r="AY296" s="217" t="s">
        <v>140</v>
      </c>
    </row>
    <row r="297" spans="1:65" s="2" customFormat="1" ht="44.25" customHeight="1">
      <c r="A297" s="35"/>
      <c r="B297" s="36"/>
      <c r="C297" s="183" t="s">
        <v>360</v>
      </c>
      <c r="D297" s="183" t="s">
        <v>143</v>
      </c>
      <c r="E297" s="184" t="s">
        <v>361</v>
      </c>
      <c r="F297" s="185" t="s">
        <v>362</v>
      </c>
      <c r="G297" s="186" t="s">
        <v>164</v>
      </c>
      <c r="H297" s="187">
        <v>25.763999999999999</v>
      </c>
      <c r="I297" s="188"/>
      <c r="J297" s="189">
        <f>ROUND(I297*H297,2)</f>
        <v>0</v>
      </c>
      <c r="K297" s="185" t="s">
        <v>147</v>
      </c>
      <c r="L297" s="40"/>
      <c r="M297" s="190" t="s">
        <v>1</v>
      </c>
      <c r="N297" s="191" t="s">
        <v>50</v>
      </c>
      <c r="O297" s="72"/>
      <c r="P297" s="192">
        <f>O297*H297</f>
        <v>0</v>
      </c>
      <c r="Q297" s="192">
        <v>0</v>
      </c>
      <c r="R297" s="192">
        <f>Q297*H297</f>
        <v>0</v>
      </c>
      <c r="S297" s="192">
        <v>0.26100000000000001</v>
      </c>
      <c r="T297" s="193">
        <f>S297*H297</f>
        <v>6.7244039999999998</v>
      </c>
      <c r="U297" s="35"/>
      <c r="V297" s="35"/>
      <c r="W297" s="35"/>
      <c r="X297" s="35"/>
      <c r="Y297" s="35"/>
      <c r="Z297" s="35"/>
      <c r="AA297" s="35"/>
      <c r="AB297" s="35"/>
      <c r="AC297" s="35"/>
      <c r="AD297" s="35"/>
      <c r="AE297" s="35"/>
      <c r="AR297" s="194" t="s">
        <v>148</v>
      </c>
      <c r="AT297" s="194" t="s">
        <v>143</v>
      </c>
      <c r="AU297" s="194" t="s">
        <v>95</v>
      </c>
      <c r="AY297" s="17" t="s">
        <v>140</v>
      </c>
      <c r="BE297" s="195">
        <f>IF(N297="základní",J297,0)</f>
        <v>0</v>
      </c>
      <c r="BF297" s="195">
        <f>IF(N297="snížená",J297,0)</f>
        <v>0</v>
      </c>
      <c r="BG297" s="195">
        <f>IF(N297="zákl. přenesená",J297,0)</f>
        <v>0</v>
      </c>
      <c r="BH297" s="195">
        <f>IF(N297="sníž. přenesená",J297,0)</f>
        <v>0</v>
      </c>
      <c r="BI297" s="195">
        <f>IF(N297="nulová",J297,0)</f>
        <v>0</v>
      </c>
      <c r="BJ297" s="17" t="s">
        <v>93</v>
      </c>
      <c r="BK297" s="195">
        <f>ROUND(I297*H297,2)</f>
        <v>0</v>
      </c>
      <c r="BL297" s="17" t="s">
        <v>148</v>
      </c>
      <c r="BM297" s="194" t="s">
        <v>363</v>
      </c>
    </row>
    <row r="298" spans="1:65" s="14" customFormat="1" ht="11.25">
      <c r="B298" s="207"/>
      <c r="C298" s="208"/>
      <c r="D298" s="198" t="s">
        <v>150</v>
      </c>
      <c r="E298" s="209" t="s">
        <v>1</v>
      </c>
      <c r="F298" s="210" t="s">
        <v>364</v>
      </c>
      <c r="G298" s="208"/>
      <c r="H298" s="211">
        <v>5.8</v>
      </c>
      <c r="I298" s="212"/>
      <c r="J298" s="208"/>
      <c r="K298" s="208"/>
      <c r="L298" s="213"/>
      <c r="M298" s="214"/>
      <c r="N298" s="215"/>
      <c r="O298" s="215"/>
      <c r="P298" s="215"/>
      <c r="Q298" s="215"/>
      <c r="R298" s="215"/>
      <c r="S298" s="215"/>
      <c r="T298" s="216"/>
      <c r="AT298" s="217" t="s">
        <v>150</v>
      </c>
      <c r="AU298" s="217" t="s">
        <v>95</v>
      </c>
      <c r="AV298" s="14" t="s">
        <v>95</v>
      </c>
      <c r="AW298" s="14" t="s">
        <v>40</v>
      </c>
      <c r="AX298" s="14" t="s">
        <v>85</v>
      </c>
      <c r="AY298" s="217" t="s">
        <v>140</v>
      </c>
    </row>
    <row r="299" spans="1:65" s="14" customFormat="1" ht="11.25">
      <c r="B299" s="207"/>
      <c r="C299" s="208"/>
      <c r="D299" s="198" t="s">
        <v>150</v>
      </c>
      <c r="E299" s="209" t="s">
        <v>1</v>
      </c>
      <c r="F299" s="210" t="s">
        <v>365</v>
      </c>
      <c r="G299" s="208"/>
      <c r="H299" s="211">
        <v>3.766</v>
      </c>
      <c r="I299" s="212"/>
      <c r="J299" s="208"/>
      <c r="K299" s="208"/>
      <c r="L299" s="213"/>
      <c r="M299" s="214"/>
      <c r="N299" s="215"/>
      <c r="O299" s="215"/>
      <c r="P299" s="215"/>
      <c r="Q299" s="215"/>
      <c r="R299" s="215"/>
      <c r="S299" s="215"/>
      <c r="T299" s="216"/>
      <c r="AT299" s="217" t="s">
        <v>150</v>
      </c>
      <c r="AU299" s="217" t="s">
        <v>95</v>
      </c>
      <c r="AV299" s="14" t="s">
        <v>95</v>
      </c>
      <c r="AW299" s="14" t="s">
        <v>40</v>
      </c>
      <c r="AX299" s="14" t="s">
        <v>85</v>
      </c>
      <c r="AY299" s="217" t="s">
        <v>140</v>
      </c>
    </row>
    <row r="300" spans="1:65" s="14" customFormat="1" ht="11.25">
      <c r="B300" s="207"/>
      <c r="C300" s="208"/>
      <c r="D300" s="198" t="s">
        <v>150</v>
      </c>
      <c r="E300" s="209" t="s">
        <v>1</v>
      </c>
      <c r="F300" s="210" t="s">
        <v>366</v>
      </c>
      <c r="G300" s="208"/>
      <c r="H300" s="211">
        <v>4.5410000000000004</v>
      </c>
      <c r="I300" s="212"/>
      <c r="J300" s="208"/>
      <c r="K300" s="208"/>
      <c r="L300" s="213"/>
      <c r="M300" s="214"/>
      <c r="N300" s="215"/>
      <c r="O300" s="215"/>
      <c r="P300" s="215"/>
      <c r="Q300" s="215"/>
      <c r="R300" s="215"/>
      <c r="S300" s="215"/>
      <c r="T300" s="216"/>
      <c r="AT300" s="217" t="s">
        <v>150</v>
      </c>
      <c r="AU300" s="217" t="s">
        <v>95</v>
      </c>
      <c r="AV300" s="14" t="s">
        <v>95</v>
      </c>
      <c r="AW300" s="14" t="s">
        <v>40</v>
      </c>
      <c r="AX300" s="14" t="s">
        <v>85</v>
      </c>
      <c r="AY300" s="217" t="s">
        <v>140</v>
      </c>
    </row>
    <row r="301" spans="1:65" s="14" customFormat="1" ht="11.25">
      <c r="B301" s="207"/>
      <c r="C301" s="208"/>
      <c r="D301" s="198" t="s">
        <v>150</v>
      </c>
      <c r="E301" s="209" t="s">
        <v>1</v>
      </c>
      <c r="F301" s="210" t="s">
        <v>367</v>
      </c>
      <c r="G301" s="208"/>
      <c r="H301" s="211">
        <v>6.0339999999999998</v>
      </c>
      <c r="I301" s="212"/>
      <c r="J301" s="208"/>
      <c r="K301" s="208"/>
      <c r="L301" s="213"/>
      <c r="M301" s="214"/>
      <c r="N301" s="215"/>
      <c r="O301" s="215"/>
      <c r="P301" s="215"/>
      <c r="Q301" s="215"/>
      <c r="R301" s="215"/>
      <c r="S301" s="215"/>
      <c r="T301" s="216"/>
      <c r="AT301" s="217" t="s">
        <v>150</v>
      </c>
      <c r="AU301" s="217" t="s">
        <v>95</v>
      </c>
      <c r="AV301" s="14" t="s">
        <v>95</v>
      </c>
      <c r="AW301" s="14" t="s">
        <v>40</v>
      </c>
      <c r="AX301" s="14" t="s">
        <v>85</v>
      </c>
      <c r="AY301" s="217" t="s">
        <v>140</v>
      </c>
    </row>
    <row r="302" spans="1:65" s="14" customFormat="1" ht="22.5">
      <c r="B302" s="207"/>
      <c r="C302" s="208"/>
      <c r="D302" s="198" t="s">
        <v>150</v>
      </c>
      <c r="E302" s="209" t="s">
        <v>1</v>
      </c>
      <c r="F302" s="210" t="s">
        <v>368</v>
      </c>
      <c r="G302" s="208"/>
      <c r="H302" s="211">
        <v>5.6230000000000002</v>
      </c>
      <c r="I302" s="212"/>
      <c r="J302" s="208"/>
      <c r="K302" s="208"/>
      <c r="L302" s="213"/>
      <c r="M302" s="214"/>
      <c r="N302" s="215"/>
      <c r="O302" s="215"/>
      <c r="P302" s="215"/>
      <c r="Q302" s="215"/>
      <c r="R302" s="215"/>
      <c r="S302" s="215"/>
      <c r="T302" s="216"/>
      <c r="AT302" s="217" t="s">
        <v>150</v>
      </c>
      <c r="AU302" s="217" t="s">
        <v>95</v>
      </c>
      <c r="AV302" s="14" t="s">
        <v>95</v>
      </c>
      <c r="AW302" s="14" t="s">
        <v>40</v>
      </c>
      <c r="AX302" s="14" t="s">
        <v>85</v>
      </c>
      <c r="AY302" s="217" t="s">
        <v>140</v>
      </c>
    </row>
    <row r="303" spans="1:65" s="15" customFormat="1" ht="11.25">
      <c r="B303" s="218"/>
      <c r="C303" s="219"/>
      <c r="D303" s="198" t="s">
        <v>150</v>
      </c>
      <c r="E303" s="220" t="s">
        <v>1</v>
      </c>
      <c r="F303" s="221" t="s">
        <v>161</v>
      </c>
      <c r="G303" s="219"/>
      <c r="H303" s="222">
        <v>25.763999999999999</v>
      </c>
      <c r="I303" s="223"/>
      <c r="J303" s="219"/>
      <c r="K303" s="219"/>
      <c r="L303" s="224"/>
      <c r="M303" s="225"/>
      <c r="N303" s="226"/>
      <c r="O303" s="226"/>
      <c r="P303" s="226"/>
      <c r="Q303" s="226"/>
      <c r="R303" s="226"/>
      <c r="S303" s="226"/>
      <c r="T303" s="227"/>
      <c r="AT303" s="228" t="s">
        <v>150</v>
      </c>
      <c r="AU303" s="228" t="s">
        <v>95</v>
      </c>
      <c r="AV303" s="15" t="s">
        <v>148</v>
      </c>
      <c r="AW303" s="15" t="s">
        <v>40</v>
      </c>
      <c r="AX303" s="15" t="s">
        <v>93</v>
      </c>
      <c r="AY303" s="228" t="s">
        <v>140</v>
      </c>
    </row>
    <row r="304" spans="1:65" s="2" customFormat="1" ht="16.5" customHeight="1">
      <c r="A304" s="35"/>
      <c r="B304" s="36"/>
      <c r="C304" s="183" t="s">
        <v>369</v>
      </c>
      <c r="D304" s="183" t="s">
        <v>143</v>
      </c>
      <c r="E304" s="184" t="s">
        <v>370</v>
      </c>
      <c r="F304" s="185" t="s">
        <v>371</v>
      </c>
      <c r="G304" s="186" t="s">
        <v>271</v>
      </c>
      <c r="H304" s="187">
        <v>2.452</v>
      </c>
      <c r="I304" s="188"/>
      <c r="J304" s="189">
        <f>ROUND(I304*H304,2)</f>
        <v>0</v>
      </c>
      <c r="K304" s="185" t="s">
        <v>147</v>
      </c>
      <c r="L304" s="40"/>
      <c r="M304" s="190" t="s">
        <v>1</v>
      </c>
      <c r="N304" s="191" t="s">
        <v>50</v>
      </c>
      <c r="O304" s="72"/>
      <c r="P304" s="192">
        <f>O304*H304</f>
        <v>0</v>
      </c>
      <c r="Q304" s="192">
        <v>0</v>
      </c>
      <c r="R304" s="192">
        <f>Q304*H304</f>
        <v>0</v>
      </c>
      <c r="S304" s="192">
        <v>2.2000000000000002</v>
      </c>
      <c r="T304" s="193">
        <f>S304*H304</f>
        <v>5.3944000000000001</v>
      </c>
      <c r="U304" s="35"/>
      <c r="V304" s="35"/>
      <c r="W304" s="35"/>
      <c r="X304" s="35"/>
      <c r="Y304" s="35"/>
      <c r="Z304" s="35"/>
      <c r="AA304" s="35"/>
      <c r="AB304" s="35"/>
      <c r="AC304" s="35"/>
      <c r="AD304" s="35"/>
      <c r="AE304" s="35"/>
      <c r="AR304" s="194" t="s">
        <v>148</v>
      </c>
      <c r="AT304" s="194" t="s">
        <v>143</v>
      </c>
      <c r="AU304" s="194" t="s">
        <v>95</v>
      </c>
      <c r="AY304" s="17" t="s">
        <v>140</v>
      </c>
      <c r="BE304" s="195">
        <f>IF(N304="základní",J304,0)</f>
        <v>0</v>
      </c>
      <c r="BF304" s="195">
        <f>IF(N304="snížená",J304,0)</f>
        <v>0</v>
      </c>
      <c r="BG304" s="195">
        <f>IF(N304="zákl. přenesená",J304,0)</f>
        <v>0</v>
      </c>
      <c r="BH304" s="195">
        <f>IF(N304="sníž. přenesená",J304,0)</f>
        <v>0</v>
      </c>
      <c r="BI304" s="195">
        <f>IF(N304="nulová",J304,0)</f>
        <v>0</v>
      </c>
      <c r="BJ304" s="17" t="s">
        <v>93</v>
      </c>
      <c r="BK304" s="195">
        <f>ROUND(I304*H304,2)</f>
        <v>0</v>
      </c>
      <c r="BL304" s="17" t="s">
        <v>148</v>
      </c>
      <c r="BM304" s="194" t="s">
        <v>372</v>
      </c>
    </row>
    <row r="305" spans="1:65" s="13" customFormat="1" ht="11.25">
      <c r="B305" s="196"/>
      <c r="C305" s="197"/>
      <c r="D305" s="198" t="s">
        <v>150</v>
      </c>
      <c r="E305" s="199" t="s">
        <v>1</v>
      </c>
      <c r="F305" s="200" t="s">
        <v>274</v>
      </c>
      <c r="G305" s="197"/>
      <c r="H305" s="199" t="s">
        <v>1</v>
      </c>
      <c r="I305" s="201"/>
      <c r="J305" s="197"/>
      <c r="K305" s="197"/>
      <c r="L305" s="202"/>
      <c r="M305" s="203"/>
      <c r="N305" s="204"/>
      <c r="O305" s="204"/>
      <c r="P305" s="204"/>
      <c r="Q305" s="204"/>
      <c r="R305" s="204"/>
      <c r="S305" s="204"/>
      <c r="T305" s="205"/>
      <c r="AT305" s="206" t="s">
        <v>150</v>
      </c>
      <c r="AU305" s="206" t="s">
        <v>95</v>
      </c>
      <c r="AV305" s="13" t="s">
        <v>93</v>
      </c>
      <c r="AW305" s="13" t="s">
        <v>40</v>
      </c>
      <c r="AX305" s="13" t="s">
        <v>85</v>
      </c>
      <c r="AY305" s="206" t="s">
        <v>140</v>
      </c>
    </row>
    <row r="306" spans="1:65" s="14" customFormat="1" ht="11.25">
      <c r="B306" s="207"/>
      <c r="C306" s="208"/>
      <c r="D306" s="198" t="s">
        <v>150</v>
      </c>
      <c r="E306" s="209" t="s">
        <v>1</v>
      </c>
      <c r="F306" s="210" t="s">
        <v>275</v>
      </c>
      <c r="G306" s="208"/>
      <c r="H306" s="211">
        <v>0.308</v>
      </c>
      <c r="I306" s="212"/>
      <c r="J306" s="208"/>
      <c r="K306" s="208"/>
      <c r="L306" s="213"/>
      <c r="M306" s="214"/>
      <c r="N306" s="215"/>
      <c r="O306" s="215"/>
      <c r="P306" s="215"/>
      <c r="Q306" s="215"/>
      <c r="R306" s="215"/>
      <c r="S306" s="215"/>
      <c r="T306" s="216"/>
      <c r="AT306" s="217" t="s">
        <v>150</v>
      </c>
      <c r="AU306" s="217" t="s">
        <v>95</v>
      </c>
      <c r="AV306" s="14" t="s">
        <v>95</v>
      </c>
      <c r="AW306" s="14" t="s">
        <v>40</v>
      </c>
      <c r="AX306" s="14" t="s">
        <v>85</v>
      </c>
      <c r="AY306" s="217" t="s">
        <v>140</v>
      </c>
    </row>
    <row r="307" spans="1:65" s="14" customFormat="1" ht="11.25">
      <c r="B307" s="207"/>
      <c r="C307" s="208"/>
      <c r="D307" s="198" t="s">
        <v>150</v>
      </c>
      <c r="E307" s="209" t="s">
        <v>1</v>
      </c>
      <c r="F307" s="210" t="s">
        <v>276</v>
      </c>
      <c r="G307" s="208"/>
      <c r="H307" s="211">
        <v>0.46600000000000003</v>
      </c>
      <c r="I307" s="212"/>
      <c r="J307" s="208"/>
      <c r="K307" s="208"/>
      <c r="L307" s="213"/>
      <c r="M307" s="214"/>
      <c r="N307" s="215"/>
      <c r="O307" s="215"/>
      <c r="P307" s="215"/>
      <c r="Q307" s="215"/>
      <c r="R307" s="215"/>
      <c r="S307" s="215"/>
      <c r="T307" s="216"/>
      <c r="AT307" s="217" t="s">
        <v>150</v>
      </c>
      <c r="AU307" s="217" t="s">
        <v>95</v>
      </c>
      <c r="AV307" s="14" t="s">
        <v>95</v>
      </c>
      <c r="AW307" s="14" t="s">
        <v>40</v>
      </c>
      <c r="AX307" s="14" t="s">
        <v>85</v>
      </c>
      <c r="AY307" s="217" t="s">
        <v>140</v>
      </c>
    </row>
    <row r="308" spans="1:65" s="14" customFormat="1" ht="11.25">
      <c r="B308" s="207"/>
      <c r="C308" s="208"/>
      <c r="D308" s="198" t="s">
        <v>150</v>
      </c>
      <c r="E308" s="209" t="s">
        <v>1</v>
      </c>
      <c r="F308" s="210" t="s">
        <v>277</v>
      </c>
      <c r="G308" s="208"/>
      <c r="H308" s="211">
        <v>0.83599999999999997</v>
      </c>
      <c r="I308" s="212"/>
      <c r="J308" s="208"/>
      <c r="K308" s="208"/>
      <c r="L308" s="213"/>
      <c r="M308" s="214"/>
      <c r="N308" s="215"/>
      <c r="O308" s="215"/>
      <c r="P308" s="215"/>
      <c r="Q308" s="215"/>
      <c r="R308" s="215"/>
      <c r="S308" s="215"/>
      <c r="T308" s="216"/>
      <c r="AT308" s="217" t="s">
        <v>150</v>
      </c>
      <c r="AU308" s="217" t="s">
        <v>95</v>
      </c>
      <c r="AV308" s="14" t="s">
        <v>95</v>
      </c>
      <c r="AW308" s="14" t="s">
        <v>40</v>
      </c>
      <c r="AX308" s="14" t="s">
        <v>85</v>
      </c>
      <c r="AY308" s="217" t="s">
        <v>140</v>
      </c>
    </row>
    <row r="309" spans="1:65" s="14" customFormat="1" ht="11.25">
      <c r="B309" s="207"/>
      <c r="C309" s="208"/>
      <c r="D309" s="198" t="s">
        <v>150</v>
      </c>
      <c r="E309" s="209" t="s">
        <v>1</v>
      </c>
      <c r="F309" s="210" t="s">
        <v>278</v>
      </c>
      <c r="G309" s="208"/>
      <c r="H309" s="211">
        <v>0.84199999999999997</v>
      </c>
      <c r="I309" s="212"/>
      <c r="J309" s="208"/>
      <c r="K309" s="208"/>
      <c r="L309" s="213"/>
      <c r="M309" s="214"/>
      <c r="N309" s="215"/>
      <c r="O309" s="215"/>
      <c r="P309" s="215"/>
      <c r="Q309" s="215"/>
      <c r="R309" s="215"/>
      <c r="S309" s="215"/>
      <c r="T309" s="216"/>
      <c r="AT309" s="217" t="s">
        <v>150</v>
      </c>
      <c r="AU309" s="217" t="s">
        <v>95</v>
      </c>
      <c r="AV309" s="14" t="s">
        <v>95</v>
      </c>
      <c r="AW309" s="14" t="s">
        <v>40</v>
      </c>
      <c r="AX309" s="14" t="s">
        <v>85</v>
      </c>
      <c r="AY309" s="217" t="s">
        <v>140</v>
      </c>
    </row>
    <row r="310" spans="1:65" s="15" customFormat="1" ht="11.25">
      <c r="B310" s="218"/>
      <c r="C310" s="219"/>
      <c r="D310" s="198" t="s">
        <v>150</v>
      </c>
      <c r="E310" s="220" t="s">
        <v>1</v>
      </c>
      <c r="F310" s="221" t="s">
        <v>161</v>
      </c>
      <c r="G310" s="219"/>
      <c r="H310" s="222">
        <v>2.452</v>
      </c>
      <c r="I310" s="223"/>
      <c r="J310" s="219"/>
      <c r="K310" s="219"/>
      <c r="L310" s="224"/>
      <c r="M310" s="225"/>
      <c r="N310" s="226"/>
      <c r="O310" s="226"/>
      <c r="P310" s="226"/>
      <c r="Q310" s="226"/>
      <c r="R310" s="226"/>
      <c r="S310" s="226"/>
      <c r="T310" s="227"/>
      <c r="AT310" s="228" t="s">
        <v>150</v>
      </c>
      <c r="AU310" s="228" t="s">
        <v>95</v>
      </c>
      <c r="AV310" s="15" t="s">
        <v>148</v>
      </c>
      <c r="AW310" s="15" t="s">
        <v>40</v>
      </c>
      <c r="AX310" s="15" t="s">
        <v>93</v>
      </c>
      <c r="AY310" s="228" t="s">
        <v>140</v>
      </c>
    </row>
    <row r="311" spans="1:65" s="2" customFormat="1" ht="24.2" customHeight="1">
      <c r="A311" s="35"/>
      <c r="B311" s="36"/>
      <c r="C311" s="183" t="s">
        <v>373</v>
      </c>
      <c r="D311" s="183" t="s">
        <v>143</v>
      </c>
      <c r="E311" s="184" t="s">
        <v>374</v>
      </c>
      <c r="F311" s="185" t="s">
        <v>375</v>
      </c>
      <c r="G311" s="186" t="s">
        <v>164</v>
      </c>
      <c r="H311" s="187">
        <v>322.27999999999997</v>
      </c>
      <c r="I311" s="188"/>
      <c r="J311" s="189">
        <f>ROUND(I311*H311,2)</f>
        <v>0</v>
      </c>
      <c r="K311" s="185" t="s">
        <v>147</v>
      </c>
      <c r="L311" s="40"/>
      <c r="M311" s="190" t="s">
        <v>1</v>
      </c>
      <c r="N311" s="191" t="s">
        <v>50</v>
      </c>
      <c r="O311" s="72"/>
      <c r="P311" s="192">
        <f>O311*H311</f>
        <v>0</v>
      </c>
      <c r="Q311" s="192">
        <v>0</v>
      </c>
      <c r="R311" s="192">
        <f>Q311*H311</f>
        <v>0</v>
      </c>
      <c r="S311" s="192">
        <v>0</v>
      </c>
      <c r="T311" s="193">
        <f>S311*H311</f>
        <v>0</v>
      </c>
      <c r="U311" s="35"/>
      <c r="V311" s="35"/>
      <c r="W311" s="35"/>
      <c r="X311" s="35"/>
      <c r="Y311" s="35"/>
      <c r="Z311" s="35"/>
      <c r="AA311" s="35"/>
      <c r="AB311" s="35"/>
      <c r="AC311" s="35"/>
      <c r="AD311" s="35"/>
      <c r="AE311" s="35"/>
      <c r="AR311" s="194" t="s">
        <v>148</v>
      </c>
      <c r="AT311" s="194" t="s">
        <v>143</v>
      </c>
      <c r="AU311" s="194" t="s">
        <v>95</v>
      </c>
      <c r="AY311" s="17" t="s">
        <v>140</v>
      </c>
      <c r="BE311" s="195">
        <f>IF(N311="základní",J311,0)</f>
        <v>0</v>
      </c>
      <c r="BF311" s="195">
        <f>IF(N311="snížená",J311,0)</f>
        <v>0</v>
      </c>
      <c r="BG311" s="195">
        <f>IF(N311="zákl. přenesená",J311,0)</f>
        <v>0</v>
      </c>
      <c r="BH311" s="195">
        <f>IF(N311="sníž. přenesená",J311,0)</f>
        <v>0</v>
      </c>
      <c r="BI311" s="195">
        <f>IF(N311="nulová",J311,0)</f>
        <v>0</v>
      </c>
      <c r="BJ311" s="17" t="s">
        <v>93</v>
      </c>
      <c r="BK311" s="195">
        <f>ROUND(I311*H311,2)</f>
        <v>0</v>
      </c>
      <c r="BL311" s="17" t="s">
        <v>148</v>
      </c>
      <c r="BM311" s="194" t="s">
        <v>376</v>
      </c>
    </row>
    <row r="312" spans="1:65" s="14" customFormat="1" ht="11.25">
      <c r="B312" s="207"/>
      <c r="C312" s="208"/>
      <c r="D312" s="198" t="s">
        <v>150</v>
      </c>
      <c r="E312" s="209" t="s">
        <v>1</v>
      </c>
      <c r="F312" s="210" t="s">
        <v>377</v>
      </c>
      <c r="G312" s="208"/>
      <c r="H312" s="211">
        <v>322.27999999999997</v>
      </c>
      <c r="I312" s="212"/>
      <c r="J312" s="208"/>
      <c r="K312" s="208"/>
      <c r="L312" s="213"/>
      <c r="M312" s="214"/>
      <c r="N312" s="215"/>
      <c r="O312" s="215"/>
      <c r="P312" s="215"/>
      <c r="Q312" s="215"/>
      <c r="R312" s="215"/>
      <c r="S312" s="215"/>
      <c r="T312" s="216"/>
      <c r="AT312" s="217" t="s">
        <v>150</v>
      </c>
      <c r="AU312" s="217" t="s">
        <v>95</v>
      </c>
      <c r="AV312" s="14" t="s">
        <v>95</v>
      </c>
      <c r="AW312" s="14" t="s">
        <v>40</v>
      </c>
      <c r="AX312" s="14" t="s">
        <v>93</v>
      </c>
      <c r="AY312" s="217" t="s">
        <v>140</v>
      </c>
    </row>
    <row r="313" spans="1:65" s="2" customFormat="1" ht="37.9" customHeight="1">
      <c r="A313" s="35"/>
      <c r="B313" s="36"/>
      <c r="C313" s="183" t="s">
        <v>378</v>
      </c>
      <c r="D313" s="183" t="s">
        <v>143</v>
      </c>
      <c r="E313" s="184" t="s">
        <v>379</v>
      </c>
      <c r="F313" s="185" t="s">
        <v>380</v>
      </c>
      <c r="G313" s="186" t="s">
        <v>164</v>
      </c>
      <c r="H313" s="187">
        <v>5</v>
      </c>
      <c r="I313" s="188"/>
      <c r="J313" s="189">
        <f>ROUND(I313*H313,2)</f>
        <v>0</v>
      </c>
      <c r="K313" s="185" t="s">
        <v>147</v>
      </c>
      <c r="L313" s="40"/>
      <c r="M313" s="190" t="s">
        <v>1</v>
      </c>
      <c r="N313" s="191" t="s">
        <v>50</v>
      </c>
      <c r="O313" s="72"/>
      <c r="P313" s="192">
        <f>O313*H313</f>
        <v>0</v>
      </c>
      <c r="Q313" s="192">
        <v>0</v>
      </c>
      <c r="R313" s="192">
        <f>Q313*H313</f>
        <v>0</v>
      </c>
      <c r="S313" s="192">
        <v>7.5999999999999998E-2</v>
      </c>
      <c r="T313" s="193">
        <f>S313*H313</f>
        <v>0.38</v>
      </c>
      <c r="U313" s="35"/>
      <c r="V313" s="35"/>
      <c r="W313" s="35"/>
      <c r="X313" s="35"/>
      <c r="Y313" s="35"/>
      <c r="Z313" s="35"/>
      <c r="AA313" s="35"/>
      <c r="AB313" s="35"/>
      <c r="AC313" s="35"/>
      <c r="AD313" s="35"/>
      <c r="AE313" s="35"/>
      <c r="AR313" s="194" t="s">
        <v>272</v>
      </c>
      <c r="AT313" s="194" t="s">
        <v>143</v>
      </c>
      <c r="AU313" s="194" t="s">
        <v>95</v>
      </c>
      <c r="AY313" s="17" t="s">
        <v>140</v>
      </c>
      <c r="BE313" s="195">
        <f>IF(N313="základní",J313,0)</f>
        <v>0</v>
      </c>
      <c r="BF313" s="195">
        <f>IF(N313="snížená",J313,0)</f>
        <v>0</v>
      </c>
      <c r="BG313" s="195">
        <f>IF(N313="zákl. přenesená",J313,0)</f>
        <v>0</v>
      </c>
      <c r="BH313" s="195">
        <f>IF(N313="sníž. přenesená",J313,0)</f>
        <v>0</v>
      </c>
      <c r="BI313" s="195">
        <f>IF(N313="nulová",J313,0)</f>
        <v>0</v>
      </c>
      <c r="BJ313" s="17" t="s">
        <v>93</v>
      </c>
      <c r="BK313" s="195">
        <f>ROUND(I313*H313,2)</f>
        <v>0</v>
      </c>
      <c r="BL313" s="17" t="s">
        <v>272</v>
      </c>
      <c r="BM313" s="194" t="s">
        <v>381</v>
      </c>
    </row>
    <row r="314" spans="1:65" s="2" customFormat="1" ht="44.25" customHeight="1">
      <c r="A314" s="35"/>
      <c r="B314" s="36"/>
      <c r="C314" s="183" t="s">
        <v>382</v>
      </c>
      <c r="D314" s="183" t="s">
        <v>143</v>
      </c>
      <c r="E314" s="184" t="s">
        <v>383</v>
      </c>
      <c r="F314" s="185" t="s">
        <v>384</v>
      </c>
      <c r="G314" s="186" t="s">
        <v>146</v>
      </c>
      <c r="H314" s="187">
        <v>22</v>
      </c>
      <c r="I314" s="188"/>
      <c r="J314" s="189">
        <f>ROUND(I314*H314,2)</f>
        <v>0</v>
      </c>
      <c r="K314" s="185" t="s">
        <v>147</v>
      </c>
      <c r="L314" s="40"/>
      <c r="M314" s="190" t="s">
        <v>1</v>
      </c>
      <c r="N314" s="191" t="s">
        <v>50</v>
      </c>
      <c r="O314" s="72"/>
      <c r="P314" s="192">
        <f>O314*H314</f>
        <v>0</v>
      </c>
      <c r="Q314" s="192">
        <v>0</v>
      </c>
      <c r="R314" s="192">
        <f>Q314*H314</f>
        <v>0</v>
      </c>
      <c r="S314" s="192">
        <v>2.5000000000000001E-2</v>
      </c>
      <c r="T314" s="193">
        <f>S314*H314</f>
        <v>0.55000000000000004</v>
      </c>
      <c r="U314" s="35"/>
      <c r="V314" s="35"/>
      <c r="W314" s="35"/>
      <c r="X314" s="35"/>
      <c r="Y314" s="35"/>
      <c r="Z314" s="35"/>
      <c r="AA314" s="35"/>
      <c r="AB314" s="35"/>
      <c r="AC314" s="35"/>
      <c r="AD314" s="35"/>
      <c r="AE314" s="35"/>
      <c r="AR314" s="194" t="s">
        <v>148</v>
      </c>
      <c r="AT314" s="194" t="s">
        <v>143</v>
      </c>
      <c r="AU314" s="194" t="s">
        <v>95</v>
      </c>
      <c r="AY314" s="17" t="s">
        <v>140</v>
      </c>
      <c r="BE314" s="195">
        <f>IF(N314="základní",J314,0)</f>
        <v>0</v>
      </c>
      <c r="BF314" s="195">
        <f>IF(N314="snížená",J314,0)</f>
        <v>0</v>
      </c>
      <c r="BG314" s="195">
        <f>IF(N314="zákl. přenesená",J314,0)</f>
        <v>0</v>
      </c>
      <c r="BH314" s="195">
        <f>IF(N314="sníž. přenesená",J314,0)</f>
        <v>0</v>
      </c>
      <c r="BI314" s="195">
        <f>IF(N314="nulová",J314,0)</f>
        <v>0</v>
      </c>
      <c r="BJ314" s="17" t="s">
        <v>93</v>
      </c>
      <c r="BK314" s="195">
        <f>ROUND(I314*H314,2)</f>
        <v>0</v>
      </c>
      <c r="BL314" s="17" t="s">
        <v>148</v>
      </c>
      <c r="BM314" s="194" t="s">
        <v>385</v>
      </c>
    </row>
    <row r="315" spans="1:65" s="13" customFormat="1" ht="11.25">
      <c r="B315" s="196"/>
      <c r="C315" s="197"/>
      <c r="D315" s="198" t="s">
        <v>150</v>
      </c>
      <c r="E315" s="199" t="s">
        <v>1</v>
      </c>
      <c r="F315" s="200" t="s">
        <v>151</v>
      </c>
      <c r="G315" s="197"/>
      <c r="H315" s="199" t="s">
        <v>1</v>
      </c>
      <c r="I315" s="201"/>
      <c r="J315" s="197"/>
      <c r="K315" s="197"/>
      <c r="L315" s="202"/>
      <c r="M315" s="203"/>
      <c r="N315" s="204"/>
      <c r="O315" s="204"/>
      <c r="P315" s="204"/>
      <c r="Q315" s="204"/>
      <c r="R315" s="204"/>
      <c r="S315" s="204"/>
      <c r="T315" s="205"/>
      <c r="AT315" s="206" t="s">
        <v>150</v>
      </c>
      <c r="AU315" s="206" t="s">
        <v>95</v>
      </c>
      <c r="AV315" s="13" t="s">
        <v>93</v>
      </c>
      <c r="AW315" s="13" t="s">
        <v>40</v>
      </c>
      <c r="AX315" s="13" t="s">
        <v>85</v>
      </c>
      <c r="AY315" s="206" t="s">
        <v>140</v>
      </c>
    </row>
    <row r="316" spans="1:65" s="14" customFormat="1" ht="11.25">
      <c r="B316" s="207"/>
      <c r="C316" s="208"/>
      <c r="D316" s="198" t="s">
        <v>150</v>
      </c>
      <c r="E316" s="209" t="s">
        <v>1</v>
      </c>
      <c r="F316" s="210" t="s">
        <v>152</v>
      </c>
      <c r="G316" s="208"/>
      <c r="H316" s="211">
        <v>2</v>
      </c>
      <c r="I316" s="212"/>
      <c r="J316" s="208"/>
      <c r="K316" s="208"/>
      <c r="L316" s="213"/>
      <c r="M316" s="214"/>
      <c r="N316" s="215"/>
      <c r="O316" s="215"/>
      <c r="P316" s="215"/>
      <c r="Q316" s="215"/>
      <c r="R316" s="215"/>
      <c r="S316" s="215"/>
      <c r="T316" s="216"/>
      <c r="AT316" s="217" t="s">
        <v>150</v>
      </c>
      <c r="AU316" s="217" t="s">
        <v>95</v>
      </c>
      <c r="AV316" s="14" t="s">
        <v>95</v>
      </c>
      <c r="AW316" s="14" t="s">
        <v>40</v>
      </c>
      <c r="AX316" s="14" t="s">
        <v>85</v>
      </c>
      <c r="AY316" s="217" t="s">
        <v>140</v>
      </c>
    </row>
    <row r="317" spans="1:65" s="14" customFormat="1" ht="11.25">
      <c r="B317" s="207"/>
      <c r="C317" s="208"/>
      <c r="D317" s="198" t="s">
        <v>150</v>
      </c>
      <c r="E317" s="209" t="s">
        <v>1</v>
      </c>
      <c r="F317" s="210" t="s">
        <v>153</v>
      </c>
      <c r="G317" s="208"/>
      <c r="H317" s="211">
        <v>2</v>
      </c>
      <c r="I317" s="212"/>
      <c r="J317" s="208"/>
      <c r="K317" s="208"/>
      <c r="L317" s="213"/>
      <c r="M317" s="214"/>
      <c r="N317" s="215"/>
      <c r="O317" s="215"/>
      <c r="P317" s="215"/>
      <c r="Q317" s="215"/>
      <c r="R317" s="215"/>
      <c r="S317" s="215"/>
      <c r="T317" s="216"/>
      <c r="AT317" s="217" t="s">
        <v>150</v>
      </c>
      <c r="AU317" s="217" t="s">
        <v>95</v>
      </c>
      <c r="AV317" s="14" t="s">
        <v>95</v>
      </c>
      <c r="AW317" s="14" t="s">
        <v>40</v>
      </c>
      <c r="AX317" s="14" t="s">
        <v>85</v>
      </c>
      <c r="AY317" s="217" t="s">
        <v>140</v>
      </c>
    </row>
    <row r="318" spans="1:65" s="14" customFormat="1" ht="11.25">
      <c r="B318" s="207"/>
      <c r="C318" s="208"/>
      <c r="D318" s="198" t="s">
        <v>150</v>
      </c>
      <c r="E318" s="209" t="s">
        <v>1</v>
      </c>
      <c r="F318" s="210" t="s">
        <v>154</v>
      </c>
      <c r="G318" s="208"/>
      <c r="H318" s="211">
        <v>4</v>
      </c>
      <c r="I318" s="212"/>
      <c r="J318" s="208"/>
      <c r="K318" s="208"/>
      <c r="L318" s="213"/>
      <c r="M318" s="214"/>
      <c r="N318" s="215"/>
      <c r="O318" s="215"/>
      <c r="P318" s="215"/>
      <c r="Q318" s="215"/>
      <c r="R318" s="215"/>
      <c r="S318" s="215"/>
      <c r="T318" s="216"/>
      <c r="AT318" s="217" t="s">
        <v>150</v>
      </c>
      <c r="AU318" s="217" t="s">
        <v>95</v>
      </c>
      <c r="AV318" s="14" t="s">
        <v>95</v>
      </c>
      <c r="AW318" s="14" t="s">
        <v>40</v>
      </c>
      <c r="AX318" s="14" t="s">
        <v>85</v>
      </c>
      <c r="AY318" s="217" t="s">
        <v>140</v>
      </c>
    </row>
    <row r="319" spans="1:65" s="14" customFormat="1" ht="11.25">
      <c r="B319" s="207"/>
      <c r="C319" s="208"/>
      <c r="D319" s="198" t="s">
        <v>150</v>
      </c>
      <c r="E319" s="209" t="s">
        <v>1</v>
      </c>
      <c r="F319" s="210" t="s">
        <v>155</v>
      </c>
      <c r="G319" s="208"/>
      <c r="H319" s="211">
        <v>2</v>
      </c>
      <c r="I319" s="212"/>
      <c r="J319" s="208"/>
      <c r="K319" s="208"/>
      <c r="L319" s="213"/>
      <c r="M319" s="214"/>
      <c r="N319" s="215"/>
      <c r="O319" s="215"/>
      <c r="P319" s="215"/>
      <c r="Q319" s="215"/>
      <c r="R319" s="215"/>
      <c r="S319" s="215"/>
      <c r="T319" s="216"/>
      <c r="AT319" s="217" t="s">
        <v>150</v>
      </c>
      <c r="AU319" s="217" t="s">
        <v>95</v>
      </c>
      <c r="AV319" s="14" t="s">
        <v>95</v>
      </c>
      <c r="AW319" s="14" t="s">
        <v>40</v>
      </c>
      <c r="AX319" s="14" t="s">
        <v>85</v>
      </c>
      <c r="AY319" s="217" t="s">
        <v>140</v>
      </c>
    </row>
    <row r="320" spans="1:65" s="14" customFormat="1" ht="11.25">
      <c r="B320" s="207"/>
      <c r="C320" s="208"/>
      <c r="D320" s="198" t="s">
        <v>150</v>
      </c>
      <c r="E320" s="209" t="s">
        <v>1</v>
      </c>
      <c r="F320" s="210" t="s">
        <v>156</v>
      </c>
      <c r="G320" s="208"/>
      <c r="H320" s="211">
        <v>2</v>
      </c>
      <c r="I320" s="212"/>
      <c r="J320" s="208"/>
      <c r="K320" s="208"/>
      <c r="L320" s="213"/>
      <c r="M320" s="214"/>
      <c r="N320" s="215"/>
      <c r="O320" s="215"/>
      <c r="P320" s="215"/>
      <c r="Q320" s="215"/>
      <c r="R320" s="215"/>
      <c r="S320" s="215"/>
      <c r="T320" s="216"/>
      <c r="AT320" s="217" t="s">
        <v>150</v>
      </c>
      <c r="AU320" s="217" t="s">
        <v>95</v>
      </c>
      <c r="AV320" s="14" t="s">
        <v>95</v>
      </c>
      <c r="AW320" s="14" t="s">
        <v>40</v>
      </c>
      <c r="AX320" s="14" t="s">
        <v>85</v>
      </c>
      <c r="AY320" s="217" t="s">
        <v>140</v>
      </c>
    </row>
    <row r="321" spans="1:65" s="14" customFormat="1" ht="11.25">
      <c r="B321" s="207"/>
      <c r="C321" s="208"/>
      <c r="D321" s="198" t="s">
        <v>150</v>
      </c>
      <c r="E321" s="209" t="s">
        <v>1</v>
      </c>
      <c r="F321" s="210" t="s">
        <v>157</v>
      </c>
      <c r="G321" s="208"/>
      <c r="H321" s="211">
        <v>4</v>
      </c>
      <c r="I321" s="212"/>
      <c r="J321" s="208"/>
      <c r="K321" s="208"/>
      <c r="L321" s="213"/>
      <c r="M321" s="214"/>
      <c r="N321" s="215"/>
      <c r="O321" s="215"/>
      <c r="P321" s="215"/>
      <c r="Q321" s="215"/>
      <c r="R321" s="215"/>
      <c r="S321" s="215"/>
      <c r="T321" s="216"/>
      <c r="AT321" s="217" t="s">
        <v>150</v>
      </c>
      <c r="AU321" s="217" t="s">
        <v>95</v>
      </c>
      <c r="AV321" s="14" t="s">
        <v>95</v>
      </c>
      <c r="AW321" s="14" t="s">
        <v>40</v>
      </c>
      <c r="AX321" s="14" t="s">
        <v>85</v>
      </c>
      <c r="AY321" s="217" t="s">
        <v>140</v>
      </c>
    </row>
    <row r="322" spans="1:65" s="14" customFormat="1" ht="11.25">
      <c r="B322" s="207"/>
      <c r="C322" s="208"/>
      <c r="D322" s="198" t="s">
        <v>150</v>
      </c>
      <c r="E322" s="209" t="s">
        <v>1</v>
      </c>
      <c r="F322" s="210" t="s">
        <v>158</v>
      </c>
      <c r="G322" s="208"/>
      <c r="H322" s="211">
        <v>4</v>
      </c>
      <c r="I322" s="212"/>
      <c r="J322" s="208"/>
      <c r="K322" s="208"/>
      <c r="L322" s="213"/>
      <c r="M322" s="214"/>
      <c r="N322" s="215"/>
      <c r="O322" s="215"/>
      <c r="P322" s="215"/>
      <c r="Q322" s="215"/>
      <c r="R322" s="215"/>
      <c r="S322" s="215"/>
      <c r="T322" s="216"/>
      <c r="AT322" s="217" t="s">
        <v>150</v>
      </c>
      <c r="AU322" s="217" t="s">
        <v>95</v>
      </c>
      <c r="AV322" s="14" t="s">
        <v>95</v>
      </c>
      <c r="AW322" s="14" t="s">
        <v>40</v>
      </c>
      <c r="AX322" s="14" t="s">
        <v>85</v>
      </c>
      <c r="AY322" s="217" t="s">
        <v>140</v>
      </c>
    </row>
    <row r="323" spans="1:65" s="14" customFormat="1" ht="11.25">
      <c r="B323" s="207"/>
      <c r="C323" s="208"/>
      <c r="D323" s="198" t="s">
        <v>150</v>
      </c>
      <c r="E323" s="209" t="s">
        <v>1</v>
      </c>
      <c r="F323" s="210" t="s">
        <v>159</v>
      </c>
      <c r="G323" s="208"/>
      <c r="H323" s="211">
        <v>1</v>
      </c>
      <c r="I323" s="212"/>
      <c r="J323" s="208"/>
      <c r="K323" s="208"/>
      <c r="L323" s="213"/>
      <c r="M323" s="214"/>
      <c r="N323" s="215"/>
      <c r="O323" s="215"/>
      <c r="P323" s="215"/>
      <c r="Q323" s="215"/>
      <c r="R323" s="215"/>
      <c r="S323" s="215"/>
      <c r="T323" s="216"/>
      <c r="AT323" s="217" t="s">
        <v>150</v>
      </c>
      <c r="AU323" s="217" t="s">
        <v>95</v>
      </c>
      <c r="AV323" s="14" t="s">
        <v>95</v>
      </c>
      <c r="AW323" s="14" t="s">
        <v>40</v>
      </c>
      <c r="AX323" s="14" t="s">
        <v>85</v>
      </c>
      <c r="AY323" s="217" t="s">
        <v>140</v>
      </c>
    </row>
    <row r="324" spans="1:65" s="14" customFormat="1" ht="11.25">
      <c r="B324" s="207"/>
      <c r="C324" s="208"/>
      <c r="D324" s="198" t="s">
        <v>150</v>
      </c>
      <c r="E324" s="209" t="s">
        <v>1</v>
      </c>
      <c r="F324" s="210" t="s">
        <v>160</v>
      </c>
      <c r="G324" s="208"/>
      <c r="H324" s="211">
        <v>1</v>
      </c>
      <c r="I324" s="212"/>
      <c r="J324" s="208"/>
      <c r="K324" s="208"/>
      <c r="L324" s="213"/>
      <c r="M324" s="214"/>
      <c r="N324" s="215"/>
      <c r="O324" s="215"/>
      <c r="P324" s="215"/>
      <c r="Q324" s="215"/>
      <c r="R324" s="215"/>
      <c r="S324" s="215"/>
      <c r="T324" s="216"/>
      <c r="AT324" s="217" t="s">
        <v>150</v>
      </c>
      <c r="AU324" s="217" t="s">
        <v>95</v>
      </c>
      <c r="AV324" s="14" t="s">
        <v>95</v>
      </c>
      <c r="AW324" s="14" t="s">
        <v>40</v>
      </c>
      <c r="AX324" s="14" t="s">
        <v>85</v>
      </c>
      <c r="AY324" s="217" t="s">
        <v>140</v>
      </c>
    </row>
    <row r="325" spans="1:65" s="15" customFormat="1" ht="11.25">
      <c r="B325" s="218"/>
      <c r="C325" s="219"/>
      <c r="D325" s="198" t="s">
        <v>150</v>
      </c>
      <c r="E325" s="220" t="s">
        <v>1</v>
      </c>
      <c r="F325" s="221" t="s">
        <v>161</v>
      </c>
      <c r="G325" s="219"/>
      <c r="H325" s="222">
        <v>22</v>
      </c>
      <c r="I325" s="223"/>
      <c r="J325" s="219"/>
      <c r="K325" s="219"/>
      <c r="L325" s="224"/>
      <c r="M325" s="225"/>
      <c r="N325" s="226"/>
      <c r="O325" s="226"/>
      <c r="P325" s="226"/>
      <c r="Q325" s="226"/>
      <c r="R325" s="226"/>
      <c r="S325" s="226"/>
      <c r="T325" s="227"/>
      <c r="AT325" s="228" t="s">
        <v>150</v>
      </c>
      <c r="AU325" s="228" t="s">
        <v>95</v>
      </c>
      <c r="AV325" s="15" t="s">
        <v>148</v>
      </c>
      <c r="AW325" s="15" t="s">
        <v>40</v>
      </c>
      <c r="AX325" s="15" t="s">
        <v>93</v>
      </c>
      <c r="AY325" s="228" t="s">
        <v>140</v>
      </c>
    </row>
    <row r="326" spans="1:65" s="2" customFormat="1" ht="24.2" customHeight="1">
      <c r="A326" s="35"/>
      <c r="B326" s="36"/>
      <c r="C326" s="183" t="s">
        <v>386</v>
      </c>
      <c r="D326" s="183" t="s">
        <v>143</v>
      </c>
      <c r="E326" s="184" t="s">
        <v>387</v>
      </c>
      <c r="F326" s="185" t="s">
        <v>388</v>
      </c>
      <c r="G326" s="186" t="s">
        <v>357</v>
      </c>
      <c r="H326" s="187">
        <v>16.3</v>
      </c>
      <c r="I326" s="188"/>
      <c r="J326" s="189">
        <f>ROUND(I326*H326,2)</f>
        <v>0</v>
      </c>
      <c r="K326" s="185" t="s">
        <v>147</v>
      </c>
      <c r="L326" s="40"/>
      <c r="M326" s="190" t="s">
        <v>1</v>
      </c>
      <c r="N326" s="191" t="s">
        <v>50</v>
      </c>
      <c r="O326" s="72"/>
      <c r="P326" s="192">
        <f>O326*H326</f>
        <v>0</v>
      </c>
      <c r="Q326" s="192">
        <v>0</v>
      </c>
      <c r="R326" s="192">
        <f>Q326*H326</f>
        <v>0</v>
      </c>
      <c r="S326" s="192">
        <v>0</v>
      </c>
      <c r="T326" s="193">
        <f>S326*H326</f>
        <v>0</v>
      </c>
      <c r="U326" s="35"/>
      <c r="V326" s="35"/>
      <c r="W326" s="35"/>
      <c r="X326" s="35"/>
      <c r="Y326" s="35"/>
      <c r="Z326" s="35"/>
      <c r="AA326" s="35"/>
      <c r="AB326" s="35"/>
      <c r="AC326" s="35"/>
      <c r="AD326" s="35"/>
      <c r="AE326" s="35"/>
      <c r="AR326" s="194" t="s">
        <v>148</v>
      </c>
      <c r="AT326" s="194" t="s">
        <v>143</v>
      </c>
      <c r="AU326" s="194" t="s">
        <v>95</v>
      </c>
      <c r="AY326" s="17" t="s">
        <v>140</v>
      </c>
      <c r="BE326" s="195">
        <f>IF(N326="základní",J326,0)</f>
        <v>0</v>
      </c>
      <c r="BF326" s="195">
        <f>IF(N326="snížená",J326,0)</f>
        <v>0</v>
      </c>
      <c r="BG326" s="195">
        <f>IF(N326="zákl. přenesená",J326,0)</f>
        <v>0</v>
      </c>
      <c r="BH326" s="195">
        <f>IF(N326="sníž. přenesená",J326,0)</f>
        <v>0</v>
      </c>
      <c r="BI326" s="195">
        <f>IF(N326="nulová",J326,0)</f>
        <v>0</v>
      </c>
      <c r="BJ326" s="17" t="s">
        <v>93</v>
      </c>
      <c r="BK326" s="195">
        <f>ROUND(I326*H326,2)</f>
        <v>0</v>
      </c>
      <c r="BL326" s="17" t="s">
        <v>148</v>
      </c>
      <c r="BM326" s="194" t="s">
        <v>389</v>
      </c>
    </row>
    <row r="327" spans="1:65" s="13" customFormat="1" ht="11.25">
      <c r="B327" s="196"/>
      <c r="C327" s="197"/>
      <c r="D327" s="198" t="s">
        <v>150</v>
      </c>
      <c r="E327" s="199" t="s">
        <v>1</v>
      </c>
      <c r="F327" s="200" t="s">
        <v>390</v>
      </c>
      <c r="G327" s="197"/>
      <c r="H327" s="199" t="s">
        <v>1</v>
      </c>
      <c r="I327" s="201"/>
      <c r="J327" s="197"/>
      <c r="K327" s="197"/>
      <c r="L327" s="202"/>
      <c r="M327" s="203"/>
      <c r="N327" s="204"/>
      <c r="O327" s="204"/>
      <c r="P327" s="204"/>
      <c r="Q327" s="204"/>
      <c r="R327" s="204"/>
      <c r="S327" s="204"/>
      <c r="T327" s="205"/>
      <c r="AT327" s="206" t="s">
        <v>150</v>
      </c>
      <c r="AU327" s="206" t="s">
        <v>95</v>
      </c>
      <c r="AV327" s="13" t="s">
        <v>93</v>
      </c>
      <c r="AW327" s="13" t="s">
        <v>40</v>
      </c>
      <c r="AX327" s="13" t="s">
        <v>85</v>
      </c>
      <c r="AY327" s="206" t="s">
        <v>140</v>
      </c>
    </row>
    <row r="328" spans="1:65" s="14" customFormat="1" ht="11.25">
      <c r="B328" s="207"/>
      <c r="C328" s="208"/>
      <c r="D328" s="198" t="s">
        <v>150</v>
      </c>
      <c r="E328" s="209" t="s">
        <v>1</v>
      </c>
      <c r="F328" s="210" t="s">
        <v>391</v>
      </c>
      <c r="G328" s="208"/>
      <c r="H328" s="211">
        <v>3</v>
      </c>
      <c r="I328" s="212"/>
      <c r="J328" s="208"/>
      <c r="K328" s="208"/>
      <c r="L328" s="213"/>
      <c r="M328" s="214"/>
      <c r="N328" s="215"/>
      <c r="O328" s="215"/>
      <c r="P328" s="215"/>
      <c r="Q328" s="215"/>
      <c r="R328" s="215"/>
      <c r="S328" s="215"/>
      <c r="T328" s="216"/>
      <c r="AT328" s="217" t="s">
        <v>150</v>
      </c>
      <c r="AU328" s="217" t="s">
        <v>95</v>
      </c>
      <c r="AV328" s="14" t="s">
        <v>95</v>
      </c>
      <c r="AW328" s="14" t="s">
        <v>40</v>
      </c>
      <c r="AX328" s="14" t="s">
        <v>85</v>
      </c>
      <c r="AY328" s="217" t="s">
        <v>140</v>
      </c>
    </row>
    <row r="329" spans="1:65" s="14" customFormat="1" ht="11.25">
      <c r="B329" s="207"/>
      <c r="C329" s="208"/>
      <c r="D329" s="198" t="s">
        <v>150</v>
      </c>
      <c r="E329" s="209" t="s">
        <v>1</v>
      </c>
      <c r="F329" s="210" t="s">
        <v>392</v>
      </c>
      <c r="G329" s="208"/>
      <c r="H329" s="211">
        <v>4.5</v>
      </c>
      <c r="I329" s="212"/>
      <c r="J329" s="208"/>
      <c r="K329" s="208"/>
      <c r="L329" s="213"/>
      <c r="M329" s="214"/>
      <c r="N329" s="215"/>
      <c r="O329" s="215"/>
      <c r="P329" s="215"/>
      <c r="Q329" s="215"/>
      <c r="R329" s="215"/>
      <c r="S329" s="215"/>
      <c r="T329" s="216"/>
      <c r="AT329" s="217" t="s">
        <v>150</v>
      </c>
      <c r="AU329" s="217" t="s">
        <v>95</v>
      </c>
      <c r="AV329" s="14" t="s">
        <v>95</v>
      </c>
      <c r="AW329" s="14" t="s">
        <v>40</v>
      </c>
      <c r="AX329" s="14" t="s">
        <v>85</v>
      </c>
      <c r="AY329" s="217" t="s">
        <v>140</v>
      </c>
    </row>
    <row r="330" spans="1:65" s="14" customFormat="1" ht="11.25">
      <c r="B330" s="207"/>
      <c r="C330" s="208"/>
      <c r="D330" s="198" t="s">
        <v>150</v>
      </c>
      <c r="E330" s="209" t="s">
        <v>1</v>
      </c>
      <c r="F330" s="210" t="s">
        <v>393</v>
      </c>
      <c r="G330" s="208"/>
      <c r="H330" s="211">
        <v>4.4000000000000004</v>
      </c>
      <c r="I330" s="212"/>
      <c r="J330" s="208"/>
      <c r="K330" s="208"/>
      <c r="L330" s="213"/>
      <c r="M330" s="214"/>
      <c r="N330" s="215"/>
      <c r="O330" s="215"/>
      <c r="P330" s="215"/>
      <c r="Q330" s="215"/>
      <c r="R330" s="215"/>
      <c r="S330" s="215"/>
      <c r="T330" s="216"/>
      <c r="AT330" s="217" t="s">
        <v>150</v>
      </c>
      <c r="AU330" s="217" t="s">
        <v>95</v>
      </c>
      <c r="AV330" s="14" t="s">
        <v>95</v>
      </c>
      <c r="AW330" s="14" t="s">
        <v>40</v>
      </c>
      <c r="AX330" s="14" t="s">
        <v>85</v>
      </c>
      <c r="AY330" s="217" t="s">
        <v>140</v>
      </c>
    </row>
    <row r="331" spans="1:65" s="14" customFormat="1" ht="11.25">
      <c r="B331" s="207"/>
      <c r="C331" s="208"/>
      <c r="D331" s="198" t="s">
        <v>150</v>
      </c>
      <c r="E331" s="209" t="s">
        <v>1</v>
      </c>
      <c r="F331" s="210" t="s">
        <v>394</v>
      </c>
      <c r="G331" s="208"/>
      <c r="H331" s="211">
        <v>4.4000000000000004</v>
      </c>
      <c r="I331" s="212"/>
      <c r="J331" s="208"/>
      <c r="K331" s="208"/>
      <c r="L331" s="213"/>
      <c r="M331" s="214"/>
      <c r="N331" s="215"/>
      <c r="O331" s="215"/>
      <c r="P331" s="215"/>
      <c r="Q331" s="215"/>
      <c r="R331" s="215"/>
      <c r="S331" s="215"/>
      <c r="T331" s="216"/>
      <c r="AT331" s="217" t="s">
        <v>150</v>
      </c>
      <c r="AU331" s="217" t="s">
        <v>95</v>
      </c>
      <c r="AV331" s="14" t="s">
        <v>95</v>
      </c>
      <c r="AW331" s="14" t="s">
        <v>40</v>
      </c>
      <c r="AX331" s="14" t="s">
        <v>85</v>
      </c>
      <c r="AY331" s="217" t="s">
        <v>140</v>
      </c>
    </row>
    <row r="332" spans="1:65" s="15" customFormat="1" ht="11.25">
      <c r="B332" s="218"/>
      <c r="C332" s="219"/>
      <c r="D332" s="198" t="s">
        <v>150</v>
      </c>
      <c r="E332" s="220" t="s">
        <v>1</v>
      </c>
      <c r="F332" s="221" t="s">
        <v>161</v>
      </c>
      <c r="G332" s="219"/>
      <c r="H332" s="222">
        <v>16.3</v>
      </c>
      <c r="I332" s="223"/>
      <c r="J332" s="219"/>
      <c r="K332" s="219"/>
      <c r="L332" s="224"/>
      <c r="M332" s="225"/>
      <c r="N332" s="226"/>
      <c r="O332" s="226"/>
      <c r="P332" s="226"/>
      <c r="Q332" s="226"/>
      <c r="R332" s="226"/>
      <c r="S332" s="226"/>
      <c r="T332" s="227"/>
      <c r="AT332" s="228" t="s">
        <v>150</v>
      </c>
      <c r="AU332" s="228" t="s">
        <v>95</v>
      </c>
      <c r="AV332" s="15" t="s">
        <v>148</v>
      </c>
      <c r="AW332" s="15" t="s">
        <v>40</v>
      </c>
      <c r="AX332" s="15" t="s">
        <v>93</v>
      </c>
      <c r="AY332" s="228" t="s">
        <v>140</v>
      </c>
    </row>
    <row r="333" spans="1:65" s="2" customFormat="1" ht="37.9" customHeight="1">
      <c r="A333" s="35"/>
      <c r="B333" s="36"/>
      <c r="C333" s="183" t="s">
        <v>395</v>
      </c>
      <c r="D333" s="183" t="s">
        <v>143</v>
      </c>
      <c r="E333" s="184" t="s">
        <v>396</v>
      </c>
      <c r="F333" s="185" t="s">
        <v>397</v>
      </c>
      <c r="G333" s="186" t="s">
        <v>164</v>
      </c>
      <c r="H333" s="187">
        <v>243.28700000000001</v>
      </c>
      <c r="I333" s="188"/>
      <c r="J333" s="189">
        <f>ROUND(I333*H333,2)</f>
        <v>0</v>
      </c>
      <c r="K333" s="185" t="s">
        <v>147</v>
      </c>
      <c r="L333" s="40"/>
      <c r="M333" s="190" t="s">
        <v>1</v>
      </c>
      <c r="N333" s="191" t="s">
        <v>50</v>
      </c>
      <c r="O333" s="72"/>
      <c r="P333" s="192">
        <f>O333*H333</f>
        <v>0</v>
      </c>
      <c r="Q333" s="192">
        <v>0</v>
      </c>
      <c r="R333" s="192">
        <f>Q333*H333</f>
        <v>0</v>
      </c>
      <c r="S333" s="192">
        <v>4.0000000000000001E-3</v>
      </c>
      <c r="T333" s="193">
        <f>S333*H333</f>
        <v>0.97314800000000001</v>
      </c>
      <c r="U333" s="35"/>
      <c r="V333" s="35"/>
      <c r="W333" s="35"/>
      <c r="X333" s="35"/>
      <c r="Y333" s="35"/>
      <c r="Z333" s="35"/>
      <c r="AA333" s="35"/>
      <c r="AB333" s="35"/>
      <c r="AC333" s="35"/>
      <c r="AD333" s="35"/>
      <c r="AE333" s="35"/>
      <c r="AR333" s="194" t="s">
        <v>148</v>
      </c>
      <c r="AT333" s="194" t="s">
        <v>143</v>
      </c>
      <c r="AU333" s="194" t="s">
        <v>95</v>
      </c>
      <c r="AY333" s="17" t="s">
        <v>140</v>
      </c>
      <c r="BE333" s="195">
        <f>IF(N333="základní",J333,0)</f>
        <v>0</v>
      </c>
      <c r="BF333" s="195">
        <f>IF(N333="snížená",J333,0)</f>
        <v>0</v>
      </c>
      <c r="BG333" s="195">
        <f>IF(N333="zákl. přenesená",J333,0)</f>
        <v>0</v>
      </c>
      <c r="BH333" s="195">
        <f>IF(N333="sníž. přenesená",J333,0)</f>
        <v>0</v>
      </c>
      <c r="BI333" s="195">
        <f>IF(N333="nulová",J333,0)</f>
        <v>0</v>
      </c>
      <c r="BJ333" s="17" t="s">
        <v>93</v>
      </c>
      <c r="BK333" s="195">
        <f>ROUND(I333*H333,2)</f>
        <v>0</v>
      </c>
      <c r="BL333" s="17" t="s">
        <v>148</v>
      </c>
      <c r="BM333" s="194" t="s">
        <v>398</v>
      </c>
    </row>
    <row r="334" spans="1:65" s="2" customFormat="1" ht="37.9" customHeight="1">
      <c r="A334" s="35"/>
      <c r="B334" s="36"/>
      <c r="C334" s="183" t="s">
        <v>321</v>
      </c>
      <c r="D334" s="183" t="s">
        <v>143</v>
      </c>
      <c r="E334" s="184" t="s">
        <v>399</v>
      </c>
      <c r="F334" s="185" t="s">
        <v>400</v>
      </c>
      <c r="G334" s="186" t="s">
        <v>164</v>
      </c>
      <c r="H334" s="187">
        <v>689.13300000000004</v>
      </c>
      <c r="I334" s="188"/>
      <c r="J334" s="189">
        <f>ROUND(I334*H334,2)</f>
        <v>0</v>
      </c>
      <c r="K334" s="185" t="s">
        <v>147</v>
      </c>
      <c r="L334" s="40"/>
      <c r="M334" s="190" t="s">
        <v>1</v>
      </c>
      <c r="N334" s="191" t="s">
        <v>50</v>
      </c>
      <c r="O334" s="72"/>
      <c r="P334" s="192">
        <f>O334*H334</f>
        <v>0</v>
      </c>
      <c r="Q334" s="192">
        <v>0</v>
      </c>
      <c r="R334" s="192">
        <f>Q334*H334</f>
        <v>0</v>
      </c>
      <c r="S334" s="192">
        <v>0.01</v>
      </c>
      <c r="T334" s="193">
        <f>S334*H334</f>
        <v>6.8913300000000008</v>
      </c>
      <c r="U334" s="35"/>
      <c r="V334" s="35"/>
      <c r="W334" s="35"/>
      <c r="X334" s="35"/>
      <c r="Y334" s="35"/>
      <c r="Z334" s="35"/>
      <c r="AA334" s="35"/>
      <c r="AB334" s="35"/>
      <c r="AC334" s="35"/>
      <c r="AD334" s="35"/>
      <c r="AE334" s="35"/>
      <c r="AR334" s="194" t="s">
        <v>148</v>
      </c>
      <c r="AT334" s="194" t="s">
        <v>143</v>
      </c>
      <c r="AU334" s="194" t="s">
        <v>95</v>
      </c>
      <c r="AY334" s="17" t="s">
        <v>140</v>
      </c>
      <c r="BE334" s="195">
        <f>IF(N334="základní",J334,0)</f>
        <v>0</v>
      </c>
      <c r="BF334" s="195">
        <f>IF(N334="snížená",J334,0)</f>
        <v>0</v>
      </c>
      <c r="BG334" s="195">
        <f>IF(N334="zákl. přenesená",J334,0)</f>
        <v>0</v>
      </c>
      <c r="BH334" s="195">
        <f>IF(N334="sníž. přenesená",J334,0)</f>
        <v>0</v>
      </c>
      <c r="BI334" s="195">
        <f>IF(N334="nulová",J334,0)</f>
        <v>0</v>
      </c>
      <c r="BJ334" s="17" t="s">
        <v>93</v>
      </c>
      <c r="BK334" s="195">
        <f>ROUND(I334*H334,2)</f>
        <v>0</v>
      </c>
      <c r="BL334" s="17" t="s">
        <v>148</v>
      </c>
      <c r="BM334" s="194" t="s">
        <v>401</v>
      </c>
    </row>
    <row r="335" spans="1:65" s="12" customFormat="1" ht="22.9" customHeight="1">
      <c r="B335" s="167"/>
      <c r="C335" s="168"/>
      <c r="D335" s="169" t="s">
        <v>84</v>
      </c>
      <c r="E335" s="181" t="s">
        <v>402</v>
      </c>
      <c r="F335" s="181" t="s">
        <v>403</v>
      </c>
      <c r="G335" s="168"/>
      <c r="H335" s="168"/>
      <c r="I335" s="171"/>
      <c r="J335" s="182">
        <f>BK335</f>
        <v>0</v>
      </c>
      <c r="K335" s="168"/>
      <c r="L335" s="173"/>
      <c r="M335" s="174"/>
      <c r="N335" s="175"/>
      <c r="O335" s="175"/>
      <c r="P335" s="176">
        <f>SUM(P336:P342)</f>
        <v>0</v>
      </c>
      <c r="Q335" s="175"/>
      <c r="R335" s="176">
        <f>SUM(R336:R342)</f>
        <v>0</v>
      </c>
      <c r="S335" s="175"/>
      <c r="T335" s="177">
        <f>SUM(T336:T342)</f>
        <v>0</v>
      </c>
      <c r="AR335" s="178" t="s">
        <v>93</v>
      </c>
      <c r="AT335" s="179" t="s">
        <v>84</v>
      </c>
      <c r="AU335" s="179" t="s">
        <v>93</v>
      </c>
      <c r="AY335" s="178" t="s">
        <v>140</v>
      </c>
      <c r="BK335" s="180">
        <f>SUM(BK336:BK342)</f>
        <v>0</v>
      </c>
    </row>
    <row r="336" spans="1:65" s="2" customFormat="1" ht="33" customHeight="1">
      <c r="A336" s="35"/>
      <c r="B336" s="36"/>
      <c r="C336" s="183" t="s">
        <v>404</v>
      </c>
      <c r="D336" s="183" t="s">
        <v>143</v>
      </c>
      <c r="E336" s="184" t="s">
        <v>405</v>
      </c>
      <c r="F336" s="185" t="s">
        <v>406</v>
      </c>
      <c r="G336" s="186" t="s">
        <v>289</v>
      </c>
      <c r="H336" s="187">
        <v>44.963000000000001</v>
      </c>
      <c r="I336" s="188"/>
      <c r="J336" s="189">
        <f>ROUND(I336*H336,2)</f>
        <v>0</v>
      </c>
      <c r="K336" s="185" t="s">
        <v>147</v>
      </c>
      <c r="L336" s="40"/>
      <c r="M336" s="190" t="s">
        <v>1</v>
      </c>
      <c r="N336" s="191" t="s">
        <v>50</v>
      </c>
      <c r="O336" s="72"/>
      <c r="P336" s="192">
        <f>O336*H336</f>
        <v>0</v>
      </c>
      <c r="Q336" s="192">
        <v>0</v>
      </c>
      <c r="R336" s="192">
        <f>Q336*H336</f>
        <v>0</v>
      </c>
      <c r="S336" s="192">
        <v>0</v>
      </c>
      <c r="T336" s="193">
        <f>S336*H336</f>
        <v>0</v>
      </c>
      <c r="U336" s="35"/>
      <c r="V336" s="35"/>
      <c r="W336" s="35"/>
      <c r="X336" s="35"/>
      <c r="Y336" s="35"/>
      <c r="Z336" s="35"/>
      <c r="AA336" s="35"/>
      <c r="AB336" s="35"/>
      <c r="AC336" s="35"/>
      <c r="AD336" s="35"/>
      <c r="AE336" s="35"/>
      <c r="AR336" s="194" t="s">
        <v>148</v>
      </c>
      <c r="AT336" s="194" t="s">
        <v>143</v>
      </c>
      <c r="AU336" s="194" t="s">
        <v>95</v>
      </c>
      <c r="AY336" s="17" t="s">
        <v>140</v>
      </c>
      <c r="BE336" s="195">
        <f>IF(N336="základní",J336,0)</f>
        <v>0</v>
      </c>
      <c r="BF336" s="195">
        <f>IF(N336="snížená",J336,0)</f>
        <v>0</v>
      </c>
      <c r="BG336" s="195">
        <f>IF(N336="zákl. přenesená",J336,0)</f>
        <v>0</v>
      </c>
      <c r="BH336" s="195">
        <f>IF(N336="sníž. přenesená",J336,0)</f>
        <v>0</v>
      </c>
      <c r="BI336" s="195">
        <f>IF(N336="nulová",J336,0)</f>
        <v>0</v>
      </c>
      <c r="BJ336" s="17" t="s">
        <v>93</v>
      </c>
      <c r="BK336" s="195">
        <f>ROUND(I336*H336,2)</f>
        <v>0</v>
      </c>
      <c r="BL336" s="17" t="s">
        <v>148</v>
      </c>
      <c r="BM336" s="194" t="s">
        <v>407</v>
      </c>
    </row>
    <row r="337" spans="1:65" s="2" customFormat="1" ht="33" customHeight="1">
      <c r="A337" s="35"/>
      <c r="B337" s="36"/>
      <c r="C337" s="183" t="s">
        <v>408</v>
      </c>
      <c r="D337" s="183" t="s">
        <v>143</v>
      </c>
      <c r="E337" s="184" t="s">
        <v>409</v>
      </c>
      <c r="F337" s="185" t="s">
        <v>410</v>
      </c>
      <c r="G337" s="186" t="s">
        <v>289</v>
      </c>
      <c r="H337" s="187">
        <v>44.963000000000001</v>
      </c>
      <c r="I337" s="188"/>
      <c r="J337" s="189">
        <f>ROUND(I337*H337,2)</f>
        <v>0</v>
      </c>
      <c r="K337" s="185" t="s">
        <v>147</v>
      </c>
      <c r="L337" s="40"/>
      <c r="M337" s="190" t="s">
        <v>1</v>
      </c>
      <c r="N337" s="191" t="s">
        <v>50</v>
      </c>
      <c r="O337" s="72"/>
      <c r="P337" s="192">
        <f>O337*H337</f>
        <v>0</v>
      </c>
      <c r="Q337" s="192">
        <v>0</v>
      </c>
      <c r="R337" s="192">
        <f>Q337*H337</f>
        <v>0</v>
      </c>
      <c r="S337" s="192">
        <v>0</v>
      </c>
      <c r="T337" s="193">
        <f>S337*H337</f>
        <v>0</v>
      </c>
      <c r="U337" s="35"/>
      <c r="V337" s="35"/>
      <c r="W337" s="35"/>
      <c r="X337" s="35"/>
      <c r="Y337" s="35"/>
      <c r="Z337" s="35"/>
      <c r="AA337" s="35"/>
      <c r="AB337" s="35"/>
      <c r="AC337" s="35"/>
      <c r="AD337" s="35"/>
      <c r="AE337" s="35"/>
      <c r="AR337" s="194" t="s">
        <v>148</v>
      </c>
      <c r="AT337" s="194" t="s">
        <v>143</v>
      </c>
      <c r="AU337" s="194" t="s">
        <v>95</v>
      </c>
      <c r="AY337" s="17" t="s">
        <v>140</v>
      </c>
      <c r="BE337" s="195">
        <f>IF(N337="základní",J337,0)</f>
        <v>0</v>
      </c>
      <c r="BF337" s="195">
        <f>IF(N337="snížená",J337,0)</f>
        <v>0</v>
      </c>
      <c r="BG337" s="195">
        <f>IF(N337="zákl. přenesená",J337,0)</f>
        <v>0</v>
      </c>
      <c r="BH337" s="195">
        <f>IF(N337="sníž. přenesená",J337,0)</f>
        <v>0</v>
      </c>
      <c r="BI337" s="195">
        <f>IF(N337="nulová",J337,0)</f>
        <v>0</v>
      </c>
      <c r="BJ337" s="17" t="s">
        <v>93</v>
      </c>
      <c r="BK337" s="195">
        <f>ROUND(I337*H337,2)</f>
        <v>0</v>
      </c>
      <c r="BL337" s="17" t="s">
        <v>148</v>
      </c>
      <c r="BM337" s="194" t="s">
        <v>411</v>
      </c>
    </row>
    <row r="338" spans="1:65" s="2" customFormat="1" ht="24.2" customHeight="1">
      <c r="A338" s="35"/>
      <c r="B338" s="36"/>
      <c r="C338" s="183" t="s">
        <v>412</v>
      </c>
      <c r="D338" s="183" t="s">
        <v>143</v>
      </c>
      <c r="E338" s="184" t="s">
        <v>413</v>
      </c>
      <c r="F338" s="185" t="s">
        <v>414</v>
      </c>
      <c r="G338" s="186" t="s">
        <v>289</v>
      </c>
      <c r="H338" s="187">
        <v>772.94</v>
      </c>
      <c r="I338" s="188"/>
      <c r="J338" s="189">
        <f>ROUND(I338*H338,2)</f>
        <v>0</v>
      </c>
      <c r="K338" s="185" t="s">
        <v>147</v>
      </c>
      <c r="L338" s="40"/>
      <c r="M338" s="190" t="s">
        <v>1</v>
      </c>
      <c r="N338" s="191" t="s">
        <v>50</v>
      </c>
      <c r="O338" s="72"/>
      <c r="P338" s="192">
        <f>O338*H338</f>
        <v>0</v>
      </c>
      <c r="Q338" s="192">
        <v>0</v>
      </c>
      <c r="R338" s="192">
        <f>Q338*H338</f>
        <v>0</v>
      </c>
      <c r="S338" s="192">
        <v>0</v>
      </c>
      <c r="T338" s="193">
        <f>S338*H338</f>
        <v>0</v>
      </c>
      <c r="U338" s="35"/>
      <c r="V338" s="35"/>
      <c r="W338" s="35"/>
      <c r="X338" s="35"/>
      <c r="Y338" s="35"/>
      <c r="Z338" s="35"/>
      <c r="AA338" s="35"/>
      <c r="AB338" s="35"/>
      <c r="AC338" s="35"/>
      <c r="AD338" s="35"/>
      <c r="AE338" s="35"/>
      <c r="AR338" s="194" t="s">
        <v>148</v>
      </c>
      <c r="AT338" s="194" t="s">
        <v>143</v>
      </c>
      <c r="AU338" s="194" t="s">
        <v>95</v>
      </c>
      <c r="AY338" s="17" t="s">
        <v>140</v>
      </c>
      <c r="BE338" s="195">
        <f>IF(N338="základní",J338,0)</f>
        <v>0</v>
      </c>
      <c r="BF338" s="195">
        <f>IF(N338="snížená",J338,0)</f>
        <v>0</v>
      </c>
      <c r="BG338" s="195">
        <f>IF(N338="zákl. přenesená",J338,0)</f>
        <v>0</v>
      </c>
      <c r="BH338" s="195">
        <f>IF(N338="sníž. přenesená",J338,0)</f>
        <v>0</v>
      </c>
      <c r="BI338" s="195">
        <f>IF(N338="nulová",J338,0)</f>
        <v>0</v>
      </c>
      <c r="BJ338" s="17" t="s">
        <v>93</v>
      </c>
      <c r="BK338" s="195">
        <f>ROUND(I338*H338,2)</f>
        <v>0</v>
      </c>
      <c r="BL338" s="17" t="s">
        <v>148</v>
      </c>
      <c r="BM338" s="194" t="s">
        <v>415</v>
      </c>
    </row>
    <row r="339" spans="1:65" s="14" customFormat="1" ht="11.25">
      <c r="B339" s="207"/>
      <c r="C339" s="208"/>
      <c r="D339" s="198" t="s">
        <v>150</v>
      </c>
      <c r="E339" s="209" t="s">
        <v>1</v>
      </c>
      <c r="F339" s="210" t="s">
        <v>416</v>
      </c>
      <c r="G339" s="208"/>
      <c r="H339" s="211">
        <v>772.94</v>
      </c>
      <c r="I339" s="212"/>
      <c r="J339" s="208"/>
      <c r="K339" s="208"/>
      <c r="L339" s="213"/>
      <c r="M339" s="214"/>
      <c r="N339" s="215"/>
      <c r="O339" s="215"/>
      <c r="P339" s="215"/>
      <c r="Q339" s="215"/>
      <c r="R339" s="215"/>
      <c r="S339" s="215"/>
      <c r="T339" s="216"/>
      <c r="AT339" s="217" t="s">
        <v>150</v>
      </c>
      <c r="AU339" s="217" t="s">
        <v>95</v>
      </c>
      <c r="AV339" s="14" t="s">
        <v>95</v>
      </c>
      <c r="AW339" s="14" t="s">
        <v>40</v>
      </c>
      <c r="AX339" s="14" t="s">
        <v>93</v>
      </c>
      <c r="AY339" s="217" t="s">
        <v>140</v>
      </c>
    </row>
    <row r="340" spans="1:65" s="2" customFormat="1" ht="55.5" customHeight="1">
      <c r="A340" s="35"/>
      <c r="B340" s="36"/>
      <c r="C340" s="183" t="s">
        <v>417</v>
      </c>
      <c r="D340" s="183" t="s">
        <v>143</v>
      </c>
      <c r="E340" s="184" t="s">
        <v>418</v>
      </c>
      <c r="F340" s="185" t="s">
        <v>419</v>
      </c>
      <c r="G340" s="186" t="s">
        <v>289</v>
      </c>
      <c r="H340" s="187">
        <v>38.277000000000001</v>
      </c>
      <c r="I340" s="188"/>
      <c r="J340" s="189">
        <f>ROUND(I340*H340,2)</f>
        <v>0</v>
      </c>
      <c r="K340" s="185" t="s">
        <v>147</v>
      </c>
      <c r="L340" s="40"/>
      <c r="M340" s="190" t="s">
        <v>1</v>
      </c>
      <c r="N340" s="191" t="s">
        <v>50</v>
      </c>
      <c r="O340" s="72"/>
      <c r="P340" s="192">
        <f>O340*H340</f>
        <v>0</v>
      </c>
      <c r="Q340" s="192">
        <v>0</v>
      </c>
      <c r="R340" s="192">
        <f>Q340*H340</f>
        <v>0</v>
      </c>
      <c r="S340" s="192">
        <v>0</v>
      </c>
      <c r="T340" s="193">
        <f>S340*H340</f>
        <v>0</v>
      </c>
      <c r="U340" s="35"/>
      <c r="V340" s="35"/>
      <c r="W340" s="35"/>
      <c r="X340" s="35"/>
      <c r="Y340" s="35"/>
      <c r="Z340" s="35"/>
      <c r="AA340" s="35"/>
      <c r="AB340" s="35"/>
      <c r="AC340" s="35"/>
      <c r="AD340" s="35"/>
      <c r="AE340" s="35"/>
      <c r="AR340" s="194" t="s">
        <v>148</v>
      </c>
      <c r="AT340" s="194" t="s">
        <v>143</v>
      </c>
      <c r="AU340" s="194" t="s">
        <v>95</v>
      </c>
      <c r="AY340" s="17" t="s">
        <v>140</v>
      </c>
      <c r="BE340" s="195">
        <f>IF(N340="základní",J340,0)</f>
        <v>0</v>
      </c>
      <c r="BF340" s="195">
        <f>IF(N340="snížená",J340,0)</f>
        <v>0</v>
      </c>
      <c r="BG340" s="195">
        <f>IF(N340="zákl. přenesená",J340,0)</f>
        <v>0</v>
      </c>
      <c r="BH340" s="195">
        <f>IF(N340="sníž. přenesená",J340,0)</f>
        <v>0</v>
      </c>
      <c r="BI340" s="195">
        <f>IF(N340="nulová",J340,0)</f>
        <v>0</v>
      </c>
      <c r="BJ340" s="17" t="s">
        <v>93</v>
      </c>
      <c r="BK340" s="195">
        <f>ROUND(I340*H340,2)</f>
        <v>0</v>
      </c>
      <c r="BL340" s="17" t="s">
        <v>148</v>
      </c>
      <c r="BM340" s="194" t="s">
        <v>420</v>
      </c>
    </row>
    <row r="341" spans="1:65" s="14" customFormat="1" ht="11.25">
      <c r="B341" s="207"/>
      <c r="C341" s="208"/>
      <c r="D341" s="198" t="s">
        <v>150</v>
      </c>
      <c r="E341" s="209" t="s">
        <v>1</v>
      </c>
      <c r="F341" s="210" t="s">
        <v>421</v>
      </c>
      <c r="G341" s="208"/>
      <c r="H341" s="211">
        <v>38.277000000000001</v>
      </c>
      <c r="I341" s="212"/>
      <c r="J341" s="208"/>
      <c r="K341" s="208"/>
      <c r="L341" s="213"/>
      <c r="M341" s="214"/>
      <c r="N341" s="215"/>
      <c r="O341" s="215"/>
      <c r="P341" s="215"/>
      <c r="Q341" s="215"/>
      <c r="R341" s="215"/>
      <c r="S341" s="215"/>
      <c r="T341" s="216"/>
      <c r="AT341" s="217" t="s">
        <v>150</v>
      </c>
      <c r="AU341" s="217" t="s">
        <v>95</v>
      </c>
      <c r="AV341" s="14" t="s">
        <v>95</v>
      </c>
      <c r="AW341" s="14" t="s">
        <v>40</v>
      </c>
      <c r="AX341" s="14" t="s">
        <v>93</v>
      </c>
      <c r="AY341" s="217" t="s">
        <v>140</v>
      </c>
    </row>
    <row r="342" spans="1:65" s="2" customFormat="1" ht="44.25" customHeight="1">
      <c r="A342" s="35"/>
      <c r="B342" s="36"/>
      <c r="C342" s="183" t="s">
        <v>422</v>
      </c>
      <c r="D342" s="183" t="s">
        <v>143</v>
      </c>
      <c r="E342" s="184" t="s">
        <v>423</v>
      </c>
      <c r="F342" s="185" t="s">
        <v>424</v>
      </c>
      <c r="G342" s="186" t="s">
        <v>289</v>
      </c>
      <c r="H342" s="187">
        <v>0.37</v>
      </c>
      <c r="I342" s="188"/>
      <c r="J342" s="189">
        <f>ROUND(I342*H342,2)</f>
        <v>0</v>
      </c>
      <c r="K342" s="185" t="s">
        <v>147</v>
      </c>
      <c r="L342" s="40"/>
      <c r="M342" s="190" t="s">
        <v>1</v>
      </c>
      <c r="N342" s="191" t="s">
        <v>50</v>
      </c>
      <c r="O342" s="72"/>
      <c r="P342" s="192">
        <f>O342*H342</f>
        <v>0</v>
      </c>
      <c r="Q342" s="192">
        <v>0</v>
      </c>
      <c r="R342" s="192">
        <f>Q342*H342</f>
        <v>0</v>
      </c>
      <c r="S342" s="192">
        <v>0</v>
      </c>
      <c r="T342" s="193">
        <f>S342*H342</f>
        <v>0</v>
      </c>
      <c r="U342" s="35"/>
      <c r="V342" s="35"/>
      <c r="W342" s="35"/>
      <c r="X342" s="35"/>
      <c r="Y342" s="35"/>
      <c r="Z342" s="35"/>
      <c r="AA342" s="35"/>
      <c r="AB342" s="35"/>
      <c r="AC342" s="35"/>
      <c r="AD342" s="35"/>
      <c r="AE342" s="35"/>
      <c r="AR342" s="194" t="s">
        <v>148</v>
      </c>
      <c r="AT342" s="194" t="s">
        <v>143</v>
      </c>
      <c r="AU342" s="194" t="s">
        <v>95</v>
      </c>
      <c r="AY342" s="17" t="s">
        <v>140</v>
      </c>
      <c r="BE342" s="195">
        <f>IF(N342="základní",J342,0)</f>
        <v>0</v>
      </c>
      <c r="BF342" s="195">
        <f>IF(N342="snížená",J342,0)</f>
        <v>0</v>
      </c>
      <c r="BG342" s="195">
        <f>IF(N342="zákl. přenesená",J342,0)</f>
        <v>0</v>
      </c>
      <c r="BH342" s="195">
        <f>IF(N342="sníž. přenesená",J342,0)</f>
        <v>0</v>
      </c>
      <c r="BI342" s="195">
        <f>IF(N342="nulová",J342,0)</f>
        <v>0</v>
      </c>
      <c r="BJ342" s="17" t="s">
        <v>93</v>
      </c>
      <c r="BK342" s="195">
        <f>ROUND(I342*H342,2)</f>
        <v>0</v>
      </c>
      <c r="BL342" s="17" t="s">
        <v>148</v>
      </c>
      <c r="BM342" s="194" t="s">
        <v>425</v>
      </c>
    </row>
    <row r="343" spans="1:65" s="12" customFormat="1" ht="22.9" customHeight="1">
      <c r="B343" s="167"/>
      <c r="C343" s="168"/>
      <c r="D343" s="169" t="s">
        <v>84</v>
      </c>
      <c r="E343" s="181" t="s">
        <v>426</v>
      </c>
      <c r="F343" s="181" t="s">
        <v>427</v>
      </c>
      <c r="G343" s="168"/>
      <c r="H343" s="168"/>
      <c r="I343" s="171"/>
      <c r="J343" s="182">
        <f>BK343</f>
        <v>0</v>
      </c>
      <c r="K343" s="168"/>
      <c r="L343" s="173"/>
      <c r="M343" s="174"/>
      <c r="N343" s="175"/>
      <c r="O343" s="175"/>
      <c r="P343" s="176">
        <f>P344</f>
        <v>0</v>
      </c>
      <c r="Q343" s="175"/>
      <c r="R343" s="176">
        <f>R344</f>
        <v>0</v>
      </c>
      <c r="S343" s="175"/>
      <c r="T343" s="177">
        <f>T344</f>
        <v>0</v>
      </c>
      <c r="AR343" s="178" t="s">
        <v>93</v>
      </c>
      <c r="AT343" s="179" t="s">
        <v>84</v>
      </c>
      <c r="AU343" s="179" t="s">
        <v>93</v>
      </c>
      <c r="AY343" s="178" t="s">
        <v>140</v>
      </c>
      <c r="BK343" s="180">
        <f>BK344</f>
        <v>0</v>
      </c>
    </row>
    <row r="344" spans="1:65" s="2" customFormat="1" ht="24.2" customHeight="1">
      <c r="A344" s="35"/>
      <c r="B344" s="36"/>
      <c r="C344" s="183" t="s">
        <v>428</v>
      </c>
      <c r="D344" s="183" t="s">
        <v>143</v>
      </c>
      <c r="E344" s="184" t="s">
        <v>429</v>
      </c>
      <c r="F344" s="185" t="s">
        <v>430</v>
      </c>
      <c r="G344" s="186" t="s">
        <v>289</v>
      </c>
      <c r="H344" s="187">
        <v>20.058</v>
      </c>
      <c r="I344" s="188"/>
      <c r="J344" s="189">
        <f>ROUND(I344*H344,2)</f>
        <v>0</v>
      </c>
      <c r="K344" s="185" t="s">
        <v>147</v>
      </c>
      <c r="L344" s="40"/>
      <c r="M344" s="190" t="s">
        <v>1</v>
      </c>
      <c r="N344" s="191" t="s">
        <v>50</v>
      </c>
      <c r="O344" s="72"/>
      <c r="P344" s="192">
        <f>O344*H344</f>
        <v>0</v>
      </c>
      <c r="Q344" s="192">
        <v>0</v>
      </c>
      <c r="R344" s="192">
        <f>Q344*H344</f>
        <v>0</v>
      </c>
      <c r="S344" s="192">
        <v>0</v>
      </c>
      <c r="T344" s="193">
        <f>S344*H344</f>
        <v>0</v>
      </c>
      <c r="U344" s="35"/>
      <c r="V344" s="35"/>
      <c r="W344" s="35"/>
      <c r="X344" s="35"/>
      <c r="Y344" s="35"/>
      <c r="Z344" s="35"/>
      <c r="AA344" s="35"/>
      <c r="AB344" s="35"/>
      <c r="AC344" s="35"/>
      <c r="AD344" s="35"/>
      <c r="AE344" s="35"/>
      <c r="AR344" s="194" t="s">
        <v>148</v>
      </c>
      <c r="AT344" s="194" t="s">
        <v>143</v>
      </c>
      <c r="AU344" s="194" t="s">
        <v>95</v>
      </c>
      <c r="AY344" s="17" t="s">
        <v>140</v>
      </c>
      <c r="BE344" s="195">
        <f>IF(N344="základní",J344,0)</f>
        <v>0</v>
      </c>
      <c r="BF344" s="195">
        <f>IF(N344="snížená",J344,0)</f>
        <v>0</v>
      </c>
      <c r="BG344" s="195">
        <f>IF(N344="zákl. přenesená",J344,0)</f>
        <v>0</v>
      </c>
      <c r="BH344" s="195">
        <f>IF(N344="sníž. přenesená",J344,0)</f>
        <v>0</v>
      </c>
      <c r="BI344" s="195">
        <f>IF(N344="nulová",J344,0)</f>
        <v>0</v>
      </c>
      <c r="BJ344" s="17" t="s">
        <v>93</v>
      </c>
      <c r="BK344" s="195">
        <f>ROUND(I344*H344,2)</f>
        <v>0</v>
      </c>
      <c r="BL344" s="17" t="s">
        <v>148</v>
      </c>
      <c r="BM344" s="194" t="s">
        <v>431</v>
      </c>
    </row>
    <row r="345" spans="1:65" s="12" customFormat="1" ht="25.9" customHeight="1">
      <c r="B345" s="167"/>
      <c r="C345" s="168"/>
      <c r="D345" s="169" t="s">
        <v>84</v>
      </c>
      <c r="E345" s="170" t="s">
        <v>432</v>
      </c>
      <c r="F345" s="170" t="s">
        <v>433</v>
      </c>
      <c r="G345" s="168"/>
      <c r="H345" s="168"/>
      <c r="I345" s="171"/>
      <c r="J345" s="172">
        <f>BK345</f>
        <v>0</v>
      </c>
      <c r="K345" s="168"/>
      <c r="L345" s="173"/>
      <c r="M345" s="174"/>
      <c r="N345" s="175"/>
      <c r="O345" s="175"/>
      <c r="P345" s="176">
        <f>P346+P348+P396+P473+P535+P545+P581+P626+P640+P680+P753+P810+P823</f>
        <v>0</v>
      </c>
      <c r="Q345" s="175"/>
      <c r="R345" s="176">
        <f>R346+R348+R396+R473+R535+R545+R581+R626+R640+R680+R753+R810+R823</f>
        <v>11.494792259999999</v>
      </c>
      <c r="S345" s="175"/>
      <c r="T345" s="177">
        <f>T346+T348+T396+T473+T535+T545+T581+T626+T640+T680+T753+T810+T823</f>
        <v>24.049678650000001</v>
      </c>
      <c r="AR345" s="178" t="s">
        <v>95</v>
      </c>
      <c r="AT345" s="179" t="s">
        <v>84</v>
      </c>
      <c r="AU345" s="179" t="s">
        <v>85</v>
      </c>
      <c r="AY345" s="178" t="s">
        <v>140</v>
      </c>
      <c r="BK345" s="180">
        <f>BK346+BK348+BK396+BK473+BK535+BK545+BK581+BK626+BK640+BK680+BK753+BK810+BK823</f>
        <v>0</v>
      </c>
    </row>
    <row r="346" spans="1:65" s="12" customFormat="1" ht="22.9" customHeight="1">
      <c r="B346" s="167"/>
      <c r="C346" s="168"/>
      <c r="D346" s="169" t="s">
        <v>84</v>
      </c>
      <c r="E346" s="181" t="s">
        <v>434</v>
      </c>
      <c r="F346" s="181" t="s">
        <v>435</v>
      </c>
      <c r="G346" s="168"/>
      <c r="H346" s="168"/>
      <c r="I346" s="171"/>
      <c r="J346" s="182">
        <f>BK346</f>
        <v>0</v>
      </c>
      <c r="K346" s="168"/>
      <c r="L346" s="173"/>
      <c r="M346" s="174"/>
      <c r="N346" s="175"/>
      <c r="O346" s="175"/>
      <c r="P346" s="176">
        <f>P347</f>
        <v>0</v>
      </c>
      <c r="Q346" s="175"/>
      <c r="R346" s="176">
        <f>R347</f>
        <v>0</v>
      </c>
      <c r="S346" s="175"/>
      <c r="T346" s="177">
        <f>T347</f>
        <v>2.9610000000000001E-2</v>
      </c>
      <c r="AR346" s="178" t="s">
        <v>95</v>
      </c>
      <c r="AT346" s="179" t="s">
        <v>84</v>
      </c>
      <c r="AU346" s="179" t="s">
        <v>93</v>
      </c>
      <c r="AY346" s="178" t="s">
        <v>140</v>
      </c>
      <c r="BK346" s="180">
        <f>BK347</f>
        <v>0</v>
      </c>
    </row>
    <row r="347" spans="1:65" s="2" customFormat="1" ht="16.5" customHeight="1">
      <c r="A347" s="35"/>
      <c r="B347" s="36"/>
      <c r="C347" s="183" t="s">
        <v>436</v>
      </c>
      <c r="D347" s="183" t="s">
        <v>143</v>
      </c>
      <c r="E347" s="184" t="s">
        <v>437</v>
      </c>
      <c r="F347" s="185" t="s">
        <v>438</v>
      </c>
      <c r="G347" s="186" t="s">
        <v>146</v>
      </c>
      <c r="H347" s="187">
        <v>1</v>
      </c>
      <c r="I347" s="188"/>
      <c r="J347" s="189">
        <f>ROUND(I347*H347,2)</f>
        <v>0</v>
      </c>
      <c r="K347" s="185" t="s">
        <v>147</v>
      </c>
      <c r="L347" s="40"/>
      <c r="M347" s="190" t="s">
        <v>1</v>
      </c>
      <c r="N347" s="191" t="s">
        <v>50</v>
      </c>
      <c r="O347" s="72"/>
      <c r="P347" s="192">
        <f>O347*H347</f>
        <v>0</v>
      </c>
      <c r="Q347" s="192">
        <v>0</v>
      </c>
      <c r="R347" s="192">
        <f>Q347*H347</f>
        <v>0</v>
      </c>
      <c r="S347" s="192">
        <v>2.9610000000000001E-2</v>
      </c>
      <c r="T347" s="193">
        <f>S347*H347</f>
        <v>2.9610000000000001E-2</v>
      </c>
      <c r="U347" s="35"/>
      <c r="V347" s="35"/>
      <c r="W347" s="35"/>
      <c r="X347" s="35"/>
      <c r="Y347" s="35"/>
      <c r="Z347" s="35"/>
      <c r="AA347" s="35"/>
      <c r="AB347" s="35"/>
      <c r="AC347" s="35"/>
      <c r="AD347" s="35"/>
      <c r="AE347" s="35"/>
      <c r="AR347" s="194" t="s">
        <v>272</v>
      </c>
      <c r="AT347" s="194" t="s">
        <v>143</v>
      </c>
      <c r="AU347" s="194" t="s">
        <v>95</v>
      </c>
      <c r="AY347" s="17" t="s">
        <v>140</v>
      </c>
      <c r="BE347" s="195">
        <f>IF(N347="základní",J347,0)</f>
        <v>0</v>
      </c>
      <c r="BF347" s="195">
        <f>IF(N347="snížená",J347,0)</f>
        <v>0</v>
      </c>
      <c r="BG347" s="195">
        <f>IF(N347="zákl. přenesená",J347,0)</f>
        <v>0</v>
      </c>
      <c r="BH347" s="195">
        <f>IF(N347="sníž. přenesená",J347,0)</f>
        <v>0</v>
      </c>
      <c r="BI347" s="195">
        <f>IF(N347="nulová",J347,0)</f>
        <v>0</v>
      </c>
      <c r="BJ347" s="17" t="s">
        <v>93</v>
      </c>
      <c r="BK347" s="195">
        <f>ROUND(I347*H347,2)</f>
        <v>0</v>
      </c>
      <c r="BL347" s="17" t="s">
        <v>272</v>
      </c>
      <c r="BM347" s="194" t="s">
        <v>439</v>
      </c>
    </row>
    <row r="348" spans="1:65" s="12" customFormat="1" ht="22.9" customHeight="1">
      <c r="B348" s="167"/>
      <c r="C348" s="168"/>
      <c r="D348" s="169" t="s">
        <v>84</v>
      </c>
      <c r="E348" s="181" t="s">
        <v>440</v>
      </c>
      <c r="F348" s="181" t="s">
        <v>441</v>
      </c>
      <c r="G348" s="168"/>
      <c r="H348" s="168"/>
      <c r="I348" s="171"/>
      <c r="J348" s="182">
        <f>BK348</f>
        <v>0</v>
      </c>
      <c r="K348" s="168"/>
      <c r="L348" s="173"/>
      <c r="M348" s="174"/>
      <c r="N348" s="175"/>
      <c r="O348" s="175"/>
      <c r="P348" s="176">
        <f>SUM(P349:P395)</f>
        <v>0</v>
      </c>
      <c r="Q348" s="175"/>
      <c r="R348" s="176">
        <f>SUM(R349:R395)</f>
        <v>0</v>
      </c>
      <c r="S348" s="175"/>
      <c r="T348" s="177">
        <f>SUM(T349:T395)</f>
        <v>0.30972</v>
      </c>
      <c r="AR348" s="178" t="s">
        <v>95</v>
      </c>
      <c r="AT348" s="179" t="s">
        <v>84</v>
      </c>
      <c r="AU348" s="179" t="s">
        <v>93</v>
      </c>
      <c r="AY348" s="178" t="s">
        <v>140</v>
      </c>
      <c r="BK348" s="180">
        <f>SUM(BK349:BK395)</f>
        <v>0</v>
      </c>
    </row>
    <row r="349" spans="1:65" s="2" customFormat="1" ht="33" customHeight="1">
      <c r="A349" s="35"/>
      <c r="B349" s="36"/>
      <c r="C349" s="183" t="s">
        <v>442</v>
      </c>
      <c r="D349" s="183" t="s">
        <v>143</v>
      </c>
      <c r="E349" s="184" t="s">
        <v>443</v>
      </c>
      <c r="F349" s="185" t="s">
        <v>444</v>
      </c>
      <c r="G349" s="186" t="s">
        <v>445</v>
      </c>
      <c r="H349" s="187">
        <v>6</v>
      </c>
      <c r="I349" s="188"/>
      <c r="J349" s="189">
        <f>ROUND(I349*H349,2)</f>
        <v>0</v>
      </c>
      <c r="K349" s="185" t="s">
        <v>1</v>
      </c>
      <c r="L349" s="40"/>
      <c r="M349" s="190" t="s">
        <v>1</v>
      </c>
      <c r="N349" s="191" t="s">
        <v>50</v>
      </c>
      <c r="O349" s="72"/>
      <c r="P349" s="192">
        <f>O349*H349</f>
        <v>0</v>
      </c>
      <c r="Q349" s="192">
        <v>0</v>
      </c>
      <c r="R349" s="192">
        <f>Q349*H349</f>
        <v>0</v>
      </c>
      <c r="S349" s="192">
        <v>0</v>
      </c>
      <c r="T349" s="193">
        <f>S349*H349</f>
        <v>0</v>
      </c>
      <c r="U349" s="35"/>
      <c r="V349" s="35"/>
      <c r="W349" s="35"/>
      <c r="X349" s="35"/>
      <c r="Y349" s="35"/>
      <c r="Z349" s="35"/>
      <c r="AA349" s="35"/>
      <c r="AB349" s="35"/>
      <c r="AC349" s="35"/>
      <c r="AD349" s="35"/>
      <c r="AE349" s="35"/>
      <c r="AR349" s="194" t="s">
        <v>272</v>
      </c>
      <c r="AT349" s="194" t="s">
        <v>143</v>
      </c>
      <c r="AU349" s="194" t="s">
        <v>95</v>
      </c>
      <c r="AY349" s="17" t="s">
        <v>140</v>
      </c>
      <c r="BE349" s="195">
        <f>IF(N349="základní",J349,0)</f>
        <v>0</v>
      </c>
      <c r="BF349" s="195">
        <f>IF(N349="snížená",J349,0)</f>
        <v>0</v>
      </c>
      <c r="BG349" s="195">
        <f>IF(N349="zákl. přenesená",J349,0)</f>
        <v>0</v>
      </c>
      <c r="BH349" s="195">
        <f>IF(N349="sníž. přenesená",J349,0)</f>
        <v>0</v>
      </c>
      <c r="BI349" s="195">
        <f>IF(N349="nulová",J349,0)</f>
        <v>0</v>
      </c>
      <c r="BJ349" s="17" t="s">
        <v>93</v>
      </c>
      <c r="BK349" s="195">
        <f>ROUND(I349*H349,2)</f>
        <v>0</v>
      </c>
      <c r="BL349" s="17" t="s">
        <v>272</v>
      </c>
      <c r="BM349" s="194" t="s">
        <v>446</v>
      </c>
    </row>
    <row r="350" spans="1:65" s="2" customFormat="1" ht="37.9" customHeight="1">
      <c r="A350" s="35"/>
      <c r="B350" s="36"/>
      <c r="C350" s="183" t="s">
        <v>447</v>
      </c>
      <c r="D350" s="183" t="s">
        <v>143</v>
      </c>
      <c r="E350" s="184" t="s">
        <v>448</v>
      </c>
      <c r="F350" s="185" t="s">
        <v>449</v>
      </c>
      <c r="G350" s="186" t="s">
        <v>146</v>
      </c>
      <c r="H350" s="187">
        <v>4</v>
      </c>
      <c r="I350" s="188"/>
      <c r="J350" s="189">
        <f>ROUND(I350*H350,2)</f>
        <v>0</v>
      </c>
      <c r="K350" s="185" t="s">
        <v>1</v>
      </c>
      <c r="L350" s="40"/>
      <c r="M350" s="190" t="s">
        <v>1</v>
      </c>
      <c r="N350" s="191" t="s">
        <v>50</v>
      </c>
      <c r="O350" s="72"/>
      <c r="P350" s="192">
        <f>O350*H350</f>
        <v>0</v>
      </c>
      <c r="Q350" s="192">
        <v>0</v>
      </c>
      <c r="R350" s="192">
        <f>Q350*H350</f>
        <v>0</v>
      </c>
      <c r="S350" s="192">
        <v>0</v>
      </c>
      <c r="T350" s="193">
        <f>S350*H350</f>
        <v>0</v>
      </c>
      <c r="U350" s="35"/>
      <c r="V350" s="35"/>
      <c r="W350" s="35"/>
      <c r="X350" s="35"/>
      <c r="Y350" s="35"/>
      <c r="Z350" s="35"/>
      <c r="AA350" s="35"/>
      <c r="AB350" s="35"/>
      <c r="AC350" s="35"/>
      <c r="AD350" s="35"/>
      <c r="AE350" s="35"/>
      <c r="AR350" s="194" t="s">
        <v>272</v>
      </c>
      <c r="AT350" s="194" t="s">
        <v>143</v>
      </c>
      <c r="AU350" s="194" t="s">
        <v>95</v>
      </c>
      <c r="AY350" s="17" t="s">
        <v>140</v>
      </c>
      <c r="BE350" s="195">
        <f>IF(N350="základní",J350,0)</f>
        <v>0</v>
      </c>
      <c r="BF350" s="195">
        <f>IF(N350="snížená",J350,0)</f>
        <v>0</v>
      </c>
      <c r="BG350" s="195">
        <f>IF(N350="zákl. přenesená",J350,0)</f>
        <v>0</v>
      </c>
      <c r="BH350" s="195">
        <f>IF(N350="sníž. přenesená",J350,0)</f>
        <v>0</v>
      </c>
      <c r="BI350" s="195">
        <f>IF(N350="nulová",J350,0)</f>
        <v>0</v>
      </c>
      <c r="BJ350" s="17" t="s">
        <v>93</v>
      </c>
      <c r="BK350" s="195">
        <f>ROUND(I350*H350,2)</f>
        <v>0</v>
      </c>
      <c r="BL350" s="17" t="s">
        <v>272</v>
      </c>
      <c r="BM350" s="194" t="s">
        <v>450</v>
      </c>
    </row>
    <row r="351" spans="1:65" s="2" customFormat="1" ht="16.5" customHeight="1">
      <c r="A351" s="35"/>
      <c r="B351" s="36"/>
      <c r="C351" s="183" t="s">
        <v>451</v>
      </c>
      <c r="D351" s="183" t="s">
        <v>143</v>
      </c>
      <c r="E351" s="184" t="s">
        <v>452</v>
      </c>
      <c r="F351" s="185" t="s">
        <v>453</v>
      </c>
      <c r="G351" s="186" t="s">
        <v>454</v>
      </c>
      <c r="H351" s="187">
        <v>4</v>
      </c>
      <c r="I351" s="188"/>
      <c r="J351" s="189">
        <f>ROUND(I351*H351,2)</f>
        <v>0</v>
      </c>
      <c r="K351" s="185" t="s">
        <v>147</v>
      </c>
      <c r="L351" s="40"/>
      <c r="M351" s="190" t="s">
        <v>1</v>
      </c>
      <c r="N351" s="191" t="s">
        <v>50</v>
      </c>
      <c r="O351" s="72"/>
      <c r="P351" s="192">
        <f>O351*H351</f>
        <v>0</v>
      </c>
      <c r="Q351" s="192">
        <v>0</v>
      </c>
      <c r="R351" s="192">
        <f>Q351*H351</f>
        <v>0</v>
      </c>
      <c r="S351" s="192">
        <v>1.933E-2</v>
      </c>
      <c r="T351" s="193">
        <f>S351*H351</f>
        <v>7.732E-2</v>
      </c>
      <c r="U351" s="35"/>
      <c r="V351" s="35"/>
      <c r="W351" s="35"/>
      <c r="X351" s="35"/>
      <c r="Y351" s="35"/>
      <c r="Z351" s="35"/>
      <c r="AA351" s="35"/>
      <c r="AB351" s="35"/>
      <c r="AC351" s="35"/>
      <c r="AD351" s="35"/>
      <c r="AE351" s="35"/>
      <c r="AR351" s="194" t="s">
        <v>272</v>
      </c>
      <c r="AT351" s="194" t="s">
        <v>143</v>
      </c>
      <c r="AU351" s="194" t="s">
        <v>95</v>
      </c>
      <c r="AY351" s="17" t="s">
        <v>140</v>
      </c>
      <c r="BE351" s="195">
        <f>IF(N351="základní",J351,0)</f>
        <v>0</v>
      </c>
      <c r="BF351" s="195">
        <f>IF(N351="snížená",J351,0)</f>
        <v>0</v>
      </c>
      <c r="BG351" s="195">
        <f>IF(N351="zákl. přenesená",J351,0)</f>
        <v>0</v>
      </c>
      <c r="BH351" s="195">
        <f>IF(N351="sníž. přenesená",J351,0)</f>
        <v>0</v>
      </c>
      <c r="BI351" s="195">
        <f>IF(N351="nulová",J351,0)</f>
        <v>0</v>
      </c>
      <c r="BJ351" s="17" t="s">
        <v>93</v>
      </c>
      <c r="BK351" s="195">
        <f>ROUND(I351*H351,2)</f>
        <v>0</v>
      </c>
      <c r="BL351" s="17" t="s">
        <v>272</v>
      </c>
      <c r="BM351" s="194" t="s">
        <v>455</v>
      </c>
    </row>
    <row r="352" spans="1:65" s="2" customFormat="1" ht="49.15" customHeight="1">
      <c r="A352" s="35"/>
      <c r="B352" s="36"/>
      <c r="C352" s="183" t="s">
        <v>456</v>
      </c>
      <c r="D352" s="183" t="s">
        <v>143</v>
      </c>
      <c r="E352" s="184" t="s">
        <v>457</v>
      </c>
      <c r="F352" s="185" t="s">
        <v>458</v>
      </c>
      <c r="G352" s="186" t="s">
        <v>146</v>
      </c>
      <c r="H352" s="187">
        <v>2</v>
      </c>
      <c r="I352" s="188"/>
      <c r="J352" s="189">
        <f>ROUND(I352*H352,2)</f>
        <v>0</v>
      </c>
      <c r="K352" s="185" t="s">
        <v>1</v>
      </c>
      <c r="L352" s="40"/>
      <c r="M352" s="190" t="s">
        <v>1</v>
      </c>
      <c r="N352" s="191" t="s">
        <v>50</v>
      </c>
      <c r="O352" s="72"/>
      <c r="P352" s="192">
        <f>O352*H352</f>
        <v>0</v>
      </c>
      <c r="Q352" s="192">
        <v>0</v>
      </c>
      <c r="R352" s="192">
        <f>Q352*H352</f>
        <v>0</v>
      </c>
      <c r="S352" s="192">
        <v>0</v>
      </c>
      <c r="T352" s="193">
        <f>S352*H352</f>
        <v>0</v>
      </c>
      <c r="U352" s="35"/>
      <c r="V352" s="35"/>
      <c r="W352" s="35"/>
      <c r="X352" s="35"/>
      <c r="Y352" s="35"/>
      <c r="Z352" s="35"/>
      <c r="AA352" s="35"/>
      <c r="AB352" s="35"/>
      <c r="AC352" s="35"/>
      <c r="AD352" s="35"/>
      <c r="AE352" s="35"/>
      <c r="AR352" s="194" t="s">
        <v>272</v>
      </c>
      <c r="AT352" s="194" t="s">
        <v>143</v>
      </c>
      <c r="AU352" s="194" t="s">
        <v>95</v>
      </c>
      <c r="AY352" s="17" t="s">
        <v>140</v>
      </c>
      <c r="BE352" s="195">
        <f>IF(N352="základní",J352,0)</f>
        <v>0</v>
      </c>
      <c r="BF352" s="195">
        <f>IF(N352="snížená",J352,0)</f>
        <v>0</v>
      </c>
      <c r="BG352" s="195">
        <f>IF(N352="zákl. přenesená",J352,0)</f>
        <v>0</v>
      </c>
      <c r="BH352" s="195">
        <f>IF(N352="sníž. přenesená",J352,0)</f>
        <v>0</v>
      </c>
      <c r="BI352" s="195">
        <f>IF(N352="nulová",J352,0)</f>
        <v>0</v>
      </c>
      <c r="BJ352" s="17" t="s">
        <v>93</v>
      </c>
      <c r="BK352" s="195">
        <f>ROUND(I352*H352,2)</f>
        <v>0</v>
      </c>
      <c r="BL352" s="17" t="s">
        <v>272</v>
      </c>
      <c r="BM352" s="194" t="s">
        <v>459</v>
      </c>
    </row>
    <row r="353" spans="1:65" s="14" customFormat="1" ht="11.25">
      <c r="B353" s="207"/>
      <c r="C353" s="208"/>
      <c r="D353" s="198" t="s">
        <v>150</v>
      </c>
      <c r="E353" s="209" t="s">
        <v>1</v>
      </c>
      <c r="F353" s="210" t="s">
        <v>460</v>
      </c>
      <c r="G353" s="208"/>
      <c r="H353" s="211">
        <v>1</v>
      </c>
      <c r="I353" s="212"/>
      <c r="J353" s="208"/>
      <c r="K353" s="208"/>
      <c r="L353" s="213"/>
      <c r="M353" s="214"/>
      <c r="N353" s="215"/>
      <c r="O353" s="215"/>
      <c r="P353" s="215"/>
      <c r="Q353" s="215"/>
      <c r="R353" s="215"/>
      <c r="S353" s="215"/>
      <c r="T353" s="216"/>
      <c r="AT353" s="217" t="s">
        <v>150</v>
      </c>
      <c r="AU353" s="217" t="s">
        <v>95</v>
      </c>
      <c r="AV353" s="14" t="s">
        <v>95</v>
      </c>
      <c r="AW353" s="14" t="s">
        <v>40</v>
      </c>
      <c r="AX353" s="14" t="s">
        <v>85</v>
      </c>
      <c r="AY353" s="217" t="s">
        <v>140</v>
      </c>
    </row>
    <row r="354" spans="1:65" s="14" customFormat="1" ht="11.25">
      <c r="B354" s="207"/>
      <c r="C354" s="208"/>
      <c r="D354" s="198" t="s">
        <v>150</v>
      </c>
      <c r="E354" s="209" t="s">
        <v>1</v>
      </c>
      <c r="F354" s="210" t="s">
        <v>326</v>
      </c>
      <c r="G354" s="208"/>
      <c r="H354" s="211">
        <v>1</v>
      </c>
      <c r="I354" s="212"/>
      <c r="J354" s="208"/>
      <c r="K354" s="208"/>
      <c r="L354" s="213"/>
      <c r="M354" s="214"/>
      <c r="N354" s="215"/>
      <c r="O354" s="215"/>
      <c r="P354" s="215"/>
      <c r="Q354" s="215"/>
      <c r="R354" s="215"/>
      <c r="S354" s="215"/>
      <c r="T354" s="216"/>
      <c r="AT354" s="217" t="s">
        <v>150</v>
      </c>
      <c r="AU354" s="217" t="s">
        <v>95</v>
      </c>
      <c r="AV354" s="14" t="s">
        <v>95</v>
      </c>
      <c r="AW354" s="14" t="s">
        <v>40</v>
      </c>
      <c r="AX354" s="14" t="s">
        <v>85</v>
      </c>
      <c r="AY354" s="217" t="s">
        <v>140</v>
      </c>
    </row>
    <row r="355" spans="1:65" s="15" customFormat="1" ht="11.25">
      <c r="B355" s="218"/>
      <c r="C355" s="219"/>
      <c r="D355" s="198" t="s">
        <v>150</v>
      </c>
      <c r="E355" s="220" t="s">
        <v>1</v>
      </c>
      <c r="F355" s="221" t="s">
        <v>161</v>
      </c>
      <c r="G355" s="219"/>
      <c r="H355" s="222">
        <v>2</v>
      </c>
      <c r="I355" s="223"/>
      <c r="J355" s="219"/>
      <c r="K355" s="219"/>
      <c r="L355" s="224"/>
      <c r="M355" s="225"/>
      <c r="N355" s="226"/>
      <c r="O355" s="226"/>
      <c r="P355" s="226"/>
      <c r="Q355" s="226"/>
      <c r="R355" s="226"/>
      <c r="S355" s="226"/>
      <c r="T355" s="227"/>
      <c r="AT355" s="228" t="s">
        <v>150</v>
      </c>
      <c r="AU355" s="228" t="s">
        <v>95</v>
      </c>
      <c r="AV355" s="15" t="s">
        <v>148</v>
      </c>
      <c r="AW355" s="15" t="s">
        <v>40</v>
      </c>
      <c r="AX355" s="15" t="s">
        <v>93</v>
      </c>
      <c r="AY355" s="228" t="s">
        <v>140</v>
      </c>
    </row>
    <row r="356" spans="1:65" s="2" customFormat="1" ht="49.15" customHeight="1">
      <c r="A356" s="35"/>
      <c r="B356" s="36"/>
      <c r="C356" s="183" t="s">
        <v>461</v>
      </c>
      <c r="D356" s="183" t="s">
        <v>143</v>
      </c>
      <c r="E356" s="184" t="s">
        <v>462</v>
      </c>
      <c r="F356" s="185" t="s">
        <v>463</v>
      </c>
      <c r="G356" s="186" t="s">
        <v>146</v>
      </c>
      <c r="H356" s="187">
        <v>1</v>
      </c>
      <c r="I356" s="188"/>
      <c r="J356" s="189">
        <f>ROUND(I356*H356,2)</f>
        <v>0</v>
      </c>
      <c r="K356" s="185" t="s">
        <v>1</v>
      </c>
      <c r="L356" s="40"/>
      <c r="M356" s="190" t="s">
        <v>1</v>
      </c>
      <c r="N356" s="191" t="s">
        <v>50</v>
      </c>
      <c r="O356" s="72"/>
      <c r="P356" s="192">
        <f>O356*H356</f>
        <v>0</v>
      </c>
      <c r="Q356" s="192">
        <v>0</v>
      </c>
      <c r="R356" s="192">
        <f>Q356*H356</f>
        <v>0</v>
      </c>
      <c r="S356" s="192">
        <v>0</v>
      </c>
      <c r="T356" s="193">
        <f>S356*H356</f>
        <v>0</v>
      </c>
      <c r="U356" s="35"/>
      <c r="V356" s="35"/>
      <c r="W356" s="35"/>
      <c r="X356" s="35"/>
      <c r="Y356" s="35"/>
      <c r="Z356" s="35"/>
      <c r="AA356" s="35"/>
      <c r="AB356" s="35"/>
      <c r="AC356" s="35"/>
      <c r="AD356" s="35"/>
      <c r="AE356" s="35"/>
      <c r="AR356" s="194" t="s">
        <v>272</v>
      </c>
      <c r="AT356" s="194" t="s">
        <v>143</v>
      </c>
      <c r="AU356" s="194" t="s">
        <v>95</v>
      </c>
      <c r="AY356" s="17" t="s">
        <v>140</v>
      </c>
      <c r="BE356" s="195">
        <f>IF(N356="základní",J356,0)</f>
        <v>0</v>
      </c>
      <c r="BF356" s="195">
        <f>IF(N356="snížená",J356,0)</f>
        <v>0</v>
      </c>
      <c r="BG356" s="195">
        <f>IF(N356="zákl. přenesená",J356,0)</f>
        <v>0</v>
      </c>
      <c r="BH356" s="195">
        <f>IF(N356="sníž. přenesená",J356,0)</f>
        <v>0</v>
      </c>
      <c r="BI356" s="195">
        <f>IF(N356="nulová",J356,0)</f>
        <v>0</v>
      </c>
      <c r="BJ356" s="17" t="s">
        <v>93</v>
      </c>
      <c r="BK356" s="195">
        <f>ROUND(I356*H356,2)</f>
        <v>0</v>
      </c>
      <c r="BL356" s="17" t="s">
        <v>272</v>
      </c>
      <c r="BM356" s="194" t="s">
        <v>464</v>
      </c>
    </row>
    <row r="357" spans="1:65" s="14" customFormat="1" ht="11.25">
      <c r="B357" s="207"/>
      <c r="C357" s="208"/>
      <c r="D357" s="198" t="s">
        <v>150</v>
      </c>
      <c r="E357" s="209" t="s">
        <v>1</v>
      </c>
      <c r="F357" s="210" t="s">
        <v>465</v>
      </c>
      <c r="G357" s="208"/>
      <c r="H357" s="211">
        <v>1</v>
      </c>
      <c r="I357" s="212"/>
      <c r="J357" s="208"/>
      <c r="K357" s="208"/>
      <c r="L357" s="213"/>
      <c r="M357" s="214"/>
      <c r="N357" s="215"/>
      <c r="O357" s="215"/>
      <c r="P357" s="215"/>
      <c r="Q357" s="215"/>
      <c r="R357" s="215"/>
      <c r="S357" s="215"/>
      <c r="T357" s="216"/>
      <c r="AT357" s="217" t="s">
        <v>150</v>
      </c>
      <c r="AU357" s="217" t="s">
        <v>95</v>
      </c>
      <c r="AV357" s="14" t="s">
        <v>95</v>
      </c>
      <c r="AW357" s="14" t="s">
        <v>40</v>
      </c>
      <c r="AX357" s="14" t="s">
        <v>85</v>
      </c>
      <c r="AY357" s="217" t="s">
        <v>140</v>
      </c>
    </row>
    <row r="358" spans="1:65" s="15" customFormat="1" ht="11.25">
      <c r="B358" s="218"/>
      <c r="C358" s="219"/>
      <c r="D358" s="198" t="s">
        <v>150</v>
      </c>
      <c r="E358" s="220" t="s">
        <v>1</v>
      </c>
      <c r="F358" s="221" t="s">
        <v>161</v>
      </c>
      <c r="G358" s="219"/>
      <c r="H358" s="222">
        <v>1</v>
      </c>
      <c r="I358" s="223"/>
      <c r="J358" s="219"/>
      <c r="K358" s="219"/>
      <c r="L358" s="224"/>
      <c r="M358" s="225"/>
      <c r="N358" s="226"/>
      <c r="O358" s="226"/>
      <c r="P358" s="226"/>
      <c r="Q358" s="226"/>
      <c r="R358" s="226"/>
      <c r="S358" s="226"/>
      <c r="T358" s="227"/>
      <c r="AT358" s="228" t="s">
        <v>150</v>
      </c>
      <c r="AU358" s="228" t="s">
        <v>95</v>
      </c>
      <c r="AV358" s="15" t="s">
        <v>148</v>
      </c>
      <c r="AW358" s="15" t="s">
        <v>40</v>
      </c>
      <c r="AX358" s="15" t="s">
        <v>93</v>
      </c>
      <c r="AY358" s="228" t="s">
        <v>140</v>
      </c>
    </row>
    <row r="359" spans="1:65" s="2" customFormat="1" ht="37.9" customHeight="1">
      <c r="A359" s="35"/>
      <c r="B359" s="36"/>
      <c r="C359" s="183" t="s">
        <v>466</v>
      </c>
      <c r="D359" s="183" t="s">
        <v>143</v>
      </c>
      <c r="E359" s="184" t="s">
        <v>467</v>
      </c>
      <c r="F359" s="185" t="s">
        <v>468</v>
      </c>
      <c r="G359" s="186" t="s">
        <v>146</v>
      </c>
      <c r="H359" s="187">
        <v>4</v>
      </c>
      <c r="I359" s="188"/>
      <c r="J359" s="189">
        <f>ROUND(I359*H359,2)</f>
        <v>0</v>
      </c>
      <c r="K359" s="185" t="s">
        <v>1</v>
      </c>
      <c r="L359" s="40"/>
      <c r="M359" s="190" t="s">
        <v>1</v>
      </c>
      <c r="N359" s="191" t="s">
        <v>50</v>
      </c>
      <c r="O359" s="72"/>
      <c r="P359" s="192">
        <f>O359*H359</f>
        <v>0</v>
      </c>
      <c r="Q359" s="192">
        <v>0</v>
      </c>
      <c r="R359" s="192">
        <f>Q359*H359</f>
        <v>0</v>
      </c>
      <c r="S359" s="192">
        <v>0</v>
      </c>
      <c r="T359" s="193">
        <f>S359*H359</f>
        <v>0</v>
      </c>
      <c r="U359" s="35"/>
      <c r="V359" s="35"/>
      <c r="W359" s="35"/>
      <c r="X359" s="35"/>
      <c r="Y359" s="35"/>
      <c r="Z359" s="35"/>
      <c r="AA359" s="35"/>
      <c r="AB359" s="35"/>
      <c r="AC359" s="35"/>
      <c r="AD359" s="35"/>
      <c r="AE359" s="35"/>
      <c r="AR359" s="194" t="s">
        <v>272</v>
      </c>
      <c r="AT359" s="194" t="s">
        <v>143</v>
      </c>
      <c r="AU359" s="194" t="s">
        <v>95</v>
      </c>
      <c r="AY359" s="17" t="s">
        <v>140</v>
      </c>
      <c r="BE359" s="195">
        <f>IF(N359="základní",J359,0)</f>
        <v>0</v>
      </c>
      <c r="BF359" s="195">
        <f>IF(N359="snížená",J359,0)</f>
        <v>0</v>
      </c>
      <c r="BG359" s="195">
        <f>IF(N359="zákl. přenesená",J359,0)</f>
        <v>0</v>
      </c>
      <c r="BH359" s="195">
        <f>IF(N359="sníž. přenesená",J359,0)</f>
        <v>0</v>
      </c>
      <c r="BI359" s="195">
        <f>IF(N359="nulová",J359,0)</f>
        <v>0</v>
      </c>
      <c r="BJ359" s="17" t="s">
        <v>93</v>
      </c>
      <c r="BK359" s="195">
        <f>ROUND(I359*H359,2)</f>
        <v>0</v>
      </c>
      <c r="BL359" s="17" t="s">
        <v>272</v>
      </c>
      <c r="BM359" s="194" t="s">
        <v>469</v>
      </c>
    </row>
    <row r="360" spans="1:65" s="14" customFormat="1" ht="11.25">
      <c r="B360" s="207"/>
      <c r="C360" s="208"/>
      <c r="D360" s="198" t="s">
        <v>150</v>
      </c>
      <c r="E360" s="209" t="s">
        <v>1</v>
      </c>
      <c r="F360" s="210" t="s">
        <v>470</v>
      </c>
      <c r="G360" s="208"/>
      <c r="H360" s="211">
        <v>1</v>
      </c>
      <c r="I360" s="212"/>
      <c r="J360" s="208"/>
      <c r="K360" s="208"/>
      <c r="L360" s="213"/>
      <c r="M360" s="214"/>
      <c r="N360" s="215"/>
      <c r="O360" s="215"/>
      <c r="P360" s="215"/>
      <c r="Q360" s="215"/>
      <c r="R360" s="215"/>
      <c r="S360" s="215"/>
      <c r="T360" s="216"/>
      <c r="AT360" s="217" t="s">
        <v>150</v>
      </c>
      <c r="AU360" s="217" t="s">
        <v>95</v>
      </c>
      <c r="AV360" s="14" t="s">
        <v>95</v>
      </c>
      <c r="AW360" s="14" t="s">
        <v>40</v>
      </c>
      <c r="AX360" s="14" t="s">
        <v>85</v>
      </c>
      <c r="AY360" s="217" t="s">
        <v>140</v>
      </c>
    </row>
    <row r="361" spans="1:65" s="14" customFormat="1" ht="11.25">
      <c r="B361" s="207"/>
      <c r="C361" s="208"/>
      <c r="D361" s="198" t="s">
        <v>150</v>
      </c>
      <c r="E361" s="209" t="s">
        <v>1</v>
      </c>
      <c r="F361" s="210" t="s">
        <v>471</v>
      </c>
      <c r="G361" s="208"/>
      <c r="H361" s="211">
        <v>1</v>
      </c>
      <c r="I361" s="212"/>
      <c r="J361" s="208"/>
      <c r="K361" s="208"/>
      <c r="L361" s="213"/>
      <c r="M361" s="214"/>
      <c r="N361" s="215"/>
      <c r="O361" s="215"/>
      <c r="P361" s="215"/>
      <c r="Q361" s="215"/>
      <c r="R361" s="215"/>
      <c r="S361" s="215"/>
      <c r="T361" s="216"/>
      <c r="AT361" s="217" t="s">
        <v>150</v>
      </c>
      <c r="AU361" s="217" t="s">
        <v>95</v>
      </c>
      <c r="AV361" s="14" t="s">
        <v>95</v>
      </c>
      <c r="AW361" s="14" t="s">
        <v>40</v>
      </c>
      <c r="AX361" s="14" t="s">
        <v>85</v>
      </c>
      <c r="AY361" s="217" t="s">
        <v>140</v>
      </c>
    </row>
    <row r="362" spans="1:65" s="14" customFormat="1" ht="11.25">
      <c r="B362" s="207"/>
      <c r="C362" s="208"/>
      <c r="D362" s="198" t="s">
        <v>150</v>
      </c>
      <c r="E362" s="209" t="s">
        <v>1</v>
      </c>
      <c r="F362" s="210" t="s">
        <v>472</v>
      </c>
      <c r="G362" s="208"/>
      <c r="H362" s="211">
        <v>1</v>
      </c>
      <c r="I362" s="212"/>
      <c r="J362" s="208"/>
      <c r="K362" s="208"/>
      <c r="L362" s="213"/>
      <c r="M362" s="214"/>
      <c r="N362" s="215"/>
      <c r="O362" s="215"/>
      <c r="P362" s="215"/>
      <c r="Q362" s="215"/>
      <c r="R362" s="215"/>
      <c r="S362" s="215"/>
      <c r="T362" s="216"/>
      <c r="AT362" s="217" t="s">
        <v>150</v>
      </c>
      <c r="AU362" s="217" t="s">
        <v>95</v>
      </c>
      <c r="AV362" s="14" t="s">
        <v>95</v>
      </c>
      <c r="AW362" s="14" t="s">
        <v>40</v>
      </c>
      <c r="AX362" s="14" t="s">
        <v>85</v>
      </c>
      <c r="AY362" s="217" t="s">
        <v>140</v>
      </c>
    </row>
    <row r="363" spans="1:65" s="14" customFormat="1" ht="11.25">
      <c r="B363" s="207"/>
      <c r="C363" s="208"/>
      <c r="D363" s="198" t="s">
        <v>150</v>
      </c>
      <c r="E363" s="209" t="s">
        <v>1</v>
      </c>
      <c r="F363" s="210" t="s">
        <v>159</v>
      </c>
      <c r="G363" s="208"/>
      <c r="H363" s="211">
        <v>1</v>
      </c>
      <c r="I363" s="212"/>
      <c r="J363" s="208"/>
      <c r="K363" s="208"/>
      <c r="L363" s="213"/>
      <c r="M363" s="214"/>
      <c r="N363" s="215"/>
      <c r="O363" s="215"/>
      <c r="P363" s="215"/>
      <c r="Q363" s="215"/>
      <c r="R363" s="215"/>
      <c r="S363" s="215"/>
      <c r="T363" s="216"/>
      <c r="AT363" s="217" t="s">
        <v>150</v>
      </c>
      <c r="AU363" s="217" t="s">
        <v>95</v>
      </c>
      <c r="AV363" s="14" t="s">
        <v>95</v>
      </c>
      <c r="AW363" s="14" t="s">
        <v>40</v>
      </c>
      <c r="AX363" s="14" t="s">
        <v>85</v>
      </c>
      <c r="AY363" s="217" t="s">
        <v>140</v>
      </c>
    </row>
    <row r="364" spans="1:65" s="15" customFormat="1" ht="11.25">
      <c r="B364" s="218"/>
      <c r="C364" s="219"/>
      <c r="D364" s="198" t="s">
        <v>150</v>
      </c>
      <c r="E364" s="220" t="s">
        <v>1</v>
      </c>
      <c r="F364" s="221" t="s">
        <v>161</v>
      </c>
      <c r="G364" s="219"/>
      <c r="H364" s="222">
        <v>4</v>
      </c>
      <c r="I364" s="223"/>
      <c r="J364" s="219"/>
      <c r="K364" s="219"/>
      <c r="L364" s="224"/>
      <c r="M364" s="225"/>
      <c r="N364" s="226"/>
      <c r="O364" s="226"/>
      <c r="P364" s="226"/>
      <c r="Q364" s="226"/>
      <c r="R364" s="226"/>
      <c r="S364" s="226"/>
      <c r="T364" s="227"/>
      <c r="AT364" s="228" t="s">
        <v>150</v>
      </c>
      <c r="AU364" s="228" t="s">
        <v>95</v>
      </c>
      <c r="AV364" s="15" t="s">
        <v>148</v>
      </c>
      <c r="AW364" s="15" t="s">
        <v>40</v>
      </c>
      <c r="AX364" s="15" t="s">
        <v>93</v>
      </c>
      <c r="AY364" s="228" t="s">
        <v>140</v>
      </c>
    </row>
    <row r="365" spans="1:65" s="2" customFormat="1" ht="21.75" customHeight="1">
      <c r="A365" s="35"/>
      <c r="B365" s="36"/>
      <c r="C365" s="183" t="s">
        <v>473</v>
      </c>
      <c r="D365" s="183" t="s">
        <v>143</v>
      </c>
      <c r="E365" s="184" t="s">
        <v>474</v>
      </c>
      <c r="F365" s="185" t="s">
        <v>475</v>
      </c>
      <c r="G365" s="186" t="s">
        <v>454</v>
      </c>
      <c r="H365" s="187">
        <v>8</v>
      </c>
      <c r="I365" s="188"/>
      <c r="J365" s="189">
        <f>ROUND(I365*H365,2)</f>
        <v>0</v>
      </c>
      <c r="K365" s="185" t="s">
        <v>147</v>
      </c>
      <c r="L365" s="40"/>
      <c r="M365" s="190" t="s">
        <v>1</v>
      </c>
      <c r="N365" s="191" t="s">
        <v>50</v>
      </c>
      <c r="O365" s="72"/>
      <c r="P365" s="192">
        <f>O365*H365</f>
        <v>0</v>
      </c>
      <c r="Q365" s="192">
        <v>0</v>
      </c>
      <c r="R365" s="192">
        <f>Q365*H365</f>
        <v>0</v>
      </c>
      <c r="S365" s="192">
        <v>1.9460000000000002E-2</v>
      </c>
      <c r="T365" s="193">
        <f>S365*H365</f>
        <v>0.15568000000000001</v>
      </c>
      <c r="U365" s="35"/>
      <c r="V365" s="35"/>
      <c r="W365" s="35"/>
      <c r="X365" s="35"/>
      <c r="Y365" s="35"/>
      <c r="Z365" s="35"/>
      <c r="AA365" s="35"/>
      <c r="AB365" s="35"/>
      <c r="AC365" s="35"/>
      <c r="AD365" s="35"/>
      <c r="AE365" s="35"/>
      <c r="AR365" s="194" t="s">
        <v>272</v>
      </c>
      <c r="AT365" s="194" t="s">
        <v>143</v>
      </c>
      <c r="AU365" s="194" t="s">
        <v>95</v>
      </c>
      <c r="AY365" s="17" t="s">
        <v>140</v>
      </c>
      <c r="BE365" s="195">
        <f>IF(N365="základní",J365,0)</f>
        <v>0</v>
      </c>
      <c r="BF365" s="195">
        <f>IF(N365="snížená",J365,0)</f>
        <v>0</v>
      </c>
      <c r="BG365" s="195">
        <f>IF(N365="zákl. přenesená",J365,0)</f>
        <v>0</v>
      </c>
      <c r="BH365" s="195">
        <f>IF(N365="sníž. přenesená",J365,0)</f>
        <v>0</v>
      </c>
      <c r="BI365" s="195">
        <f>IF(N365="nulová",J365,0)</f>
        <v>0</v>
      </c>
      <c r="BJ365" s="17" t="s">
        <v>93</v>
      </c>
      <c r="BK365" s="195">
        <f>ROUND(I365*H365,2)</f>
        <v>0</v>
      </c>
      <c r="BL365" s="17" t="s">
        <v>272</v>
      </c>
      <c r="BM365" s="194" t="s">
        <v>476</v>
      </c>
    </row>
    <row r="366" spans="1:65" s="14" customFormat="1" ht="11.25">
      <c r="B366" s="207"/>
      <c r="C366" s="208"/>
      <c r="D366" s="198" t="s">
        <v>150</v>
      </c>
      <c r="E366" s="209" t="s">
        <v>1</v>
      </c>
      <c r="F366" s="210" t="s">
        <v>323</v>
      </c>
      <c r="G366" s="208"/>
      <c r="H366" s="211">
        <v>1</v>
      </c>
      <c r="I366" s="212"/>
      <c r="J366" s="208"/>
      <c r="K366" s="208"/>
      <c r="L366" s="213"/>
      <c r="M366" s="214"/>
      <c r="N366" s="215"/>
      <c r="O366" s="215"/>
      <c r="P366" s="215"/>
      <c r="Q366" s="215"/>
      <c r="R366" s="215"/>
      <c r="S366" s="215"/>
      <c r="T366" s="216"/>
      <c r="AT366" s="217" t="s">
        <v>150</v>
      </c>
      <c r="AU366" s="217" t="s">
        <v>95</v>
      </c>
      <c r="AV366" s="14" t="s">
        <v>95</v>
      </c>
      <c r="AW366" s="14" t="s">
        <v>40</v>
      </c>
      <c r="AX366" s="14" t="s">
        <v>85</v>
      </c>
      <c r="AY366" s="217" t="s">
        <v>140</v>
      </c>
    </row>
    <row r="367" spans="1:65" s="14" customFormat="1" ht="11.25">
      <c r="B367" s="207"/>
      <c r="C367" s="208"/>
      <c r="D367" s="198" t="s">
        <v>150</v>
      </c>
      <c r="E367" s="209" t="s">
        <v>1</v>
      </c>
      <c r="F367" s="210" t="s">
        <v>324</v>
      </c>
      <c r="G367" s="208"/>
      <c r="H367" s="211">
        <v>1</v>
      </c>
      <c r="I367" s="212"/>
      <c r="J367" s="208"/>
      <c r="K367" s="208"/>
      <c r="L367" s="213"/>
      <c r="M367" s="214"/>
      <c r="N367" s="215"/>
      <c r="O367" s="215"/>
      <c r="P367" s="215"/>
      <c r="Q367" s="215"/>
      <c r="R367" s="215"/>
      <c r="S367" s="215"/>
      <c r="T367" s="216"/>
      <c r="AT367" s="217" t="s">
        <v>150</v>
      </c>
      <c r="AU367" s="217" t="s">
        <v>95</v>
      </c>
      <c r="AV367" s="14" t="s">
        <v>95</v>
      </c>
      <c r="AW367" s="14" t="s">
        <v>40</v>
      </c>
      <c r="AX367" s="14" t="s">
        <v>85</v>
      </c>
      <c r="AY367" s="217" t="s">
        <v>140</v>
      </c>
    </row>
    <row r="368" spans="1:65" s="14" customFormat="1" ht="11.25">
      <c r="B368" s="207"/>
      <c r="C368" s="208"/>
      <c r="D368" s="198" t="s">
        <v>150</v>
      </c>
      <c r="E368" s="209" t="s">
        <v>1</v>
      </c>
      <c r="F368" s="210" t="s">
        <v>477</v>
      </c>
      <c r="G368" s="208"/>
      <c r="H368" s="211">
        <v>1</v>
      </c>
      <c r="I368" s="212"/>
      <c r="J368" s="208"/>
      <c r="K368" s="208"/>
      <c r="L368" s="213"/>
      <c r="M368" s="214"/>
      <c r="N368" s="215"/>
      <c r="O368" s="215"/>
      <c r="P368" s="215"/>
      <c r="Q368" s="215"/>
      <c r="R368" s="215"/>
      <c r="S368" s="215"/>
      <c r="T368" s="216"/>
      <c r="AT368" s="217" t="s">
        <v>150</v>
      </c>
      <c r="AU368" s="217" t="s">
        <v>95</v>
      </c>
      <c r="AV368" s="14" t="s">
        <v>95</v>
      </c>
      <c r="AW368" s="14" t="s">
        <v>40</v>
      </c>
      <c r="AX368" s="14" t="s">
        <v>85</v>
      </c>
      <c r="AY368" s="217" t="s">
        <v>140</v>
      </c>
    </row>
    <row r="369" spans="1:65" s="14" customFormat="1" ht="11.25">
      <c r="B369" s="207"/>
      <c r="C369" s="208"/>
      <c r="D369" s="198" t="s">
        <v>150</v>
      </c>
      <c r="E369" s="209" t="s">
        <v>1</v>
      </c>
      <c r="F369" s="210" t="s">
        <v>326</v>
      </c>
      <c r="G369" s="208"/>
      <c r="H369" s="211">
        <v>1</v>
      </c>
      <c r="I369" s="212"/>
      <c r="J369" s="208"/>
      <c r="K369" s="208"/>
      <c r="L369" s="213"/>
      <c r="M369" s="214"/>
      <c r="N369" s="215"/>
      <c r="O369" s="215"/>
      <c r="P369" s="215"/>
      <c r="Q369" s="215"/>
      <c r="R369" s="215"/>
      <c r="S369" s="215"/>
      <c r="T369" s="216"/>
      <c r="AT369" s="217" t="s">
        <v>150</v>
      </c>
      <c r="AU369" s="217" t="s">
        <v>95</v>
      </c>
      <c r="AV369" s="14" t="s">
        <v>95</v>
      </c>
      <c r="AW369" s="14" t="s">
        <v>40</v>
      </c>
      <c r="AX369" s="14" t="s">
        <v>85</v>
      </c>
      <c r="AY369" s="217" t="s">
        <v>140</v>
      </c>
    </row>
    <row r="370" spans="1:65" s="14" customFormat="1" ht="11.25">
      <c r="B370" s="207"/>
      <c r="C370" s="208"/>
      <c r="D370" s="198" t="s">
        <v>150</v>
      </c>
      <c r="E370" s="209" t="s">
        <v>1</v>
      </c>
      <c r="F370" s="210" t="s">
        <v>471</v>
      </c>
      <c r="G370" s="208"/>
      <c r="H370" s="211">
        <v>1</v>
      </c>
      <c r="I370" s="212"/>
      <c r="J370" s="208"/>
      <c r="K370" s="208"/>
      <c r="L370" s="213"/>
      <c r="M370" s="214"/>
      <c r="N370" s="215"/>
      <c r="O370" s="215"/>
      <c r="P370" s="215"/>
      <c r="Q370" s="215"/>
      <c r="R370" s="215"/>
      <c r="S370" s="215"/>
      <c r="T370" s="216"/>
      <c r="AT370" s="217" t="s">
        <v>150</v>
      </c>
      <c r="AU370" s="217" t="s">
        <v>95</v>
      </c>
      <c r="AV370" s="14" t="s">
        <v>95</v>
      </c>
      <c r="AW370" s="14" t="s">
        <v>40</v>
      </c>
      <c r="AX370" s="14" t="s">
        <v>85</v>
      </c>
      <c r="AY370" s="217" t="s">
        <v>140</v>
      </c>
    </row>
    <row r="371" spans="1:65" s="14" customFormat="1" ht="11.25">
      <c r="B371" s="207"/>
      <c r="C371" s="208"/>
      <c r="D371" s="198" t="s">
        <v>150</v>
      </c>
      <c r="E371" s="209" t="s">
        <v>1</v>
      </c>
      <c r="F371" s="210" t="s">
        <v>472</v>
      </c>
      <c r="G371" s="208"/>
      <c r="H371" s="211">
        <v>1</v>
      </c>
      <c r="I371" s="212"/>
      <c r="J371" s="208"/>
      <c r="K371" s="208"/>
      <c r="L371" s="213"/>
      <c r="M371" s="214"/>
      <c r="N371" s="215"/>
      <c r="O371" s="215"/>
      <c r="P371" s="215"/>
      <c r="Q371" s="215"/>
      <c r="R371" s="215"/>
      <c r="S371" s="215"/>
      <c r="T371" s="216"/>
      <c r="AT371" s="217" t="s">
        <v>150</v>
      </c>
      <c r="AU371" s="217" t="s">
        <v>95</v>
      </c>
      <c r="AV371" s="14" t="s">
        <v>95</v>
      </c>
      <c r="AW371" s="14" t="s">
        <v>40</v>
      </c>
      <c r="AX371" s="14" t="s">
        <v>85</v>
      </c>
      <c r="AY371" s="217" t="s">
        <v>140</v>
      </c>
    </row>
    <row r="372" spans="1:65" s="14" customFormat="1" ht="11.25">
      <c r="B372" s="207"/>
      <c r="C372" s="208"/>
      <c r="D372" s="198" t="s">
        <v>150</v>
      </c>
      <c r="E372" s="209" t="s">
        <v>1</v>
      </c>
      <c r="F372" s="210" t="s">
        <v>159</v>
      </c>
      <c r="G372" s="208"/>
      <c r="H372" s="211">
        <v>1</v>
      </c>
      <c r="I372" s="212"/>
      <c r="J372" s="208"/>
      <c r="K372" s="208"/>
      <c r="L372" s="213"/>
      <c r="M372" s="214"/>
      <c r="N372" s="215"/>
      <c r="O372" s="215"/>
      <c r="P372" s="215"/>
      <c r="Q372" s="215"/>
      <c r="R372" s="215"/>
      <c r="S372" s="215"/>
      <c r="T372" s="216"/>
      <c r="AT372" s="217" t="s">
        <v>150</v>
      </c>
      <c r="AU372" s="217" t="s">
        <v>95</v>
      </c>
      <c r="AV372" s="14" t="s">
        <v>95</v>
      </c>
      <c r="AW372" s="14" t="s">
        <v>40</v>
      </c>
      <c r="AX372" s="14" t="s">
        <v>85</v>
      </c>
      <c r="AY372" s="217" t="s">
        <v>140</v>
      </c>
    </row>
    <row r="373" spans="1:65" s="14" customFormat="1" ht="11.25">
      <c r="B373" s="207"/>
      <c r="C373" s="208"/>
      <c r="D373" s="198" t="s">
        <v>150</v>
      </c>
      <c r="E373" s="209" t="s">
        <v>1</v>
      </c>
      <c r="F373" s="210" t="s">
        <v>160</v>
      </c>
      <c r="G373" s="208"/>
      <c r="H373" s="211">
        <v>1</v>
      </c>
      <c r="I373" s="212"/>
      <c r="J373" s="208"/>
      <c r="K373" s="208"/>
      <c r="L373" s="213"/>
      <c r="M373" s="214"/>
      <c r="N373" s="215"/>
      <c r="O373" s="215"/>
      <c r="P373" s="215"/>
      <c r="Q373" s="215"/>
      <c r="R373" s="215"/>
      <c r="S373" s="215"/>
      <c r="T373" s="216"/>
      <c r="AT373" s="217" t="s">
        <v>150</v>
      </c>
      <c r="AU373" s="217" t="s">
        <v>95</v>
      </c>
      <c r="AV373" s="14" t="s">
        <v>95</v>
      </c>
      <c r="AW373" s="14" t="s">
        <v>40</v>
      </c>
      <c r="AX373" s="14" t="s">
        <v>85</v>
      </c>
      <c r="AY373" s="217" t="s">
        <v>140</v>
      </c>
    </row>
    <row r="374" spans="1:65" s="15" customFormat="1" ht="11.25">
      <c r="B374" s="218"/>
      <c r="C374" s="219"/>
      <c r="D374" s="198" t="s">
        <v>150</v>
      </c>
      <c r="E374" s="220" t="s">
        <v>1</v>
      </c>
      <c r="F374" s="221" t="s">
        <v>161</v>
      </c>
      <c r="G374" s="219"/>
      <c r="H374" s="222">
        <v>8</v>
      </c>
      <c r="I374" s="223"/>
      <c r="J374" s="219"/>
      <c r="K374" s="219"/>
      <c r="L374" s="224"/>
      <c r="M374" s="225"/>
      <c r="N374" s="226"/>
      <c r="O374" s="226"/>
      <c r="P374" s="226"/>
      <c r="Q374" s="226"/>
      <c r="R374" s="226"/>
      <c r="S374" s="226"/>
      <c r="T374" s="227"/>
      <c r="AT374" s="228" t="s">
        <v>150</v>
      </c>
      <c r="AU374" s="228" t="s">
        <v>95</v>
      </c>
      <c r="AV374" s="15" t="s">
        <v>148</v>
      </c>
      <c r="AW374" s="15" t="s">
        <v>40</v>
      </c>
      <c r="AX374" s="15" t="s">
        <v>93</v>
      </c>
      <c r="AY374" s="228" t="s">
        <v>140</v>
      </c>
    </row>
    <row r="375" spans="1:65" s="2" customFormat="1" ht="33" customHeight="1">
      <c r="A375" s="35"/>
      <c r="B375" s="36"/>
      <c r="C375" s="183" t="s">
        <v>478</v>
      </c>
      <c r="D375" s="183" t="s">
        <v>143</v>
      </c>
      <c r="E375" s="184" t="s">
        <v>479</v>
      </c>
      <c r="F375" s="185" t="s">
        <v>480</v>
      </c>
      <c r="G375" s="186" t="s">
        <v>454</v>
      </c>
      <c r="H375" s="187">
        <v>2</v>
      </c>
      <c r="I375" s="188"/>
      <c r="J375" s="189">
        <f>ROUND(I375*H375,2)</f>
        <v>0</v>
      </c>
      <c r="K375" s="185" t="s">
        <v>147</v>
      </c>
      <c r="L375" s="40"/>
      <c r="M375" s="190" t="s">
        <v>1</v>
      </c>
      <c r="N375" s="191" t="s">
        <v>50</v>
      </c>
      <c r="O375" s="72"/>
      <c r="P375" s="192">
        <f>O375*H375</f>
        <v>0</v>
      </c>
      <c r="Q375" s="192">
        <v>0</v>
      </c>
      <c r="R375" s="192">
        <f>Q375*H375</f>
        <v>0</v>
      </c>
      <c r="S375" s="192">
        <v>2.4500000000000001E-2</v>
      </c>
      <c r="T375" s="193">
        <f>S375*H375</f>
        <v>4.9000000000000002E-2</v>
      </c>
      <c r="U375" s="35"/>
      <c r="V375" s="35"/>
      <c r="W375" s="35"/>
      <c r="X375" s="35"/>
      <c r="Y375" s="35"/>
      <c r="Z375" s="35"/>
      <c r="AA375" s="35"/>
      <c r="AB375" s="35"/>
      <c r="AC375" s="35"/>
      <c r="AD375" s="35"/>
      <c r="AE375" s="35"/>
      <c r="AR375" s="194" t="s">
        <v>272</v>
      </c>
      <c r="AT375" s="194" t="s">
        <v>143</v>
      </c>
      <c r="AU375" s="194" t="s">
        <v>95</v>
      </c>
      <c r="AY375" s="17" t="s">
        <v>140</v>
      </c>
      <c r="BE375" s="195">
        <f>IF(N375="základní",J375,0)</f>
        <v>0</v>
      </c>
      <c r="BF375" s="195">
        <f>IF(N375="snížená",J375,0)</f>
        <v>0</v>
      </c>
      <c r="BG375" s="195">
        <f>IF(N375="zákl. přenesená",J375,0)</f>
        <v>0</v>
      </c>
      <c r="BH375" s="195">
        <f>IF(N375="sníž. přenesená",J375,0)</f>
        <v>0</v>
      </c>
      <c r="BI375" s="195">
        <f>IF(N375="nulová",J375,0)</f>
        <v>0</v>
      </c>
      <c r="BJ375" s="17" t="s">
        <v>93</v>
      </c>
      <c r="BK375" s="195">
        <f>ROUND(I375*H375,2)</f>
        <v>0</v>
      </c>
      <c r="BL375" s="17" t="s">
        <v>272</v>
      </c>
      <c r="BM375" s="194" t="s">
        <v>481</v>
      </c>
    </row>
    <row r="376" spans="1:65" s="14" customFormat="1" ht="11.25">
      <c r="B376" s="207"/>
      <c r="C376" s="208"/>
      <c r="D376" s="198" t="s">
        <v>150</v>
      </c>
      <c r="E376" s="209" t="s">
        <v>1</v>
      </c>
      <c r="F376" s="210" t="s">
        <v>471</v>
      </c>
      <c r="G376" s="208"/>
      <c r="H376" s="211">
        <v>1</v>
      </c>
      <c r="I376" s="212"/>
      <c r="J376" s="208"/>
      <c r="K376" s="208"/>
      <c r="L376" s="213"/>
      <c r="M376" s="214"/>
      <c r="N376" s="215"/>
      <c r="O376" s="215"/>
      <c r="P376" s="215"/>
      <c r="Q376" s="215"/>
      <c r="R376" s="215"/>
      <c r="S376" s="215"/>
      <c r="T376" s="216"/>
      <c r="AT376" s="217" t="s">
        <v>150</v>
      </c>
      <c r="AU376" s="217" t="s">
        <v>95</v>
      </c>
      <c r="AV376" s="14" t="s">
        <v>95</v>
      </c>
      <c r="AW376" s="14" t="s">
        <v>40</v>
      </c>
      <c r="AX376" s="14" t="s">
        <v>85</v>
      </c>
      <c r="AY376" s="217" t="s">
        <v>140</v>
      </c>
    </row>
    <row r="377" spans="1:65" s="14" customFormat="1" ht="11.25">
      <c r="B377" s="207"/>
      <c r="C377" s="208"/>
      <c r="D377" s="198" t="s">
        <v>150</v>
      </c>
      <c r="E377" s="209" t="s">
        <v>1</v>
      </c>
      <c r="F377" s="210" t="s">
        <v>482</v>
      </c>
      <c r="G377" s="208"/>
      <c r="H377" s="211">
        <v>1</v>
      </c>
      <c r="I377" s="212"/>
      <c r="J377" s="208"/>
      <c r="K377" s="208"/>
      <c r="L377" s="213"/>
      <c r="M377" s="214"/>
      <c r="N377" s="215"/>
      <c r="O377" s="215"/>
      <c r="P377" s="215"/>
      <c r="Q377" s="215"/>
      <c r="R377" s="215"/>
      <c r="S377" s="215"/>
      <c r="T377" s="216"/>
      <c r="AT377" s="217" t="s">
        <v>150</v>
      </c>
      <c r="AU377" s="217" t="s">
        <v>95</v>
      </c>
      <c r="AV377" s="14" t="s">
        <v>95</v>
      </c>
      <c r="AW377" s="14" t="s">
        <v>40</v>
      </c>
      <c r="AX377" s="14" t="s">
        <v>85</v>
      </c>
      <c r="AY377" s="217" t="s">
        <v>140</v>
      </c>
    </row>
    <row r="378" spans="1:65" s="15" customFormat="1" ht="11.25">
      <c r="B378" s="218"/>
      <c r="C378" s="219"/>
      <c r="D378" s="198" t="s">
        <v>150</v>
      </c>
      <c r="E378" s="220" t="s">
        <v>1</v>
      </c>
      <c r="F378" s="221" t="s">
        <v>161</v>
      </c>
      <c r="G378" s="219"/>
      <c r="H378" s="222">
        <v>2</v>
      </c>
      <c r="I378" s="223"/>
      <c r="J378" s="219"/>
      <c r="K378" s="219"/>
      <c r="L378" s="224"/>
      <c r="M378" s="225"/>
      <c r="N378" s="226"/>
      <c r="O378" s="226"/>
      <c r="P378" s="226"/>
      <c r="Q378" s="226"/>
      <c r="R378" s="226"/>
      <c r="S378" s="226"/>
      <c r="T378" s="227"/>
      <c r="AT378" s="228" t="s">
        <v>150</v>
      </c>
      <c r="AU378" s="228" t="s">
        <v>95</v>
      </c>
      <c r="AV378" s="15" t="s">
        <v>148</v>
      </c>
      <c r="AW378" s="15" t="s">
        <v>40</v>
      </c>
      <c r="AX378" s="15" t="s">
        <v>93</v>
      </c>
      <c r="AY378" s="228" t="s">
        <v>140</v>
      </c>
    </row>
    <row r="379" spans="1:65" s="2" customFormat="1" ht="24.2" customHeight="1">
      <c r="A379" s="35"/>
      <c r="B379" s="36"/>
      <c r="C379" s="183" t="s">
        <v>483</v>
      </c>
      <c r="D379" s="183" t="s">
        <v>143</v>
      </c>
      <c r="E379" s="184" t="s">
        <v>484</v>
      </c>
      <c r="F379" s="185" t="s">
        <v>485</v>
      </c>
      <c r="G379" s="186" t="s">
        <v>454</v>
      </c>
      <c r="H379" s="187">
        <v>8</v>
      </c>
      <c r="I379" s="188"/>
      <c r="J379" s="189">
        <f>ROUND(I379*H379,2)</f>
        <v>0</v>
      </c>
      <c r="K379" s="185" t="s">
        <v>147</v>
      </c>
      <c r="L379" s="40"/>
      <c r="M379" s="190" t="s">
        <v>1</v>
      </c>
      <c r="N379" s="191" t="s">
        <v>50</v>
      </c>
      <c r="O379" s="72"/>
      <c r="P379" s="192">
        <f>O379*H379</f>
        <v>0</v>
      </c>
      <c r="Q379" s="192">
        <v>0</v>
      </c>
      <c r="R379" s="192">
        <f>Q379*H379</f>
        <v>0</v>
      </c>
      <c r="S379" s="192">
        <v>1.56E-3</v>
      </c>
      <c r="T379" s="193">
        <f>S379*H379</f>
        <v>1.248E-2</v>
      </c>
      <c r="U379" s="35"/>
      <c r="V379" s="35"/>
      <c r="W379" s="35"/>
      <c r="X379" s="35"/>
      <c r="Y379" s="35"/>
      <c r="Z379" s="35"/>
      <c r="AA379" s="35"/>
      <c r="AB379" s="35"/>
      <c r="AC379" s="35"/>
      <c r="AD379" s="35"/>
      <c r="AE379" s="35"/>
      <c r="AR379" s="194" t="s">
        <v>272</v>
      </c>
      <c r="AT379" s="194" t="s">
        <v>143</v>
      </c>
      <c r="AU379" s="194" t="s">
        <v>95</v>
      </c>
      <c r="AY379" s="17" t="s">
        <v>140</v>
      </c>
      <c r="BE379" s="195">
        <f>IF(N379="základní",J379,0)</f>
        <v>0</v>
      </c>
      <c r="BF379" s="195">
        <f>IF(N379="snížená",J379,0)</f>
        <v>0</v>
      </c>
      <c r="BG379" s="195">
        <f>IF(N379="zákl. přenesená",J379,0)</f>
        <v>0</v>
      </c>
      <c r="BH379" s="195">
        <f>IF(N379="sníž. přenesená",J379,0)</f>
        <v>0</v>
      </c>
      <c r="BI379" s="195">
        <f>IF(N379="nulová",J379,0)</f>
        <v>0</v>
      </c>
      <c r="BJ379" s="17" t="s">
        <v>93</v>
      </c>
      <c r="BK379" s="195">
        <f>ROUND(I379*H379,2)</f>
        <v>0</v>
      </c>
      <c r="BL379" s="17" t="s">
        <v>272</v>
      </c>
      <c r="BM379" s="194" t="s">
        <v>486</v>
      </c>
    </row>
    <row r="380" spans="1:65" s="13" customFormat="1" ht="11.25">
      <c r="B380" s="196"/>
      <c r="C380" s="197"/>
      <c r="D380" s="198" t="s">
        <v>150</v>
      </c>
      <c r="E380" s="199" t="s">
        <v>1</v>
      </c>
      <c r="F380" s="200" t="s">
        <v>487</v>
      </c>
      <c r="G380" s="197"/>
      <c r="H380" s="199" t="s">
        <v>1</v>
      </c>
      <c r="I380" s="201"/>
      <c r="J380" s="197"/>
      <c r="K380" s="197"/>
      <c r="L380" s="202"/>
      <c r="M380" s="203"/>
      <c r="N380" s="204"/>
      <c r="O380" s="204"/>
      <c r="P380" s="204"/>
      <c r="Q380" s="204"/>
      <c r="R380" s="204"/>
      <c r="S380" s="204"/>
      <c r="T380" s="205"/>
      <c r="AT380" s="206" t="s">
        <v>150</v>
      </c>
      <c r="AU380" s="206" t="s">
        <v>95</v>
      </c>
      <c r="AV380" s="13" t="s">
        <v>93</v>
      </c>
      <c r="AW380" s="13" t="s">
        <v>40</v>
      </c>
      <c r="AX380" s="13" t="s">
        <v>85</v>
      </c>
      <c r="AY380" s="206" t="s">
        <v>140</v>
      </c>
    </row>
    <row r="381" spans="1:65" s="14" customFormat="1" ht="11.25">
      <c r="B381" s="207"/>
      <c r="C381" s="208"/>
      <c r="D381" s="198" t="s">
        <v>150</v>
      </c>
      <c r="E381" s="209" t="s">
        <v>1</v>
      </c>
      <c r="F381" s="210" t="s">
        <v>323</v>
      </c>
      <c r="G381" s="208"/>
      <c r="H381" s="211">
        <v>1</v>
      </c>
      <c r="I381" s="212"/>
      <c r="J381" s="208"/>
      <c r="K381" s="208"/>
      <c r="L381" s="213"/>
      <c r="M381" s="214"/>
      <c r="N381" s="215"/>
      <c r="O381" s="215"/>
      <c r="P381" s="215"/>
      <c r="Q381" s="215"/>
      <c r="R381" s="215"/>
      <c r="S381" s="215"/>
      <c r="T381" s="216"/>
      <c r="AT381" s="217" t="s">
        <v>150</v>
      </c>
      <c r="AU381" s="217" t="s">
        <v>95</v>
      </c>
      <c r="AV381" s="14" t="s">
        <v>95</v>
      </c>
      <c r="AW381" s="14" t="s">
        <v>40</v>
      </c>
      <c r="AX381" s="14" t="s">
        <v>85</v>
      </c>
      <c r="AY381" s="217" t="s">
        <v>140</v>
      </c>
    </row>
    <row r="382" spans="1:65" s="14" customFormat="1" ht="11.25">
      <c r="B382" s="207"/>
      <c r="C382" s="208"/>
      <c r="D382" s="198" t="s">
        <v>150</v>
      </c>
      <c r="E382" s="209" t="s">
        <v>1</v>
      </c>
      <c r="F382" s="210" t="s">
        <v>324</v>
      </c>
      <c r="G382" s="208"/>
      <c r="H382" s="211">
        <v>1</v>
      </c>
      <c r="I382" s="212"/>
      <c r="J382" s="208"/>
      <c r="K382" s="208"/>
      <c r="L382" s="213"/>
      <c r="M382" s="214"/>
      <c r="N382" s="215"/>
      <c r="O382" s="215"/>
      <c r="P382" s="215"/>
      <c r="Q382" s="215"/>
      <c r="R382" s="215"/>
      <c r="S382" s="215"/>
      <c r="T382" s="216"/>
      <c r="AT382" s="217" t="s">
        <v>150</v>
      </c>
      <c r="AU382" s="217" t="s">
        <v>95</v>
      </c>
      <c r="AV382" s="14" t="s">
        <v>95</v>
      </c>
      <c r="AW382" s="14" t="s">
        <v>40</v>
      </c>
      <c r="AX382" s="14" t="s">
        <v>85</v>
      </c>
      <c r="AY382" s="217" t="s">
        <v>140</v>
      </c>
    </row>
    <row r="383" spans="1:65" s="14" customFormat="1" ht="11.25">
      <c r="B383" s="207"/>
      <c r="C383" s="208"/>
      <c r="D383" s="198" t="s">
        <v>150</v>
      </c>
      <c r="E383" s="209" t="s">
        <v>1</v>
      </c>
      <c r="F383" s="210" t="s">
        <v>488</v>
      </c>
      <c r="G383" s="208"/>
      <c r="H383" s="211">
        <v>1</v>
      </c>
      <c r="I383" s="212"/>
      <c r="J383" s="208"/>
      <c r="K383" s="208"/>
      <c r="L383" s="213"/>
      <c r="M383" s="214"/>
      <c r="N383" s="215"/>
      <c r="O383" s="215"/>
      <c r="P383" s="215"/>
      <c r="Q383" s="215"/>
      <c r="R383" s="215"/>
      <c r="S383" s="215"/>
      <c r="T383" s="216"/>
      <c r="AT383" s="217" t="s">
        <v>150</v>
      </c>
      <c r="AU383" s="217" t="s">
        <v>95</v>
      </c>
      <c r="AV383" s="14" t="s">
        <v>95</v>
      </c>
      <c r="AW383" s="14" t="s">
        <v>40</v>
      </c>
      <c r="AX383" s="14" t="s">
        <v>85</v>
      </c>
      <c r="AY383" s="217" t="s">
        <v>140</v>
      </c>
    </row>
    <row r="384" spans="1:65" s="14" customFormat="1" ht="11.25">
      <c r="B384" s="207"/>
      <c r="C384" s="208"/>
      <c r="D384" s="198" t="s">
        <v>150</v>
      </c>
      <c r="E384" s="209" t="s">
        <v>1</v>
      </c>
      <c r="F384" s="210" t="s">
        <v>477</v>
      </c>
      <c r="G384" s="208"/>
      <c r="H384" s="211">
        <v>1</v>
      </c>
      <c r="I384" s="212"/>
      <c r="J384" s="208"/>
      <c r="K384" s="208"/>
      <c r="L384" s="213"/>
      <c r="M384" s="214"/>
      <c r="N384" s="215"/>
      <c r="O384" s="215"/>
      <c r="P384" s="215"/>
      <c r="Q384" s="215"/>
      <c r="R384" s="215"/>
      <c r="S384" s="215"/>
      <c r="T384" s="216"/>
      <c r="AT384" s="217" t="s">
        <v>150</v>
      </c>
      <c r="AU384" s="217" t="s">
        <v>95</v>
      </c>
      <c r="AV384" s="14" t="s">
        <v>95</v>
      </c>
      <c r="AW384" s="14" t="s">
        <v>40</v>
      </c>
      <c r="AX384" s="14" t="s">
        <v>85</v>
      </c>
      <c r="AY384" s="217" t="s">
        <v>140</v>
      </c>
    </row>
    <row r="385" spans="1:65" s="14" customFormat="1" ht="11.25">
      <c r="B385" s="207"/>
      <c r="C385" s="208"/>
      <c r="D385" s="198" t="s">
        <v>150</v>
      </c>
      <c r="E385" s="209" t="s">
        <v>1</v>
      </c>
      <c r="F385" s="210" t="s">
        <v>471</v>
      </c>
      <c r="G385" s="208"/>
      <c r="H385" s="211">
        <v>1</v>
      </c>
      <c r="I385" s="212"/>
      <c r="J385" s="208"/>
      <c r="K385" s="208"/>
      <c r="L385" s="213"/>
      <c r="M385" s="214"/>
      <c r="N385" s="215"/>
      <c r="O385" s="215"/>
      <c r="P385" s="215"/>
      <c r="Q385" s="215"/>
      <c r="R385" s="215"/>
      <c r="S385" s="215"/>
      <c r="T385" s="216"/>
      <c r="AT385" s="217" t="s">
        <v>150</v>
      </c>
      <c r="AU385" s="217" t="s">
        <v>95</v>
      </c>
      <c r="AV385" s="14" t="s">
        <v>95</v>
      </c>
      <c r="AW385" s="14" t="s">
        <v>40</v>
      </c>
      <c r="AX385" s="14" t="s">
        <v>85</v>
      </c>
      <c r="AY385" s="217" t="s">
        <v>140</v>
      </c>
    </row>
    <row r="386" spans="1:65" s="14" customFormat="1" ht="11.25">
      <c r="B386" s="207"/>
      <c r="C386" s="208"/>
      <c r="D386" s="198" t="s">
        <v>150</v>
      </c>
      <c r="E386" s="209" t="s">
        <v>1</v>
      </c>
      <c r="F386" s="210" t="s">
        <v>472</v>
      </c>
      <c r="G386" s="208"/>
      <c r="H386" s="211">
        <v>1</v>
      </c>
      <c r="I386" s="212"/>
      <c r="J386" s="208"/>
      <c r="K386" s="208"/>
      <c r="L386" s="213"/>
      <c r="M386" s="214"/>
      <c r="N386" s="215"/>
      <c r="O386" s="215"/>
      <c r="P386" s="215"/>
      <c r="Q386" s="215"/>
      <c r="R386" s="215"/>
      <c r="S386" s="215"/>
      <c r="T386" s="216"/>
      <c r="AT386" s="217" t="s">
        <v>150</v>
      </c>
      <c r="AU386" s="217" t="s">
        <v>95</v>
      </c>
      <c r="AV386" s="14" t="s">
        <v>95</v>
      </c>
      <c r="AW386" s="14" t="s">
        <v>40</v>
      </c>
      <c r="AX386" s="14" t="s">
        <v>85</v>
      </c>
      <c r="AY386" s="217" t="s">
        <v>140</v>
      </c>
    </row>
    <row r="387" spans="1:65" s="14" customFormat="1" ht="11.25">
      <c r="B387" s="207"/>
      <c r="C387" s="208"/>
      <c r="D387" s="198" t="s">
        <v>150</v>
      </c>
      <c r="E387" s="209" t="s">
        <v>1</v>
      </c>
      <c r="F387" s="210" t="s">
        <v>159</v>
      </c>
      <c r="G387" s="208"/>
      <c r="H387" s="211">
        <v>1</v>
      </c>
      <c r="I387" s="212"/>
      <c r="J387" s="208"/>
      <c r="K387" s="208"/>
      <c r="L387" s="213"/>
      <c r="M387" s="214"/>
      <c r="N387" s="215"/>
      <c r="O387" s="215"/>
      <c r="P387" s="215"/>
      <c r="Q387" s="215"/>
      <c r="R387" s="215"/>
      <c r="S387" s="215"/>
      <c r="T387" s="216"/>
      <c r="AT387" s="217" t="s">
        <v>150</v>
      </c>
      <c r="AU387" s="217" t="s">
        <v>95</v>
      </c>
      <c r="AV387" s="14" t="s">
        <v>95</v>
      </c>
      <c r="AW387" s="14" t="s">
        <v>40</v>
      </c>
      <c r="AX387" s="14" t="s">
        <v>85</v>
      </c>
      <c r="AY387" s="217" t="s">
        <v>140</v>
      </c>
    </row>
    <row r="388" spans="1:65" s="14" customFormat="1" ht="11.25">
      <c r="B388" s="207"/>
      <c r="C388" s="208"/>
      <c r="D388" s="198" t="s">
        <v>150</v>
      </c>
      <c r="E388" s="209" t="s">
        <v>1</v>
      </c>
      <c r="F388" s="210" t="s">
        <v>160</v>
      </c>
      <c r="G388" s="208"/>
      <c r="H388" s="211">
        <v>1</v>
      </c>
      <c r="I388" s="212"/>
      <c r="J388" s="208"/>
      <c r="K388" s="208"/>
      <c r="L388" s="213"/>
      <c r="M388" s="214"/>
      <c r="N388" s="215"/>
      <c r="O388" s="215"/>
      <c r="P388" s="215"/>
      <c r="Q388" s="215"/>
      <c r="R388" s="215"/>
      <c r="S388" s="215"/>
      <c r="T388" s="216"/>
      <c r="AT388" s="217" t="s">
        <v>150</v>
      </c>
      <c r="AU388" s="217" t="s">
        <v>95</v>
      </c>
      <c r="AV388" s="14" t="s">
        <v>95</v>
      </c>
      <c r="AW388" s="14" t="s">
        <v>40</v>
      </c>
      <c r="AX388" s="14" t="s">
        <v>85</v>
      </c>
      <c r="AY388" s="217" t="s">
        <v>140</v>
      </c>
    </row>
    <row r="389" spans="1:65" s="15" customFormat="1" ht="11.25">
      <c r="B389" s="218"/>
      <c r="C389" s="219"/>
      <c r="D389" s="198" t="s">
        <v>150</v>
      </c>
      <c r="E389" s="220" t="s">
        <v>1</v>
      </c>
      <c r="F389" s="221" t="s">
        <v>161</v>
      </c>
      <c r="G389" s="219"/>
      <c r="H389" s="222">
        <v>8</v>
      </c>
      <c r="I389" s="223"/>
      <c r="J389" s="219"/>
      <c r="K389" s="219"/>
      <c r="L389" s="224"/>
      <c r="M389" s="225"/>
      <c r="N389" s="226"/>
      <c r="O389" s="226"/>
      <c r="P389" s="226"/>
      <c r="Q389" s="226"/>
      <c r="R389" s="226"/>
      <c r="S389" s="226"/>
      <c r="T389" s="227"/>
      <c r="AT389" s="228" t="s">
        <v>150</v>
      </c>
      <c r="AU389" s="228" t="s">
        <v>95</v>
      </c>
      <c r="AV389" s="15" t="s">
        <v>148</v>
      </c>
      <c r="AW389" s="15" t="s">
        <v>40</v>
      </c>
      <c r="AX389" s="15" t="s">
        <v>93</v>
      </c>
      <c r="AY389" s="228" t="s">
        <v>140</v>
      </c>
    </row>
    <row r="390" spans="1:65" s="2" customFormat="1" ht="33" customHeight="1">
      <c r="A390" s="35"/>
      <c r="B390" s="36"/>
      <c r="C390" s="183" t="s">
        <v>489</v>
      </c>
      <c r="D390" s="183" t="s">
        <v>143</v>
      </c>
      <c r="E390" s="184" t="s">
        <v>490</v>
      </c>
      <c r="F390" s="185" t="s">
        <v>491</v>
      </c>
      <c r="G390" s="186" t="s">
        <v>146</v>
      </c>
      <c r="H390" s="187">
        <v>2</v>
      </c>
      <c r="I390" s="188"/>
      <c r="J390" s="189">
        <f>ROUND(I390*H390,2)</f>
        <v>0</v>
      </c>
      <c r="K390" s="185" t="s">
        <v>147</v>
      </c>
      <c r="L390" s="40"/>
      <c r="M390" s="190" t="s">
        <v>1</v>
      </c>
      <c r="N390" s="191" t="s">
        <v>50</v>
      </c>
      <c r="O390" s="72"/>
      <c r="P390" s="192">
        <f>O390*H390</f>
        <v>0</v>
      </c>
      <c r="Q390" s="192">
        <v>0</v>
      </c>
      <c r="R390" s="192">
        <f>Q390*H390</f>
        <v>0</v>
      </c>
      <c r="S390" s="192">
        <v>7.62E-3</v>
      </c>
      <c r="T390" s="193">
        <f>S390*H390</f>
        <v>1.524E-2</v>
      </c>
      <c r="U390" s="35"/>
      <c r="V390" s="35"/>
      <c r="W390" s="35"/>
      <c r="X390" s="35"/>
      <c r="Y390" s="35"/>
      <c r="Z390" s="35"/>
      <c r="AA390" s="35"/>
      <c r="AB390" s="35"/>
      <c r="AC390" s="35"/>
      <c r="AD390" s="35"/>
      <c r="AE390" s="35"/>
      <c r="AR390" s="194" t="s">
        <v>272</v>
      </c>
      <c r="AT390" s="194" t="s">
        <v>143</v>
      </c>
      <c r="AU390" s="194" t="s">
        <v>95</v>
      </c>
      <c r="AY390" s="17" t="s">
        <v>140</v>
      </c>
      <c r="BE390" s="195">
        <f>IF(N390="základní",J390,0)</f>
        <v>0</v>
      </c>
      <c r="BF390" s="195">
        <f>IF(N390="snížená",J390,0)</f>
        <v>0</v>
      </c>
      <c r="BG390" s="195">
        <f>IF(N390="zákl. přenesená",J390,0)</f>
        <v>0</v>
      </c>
      <c r="BH390" s="195">
        <f>IF(N390="sníž. přenesená",J390,0)</f>
        <v>0</v>
      </c>
      <c r="BI390" s="195">
        <f>IF(N390="nulová",J390,0)</f>
        <v>0</v>
      </c>
      <c r="BJ390" s="17" t="s">
        <v>93</v>
      </c>
      <c r="BK390" s="195">
        <f>ROUND(I390*H390,2)</f>
        <v>0</v>
      </c>
      <c r="BL390" s="17" t="s">
        <v>272</v>
      </c>
      <c r="BM390" s="194" t="s">
        <v>492</v>
      </c>
    </row>
    <row r="391" spans="1:65" s="13" customFormat="1" ht="11.25">
      <c r="B391" s="196"/>
      <c r="C391" s="197"/>
      <c r="D391" s="198" t="s">
        <v>150</v>
      </c>
      <c r="E391" s="199" t="s">
        <v>1</v>
      </c>
      <c r="F391" s="200" t="s">
        <v>493</v>
      </c>
      <c r="G391" s="197"/>
      <c r="H391" s="199" t="s">
        <v>1</v>
      </c>
      <c r="I391" s="201"/>
      <c r="J391" s="197"/>
      <c r="K391" s="197"/>
      <c r="L391" s="202"/>
      <c r="M391" s="203"/>
      <c r="N391" s="204"/>
      <c r="O391" s="204"/>
      <c r="P391" s="204"/>
      <c r="Q391" s="204"/>
      <c r="R391" s="204"/>
      <c r="S391" s="204"/>
      <c r="T391" s="205"/>
      <c r="AT391" s="206" t="s">
        <v>150</v>
      </c>
      <c r="AU391" s="206" t="s">
        <v>95</v>
      </c>
      <c r="AV391" s="13" t="s">
        <v>93</v>
      </c>
      <c r="AW391" s="13" t="s">
        <v>40</v>
      </c>
      <c r="AX391" s="13" t="s">
        <v>85</v>
      </c>
      <c r="AY391" s="206" t="s">
        <v>140</v>
      </c>
    </row>
    <row r="392" spans="1:65" s="14" customFormat="1" ht="11.25">
      <c r="B392" s="207"/>
      <c r="C392" s="208"/>
      <c r="D392" s="198" t="s">
        <v>150</v>
      </c>
      <c r="E392" s="209" t="s">
        <v>1</v>
      </c>
      <c r="F392" s="210" t="s">
        <v>471</v>
      </c>
      <c r="G392" s="208"/>
      <c r="H392" s="211">
        <v>1</v>
      </c>
      <c r="I392" s="212"/>
      <c r="J392" s="208"/>
      <c r="K392" s="208"/>
      <c r="L392" s="213"/>
      <c r="M392" s="214"/>
      <c r="N392" s="215"/>
      <c r="O392" s="215"/>
      <c r="P392" s="215"/>
      <c r="Q392" s="215"/>
      <c r="R392" s="215"/>
      <c r="S392" s="215"/>
      <c r="T392" s="216"/>
      <c r="AT392" s="217" t="s">
        <v>150</v>
      </c>
      <c r="AU392" s="217" t="s">
        <v>95</v>
      </c>
      <c r="AV392" s="14" t="s">
        <v>95</v>
      </c>
      <c r="AW392" s="14" t="s">
        <v>40</v>
      </c>
      <c r="AX392" s="14" t="s">
        <v>85</v>
      </c>
      <c r="AY392" s="217" t="s">
        <v>140</v>
      </c>
    </row>
    <row r="393" spans="1:65" s="14" customFormat="1" ht="11.25">
      <c r="B393" s="207"/>
      <c r="C393" s="208"/>
      <c r="D393" s="198" t="s">
        <v>150</v>
      </c>
      <c r="E393" s="209" t="s">
        <v>1</v>
      </c>
      <c r="F393" s="210" t="s">
        <v>482</v>
      </c>
      <c r="G393" s="208"/>
      <c r="H393" s="211">
        <v>1</v>
      </c>
      <c r="I393" s="212"/>
      <c r="J393" s="208"/>
      <c r="K393" s="208"/>
      <c r="L393" s="213"/>
      <c r="M393" s="214"/>
      <c r="N393" s="215"/>
      <c r="O393" s="215"/>
      <c r="P393" s="215"/>
      <c r="Q393" s="215"/>
      <c r="R393" s="215"/>
      <c r="S393" s="215"/>
      <c r="T393" s="216"/>
      <c r="AT393" s="217" t="s">
        <v>150</v>
      </c>
      <c r="AU393" s="217" t="s">
        <v>95</v>
      </c>
      <c r="AV393" s="14" t="s">
        <v>95</v>
      </c>
      <c r="AW393" s="14" t="s">
        <v>40</v>
      </c>
      <c r="AX393" s="14" t="s">
        <v>85</v>
      </c>
      <c r="AY393" s="217" t="s">
        <v>140</v>
      </c>
    </row>
    <row r="394" spans="1:65" s="15" customFormat="1" ht="11.25">
      <c r="B394" s="218"/>
      <c r="C394" s="219"/>
      <c r="D394" s="198" t="s">
        <v>150</v>
      </c>
      <c r="E394" s="220" t="s">
        <v>1</v>
      </c>
      <c r="F394" s="221" t="s">
        <v>161</v>
      </c>
      <c r="G394" s="219"/>
      <c r="H394" s="222">
        <v>2</v>
      </c>
      <c r="I394" s="223"/>
      <c r="J394" s="219"/>
      <c r="K394" s="219"/>
      <c r="L394" s="224"/>
      <c r="M394" s="225"/>
      <c r="N394" s="226"/>
      <c r="O394" s="226"/>
      <c r="P394" s="226"/>
      <c r="Q394" s="226"/>
      <c r="R394" s="226"/>
      <c r="S394" s="226"/>
      <c r="T394" s="227"/>
      <c r="AT394" s="228" t="s">
        <v>150</v>
      </c>
      <c r="AU394" s="228" t="s">
        <v>95</v>
      </c>
      <c r="AV394" s="15" t="s">
        <v>148</v>
      </c>
      <c r="AW394" s="15" t="s">
        <v>40</v>
      </c>
      <c r="AX394" s="15" t="s">
        <v>93</v>
      </c>
      <c r="AY394" s="228" t="s">
        <v>140</v>
      </c>
    </row>
    <row r="395" spans="1:65" s="2" customFormat="1" ht="24.2" customHeight="1">
      <c r="A395" s="35"/>
      <c r="B395" s="36"/>
      <c r="C395" s="183" t="s">
        <v>494</v>
      </c>
      <c r="D395" s="183" t="s">
        <v>143</v>
      </c>
      <c r="E395" s="184" t="s">
        <v>495</v>
      </c>
      <c r="F395" s="185" t="s">
        <v>496</v>
      </c>
      <c r="G395" s="186" t="s">
        <v>357</v>
      </c>
      <c r="H395" s="187">
        <v>50</v>
      </c>
      <c r="I395" s="188"/>
      <c r="J395" s="189">
        <f>ROUND(I395*H395,2)</f>
        <v>0</v>
      </c>
      <c r="K395" s="185" t="s">
        <v>1</v>
      </c>
      <c r="L395" s="40"/>
      <c r="M395" s="190" t="s">
        <v>1</v>
      </c>
      <c r="N395" s="191" t="s">
        <v>50</v>
      </c>
      <c r="O395" s="72"/>
      <c r="P395" s="192">
        <f>O395*H395</f>
        <v>0</v>
      </c>
      <c r="Q395" s="192">
        <v>0</v>
      </c>
      <c r="R395" s="192">
        <f>Q395*H395</f>
        <v>0</v>
      </c>
      <c r="S395" s="192">
        <v>0</v>
      </c>
      <c r="T395" s="193">
        <f>S395*H395</f>
        <v>0</v>
      </c>
      <c r="U395" s="35"/>
      <c r="V395" s="35"/>
      <c r="W395" s="35"/>
      <c r="X395" s="35"/>
      <c r="Y395" s="35"/>
      <c r="Z395" s="35"/>
      <c r="AA395" s="35"/>
      <c r="AB395" s="35"/>
      <c r="AC395" s="35"/>
      <c r="AD395" s="35"/>
      <c r="AE395" s="35"/>
      <c r="AR395" s="194" t="s">
        <v>272</v>
      </c>
      <c r="AT395" s="194" t="s">
        <v>143</v>
      </c>
      <c r="AU395" s="194" t="s">
        <v>95</v>
      </c>
      <c r="AY395" s="17" t="s">
        <v>140</v>
      </c>
      <c r="BE395" s="195">
        <f>IF(N395="základní",J395,0)</f>
        <v>0</v>
      </c>
      <c r="BF395" s="195">
        <f>IF(N395="snížená",J395,0)</f>
        <v>0</v>
      </c>
      <c r="BG395" s="195">
        <f>IF(N395="zákl. přenesená",J395,0)</f>
        <v>0</v>
      </c>
      <c r="BH395" s="195">
        <f>IF(N395="sníž. přenesená",J395,0)</f>
        <v>0</v>
      </c>
      <c r="BI395" s="195">
        <f>IF(N395="nulová",J395,0)</f>
        <v>0</v>
      </c>
      <c r="BJ395" s="17" t="s">
        <v>93</v>
      </c>
      <c r="BK395" s="195">
        <f>ROUND(I395*H395,2)</f>
        <v>0</v>
      </c>
      <c r="BL395" s="17" t="s">
        <v>272</v>
      </c>
      <c r="BM395" s="194" t="s">
        <v>497</v>
      </c>
    </row>
    <row r="396" spans="1:65" s="12" customFormat="1" ht="22.9" customHeight="1">
      <c r="B396" s="167"/>
      <c r="C396" s="168"/>
      <c r="D396" s="169" t="s">
        <v>84</v>
      </c>
      <c r="E396" s="181" t="s">
        <v>498</v>
      </c>
      <c r="F396" s="181" t="s">
        <v>499</v>
      </c>
      <c r="G396" s="168"/>
      <c r="H396" s="168"/>
      <c r="I396" s="171"/>
      <c r="J396" s="182">
        <f>BK396</f>
        <v>0</v>
      </c>
      <c r="K396" s="168"/>
      <c r="L396" s="173"/>
      <c r="M396" s="174"/>
      <c r="N396" s="175"/>
      <c r="O396" s="175"/>
      <c r="P396" s="176">
        <f>SUM(P397:P472)</f>
        <v>0</v>
      </c>
      <c r="Q396" s="175"/>
      <c r="R396" s="176">
        <f>SUM(R397:R472)</f>
        <v>0</v>
      </c>
      <c r="S396" s="175"/>
      <c r="T396" s="177">
        <f>SUM(T397:T472)</f>
        <v>0</v>
      </c>
      <c r="AR396" s="178" t="s">
        <v>95</v>
      </c>
      <c r="AT396" s="179" t="s">
        <v>84</v>
      </c>
      <c r="AU396" s="179" t="s">
        <v>93</v>
      </c>
      <c r="AY396" s="178" t="s">
        <v>140</v>
      </c>
      <c r="BK396" s="180">
        <f>SUM(BK397:BK472)</f>
        <v>0</v>
      </c>
    </row>
    <row r="397" spans="1:65" s="2" customFormat="1" ht="33" customHeight="1">
      <c r="A397" s="35"/>
      <c r="B397" s="36"/>
      <c r="C397" s="183" t="s">
        <v>500</v>
      </c>
      <c r="D397" s="183" t="s">
        <v>143</v>
      </c>
      <c r="E397" s="184" t="s">
        <v>501</v>
      </c>
      <c r="F397" s="185" t="s">
        <v>502</v>
      </c>
      <c r="G397" s="186" t="s">
        <v>357</v>
      </c>
      <c r="H397" s="187">
        <v>1100</v>
      </c>
      <c r="I397" s="188"/>
      <c r="J397" s="189">
        <f>ROUND(I397*H397,2)</f>
        <v>0</v>
      </c>
      <c r="K397" s="185" t="s">
        <v>1</v>
      </c>
      <c r="L397" s="40"/>
      <c r="M397" s="190" t="s">
        <v>1</v>
      </c>
      <c r="N397" s="191" t="s">
        <v>50</v>
      </c>
      <c r="O397" s="72"/>
      <c r="P397" s="192">
        <f>O397*H397</f>
        <v>0</v>
      </c>
      <c r="Q397" s="192">
        <v>0</v>
      </c>
      <c r="R397" s="192">
        <f>Q397*H397</f>
        <v>0</v>
      </c>
      <c r="S397" s="192">
        <v>0</v>
      </c>
      <c r="T397" s="193">
        <f>S397*H397</f>
        <v>0</v>
      </c>
      <c r="U397" s="35"/>
      <c r="V397" s="35"/>
      <c r="W397" s="35"/>
      <c r="X397" s="35"/>
      <c r="Y397" s="35"/>
      <c r="Z397" s="35"/>
      <c r="AA397" s="35"/>
      <c r="AB397" s="35"/>
      <c r="AC397" s="35"/>
      <c r="AD397" s="35"/>
      <c r="AE397" s="35"/>
      <c r="AR397" s="194" t="s">
        <v>272</v>
      </c>
      <c r="AT397" s="194" t="s">
        <v>143</v>
      </c>
      <c r="AU397" s="194" t="s">
        <v>95</v>
      </c>
      <c r="AY397" s="17" t="s">
        <v>140</v>
      </c>
      <c r="BE397" s="195">
        <f>IF(N397="základní",J397,0)</f>
        <v>0</v>
      </c>
      <c r="BF397" s="195">
        <f>IF(N397="snížená",J397,0)</f>
        <v>0</v>
      </c>
      <c r="BG397" s="195">
        <f>IF(N397="zákl. přenesená",J397,0)</f>
        <v>0</v>
      </c>
      <c r="BH397" s="195">
        <f>IF(N397="sníž. přenesená",J397,0)</f>
        <v>0</v>
      </c>
      <c r="BI397" s="195">
        <f>IF(N397="nulová",J397,0)</f>
        <v>0</v>
      </c>
      <c r="BJ397" s="17" t="s">
        <v>93</v>
      </c>
      <c r="BK397" s="195">
        <f>ROUND(I397*H397,2)</f>
        <v>0</v>
      </c>
      <c r="BL397" s="17" t="s">
        <v>272</v>
      </c>
      <c r="BM397" s="194" t="s">
        <v>503</v>
      </c>
    </row>
    <row r="398" spans="1:65" s="13" customFormat="1" ht="11.25">
      <c r="B398" s="196"/>
      <c r="C398" s="197"/>
      <c r="D398" s="198" t="s">
        <v>150</v>
      </c>
      <c r="E398" s="199" t="s">
        <v>1</v>
      </c>
      <c r="F398" s="200" t="s">
        <v>504</v>
      </c>
      <c r="G398" s="197"/>
      <c r="H398" s="199" t="s">
        <v>1</v>
      </c>
      <c r="I398" s="201"/>
      <c r="J398" s="197"/>
      <c r="K398" s="197"/>
      <c r="L398" s="202"/>
      <c r="M398" s="203"/>
      <c r="N398" s="204"/>
      <c r="O398" s="204"/>
      <c r="P398" s="204"/>
      <c r="Q398" s="204"/>
      <c r="R398" s="204"/>
      <c r="S398" s="204"/>
      <c r="T398" s="205"/>
      <c r="AT398" s="206" t="s">
        <v>150</v>
      </c>
      <c r="AU398" s="206" t="s">
        <v>95</v>
      </c>
      <c r="AV398" s="13" t="s">
        <v>93</v>
      </c>
      <c r="AW398" s="13" t="s">
        <v>40</v>
      </c>
      <c r="AX398" s="13" t="s">
        <v>85</v>
      </c>
      <c r="AY398" s="206" t="s">
        <v>140</v>
      </c>
    </row>
    <row r="399" spans="1:65" s="14" customFormat="1" ht="11.25">
      <c r="B399" s="207"/>
      <c r="C399" s="208"/>
      <c r="D399" s="198" t="s">
        <v>150</v>
      </c>
      <c r="E399" s="209" t="s">
        <v>1</v>
      </c>
      <c r="F399" s="210" t="s">
        <v>505</v>
      </c>
      <c r="G399" s="208"/>
      <c r="H399" s="211">
        <v>220</v>
      </c>
      <c r="I399" s="212"/>
      <c r="J399" s="208"/>
      <c r="K399" s="208"/>
      <c r="L399" s="213"/>
      <c r="M399" s="214"/>
      <c r="N399" s="215"/>
      <c r="O399" s="215"/>
      <c r="P399" s="215"/>
      <c r="Q399" s="215"/>
      <c r="R399" s="215"/>
      <c r="S399" s="215"/>
      <c r="T399" s="216"/>
      <c r="AT399" s="217" t="s">
        <v>150</v>
      </c>
      <c r="AU399" s="217" t="s">
        <v>95</v>
      </c>
      <c r="AV399" s="14" t="s">
        <v>95</v>
      </c>
      <c r="AW399" s="14" t="s">
        <v>40</v>
      </c>
      <c r="AX399" s="14" t="s">
        <v>85</v>
      </c>
      <c r="AY399" s="217" t="s">
        <v>140</v>
      </c>
    </row>
    <row r="400" spans="1:65" s="14" customFormat="1" ht="11.25">
      <c r="B400" s="207"/>
      <c r="C400" s="208"/>
      <c r="D400" s="198" t="s">
        <v>150</v>
      </c>
      <c r="E400" s="209" t="s">
        <v>1</v>
      </c>
      <c r="F400" s="210" t="s">
        <v>506</v>
      </c>
      <c r="G400" s="208"/>
      <c r="H400" s="211">
        <v>220</v>
      </c>
      <c r="I400" s="212"/>
      <c r="J400" s="208"/>
      <c r="K400" s="208"/>
      <c r="L400" s="213"/>
      <c r="M400" s="214"/>
      <c r="N400" s="215"/>
      <c r="O400" s="215"/>
      <c r="P400" s="215"/>
      <c r="Q400" s="215"/>
      <c r="R400" s="215"/>
      <c r="S400" s="215"/>
      <c r="T400" s="216"/>
      <c r="AT400" s="217" t="s">
        <v>150</v>
      </c>
      <c r="AU400" s="217" t="s">
        <v>95</v>
      </c>
      <c r="AV400" s="14" t="s">
        <v>95</v>
      </c>
      <c r="AW400" s="14" t="s">
        <v>40</v>
      </c>
      <c r="AX400" s="14" t="s">
        <v>85</v>
      </c>
      <c r="AY400" s="217" t="s">
        <v>140</v>
      </c>
    </row>
    <row r="401" spans="1:65" s="14" customFormat="1" ht="11.25">
      <c r="B401" s="207"/>
      <c r="C401" s="208"/>
      <c r="D401" s="198" t="s">
        <v>150</v>
      </c>
      <c r="E401" s="209" t="s">
        <v>1</v>
      </c>
      <c r="F401" s="210" t="s">
        <v>507</v>
      </c>
      <c r="G401" s="208"/>
      <c r="H401" s="211">
        <v>220</v>
      </c>
      <c r="I401" s="212"/>
      <c r="J401" s="208"/>
      <c r="K401" s="208"/>
      <c r="L401" s="213"/>
      <c r="M401" s="214"/>
      <c r="N401" s="215"/>
      <c r="O401" s="215"/>
      <c r="P401" s="215"/>
      <c r="Q401" s="215"/>
      <c r="R401" s="215"/>
      <c r="S401" s="215"/>
      <c r="T401" s="216"/>
      <c r="AT401" s="217" t="s">
        <v>150</v>
      </c>
      <c r="AU401" s="217" t="s">
        <v>95</v>
      </c>
      <c r="AV401" s="14" t="s">
        <v>95</v>
      </c>
      <c r="AW401" s="14" t="s">
        <v>40</v>
      </c>
      <c r="AX401" s="14" t="s">
        <v>85</v>
      </c>
      <c r="AY401" s="217" t="s">
        <v>140</v>
      </c>
    </row>
    <row r="402" spans="1:65" s="14" customFormat="1" ht="11.25">
      <c r="B402" s="207"/>
      <c r="C402" s="208"/>
      <c r="D402" s="198" t="s">
        <v>150</v>
      </c>
      <c r="E402" s="209" t="s">
        <v>1</v>
      </c>
      <c r="F402" s="210" t="s">
        <v>508</v>
      </c>
      <c r="G402" s="208"/>
      <c r="H402" s="211">
        <v>220</v>
      </c>
      <c r="I402" s="212"/>
      <c r="J402" s="208"/>
      <c r="K402" s="208"/>
      <c r="L402" s="213"/>
      <c r="M402" s="214"/>
      <c r="N402" s="215"/>
      <c r="O402" s="215"/>
      <c r="P402" s="215"/>
      <c r="Q402" s="215"/>
      <c r="R402" s="215"/>
      <c r="S402" s="215"/>
      <c r="T402" s="216"/>
      <c r="AT402" s="217" t="s">
        <v>150</v>
      </c>
      <c r="AU402" s="217" t="s">
        <v>95</v>
      </c>
      <c r="AV402" s="14" t="s">
        <v>95</v>
      </c>
      <c r="AW402" s="14" t="s">
        <v>40</v>
      </c>
      <c r="AX402" s="14" t="s">
        <v>85</v>
      </c>
      <c r="AY402" s="217" t="s">
        <v>140</v>
      </c>
    </row>
    <row r="403" spans="1:65" s="14" customFormat="1" ht="11.25">
      <c r="B403" s="207"/>
      <c r="C403" s="208"/>
      <c r="D403" s="198" t="s">
        <v>150</v>
      </c>
      <c r="E403" s="209" t="s">
        <v>1</v>
      </c>
      <c r="F403" s="210" t="s">
        <v>509</v>
      </c>
      <c r="G403" s="208"/>
      <c r="H403" s="211">
        <v>220</v>
      </c>
      <c r="I403" s="212"/>
      <c r="J403" s="208"/>
      <c r="K403" s="208"/>
      <c r="L403" s="213"/>
      <c r="M403" s="214"/>
      <c r="N403" s="215"/>
      <c r="O403" s="215"/>
      <c r="P403" s="215"/>
      <c r="Q403" s="215"/>
      <c r="R403" s="215"/>
      <c r="S403" s="215"/>
      <c r="T403" s="216"/>
      <c r="AT403" s="217" t="s">
        <v>150</v>
      </c>
      <c r="AU403" s="217" t="s">
        <v>95</v>
      </c>
      <c r="AV403" s="14" t="s">
        <v>95</v>
      </c>
      <c r="AW403" s="14" t="s">
        <v>40</v>
      </c>
      <c r="AX403" s="14" t="s">
        <v>85</v>
      </c>
      <c r="AY403" s="217" t="s">
        <v>140</v>
      </c>
    </row>
    <row r="404" spans="1:65" s="15" customFormat="1" ht="11.25">
      <c r="B404" s="218"/>
      <c r="C404" s="219"/>
      <c r="D404" s="198" t="s">
        <v>150</v>
      </c>
      <c r="E404" s="220" t="s">
        <v>1</v>
      </c>
      <c r="F404" s="221" t="s">
        <v>161</v>
      </c>
      <c r="G404" s="219"/>
      <c r="H404" s="222">
        <v>1100</v>
      </c>
      <c r="I404" s="223"/>
      <c r="J404" s="219"/>
      <c r="K404" s="219"/>
      <c r="L404" s="224"/>
      <c r="M404" s="225"/>
      <c r="N404" s="226"/>
      <c r="O404" s="226"/>
      <c r="P404" s="226"/>
      <c r="Q404" s="226"/>
      <c r="R404" s="226"/>
      <c r="S404" s="226"/>
      <c r="T404" s="227"/>
      <c r="AT404" s="228" t="s">
        <v>150</v>
      </c>
      <c r="AU404" s="228" t="s">
        <v>95</v>
      </c>
      <c r="AV404" s="15" t="s">
        <v>148</v>
      </c>
      <c r="AW404" s="15" t="s">
        <v>40</v>
      </c>
      <c r="AX404" s="15" t="s">
        <v>93</v>
      </c>
      <c r="AY404" s="228" t="s">
        <v>140</v>
      </c>
    </row>
    <row r="405" spans="1:65" s="2" customFormat="1" ht="24.2" customHeight="1">
      <c r="A405" s="35"/>
      <c r="B405" s="36"/>
      <c r="C405" s="183" t="s">
        <v>510</v>
      </c>
      <c r="D405" s="183" t="s">
        <v>143</v>
      </c>
      <c r="E405" s="184" t="s">
        <v>511</v>
      </c>
      <c r="F405" s="185" t="s">
        <v>512</v>
      </c>
      <c r="G405" s="186" t="s">
        <v>357</v>
      </c>
      <c r="H405" s="187">
        <v>600</v>
      </c>
      <c r="I405" s="188"/>
      <c r="J405" s="189">
        <f>ROUND(I405*H405,2)</f>
        <v>0</v>
      </c>
      <c r="K405" s="185" t="s">
        <v>1</v>
      </c>
      <c r="L405" s="40"/>
      <c r="M405" s="190" t="s">
        <v>1</v>
      </c>
      <c r="N405" s="191" t="s">
        <v>50</v>
      </c>
      <c r="O405" s="72"/>
      <c r="P405" s="192">
        <f>O405*H405</f>
        <v>0</v>
      </c>
      <c r="Q405" s="192">
        <v>0</v>
      </c>
      <c r="R405" s="192">
        <f>Q405*H405</f>
        <v>0</v>
      </c>
      <c r="S405" s="192">
        <v>0</v>
      </c>
      <c r="T405" s="193">
        <f>S405*H405</f>
        <v>0</v>
      </c>
      <c r="U405" s="35"/>
      <c r="V405" s="35"/>
      <c r="W405" s="35"/>
      <c r="X405" s="35"/>
      <c r="Y405" s="35"/>
      <c r="Z405" s="35"/>
      <c r="AA405" s="35"/>
      <c r="AB405" s="35"/>
      <c r="AC405" s="35"/>
      <c r="AD405" s="35"/>
      <c r="AE405" s="35"/>
      <c r="AR405" s="194" t="s">
        <v>272</v>
      </c>
      <c r="AT405" s="194" t="s">
        <v>143</v>
      </c>
      <c r="AU405" s="194" t="s">
        <v>95</v>
      </c>
      <c r="AY405" s="17" t="s">
        <v>140</v>
      </c>
      <c r="BE405" s="195">
        <f>IF(N405="základní",J405,0)</f>
        <v>0</v>
      </c>
      <c r="BF405" s="195">
        <f>IF(N405="snížená",J405,0)</f>
        <v>0</v>
      </c>
      <c r="BG405" s="195">
        <f>IF(N405="zákl. přenesená",J405,0)</f>
        <v>0</v>
      </c>
      <c r="BH405" s="195">
        <f>IF(N405="sníž. přenesená",J405,0)</f>
        <v>0</v>
      </c>
      <c r="BI405" s="195">
        <f>IF(N405="nulová",J405,0)</f>
        <v>0</v>
      </c>
      <c r="BJ405" s="17" t="s">
        <v>93</v>
      </c>
      <c r="BK405" s="195">
        <f>ROUND(I405*H405,2)</f>
        <v>0</v>
      </c>
      <c r="BL405" s="17" t="s">
        <v>272</v>
      </c>
      <c r="BM405" s="194" t="s">
        <v>513</v>
      </c>
    </row>
    <row r="406" spans="1:65" s="13" customFormat="1" ht="11.25">
      <c r="B406" s="196"/>
      <c r="C406" s="197"/>
      <c r="D406" s="198" t="s">
        <v>150</v>
      </c>
      <c r="E406" s="199" t="s">
        <v>1</v>
      </c>
      <c r="F406" s="200" t="s">
        <v>514</v>
      </c>
      <c r="G406" s="197"/>
      <c r="H406" s="199" t="s">
        <v>1</v>
      </c>
      <c r="I406" s="201"/>
      <c r="J406" s="197"/>
      <c r="K406" s="197"/>
      <c r="L406" s="202"/>
      <c r="M406" s="203"/>
      <c r="N406" s="204"/>
      <c r="O406" s="204"/>
      <c r="P406" s="204"/>
      <c r="Q406" s="204"/>
      <c r="R406" s="204"/>
      <c r="S406" s="204"/>
      <c r="T406" s="205"/>
      <c r="AT406" s="206" t="s">
        <v>150</v>
      </c>
      <c r="AU406" s="206" t="s">
        <v>95</v>
      </c>
      <c r="AV406" s="13" t="s">
        <v>93</v>
      </c>
      <c r="AW406" s="13" t="s">
        <v>40</v>
      </c>
      <c r="AX406" s="13" t="s">
        <v>85</v>
      </c>
      <c r="AY406" s="206" t="s">
        <v>140</v>
      </c>
    </row>
    <row r="407" spans="1:65" s="14" customFormat="1" ht="11.25">
      <c r="B407" s="207"/>
      <c r="C407" s="208"/>
      <c r="D407" s="198" t="s">
        <v>150</v>
      </c>
      <c r="E407" s="209" t="s">
        <v>1</v>
      </c>
      <c r="F407" s="210" t="s">
        <v>515</v>
      </c>
      <c r="G407" s="208"/>
      <c r="H407" s="211">
        <v>200</v>
      </c>
      <c r="I407" s="212"/>
      <c r="J407" s="208"/>
      <c r="K407" s="208"/>
      <c r="L407" s="213"/>
      <c r="M407" s="214"/>
      <c r="N407" s="215"/>
      <c r="O407" s="215"/>
      <c r="P407" s="215"/>
      <c r="Q407" s="215"/>
      <c r="R407" s="215"/>
      <c r="S407" s="215"/>
      <c r="T407" s="216"/>
      <c r="AT407" s="217" t="s">
        <v>150</v>
      </c>
      <c r="AU407" s="217" t="s">
        <v>95</v>
      </c>
      <c r="AV407" s="14" t="s">
        <v>95</v>
      </c>
      <c r="AW407" s="14" t="s">
        <v>40</v>
      </c>
      <c r="AX407" s="14" t="s">
        <v>85</v>
      </c>
      <c r="AY407" s="217" t="s">
        <v>140</v>
      </c>
    </row>
    <row r="408" spans="1:65" s="14" customFormat="1" ht="11.25">
      <c r="B408" s="207"/>
      <c r="C408" s="208"/>
      <c r="D408" s="198" t="s">
        <v>150</v>
      </c>
      <c r="E408" s="209" t="s">
        <v>1</v>
      </c>
      <c r="F408" s="210" t="s">
        <v>516</v>
      </c>
      <c r="G408" s="208"/>
      <c r="H408" s="211">
        <v>200</v>
      </c>
      <c r="I408" s="212"/>
      <c r="J408" s="208"/>
      <c r="K408" s="208"/>
      <c r="L408" s="213"/>
      <c r="M408" s="214"/>
      <c r="N408" s="215"/>
      <c r="O408" s="215"/>
      <c r="P408" s="215"/>
      <c r="Q408" s="215"/>
      <c r="R408" s="215"/>
      <c r="S408" s="215"/>
      <c r="T408" s="216"/>
      <c r="AT408" s="217" t="s">
        <v>150</v>
      </c>
      <c r="AU408" s="217" t="s">
        <v>95</v>
      </c>
      <c r="AV408" s="14" t="s">
        <v>95</v>
      </c>
      <c r="AW408" s="14" t="s">
        <v>40</v>
      </c>
      <c r="AX408" s="14" t="s">
        <v>85</v>
      </c>
      <c r="AY408" s="217" t="s">
        <v>140</v>
      </c>
    </row>
    <row r="409" spans="1:65" s="14" customFormat="1" ht="11.25">
      <c r="B409" s="207"/>
      <c r="C409" s="208"/>
      <c r="D409" s="198" t="s">
        <v>150</v>
      </c>
      <c r="E409" s="209" t="s">
        <v>1</v>
      </c>
      <c r="F409" s="210" t="s">
        <v>517</v>
      </c>
      <c r="G409" s="208"/>
      <c r="H409" s="211">
        <v>200</v>
      </c>
      <c r="I409" s="212"/>
      <c r="J409" s="208"/>
      <c r="K409" s="208"/>
      <c r="L409" s="213"/>
      <c r="M409" s="214"/>
      <c r="N409" s="215"/>
      <c r="O409" s="215"/>
      <c r="P409" s="215"/>
      <c r="Q409" s="215"/>
      <c r="R409" s="215"/>
      <c r="S409" s="215"/>
      <c r="T409" s="216"/>
      <c r="AT409" s="217" t="s">
        <v>150</v>
      </c>
      <c r="AU409" s="217" t="s">
        <v>95</v>
      </c>
      <c r="AV409" s="14" t="s">
        <v>95</v>
      </c>
      <c r="AW409" s="14" t="s">
        <v>40</v>
      </c>
      <c r="AX409" s="14" t="s">
        <v>85</v>
      </c>
      <c r="AY409" s="217" t="s">
        <v>140</v>
      </c>
    </row>
    <row r="410" spans="1:65" s="15" customFormat="1" ht="11.25">
      <c r="B410" s="218"/>
      <c r="C410" s="219"/>
      <c r="D410" s="198" t="s">
        <v>150</v>
      </c>
      <c r="E410" s="220" t="s">
        <v>1</v>
      </c>
      <c r="F410" s="221" t="s">
        <v>161</v>
      </c>
      <c r="G410" s="219"/>
      <c r="H410" s="222">
        <v>600</v>
      </c>
      <c r="I410" s="223"/>
      <c r="J410" s="219"/>
      <c r="K410" s="219"/>
      <c r="L410" s="224"/>
      <c r="M410" s="225"/>
      <c r="N410" s="226"/>
      <c r="O410" s="226"/>
      <c r="P410" s="226"/>
      <c r="Q410" s="226"/>
      <c r="R410" s="226"/>
      <c r="S410" s="226"/>
      <c r="T410" s="227"/>
      <c r="AT410" s="228" t="s">
        <v>150</v>
      </c>
      <c r="AU410" s="228" t="s">
        <v>95</v>
      </c>
      <c r="AV410" s="15" t="s">
        <v>148</v>
      </c>
      <c r="AW410" s="15" t="s">
        <v>40</v>
      </c>
      <c r="AX410" s="15" t="s">
        <v>93</v>
      </c>
      <c r="AY410" s="228" t="s">
        <v>140</v>
      </c>
    </row>
    <row r="411" spans="1:65" s="2" customFormat="1" ht="24.2" customHeight="1">
      <c r="A411" s="35"/>
      <c r="B411" s="36"/>
      <c r="C411" s="183" t="s">
        <v>518</v>
      </c>
      <c r="D411" s="183" t="s">
        <v>143</v>
      </c>
      <c r="E411" s="184" t="s">
        <v>519</v>
      </c>
      <c r="F411" s="185" t="s">
        <v>520</v>
      </c>
      <c r="G411" s="186" t="s">
        <v>357</v>
      </c>
      <c r="H411" s="187">
        <v>450</v>
      </c>
      <c r="I411" s="188"/>
      <c r="J411" s="189">
        <f>ROUND(I411*H411,2)</f>
        <v>0</v>
      </c>
      <c r="K411" s="185" t="s">
        <v>1</v>
      </c>
      <c r="L411" s="40"/>
      <c r="M411" s="190" t="s">
        <v>1</v>
      </c>
      <c r="N411" s="191" t="s">
        <v>50</v>
      </c>
      <c r="O411" s="72"/>
      <c r="P411" s="192">
        <f>O411*H411</f>
        <v>0</v>
      </c>
      <c r="Q411" s="192">
        <v>0</v>
      </c>
      <c r="R411" s="192">
        <f>Q411*H411</f>
        <v>0</v>
      </c>
      <c r="S411" s="192">
        <v>0</v>
      </c>
      <c r="T411" s="193">
        <f>S411*H411</f>
        <v>0</v>
      </c>
      <c r="U411" s="35"/>
      <c r="V411" s="35"/>
      <c r="W411" s="35"/>
      <c r="X411" s="35"/>
      <c r="Y411" s="35"/>
      <c r="Z411" s="35"/>
      <c r="AA411" s="35"/>
      <c r="AB411" s="35"/>
      <c r="AC411" s="35"/>
      <c r="AD411" s="35"/>
      <c r="AE411" s="35"/>
      <c r="AR411" s="194" t="s">
        <v>272</v>
      </c>
      <c r="AT411" s="194" t="s">
        <v>143</v>
      </c>
      <c r="AU411" s="194" t="s">
        <v>95</v>
      </c>
      <c r="AY411" s="17" t="s">
        <v>140</v>
      </c>
      <c r="BE411" s="195">
        <f>IF(N411="základní",J411,0)</f>
        <v>0</v>
      </c>
      <c r="BF411" s="195">
        <f>IF(N411="snížená",J411,0)</f>
        <v>0</v>
      </c>
      <c r="BG411" s="195">
        <f>IF(N411="zákl. přenesená",J411,0)</f>
        <v>0</v>
      </c>
      <c r="BH411" s="195">
        <f>IF(N411="sníž. přenesená",J411,0)</f>
        <v>0</v>
      </c>
      <c r="BI411" s="195">
        <f>IF(N411="nulová",J411,0)</f>
        <v>0</v>
      </c>
      <c r="BJ411" s="17" t="s">
        <v>93</v>
      </c>
      <c r="BK411" s="195">
        <f>ROUND(I411*H411,2)</f>
        <v>0</v>
      </c>
      <c r="BL411" s="17" t="s">
        <v>272</v>
      </c>
      <c r="BM411" s="194" t="s">
        <v>521</v>
      </c>
    </row>
    <row r="412" spans="1:65" s="13" customFormat="1" ht="11.25">
      <c r="B412" s="196"/>
      <c r="C412" s="197"/>
      <c r="D412" s="198" t="s">
        <v>150</v>
      </c>
      <c r="E412" s="199" t="s">
        <v>1</v>
      </c>
      <c r="F412" s="200" t="s">
        <v>522</v>
      </c>
      <c r="G412" s="197"/>
      <c r="H412" s="199" t="s">
        <v>1</v>
      </c>
      <c r="I412" s="201"/>
      <c r="J412" s="197"/>
      <c r="K412" s="197"/>
      <c r="L412" s="202"/>
      <c r="M412" s="203"/>
      <c r="N412" s="204"/>
      <c r="O412" s="204"/>
      <c r="P412" s="204"/>
      <c r="Q412" s="204"/>
      <c r="R412" s="204"/>
      <c r="S412" s="204"/>
      <c r="T412" s="205"/>
      <c r="AT412" s="206" t="s">
        <v>150</v>
      </c>
      <c r="AU412" s="206" t="s">
        <v>95</v>
      </c>
      <c r="AV412" s="13" t="s">
        <v>93</v>
      </c>
      <c r="AW412" s="13" t="s">
        <v>40</v>
      </c>
      <c r="AX412" s="13" t="s">
        <v>85</v>
      </c>
      <c r="AY412" s="206" t="s">
        <v>140</v>
      </c>
    </row>
    <row r="413" spans="1:65" s="14" customFormat="1" ht="11.25">
      <c r="B413" s="207"/>
      <c r="C413" s="208"/>
      <c r="D413" s="198" t="s">
        <v>150</v>
      </c>
      <c r="E413" s="209" t="s">
        <v>1</v>
      </c>
      <c r="F413" s="210" t="s">
        <v>523</v>
      </c>
      <c r="G413" s="208"/>
      <c r="H413" s="211">
        <v>100</v>
      </c>
      <c r="I413" s="212"/>
      <c r="J413" s="208"/>
      <c r="K413" s="208"/>
      <c r="L413" s="213"/>
      <c r="M413" s="214"/>
      <c r="N413" s="215"/>
      <c r="O413" s="215"/>
      <c r="P413" s="215"/>
      <c r="Q413" s="215"/>
      <c r="R413" s="215"/>
      <c r="S413" s="215"/>
      <c r="T413" s="216"/>
      <c r="AT413" s="217" t="s">
        <v>150</v>
      </c>
      <c r="AU413" s="217" t="s">
        <v>95</v>
      </c>
      <c r="AV413" s="14" t="s">
        <v>95</v>
      </c>
      <c r="AW413" s="14" t="s">
        <v>40</v>
      </c>
      <c r="AX413" s="14" t="s">
        <v>85</v>
      </c>
      <c r="AY413" s="217" t="s">
        <v>140</v>
      </c>
    </row>
    <row r="414" spans="1:65" s="14" customFormat="1" ht="11.25">
      <c r="B414" s="207"/>
      <c r="C414" s="208"/>
      <c r="D414" s="198" t="s">
        <v>150</v>
      </c>
      <c r="E414" s="209" t="s">
        <v>1</v>
      </c>
      <c r="F414" s="210" t="s">
        <v>524</v>
      </c>
      <c r="G414" s="208"/>
      <c r="H414" s="211">
        <v>100</v>
      </c>
      <c r="I414" s="212"/>
      <c r="J414" s="208"/>
      <c r="K414" s="208"/>
      <c r="L414" s="213"/>
      <c r="M414" s="214"/>
      <c r="N414" s="215"/>
      <c r="O414" s="215"/>
      <c r="P414" s="215"/>
      <c r="Q414" s="215"/>
      <c r="R414" s="215"/>
      <c r="S414" s="215"/>
      <c r="T414" s="216"/>
      <c r="AT414" s="217" t="s">
        <v>150</v>
      </c>
      <c r="AU414" s="217" t="s">
        <v>95</v>
      </c>
      <c r="AV414" s="14" t="s">
        <v>95</v>
      </c>
      <c r="AW414" s="14" t="s">
        <v>40</v>
      </c>
      <c r="AX414" s="14" t="s">
        <v>85</v>
      </c>
      <c r="AY414" s="217" t="s">
        <v>140</v>
      </c>
    </row>
    <row r="415" spans="1:65" s="14" customFormat="1" ht="11.25">
      <c r="B415" s="207"/>
      <c r="C415" s="208"/>
      <c r="D415" s="198" t="s">
        <v>150</v>
      </c>
      <c r="E415" s="209" t="s">
        <v>1</v>
      </c>
      <c r="F415" s="210" t="s">
        <v>525</v>
      </c>
      <c r="G415" s="208"/>
      <c r="H415" s="211">
        <v>250</v>
      </c>
      <c r="I415" s="212"/>
      <c r="J415" s="208"/>
      <c r="K415" s="208"/>
      <c r="L415" s="213"/>
      <c r="M415" s="214"/>
      <c r="N415" s="215"/>
      <c r="O415" s="215"/>
      <c r="P415" s="215"/>
      <c r="Q415" s="215"/>
      <c r="R415" s="215"/>
      <c r="S415" s="215"/>
      <c r="T415" s="216"/>
      <c r="AT415" s="217" t="s">
        <v>150</v>
      </c>
      <c r="AU415" s="217" t="s">
        <v>95</v>
      </c>
      <c r="AV415" s="14" t="s">
        <v>95</v>
      </c>
      <c r="AW415" s="14" t="s">
        <v>40</v>
      </c>
      <c r="AX415" s="14" t="s">
        <v>85</v>
      </c>
      <c r="AY415" s="217" t="s">
        <v>140</v>
      </c>
    </row>
    <row r="416" spans="1:65" s="15" customFormat="1" ht="11.25">
      <c r="B416" s="218"/>
      <c r="C416" s="219"/>
      <c r="D416" s="198" t="s">
        <v>150</v>
      </c>
      <c r="E416" s="220" t="s">
        <v>1</v>
      </c>
      <c r="F416" s="221" t="s">
        <v>161</v>
      </c>
      <c r="G416" s="219"/>
      <c r="H416" s="222">
        <v>450</v>
      </c>
      <c r="I416" s="223"/>
      <c r="J416" s="219"/>
      <c r="K416" s="219"/>
      <c r="L416" s="224"/>
      <c r="M416" s="225"/>
      <c r="N416" s="226"/>
      <c r="O416" s="226"/>
      <c r="P416" s="226"/>
      <c r="Q416" s="226"/>
      <c r="R416" s="226"/>
      <c r="S416" s="226"/>
      <c r="T416" s="227"/>
      <c r="AT416" s="228" t="s">
        <v>150</v>
      </c>
      <c r="AU416" s="228" t="s">
        <v>95</v>
      </c>
      <c r="AV416" s="15" t="s">
        <v>148</v>
      </c>
      <c r="AW416" s="15" t="s">
        <v>40</v>
      </c>
      <c r="AX416" s="15" t="s">
        <v>93</v>
      </c>
      <c r="AY416" s="228" t="s">
        <v>140</v>
      </c>
    </row>
    <row r="417" spans="1:65" s="2" customFormat="1" ht="16.5" customHeight="1">
      <c r="A417" s="35"/>
      <c r="B417" s="36"/>
      <c r="C417" s="183" t="s">
        <v>526</v>
      </c>
      <c r="D417" s="183" t="s">
        <v>143</v>
      </c>
      <c r="E417" s="184" t="s">
        <v>527</v>
      </c>
      <c r="F417" s="185" t="s">
        <v>528</v>
      </c>
      <c r="G417" s="186" t="s">
        <v>445</v>
      </c>
      <c r="H417" s="187">
        <v>540</v>
      </c>
      <c r="I417" s="188"/>
      <c r="J417" s="189">
        <f>ROUND(I417*H417,2)</f>
        <v>0</v>
      </c>
      <c r="K417" s="185" t="s">
        <v>1</v>
      </c>
      <c r="L417" s="40"/>
      <c r="M417" s="190" t="s">
        <v>1</v>
      </c>
      <c r="N417" s="191" t="s">
        <v>50</v>
      </c>
      <c r="O417" s="72"/>
      <c r="P417" s="192">
        <f>O417*H417</f>
        <v>0</v>
      </c>
      <c r="Q417" s="192">
        <v>0</v>
      </c>
      <c r="R417" s="192">
        <f>Q417*H417</f>
        <v>0</v>
      </c>
      <c r="S417" s="192">
        <v>0</v>
      </c>
      <c r="T417" s="193">
        <f>S417*H417</f>
        <v>0</v>
      </c>
      <c r="U417" s="35"/>
      <c r="V417" s="35"/>
      <c r="W417" s="35"/>
      <c r="X417" s="35"/>
      <c r="Y417" s="35"/>
      <c r="Z417" s="35"/>
      <c r="AA417" s="35"/>
      <c r="AB417" s="35"/>
      <c r="AC417" s="35"/>
      <c r="AD417" s="35"/>
      <c r="AE417" s="35"/>
      <c r="AR417" s="194" t="s">
        <v>272</v>
      </c>
      <c r="AT417" s="194" t="s">
        <v>143</v>
      </c>
      <c r="AU417" s="194" t="s">
        <v>95</v>
      </c>
      <c r="AY417" s="17" t="s">
        <v>140</v>
      </c>
      <c r="BE417" s="195">
        <f>IF(N417="základní",J417,0)</f>
        <v>0</v>
      </c>
      <c r="BF417" s="195">
        <f>IF(N417="snížená",J417,0)</f>
        <v>0</v>
      </c>
      <c r="BG417" s="195">
        <f>IF(N417="zákl. přenesená",J417,0)</f>
        <v>0</v>
      </c>
      <c r="BH417" s="195">
        <f>IF(N417="sníž. přenesená",J417,0)</f>
        <v>0</v>
      </c>
      <c r="BI417" s="195">
        <f>IF(N417="nulová",J417,0)</f>
        <v>0</v>
      </c>
      <c r="BJ417" s="17" t="s">
        <v>93</v>
      </c>
      <c r="BK417" s="195">
        <f>ROUND(I417*H417,2)</f>
        <v>0</v>
      </c>
      <c r="BL417" s="17" t="s">
        <v>272</v>
      </c>
      <c r="BM417" s="194" t="s">
        <v>529</v>
      </c>
    </row>
    <row r="418" spans="1:65" s="14" customFormat="1" ht="11.25">
      <c r="B418" s="207"/>
      <c r="C418" s="208"/>
      <c r="D418" s="198" t="s">
        <v>150</v>
      </c>
      <c r="E418" s="209" t="s">
        <v>1</v>
      </c>
      <c r="F418" s="210" t="s">
        <v>530</v>
      </c>
      <c r="G418" s="208"/>
      <c r="H418" s="211">
        <v>180</v>
      </c>
      <c r="I418" s="212"/>
      <c r="J418" s="208"/>
      <c r="K418" s="208"/>
      <c r="L418" s="213"/>
      <c r="M418" s="214"/>
      <c r="N418" s="215"/>
      <c r="O418" s="215"/>
      <c r="P418" s="215"/>
      <c r="Q418" s="215"/>
      <c r="R418" s="215"/>
      <c r="S418" s="215"/>
      <c r="T418" s="216"/>
      <c r="AT418" s="217" t="s">
        <v>150</v>
      </c>
      <c r="AU418" s="217" t="s">
        <v>95</v>
      </c>
      <c r="AV418" s="14" t="s">
        <v>95</v>
      </c>
      <c r="AW418" s="14" t="s">
        <v>40</v>
      </c>
      <c r="AX418" s="14" t="s">
        <v>85</v>
      </c>
      <c r="AY418" s="217" t="s">
        <v>140</v>
      </c>
    </row>
    <row r="419" spans="1:65" s="14" customFormat="1" ht="11.25">
      <c r="B419" s="207"/>
      <c r="C419" s="208"/>
      <c r="D419" s="198" t="s">
        <v>150</v>
      </c>
      <c r="E419" s="209" t="s">
        <v>1</v>
      </c>
      <c r="F419" s="210" t="s">
        <v>531</v>
      </c>
      <c r="G419" s="208"/>
      <c r="H419" s="211">
        <v>180</v>
      </c>
      <c r="I419" s="212"/>
      <c r="J419" s="208"/>
      <c r="K419" s="208"/>
      <c r="L419" s="213"/>
      <c r="M419" s="214"/>
      <c r="N419" s="215"/>
      <c r="O419" s="215"/>
      <c r="P419" s="215"/>
      <c r="Q419" s="215"/>
      <c r="R419" s="215"/>
      <c r="S419" s="215"/>
      <c r="T419" s="216"/>
      <c r="AT419" s="217" t="s">
        <v>150</v>
      </c>
      <c r="AU419" s="217" t="s">
        <v>95</v>
      </c>
      <c r="AV419" s="14" t="s">
        <v>95</v>
      </c>
      <c r="AW419" s="14" t="s">
        <v>40</v>
      </c>
      <c r="AX419" s="14" t="s">
        <v>85</v>
      </c>
      <c r="AY419" s="217" t="s">
        <v>140</v>
      </c>
    </row>
    <row r="420" spans="1:65" s="14" customFormat="1" ht="11.25">
      <c r="B420" s="207"/>
      <c r="C420" s="208"/>
      <c r="D420" s="198" t="s">
        <v>150</v>
      </c>
      <c r="E420" s="209" t="s">
        <v>1</v>
      </c>
      <c r="F420" s="210" t="s">
        <v>532</v>
      </c>
      <c r="G420" s="208"/>
      <c r="H420" s="211">
        <v>180</v>
      </c>
      <c r="I420" s="212"/>
      <c r="J420" s="208"/>
      <c r="K420" s="208"/>
      <c r="L420" s="213"/>
      <c r="M420" s="214"/>
      <c r="N420" s="215"/>
      <c r="O420" s="215"/>
      <c r="P420" s="215"/>
      <c r="Q420" s="215"/>
      <c r="R420" s="215"/>
      <c r="S420" s="215"/>
      <c r="T420" s="216"/>
      <c r="AT420" s="217" t="s">
        <v>150</v>
      </c>
      <c r="AU420" s="217" t="s">
        <v>95</v>
      </c>
      <c r="AV420" s="14" t="s">
        <v>95</v>
      </c>
      <c r="AW420" s="14" t="s">
        <v>40</v>
      </c>
      <c r="AX420" s="14" t="s">
        <v>85</v>
      </c>
      <c r="AY420" s="217" t="s">
        <v>140</v>
      </c>
    </row>
    <row r="421" spans="1:65" s="15" customFormat="1" ht="11.25">
      <c r="B421" s="218"/>
      <c r="C421" s="219"/>
      <c r="D421" s="198" t="s">
        <v>150</v>
      </c>
      <c r="E421" s="220" t="s">
        <v>1</v>
      </c>
      <c r="F421" s="221" t="s">
        <v>161</v>
      </c>
      <c r="G421" s="219"/>
      <c r="H421" s="222">
        <v>540</v>
      </c>
      <c r="I421" s="223"/>
      <c r="J421" s="219"/>
      <c r="K421" s="219"/>
      <c r="L421" s="224"/>
      <c r="M421" s="225"/>
      <c r="N421" s="226"/>
      <c r="O421" s="226"/>
      <c r="P421" s="226"/>
      <c r="Q421" s="226"/>
      <c r="R421" s="226"/>
      <c r="S421" s="226"/>
      <c r="T421" s="227"/>
      <c r="AT421" s="228" t="s">
        <v>150</v>
      </c>
      <c r="AU421" s="228" t="s">
        <v>95</v>
      </c>
      <c r="AV421" s="15" t="s">
        <v>148</v>
      </c>
      <c r="AW421" s="15" t="s">
        <v>40</v>
      </c>
      <c r="AX421" s="15" t="s">
        <v>93</v>
      </c>
      <c r="AY421" s="228" t="s">
        <v>140</v>
      </c>
    </row>
    <row r="422" spans="1:65" s="2" customFormat="1" ht="37.9" customHeight="1">
      <c r="A422" s="35"/>
      <c r="B422" s="36"/>
      <c r="C422" s="183" t="s">
        <v>533</v>
      </c>
      <c r="D422" s="183" t="s">
        <v>143</v>
      </c>
      <c r="E422" s="184" t="s">
        <v>534</v>
      </c>
      <c r="F422" s="185" t="s">
        <v>535</v>
      </c>
      <c r="G422" s="186" t="s">
        <v>333</v>
      </c>
      <c r="H422" s="187">
        <v>183</v>
      </c>
      <c r="I422" s="188"/>
      <c r="J422" s="189">
        <f>ROUND(I422*H422,2)</f>
        <v>0</v>
      </c>
      <c r="K422" s="185" t="s">
        <v>1</v>
      </c>
      <c r="L422" s="40"/>
      <c r="M422" s="190" t="s">
        <v>1</v>
      </c>
      <c r="N422" s="191" t="s">
        <v>50</v>
      </c>
      <c r="O422" s="72"/>
      <c r="P422" s="192">
        <f>O422*H422</f>
        <v>0</v>
      </c>
      <c r="Q422" s="192">
        <v>0</v>
      </c>
      <c r="R422" s="192">
        <f>Q422*H422</f>
        <v>0</v>
      </c>
      <c r="S422" s="192">
        <v>0</v>
      </c>
      <c r="T422" s="193">
        <f>S422*H422</f>
        <v>0</v>
      </c>
      <c r="U422" s="35"/>
      <c r="V422" s="35"/>
      <c r="W422" s="35"/>
      <c r="X422" s="35"/>
      <c r="Y422" s="35"/>
      <c r="Z422" s="35"/>
      <c r="AA422" s="35"/>
      <c r="AB422" s="35"/>
      <c r="AC422" s="35"/>
      <c r="AD422" s="35"/>
      <c r="AE422" s="35"/>
      <c r="AR422" s="194" t="s">
        <v>272</v>
      </c>
      <c r="AT422" s="194" t="s">
        <v>143</v>
      </c>
      <c r="AU422" s="194" t="s">
        <v>95</v>
      </c>
      <c r="AY422" s="17" t="s">
        <v>140</v>
      </c>
      <c r="BE422" s="195">
        <f>IF(N422="základní",J422,0)</f>
        <v>0</v>
      </c>
      <c r="BF422" s="195">
        <f>IF(N422="snížená",J422,0)</f>
        <v>0</v>
      </c>
      <c r="BG422" s="195">
        <f>IF(N422="zákl. přenesená",J422,0)</f>
        <v>0</v>
      </c>
      <c r="BH422" s="195">
        <f>IF(N422="sníž. přenesená",J422,0)</f>
        <v>0</v>
      </c>
      <c r="BI422" s="195">
        <f>IF(N422="nulová",J422,0)</f>
        <v>0</v>
      </c>
      <c r="BJ422" s="17" t="s">
        <v>93</v>
      </c>
      <c r="BK422" s="195">
        <f>ROUND(I422*H422,2)</f>
        <v>0</v>
      </c>
      <c r="BL422" s="17" t="s">
        <v>272</v>
      </c>
      <c r="BM422" s="194" t="s">
        <v>536</v>
      </c>
    </row>
    <row r="423" spans="1:65" s="14" customFormat="1" ht="11.25">
      <c r="B423" s="207"/>
      <c r="C423" s="208"/>
      <c r="D423" s="198" t="s">
        <v>150</v>
      </c>
      <c r="E423" s="209" t="s">
        <v>1</v>
      </c>
      <c r="F423" s="210" t="s">
        <v>537</v>
      </c>
      <c r="G423" s="208"/>
      <c r="H423" s="211">
        <v>12</v>
      </c>
      <c r="I423" s="212"/>
      <c r="J423" s="208"/>
      <c r="K423" s="208"/>
      <c r="L423" s="213"/>
      <c r="M423" s="214"/>
      <c r="N423" s="215"/>
      <c r="O423" s="215"/>
      <c r="P423" s="215"/>
      <c r="Q423" s="215"/>
      <c r="R423" s="215"/>
      <c r="S423" s="215"/>
      <c r="T423" s="216"/>
      <c r="AT423" s="217" t="s">
        <v>150</v>
      </c>
      <c r="AU423" s="217" t="s">
        <v>95</v>
      </c>
      <c r="AV423" s="14" t="s">
        <v>95</v>
      </c>
      <c r="AW423" s="14" t="s">
        <v>40</v>
      </c>
      <c r="AX423" s="14" t="s">
        <v>85</v>
      </c>
      <c r="AY423" s="217" t="s">
        <v>140</v>
      </c>
    </row>
    <row r="424" spans="1:65" s="14" customFormat="1" ht="11.25">
      <c r="B424" s="207"/>
      <c r="C424" s="208"/>
      <c r="D424" s="198" t="s">
        <v>150</v>
      </c>
      <c r="E424" s="209" t="s">
        <v>1</v>
      </c>
      <c r="F424" s="210" t="s">
        <v>538</v>
      </c>
      <c r="G424" s="208"/>
      <c r="H424" s="211">
        <v>12</v>
      </c>
      <c r="I424" s="212"/>
      <c r="J424" s="208"/>
      <c r="K424" s="208"/>
      <c r="L424" s="213"/>
      <c r="M424" s="214"/>
      <c r="N424" s="215"/>
      <c r="O424" s="215"/>
      <c r="P424" s="215"/>
      <c r="Q424" s="215"/>
      <c r="R424" s="215"/>
      <c r="S424" s="215"/>
      <c r="T424" s="216"/>
      <c r="AT424" s="217" t="s">
        <v>150</v>
      </c>
      <c r="AU424" s="217" t="s">
        <v>95</v>
      </c>
      <c r="AV424" s="14" t="s">
        <v>95</v>
      </c>
      <c r="AW424" s="14" t="s">
        <v>40</v>
      </c>
      <c r="AX424" s="14" t="s">
        <v>85</v>
      </c>
      <c r="AY424" s="217" t="s">
        <v>140</v>
      </c>
    </row>
    <row r="425" spans="1:65" s="14" customFormat="1" ht="11.25">
      <c r="B425" s="207"/>
      <c r="C425" s="208"/>
      <c r="D425" s="198" t="s">
        <v>150</v>
      </c>
      <c r="E425" s="209" t="s">
        <v>1</v>
      </c>
      <c r="F425" s="210" t="s">
        <v>539</v>
      </c>
      <c r="G425" s="208"/>
      <c r="H425" s="211">
        <v>18</v>
      </c>
      <c r="I425" s="212"/>
      <c r="J425" s="208"/>
      <c r="K425" s="208"/>
      <c r="L425" s="213"/>
      <c r="M425" s="214"/>
      <c r="N425" s="215"/>
      <c r="O425" s="215"/>
      <c r="P425" s="215"/>
      <c r="Q425" s="215"/>
      <c r="R425" s="215"/>
      <c r="S425" s="215"/>
      <c r="T425" s="216"/>
      <c r="AT425" s="217" t="s">
        <v>150</v>
      </c>
      <c r="AU425" s="217" t="s">
        <v>95</v>
      </c>
      <c r="AV425" s="14" t="s">
        <v>95</v>
      </c>
      <c r="AW425" s="14" t="s">
        <v>40</v>
      </c>
      <c r="AX425" s="14" t="s">
        <v>85</v>
      </c>
      <c r="AY425" s="217" t="s">
        <v>140</v>
      </c>
    </row>
    <row r="426" spans="1:65" s="14" customFormat="1" ht="11.25">
      <c r="B426" s="207"/>
      <c r="C426" s="208"/>
      <c r="D426" s="198" t="s">
        <v>150</v>
      </c>
      <c r="E426" s="209" t="s">
        <v>1</v>
      </c>
      <c r="F426" s="210" t="s">
        <v>540</v>
      </c>
      <c r="G426" s="208"/>
      <c r="H426" s="211">
        <v>16</v>
      </c>
      <c r="I426" s="212"/>
      <c r="J426" s="208"/>
      <c r="K426" s="208"/>
      <c r="L426" s="213"/>
      <c r="M426" s="214"/>
      <c r="N426" s="215"/>
      <c r="O426" s="215"/>
      <c r="P426" s="215"/>
      <c r="Q426" s="215"/>
      <c r="R426" s="215"/>
      <c r="S426" s="215"/>
      <c r="T426" s="216"/>
      <c r="AT426" s="217" t="s">
        <v>150</v>
      </c>
      <c r="AU426" s="217" t="s">
        <v>95</v>
      </c>
      <c r="AV426" s="14" t="s">
        <v>95</v>
      </c>
      <c r="AW426" s="14" t="s">
        <v>40</v>
      </c>
      <c r="AX426" s="14" t="s">
        <v>85</v>
      </c>
      <c r="AY426" s="217" t="s">
        <v>140</v>
      </c>
    </row>
    <row r="427" spans="1:65" s="14" customFormat="1" ht="11.25">
      <c r="B427" s="207"/>
      <c r="C427" s="208"/>
      <c r="D427" s="198" t="s">
        <v>150</v>
      </c>
      <c r="E427" s="209" t="s">
        <v>1</v>
      </c>
      <c r="F427" s="210" t="s">
        <v>541</v>
      </c>
      <c r="G427" s="208"/>
      <c r="H427" s="211">
        <v>3</v>
      </c>
      <c r="I427" s="212"/>
      <c r="J427" s="208"/>
      <c r="K427" s="208"/>
      <c r="L427" s="213"/>
      <c r="M427" s="214"/>
      <c r="N427" s="215"/>
      <c r="O427" s="215"/>
      <c r="P427" s="215"/>
      <c r="Q427" s="215"/>
      <c r="R427" s="215"/>
      <c r="S427" s="215"/>
      <c r="T427" s="216"/>
      <c r="AT427" s="217" t="s">
        <v>150</v>
      </c>
      <c r="AU427" s="217" t="s">
        <v>95</v>
      </c>
      <c r="AV427" s="14" t="s">
        <v>95</v>
      </c>
      <c r="AW427" s="14" t="s">
        <v>40</v>
      </c>
      <c r="AX427" s="14" t="s">
        <v>85</v>
      </c>
      <c r="AY427" s="217" t="s">
        <v>140</v>
      </c>
    </row>
    <row r="428" spans="1:65" s="14" customFormat="1" ht="11.25">
      <c r="B428" s="207"/>
      <c r="C428" s="208"/>
      <c r="D428" s="198" t="s">
        <v>150</v>
      </c>
      <c r="E428" s="209" t="s">
        <v>1</v>
      </c>
      <c r="F428" s="210" t="s">
        <v>542</v>
      </c>
      <c r="G428" s="208"/>
      <c r="H428" s="211">
        <v>3</v>
      </c>
      <c r="I428" s="212"/>
      <c r="J428" s="208"/>
      <c r="K428" s="208"/>
      <c r="L428" s="213"/>
      <c r="M428" s="214"/>
      <c r="N428" s="215"/>
      <c r="O428" s="215"/>
      <c r="P428" s="215"/>
      <c r="Q428" s="215"/>
      <c r="R428" s="215"/>
      <c r="S428" s="215"/>
      <c r="T428" s="216"/>
      <c r="AT428" s="217" t="s">
        <v>150</v>
      </c>
      <c r="AU428" s="217" t="s">
        <v>95</v>
      </c>
      <c r="AV428" s="14" t="s">
        <v>95</v>
      </c>
      <c r="AW428" s="14" t="s">
        <v>40</v>
      </c>
      <c r="AX428" s="14" t="s">
        <v>85</v>
      </c>
      <c r="AY428" s="217" t="s">
        <v>140</v>
      </c>
    </row>
    <row r="429" spans="1:65" s="14" customFormat="1" ht="11.25">
      <c r="B429" s="207"/>
      <c r="C429" s="208"/>
      <c r="D429" s="198" t="s">
        <v>150</v>
      </c>
      <c r="E429" s="209" t="s">
        <v>1</v>
      </c>
      <c r="F429" s="210" t="s">
        <v>543</v>
      </c>
      <c r="G429" s="208"/>
      <c r="H429" s="211">
        <v>3</v>
      </c>
      <c r="I429" s="212"/>
      <c r="J429" s="208"/>
      <c r="K429" s="208"/>
      <c r="L429" s="213"/>
      <c r="M429" s="214"/>
      <c r="N429" s="215"/>
      <c r="O429" s="215"/>
      <c r="P429" s="215"/>
      <c r="Q429" s="215"/>
      <c r="R429" s="215"/>
      <c r="S429" s="215"/>
      <c r="T429" s="216"/>
      <c r="AT429" s="217" t="s">
        <v>150</v>
      </c>
      <c r="AU429" s="217" t="s">
        <v>95</v>
      </c>
      <c r="AV429" s="14" t="s">
        <v>95</v>
      </c>
      <c r="AW429" s="14" t="s">
        <v>40</v>
      </c>
      <c r="AX429" s="14" t="s">
        <v>85</v>
      </c>
      <c r="AY429" s="217" t="s">
        <v>140</v>
      </c>
    </row>
    <row r="430" spans="1:65" s="14" customFormat="1" ht="11.25">
      <c r="B430" s="207"/>
      <c r="C430" s="208"/>
      <c r="D430" s="198" t="s">
        <v>150</v>
      </c>
      <c r="E430" s="209" t="s">
        <v>1</v>
      </c>
      <c r="F430" s="210" t="s">
        <v>544</v>
      </c>
      <c r="G430" s="208"/>
      <c r="H430" s="211">
        <v>2</v>
      </c>
      <c r="I430" s="212"/>
      <c r="J430" s="208"/>
      <c r="K430" s="208"/>
      <c r="L430" s="213"/>
      <c r="M430" s="214"/>
      <c r="N430" s="215"/>
      <c r="O430" s="215"/>
      <c r="P430" s="215"/>
      <c r="Q430" s="215"/>
      <c r="R430" s="215"/>
      <c r="S430" s="215"/>
      <c r="T430" s="216"/>
      <c r="AT430" s="217" t="s">
        <v>150</v>
      </c>
      <c r="AU430" s="217" t="s">
        <v>95</v>
      </c>
      <c r="AV430" s="14" t="s">
        <v>95</v>
      </c>
      <c r="AW430" s="14" t="s">
        <v>40</v>
      </c>
      <c r="AX430" s="14" t="s">
        <v>85</v>
      </c>
      <c r="AY430" s="217" t="s">
        <v>140</v>
      </c>
    </row>
    <row r="431" spans="1:65" s="14" customFormat="1" ht="11.25">
      <c r="B431" s="207"/>
      <c r="C431" s="208"/>
      <c r="D431" s="198" t="s">
        <v>150</v>
      </c>
      <c r="E431" s="209" t="s">
        <v>1</v>
      </c>
      <c r="F431" s="210" t="s">
        <v>545</v>
      </c>
      <c r="G431" s="208"/>
      <c r="H431" s="211">
        <v>18</v>
      </c>
      <c r="I431" s="212"/>
      <c r="J431" s="208"/>
      <c r="K431" s="208"/>
      <c r="L431" s="213"/>
      <c r="M431" s="214"/>
      <c r="N431" s="215"/>
      <c r="O431" s="215"/>
      <c r="P431" s="215"/>
      <c r="Q431" s="215"/>
      <c r="R431" s="215"/>
      <c r="S431" s="215"/>
      <c r="T431" s="216"/>
      <c r="AT431" s="217" t="s">
        <v>150</v>
      </c>
      <c r="AU431" s="217" t="s">
        <v>95</v>
      </c>
      <c r="AV431" s="14" t="s">
        <v>95</v>
      </c>
      <c r="AW431" s="14" t="s">
        <v>40</v>
      </c>
      <c r="AX431" s="14" t="s">
        <v>85</v>
      </c>
      <c r="AY431" s="217" t="s">
        <v>140</v>
      </c>
    </row>
    <row r="432" spans="1:65" s="14" customFormat="1" ht="11.25">
      <c r="B432" s="207"/>
      <c r="C432" s="208"/>
      <c r="D432" s="198" t="s">
        <v>150</v>
      </c>
      <c r="E432" s="209" t="s">
        <v>1</v>
      </c>
      <c r="F432" s="210" t="s">
        <v>546</v>
      </c>
      <c r="G432" s="208"/>
      <c r="H432" s="211">
        <v>12</v>
      </c>
      <c r="I432" s="212"/>
      <c r="J432" s="208"/>
      <c r="K432" s="208"/>
      <c r="L432" s="213"/>
      <c r="M432" s="214"/>
      <c r="N432" s="215"/>
      <c r="O432" s="215"/>
      <c r="P432" s="215"/>
      <c r="Q432" s="215"/>
      <c r="R432" s="215"/>
      <c r="S432" s="215"/>
      <c r="T432" s="216"/>
      <c r="AT432" s="217" t="s">
        <v>150</v>
      </c>
      <c r="AU432" s="217" t="s">
        <v>95</v>
      </c>
      <c r="AV432" s="14" t="s">
        <v>95</v>
      </c>
      <c r="AW432" s="14" t="s">
        <v>40</v>
      </c>
      <c r="AX432" s="14" t="s">
        <v>85</v>
      </c>
      <c r="AY432" s="217" t="s">
        <v>140</v>
      </c>
    </row>
    <row r="433" spans="1:65" s="14" customFormat="1" ht="11.25">
      <c r="B433" s="207"/>
      <c r="C433" s="208"/>
      <c r="D433" s="198" t="s">
        <v>150</v>
      </c>
      <c r="E433" s="209" t="s">
        <v>1</v>
      </c>
      <c r="F433" s="210" t="s">
        <v>547</v>
      </c>
      <c r="G433" s="208"/>
      <c r="H433" s="211">
        <v>12</v>
      </c>
      <c r="I433" s="212"/>
      <c r="J433" s="208"/>
      <c r="K433" s="208"/>
      <c r="L433" s="213"/>
      <c r="M433" s="214"/>
      <c r="N433" s="215"/>
      <c r="O433" s="215"/>
      <c r="P433" s="215"/>
      <c r="Q433" s="215"/>
      <c r="R433" s="215"/>
      <c r="S433" s="215"/>
      <c r="T433" s="216"/>
      <c r="AT433" s="217" t="s">
        <v>150</v>
      </c>
      <c r="AU433" s="217" t="s">
        <v>95</v>
      </c>
      <c r="AV433" s="14" t="s">
        <v>95</v>
      </c>
      <c r="AW433" s="14" t="s">
        <v>40</v>
      </c>
      <c r="AX433" s="14" t="s">
        <v>85</v>
      </c>
      <c r="AY433" s="217" t="s">
        <v>140</v>
      </c>
    </row>
    <row r="434" spans="1:65" s="14" customFormat="1" ht="11.25">
      <c r="B434" s="207"/>
      <c r="C434" s="208"/>
      <c r="D434" s="198" t="s">
        <v>150</v>
      </c>
      <c r="E434" s="209" t="s">
        <v>1</v>
      </c>
      <c r="F434" s="210" t="s">
        <v>548</v>
      </c>
      <c r="G434" s="208"/>
      <c r="H434" s="211">
        <v>10</v>
      </c>
      <c r="I434" s="212"/>
      <c r="J434" s="208"/>
      <c r="K434" s="208"/>
      <c r="L434" s="213"/>
      <c r="M434" s="214"/>
      <c r="N434" s="215"/>
      <c r="O434" s="215"/>
      <c r="P434" s="215"/>
      <c r="Q434" s="215"/>
      <c r="R434" s="215"/>
      <c r="S434" s="215"/>
      <c r="T434" s="216"/>
      <c r="AT434" s="217" t="s">
        <v>150</v>
      </c>
      <c r="AU434" s="217" t="s">
        <v>95</v>
      </c>
      <c r="AV434" s="14" t="s">
        <v>95</v>
      </c>
      <c r="AW434" s="14" t="s">
        <v>40</v>
      </c>
      <c r="AX434" s="14" t="s">
        <v>85</v>
      </c>
      <c r="AY434" s="217" t="s">
        <v>140</v>
      </c>
    </row>
    <row r="435" spans="1:65" s="14" customFormat="1" ht="11.25">
      <c r="B435" s="207"/>
      <c r="C435" s="208"/>
      <c r="D435" s="198" t="s">
        <v>150</v>
      </c>
      <c r="E435" s="209" t="s">
        <v>1</v>
      </c>
      <c r="F435" s="210" t="s">
        <v>549</v>
      </c>
      <c r="G435" s="208"/>
      <c r="H435" s="211">
        <v>4</v>
      </c>
      <c r="I435" s="212"/>
      <c r="J435" s="208"/>
      <c r="K435" s="208"/>
      <c r="L435" s="213"/>
      <c r="M435" s="214"/>
      <c r="N435" s="215"/>
      <c r="O435" s="215"/>
      <c r="P435" s="215"/>
      <c r="Q435" s="215"/>
      <c r="R435" s="215"/>
      <c r="S435" s="215"/>
      <c r="T435" s="216"/>
      <c r="AT435" s="217" t="s">
        <v>150</v>
      </c>
      <c r="AU435" s="217" t="s">
        <v>95</v>
      </c>
      <c r="AV435" s="14" t="s">
        <v>95</v>
      </c>
      <c r="AW435" s="14" t="s">
        <v>40</v>
      </c>
      <c r="AX435" s="14" t="s">
        <v>85</v>
      </c>
      <c r="AY435" s="217" t="s">
        <v>140</v>
      </c>
    </row>
    <row r="436" spans="1:65" s="14" customFormat="1" ht="11.25">
      <c r="B436" s="207"/>
      <c r="C436" s="208"/>
      <c r="D436" s="198" t="s">
        <v>150</v>
      </c>
      <c r="E436" s="209" t="s">
        <v>1</v>
      </c>
      <c r="F436" s="210" t="s">
        <v>550</v>
      </c>
      <c r="G436" s="208"/>
      <c r="H436" s="211">
        <v>18</v>
      </c>
      <c r="I436" s="212"/>
      <c r="J436" s="208"/>
      <c r="K436" s="208"/>
      <c r="L436" s="213"/>
      <c r="M436" s="214"/>
      <c r="N436" s="215"/>
      <c r="O436" s="215"/>
      <c r="P436" s="215"/>
      <c r="Q436" s="215"/>
      <c r="R436" s="215"/>
      <c r="S436" s="215"/>
      <c r="T436" s="216"/>
      <c r="AT436" s="217" t="s">
        <v>150</v>
      </c>
      <c r="AU436" s="217" t="s">
        <v>95</v>
      </c>
      <c r="AV436" s="14" t="s">
        <v>95</v>
      </c>
      <c r="AW436" s="14" t="s">
        <v>40</v>
      </c>
      <c r="AX436" s="14" t="s">
        <v>85</v>
      </c>
      <c r="AY436" s="217" t="s">
        <v>140</v>
      </c>
    </row>
    <row r="437" spans="1:65" s="14" customFormat="1" ht="11.25">
      <c r="B437" s="207"/>
      <c r="C437" s="208"/>
      <c r="D437" s="198" t="s">
        <v>150</v>
      </c>
      <c r="E437" s="209" t="s">
        <v>1</v>
      </c>
      <c r="F437" s="210" t="s">
        <v>551</v>
      </c>
      <c r="G437" s="208"/>
      <c r="H437" s="211">
        <v>4</v>
      </c>
      <c r="I437" s="212"/>
      <c r="J437" s="208"/>
      <c r="K437" s="208"/>
      <c r="L437" s="213"/>
      <c r="M437" s="214"/>
      <c r="N437" s="215"/>
      <c r="O437" s="215"/>
      <c r="P437" s="215"/>
      <c r="Q437" s="215"/>
      <c r="R437" s="215"/>
      <c r="S437" s="215"/>
      <c r="T437" s="216"/>
      <c r="AT437" s="217" t="s">
        <v>150</v>
      </c>
      <c r="AU437" s="217" t="s">
        <v>95</v>
      </c>
      <c r="AV437" s="14" t="s">
        <v>95</v>
      </c>
      <c r="AW437" s="14" t="s">
        <v>40</v>
      </c>
      <c r="AX437" s="14" t="s">
        <v>85</v>
      </c>
      <c r="AY437" s="217" t="s">
        <v>140</v>
      </c>
    </row>
    <row r="438" spans="1:65" s="14" customFormat="1" ht="11.25">
      <c r="B438" s="207"/>
      <c r="C438" s="208"/>
      <c r="D438" s="198" t="s">
        <v>150</v>
      </c>
      <c r="E438" s="209" t="s">
        <v>1</v>
      </c>
      <c r="F438" s="210" t="s">
        <v>552</v>
      </c>
      <c r="G438" s="208"/>
      <c r="H438" s="211">
        <v>10</v>
      </c>
      <c r="I438" s="212"/>
      <c r="J438" s="208"/>
      <c r="K438" s="208"/>
      <c r="L438" s="213"/>
      <c r="M438" s="214"/>
      <c r="N438" s="215"/>
      <c r="O438" s="215"/>
      <c r="P438" s="215"/>
      <c r="Q438" s="215"/>
      <c r="R438" s="215"/>
      <c r="S438" s="215"/>
      <c r="T438" s="216"/>
      <c r="AT438" s="217" t="s">
        <v>150</v>
      </c>
      <c r="AU438" s="217" t="s">
        <v>95</v>
      </c>
      <c r="AV438" s="14" t="s">
        <v>95</v>
      </c>
      <c r="AW438" s="14" t="s">
        <v>40</v>
      </c>
      <c r="AX438" s="14" t="s">
        <v>85</v>
      </c>
      <c r="AY438" s="217" t="s">
        <v>140</v>
      </c>
    </row>
    <row r="439" spans="1:65" s="14" customFormat="1" ht="11.25">
      <c r="B439" s="207"/>
      <c r="C439" s="208"/>
      <c r="D439" s="198" t="s">
        <v>150</v>
      </c>
      <c r="E439" s="209" t="s">
        <v>1</v>
      </c>
      <c r="F439" s="210" t="s">
        <v>553</v>
      </c>
      <c r="G439" s="208"/>
      <c r="H439" s="211">
        <v>18</v>
      </c>
      <c r="I439" s="212"/>
      <c r="J439" s="208"/>
      <c r="K439" s="208"/>
      <c r="L439" s="213"/>
      <c r="M439" s="214"/>
      <c r="N439" s="215"/>
      <c r="O439" s="215"/>
      <c r="P439" s="215"/>
      <c r="Q439" s="215"/>
      <c r="R439" s="215"/>
      <c r="S439" s="215"/>
      <c r="T439" s="216"/>
      <c r="AT439" s="217" t="s">
        <v>150</v>
      </c>
      <c r="AU439" s="217" t="s">
        <v>95</v>
      </c>
      <c r="AV439" s="14" t="s">
        <v>95</v>
      </c>
      <c r="AW439" s="14" t="s">
        <v>40</v>
      </c>
      <c r="AX439" s="14" t="s">
        <v>85</v>
      </c>
      <c r="AY439" s="217" t="s">
        <v>140</v>
      </c>
    </row>
    <row r="440" spans="1:65" s="14" customFormat="1" ht="11.25">
      <c r="B440" s="207"/>
      <c r="C440" s="208"/>
      <c r="D440" s="198" t="s">
        <v>150</v>
      </c>
      <c r="E440" s="209" t="s">
        <v>1</v>
      </c>
      <c r="F440" s="210" t="s">
        <v>554</v>
      </c>
      <c r="G440" s="208"/>
      <c r="H440" s="211">
        <v>8</v>
      </c>
      <c r="I440" s="212"/>
      <c r="J440" s="208"/>
      <c r="K440" s="208"/>
      <c r="L440" s="213"/>
      <c r="M440" s="214"/>
      <c r="N440" s="215"/>
      <c r="O440" s="215"/>
      <c r="P440" s="215"/>
      <c r="Q440" s="215"/>
      <c r="R440" s="215"/>
      <c r="S440" s="215"/>
      <c r="T440" s="216"/>
      <c r="AT440" s="217" t="s">
        <v>150</v>
      </c>
      <c r="AU440" s="217" t="s">
        <v>95</v>
      </c>
      <c r="AV440" s="14" t="s">
        <v>95</v>
      </c>
      <c r="AW440" s="14" t="s">
        <v>40</v>
      </c>
      <c r="AX440" s="14" t="s">
        <v>85</v>
      </c>
      <c r="AY440" s="217" t="s">
        <v>140</v>
      </c>
    </row>
    <row r="441" spans="1:65" s="15" customFormat="1" ht="11.25">
      <c r="B441" s="218"/>
      <c r="C441" s="219"/>
      <c r="D441" s="198" t="s">
        <v>150</v>
      </c>
      <c r="E441" s="220" t="s">
        <v>1</v>
      </c>
      <c r="F441" s="221" t="s">
        <v>161</v>
      </c>
      <c r="G441" s="219"/>
      <c r="H441" s="222">
        <v>183</v>
      </c>
      <c r="I441" s="223"/>
      <c r="J441" s="219"/>
      <c r="K441" s="219"/>
      <c r="L441" s="224"/>
      <c r="M441" s="225"/>
      <c r="N441" s="226"/>
      <c r="O441" s="226"/>
      <c r="P441" s="226"/>
      <c r="Q441" s="226"/>
      <c r="R441" s="226"/>
      <c r="S441" s="226"/>
      <c r="T441" s="227"/>
      <c r="AT441" s="228" t="s">
        <v>150</v>
      </c>
      <c r="AU441" s="228" t="s">
        <v>95</v>
      </c>
      <c r="AV441" s="15" t="s">
        <v>148</v>
      </c>
      <c r="AW441" s="15" t="s">
        <v>40</v>
      </c>
      <c r="AX441" s="15" t="s">
        <v>93</v>
      </c>
      <c r="AY441" s="228" t="s">
        <v>140</v>
      </c>
    </row>
    <row r="442" spans="1:65" s="2" customFormat="1" ht="33" customHeight="1">
      <c r="A442" s="35"/>
      <c r="B442" s="36"/>
      <c r="C442" s="183" t="s">
        <v>555</v>
      </c>
      <c r="D442" s="183" t="s">
        <v>143</v>
      </c>
      <c r="E442" s="184" t="s">
        <v>556</v>
      </c>
      <c r="F442" s="185" t="s">
        <v>557</v>
      </c>
      <c r="G442" s="186" t="s">
        <v>333</v>
      </c>
      <c r="H442" s="187">
        <v>91</v>
      </c>
      <c r="I442" s="188"/>
      <c r="J442" s="189">
        <f>ROUND(I442*H442,2)</f>
        <v>0</v>
      </c>
      <c r="K442" s="185" t="s">
        <v>1</v>
      </c>
      <c r="L442" s="40"/>
      <c r="M442" s="190" t="s">
        <v>1</v>
      </c>
      <c r="N442" s="191" t="s">
        <v>50</v>
      </c>
      <c r="O442" s="72"/>
      <c r="P442" s="192">
        <f>O442*H442</f>
        <v>0</v>
      </c>
      <c r="Q442" s="192">
        <v>0</v>
      </c>
      <c r="R442" s="192">
        <f>Q442*H442</f>
        <v>0</v>
      </c>
      <c r="S442" s="192">
        <v>0</v>
      </c>
      <c r="T442" s="193">
        <f>S442*H442</f>
        <v>0</v>
      </c>
      <c r="U442" s="35"/>
      <c r="V442" s="35"/>
      <c r="W442" s="35"/>
      <c r="X442" s="35"/>
      <c r="Y442" s="35"/>
      <c r="Z442" s="35"/>
      <c r="AA442" s="35"/>
      <c r="AB442" s="35"/>
      <c r="AC442" s="35"/>
      <c r="AD442" s="35"/>
      <c r="AE442" s="35"/>
      <c r="AR442" s="194" t="s">
        <v>272</v>
      </c>
      <c r="AT442" s="194" t="s">
        <v>143</v>
      </c>
      <c r="AU442" s="194" t="s">
        <v>95</v>
      </c>
      <c r="AY442" s="17" t="s">
        <v>140</v>
      </c>
      <c r="BE442" s="195">
        <f>IF(N442="základní",J442,0)</f>
        <v>0</v>
      </c>
      <c r="BF442" s="195">
        <f>IF(N442="snížená",J442,0)</f>
        <v>0</v>
      </c>
      <c r="BG442" s="195">
        <f>IF(N442="zákl. přenesená",J442,0)</f>
        <v>0</v>
      </c>
      <c r="BH442" s="195">
        <f>IF(N442="sníž. přenesená",J442,0)</f>
        <v>0</v>
      </c>
      <c r="BI442" s="195">
        <f>IF(N442="nulová",J442,0)</f>
        <v>0</v>
      </c>
      <c r="BJ442" s="17" t="s">
        <v>93</v>
      </c>
      <c r="BK442" s="195">
        <f>ROUND(I442*H442,2)</f>
        <v>0</v>
      </c>
      <c r="BL442" s="17" t="s">
        <v>272</v>
      </c>
      <c r="BM442" s="194" t="s">
        <v>558</v>
      </c>
    </row>
    <row r="443" spans="1:65" s="14" customFormat="1" ht="11.25">
      <c r="B443" s="207"/>
      <c r="C443" s="208"/>
      <c r="D443" s="198" t="s">
        <v>150</v>
      </c>
      <c r="E443" s="209" t="s">
        <v>1</v>
      </c>
      <c r="F443" s="210" t="s">
        <v>559</v>
      </c>
      <c r="G443" s="208"/>
      <c r="H443" s="211">
        <v>4</v>
      </c>
      <c r="I443" s="212"/>
      <c r="J443" s="208"/>
      <c r="K443" s="208"/>
      <c r="L443" s="213"/>
      <c r="M443" s="214"/>
      <c r="N443" s="215"/>
      <c r="O443" s="215"/>
      <c r="P443" s="215"/>
      <c r="Q443" s="215"/>
      <c r="R443" s="215"/>
      <c r="S443" s="215"/>
      <c r="T443" s="216"/>
      <c r="AT443" s="217" t="s">
        <v>150</v>
      </c>
      <c r="AU443" s="217" t="s">
        <v>95</v>
      </c>
      <c r="AV443" s="14" t="s">
        <v>95</v>
      </c>
      <c r="AW443" s="14" t="s">
        <v>40</v>
      </c>
      <c r="AX443" s="14" t="s">
        <v>85</v>
      </c>
      <c r="AY443" s="217" t="s">
        <v>140</v>
      </c>
    </row>
    <row r="444" spans="1:65" s="14" customFormat="1" ht="11.25">
      <c r="B444" s="207"/>
      <c r="C444" s="208"/>
      <c r="D444" s="198" t="s">
        <v>150</v>
      </c>
      <c r="E444" s="209" t="s">
        <v>1</v>
      </c>
      <c r="F444" s="210" t="s">
        <v>560</v>
      </c>
      <c r="G444" s="208"/>
      <c r="H444" s="211">
        <v>4</v>
      </c>
      <c r="I444" s="212"/>
      <c r="J444" s="208"/>
      <c r="K444" s="208"/>
      <c r="L444" s="213"/>
      <c r="M444" s="214"/>
      <c r="N444" s="215"/>
      <c r="O444" s="215"/>
      <c r="P444" s="215"/>
      <c r="Q444" s="215"/>
      <c r="R444" s="215"/>
      <c r="S444" s="215"/>
      <c r="T444" s="216"/>
      <c r="AT444" s="217" t="s">
        <v>150</v>
      </c>
      <c r="AU444" s="217" t="s">
        <v>95</v>
      </c>
      <c r="AV444" s="14" t="s">
        <v>95</v>
      </c>
      <c r="AW444" s="14" t="s">
        <v>40</v>
      </c>
      <c r="AX444" s="14" t="s">
        <v>85</v>
      </c>
      <c r="AY444" s="217" t="s">
        <v>140</v>
      </c>
    </row>
    <row r="445" spans="1:65" s="14" customFormat="1" ht="11.25">
      <c r="B445" s="207"/>
      <c r="C445" s="208"/>
      <c r="D445" s="198" t="s">
        <v>150</v>
      </c>
      <c r="E445" s="209" t="s">
        <v>1</v>
      </c>
      <c r="F445" s="210" t="s">
        <v>561</v>
      </c>
      <c r="G445" s="208"/>
      <c r="H445" s="211">
        <v>6</v>
      </c>
      <c r="I445" s="212"/>
      <c r="J445" s="208"/>
      <c r="K445" s="208"/>
      <c r="L445" s="213"/>
      <c r="M445" s="214"/>
      <c r="N445" s="215"/>
      <c r="O445" s="215"/>
      <c r="P445" s="215"/>
      <c r="Q445" s="215"/>
      <c r="R445" s="215"/>
      <c r="S445" s="215"/>
      <c r="T445" s="216"/>
      <c r="AT445" s="217" t="s">
        <v>150</v>
      </c>
      <c r="AU445" s="217" t="s">
        <v>95</v>
      </c>
      <c r="AV445" s="14" t="s">
        <v>95</v>
      </c>
      <c r="AW445" s="14" t="s">
        <v>40</v>
      </c>
      <c r="AX445" s="14" t="s">
        <v>85</v>
      </c>
      <c r="AY445" s="217" t="s">
        <v>140</v>
      </c>
    </row>
    <row r="446" spans="1:65" s="14" customFormat="1" ht="11.25">
      <c r="B446" s="207"/>
      <c r="C446" s="208"/>
      <c r="D446" s="198" t="s">
        <v>150</v>
      </c>
      <c r="E446" s="209" t="s">
        <v>1</v>
      </c>
      <c r="F446" s="210" t="s">
        <v>562</v>
      </c>
      <c r="G446" s="208"/>
      <c r="H446" s="211">
        <v>4</v>
      </c>
      <c r="I446" s="212"/>
      <c r="J446" s="208"/>
      <c r="K446" s="208"/>
      <c r="L446" s="213"/>
      <c r="M446" s="214"/>
      <c r="N446" s="215"/>
      <c r="O446" s="215"/>
      <c r="P446" s="215"/>
      <c r="Q446" s="215"/>
      <c r="R446" s="215"/>
      <c r="S446" s="215"/>
      <c r="T446" s="216"/>
      <c r="AT446" s="217" t="s">
        <v>150</v>
      </c>
      <c r="AU446" s="217" t="s">
        <v>95</v>
      </c>
      <c r="AV446" s="14" t="s">
        <v>95</v>
      </c>
      <c r="AW446" s="14" t="s">
        <v>40</v>
      </c>
      <c r="AX446" s="14" t="s">
        <v>85</v>
      </c>
      <c r="AY446" s="217" t="s">
        <v>140</v>
      </c>
    </row>
    <row r="447" spans="1:65" s="14" customFormat="1" ht="11.25">
      <c r="B447" s="207"/>
      <c r="C447" s="208"/>
      <c r="D447" s="198" t="s">
        <v>150</v>
      </c>
      <c r="E447" s="209" t="s">
        <v>1</v>
      </c>
      <c r="F447" s="210" t="s">
        <v>563</v>
      </c>
      <c r="G447" s="208"/>
      <c r="H447" s="211">
        <v>1</v>
      </c>
      <c r="I447" s="212"/>
      <c r="J447" s="208"/>
      <c r="K447" s="208"/>
      <c r="L447" s="213"/>
      <c r="M447" s="214"/>
      <c r="N447" s="215"/>
      <c r="O447" s="215"/>
      <c r="P447" s="215"/>
      <c r="Q447" s="215"/>
      <c r="R447" s="215"/>
      <c r="S447" s="215"/>
      <c r="T447" s="216"/>
      <c r="AT447" s="217" t="s">
        <v>150</v>
      </c>
      <c r="AU447" s="217" t="s">
        <v>95</v>
      </c>
      <c r="AV447" s="14" t="s">
        <v>95</v>
      </c>
      <c r="AW447" s="14" t="s">
        <v>40</v>
      </c>
      <c r="AX447" s="14" t="s">
        <v>85</v>
      </c>
      <c r="AY447" s="217" t="s">
        <v>140</v>
      </c>
    </row>
    <row r="448" spans="1:65" s="14" customFormat="1" ht="11.25">
      <c r="B448" s="207"/>
      <c r="C448" s="208"/>
      <c r="D448" s="198" t="s">
        <v>150</v>
      </c>
      <c r="E448" s="209" t="s">
        <v>1</v>
      </c>
      <c r="F448" s="210" t="s">
        <v>564</v>
      </c>
      <c r="G448" s="208"/>
      <c r="H448" s="211">
        <v>1</v>
      </c>
      <c r="I448" s="212"/>
      <c r="J448" s="208"/>
      <c r="K448" s="208"/>
      <c r="L448" s="213"/>
      <c r="M448" s="214"/>
      <c r="N448" s="215"/>
      <c r="O448" s="215"/>
      <c r="P448" s="215"/>
      <c r="Q448" s="215"/>
      <c r="R448" s="215"/>
      <c r="S448" s="215"/>
      <c r="T448" s="216"/>
      <c r="AT448" s="217" t="s">
        <v>150</v>
      </c>
      <c r="AU448" s="217" t="s">
        <v>95</v>
      </c>
      <c r="AV448" s="14" t="s">
        <v>95</v>
      </c>
      <c r="AW448" s="14" t="s">
        <v>40</v>
      </c>
      <c r="AX448" s="14" t="s">
        <v>85</v>
      </c>
      <c r="AY448" s="217" t="s">
        <v>140</v>
      </c>
    </row>
    <row r="449" spans="1:65" s="14" customFormat="1" ht="11.25">
      <c r="B449" s="207"/>
      <c r="C449" s="208"/>
      <c r="D449" s="198" t="s">
        <v>150</v>
      </c>
      <c r="E449" s="209" t="s">
        <v>1</v>
      </c>
      <c r="F449" s="210" t="s">
        <v>565</v>
      </c>
      <c r="G449" s="208"/>
      <c r="H449" s="211">
        <v>45</v>
      </c>
      <c r="I449" s="212"/>
      <c r="J449" s="208"/>
      <c r="K449" s="208"/>
      <c r="L449" s="213"/>
      <c r="M449" s="214"/>
      <c r="N449" s="215"/>
      <c r="O449" s="215"/>
      <c r="P449" s="215"/>
      <c r="Q449" s="215"/>
      <c r="R449" s="215"/>
      <c r="S449" s="215"/>
      <c r="T449" s="216"/>
      <c r="AT449" s="217" t="s">
        <v>150</v>
      </c>
      <c r="AU449" s="217" t="s">
        <v>95</v>
      </c>
      <c r="AV449" s="14" t="s">
        <v>95</v>
      </c>
      <c r="AW449" s="14" t="s">
        <v>40</v>
      </c>
      <c r="AX449" s="14" t="s">
        <v>85</v>
      </c>
      <c r="AY449" s="217" t="s">
        <v>140</v>
      </c>
    </row>
    <row r="450" spans="1:65" s="14" customFormat="1" ht="11.25">
      <c r="B450" s="207"/>
      <c r="C450" s="208"/>
      <c r="D450" s="198" t="s">
        <v>150</v>
      </c>
      <c r="E450" s="209" t="s">
        <v>1</v>
      </c>
      <c r="F450" s="210" t="s">
        <v>566</v>
      </c>
      <c r="G450" s="208"/>
      <c r="H450" s="211">
        <v>4</v>
      </c>
      <c r="I450" s="212"/>
      <c r="J450" s="208"/>
      <c r="K450" s="208"/>
      <c r="L450" s="213"/>
      <c r="M450" s="214"/>
      <c r="N450" s="215"/>
      <c r="O450" s="215"/>
      <c r="P450" s="215"/>
      <c r="Q450" s="215"/>
      <c r="R450" s="215"/>
      <c r="S450" s="215"/>
      <c r="T450" s="216"/>
      <c r="AT450" s="217" t="s">
        <v>150</v>
      </c>
      <c r="AU450" s="217" t="s">
        <v>95</v>
      </c>
      <c r="AV450" s="14" t="s">
        <v>95</v>
      </c>
      <c r="AW450" s="14" t="s">
        <v>40</v>
      </c>
      <c r="AX450" s="14" t="s">
        <v>85</v>
      </c>
      <c r="AY450" s="217" t="s">
        <v>140</v>
      </c>
    </row>
    <row r="451" spans="1:65" s="14" customFormat="1" ht="11.25">
      <c r="B451" s="207"/>
      <c r="C451" s="208"/>
      <c r="D451" s="198" t="s">
        <v>150</v>
      </c>
      <c r="E451" s="209" t="s">
        <v>1</v>
      </c>
      <c r="F451" s="210" t="s">
        <v>567</v>
      </c>
      <c r="G451" s="208"/>
      <c r="H451" s="211">
        <v>4</v>
      </c>
      <c r="I451" s="212"/>
      <c r="J451" s="208"/>
      <c r="K451" s="208"/>
      <c r="L451" s="213"/>
      <c r="M451" s="214"/>
      <c r="N451" s="215"/>
      <c r="O451" s="215"/>
      <c r="P451" s="215"/>
      <c r="Q451" s="215"/>
      <c r="R451" s="215"/>
      <c r="S451" s="215"/>
      <c r="T451" s="216"/>
      <c r="AT451" s="217" t="s">
        <v>150</v>
      </c>
      <c r="AU451" s="217" t="s">
        <v>95</v>
      </c>
      <c r="AV451" s="14" t="s">
        <v>95</v>
      </c>
      <c r="AW451" s="14" t="s">
        <v>40</v>
      </c>
      <c r="AX451" s="14" t="s">
        <v>85</v>
      </c>
      <c r="AY451" s="217" t="s">
        <v>140</v>
      </c>
    </row>
    <row r="452" spans="1:65" s="14" customFormat="1" ht="11.25">
      <c r="B452" s="207"/>
      <c r="C452" s="208"/>
      <c r="D452" s="198" t="s">
        <v>150</v>
      </c>
      <c r="E452" s="209" t="s">
        <v>1</v>
      </c>
      <c r="F452" s="210" t="s">
        <v>568</v>
      </c>
      <c r="G452" s="208"/>
      <c r="H452" s="211">
        <v>2</v>
      </c>
      <c r="I452" s="212"/>
      <c r="J452" s="208"/>
      <c r="K452" s="208"/>
      <c r="L452" s="213"/>
      <c r="M452" s="214"/>
      <c r="N452" s="215"/>
      <c r="O452" s="215"/>
      <c r="P452" s="215"/>
      <c r="Q452" s="215"/>
      <c r="R452" s="215"/>
      <c r="S452" s="215"/>
      <c r="T452" s="216"/>
      <c r="AT452" s="217" t="s">
        <v>150</v>
      </c>
      <c r="AU452" s="217" t="s">
        <v>95</v>
      </c>
      <c r="AV452" s="14" t="s">
        <v>95</v>
      </c>
      <c r="AW452" s="14" t="s">
        <v>40</v>
      </c>
      <c r="AX452" s="14" t="s">
        <v>85</v>
      </c>
      <c r="AY452" s="217" t="s">
        <v>140</v>
      </c>
    </row>
    <row r="453" spans="1:65" s="14" customFormat="1" ht="11.25">
      <c r="B453" s="207"/>
      <c r="C453" s="208"/>
      <c r="D453" s="198" t="s">
        <v>150</v>
      </c>
      <c r="E453" s="209" t="s">
        <v>1</v>
      </c>
      <c r="F453" s="210" t="s">
        <v>569</v>
      </c>
      <c r="G453" s="208"/>
      <c r="H453" s="211">
        <v>6</v>
      </c>
      <c r="I453" s="212"/>
      <c r="J453" s="208"/>
      <c r="K453" s="208"/>
      <c r="L453" s="213"/>
      <c r="M453" s="214"/>
      <c r="N453" s="215"/>
      <c r="O453" s="215"/>
      <c r="P453" s="215"/>
      <c r="Q453" s="215"/>
      <c r="R453" s="215"/>
      <c r="S453" s="215"/>
      <c r="T453" s="216"/>
      <c r="AT453" s="217" t="s">
        <v>150</v>
      </c>
      <c r="AU453" s="217" t="s">
        <v>95</v>
      </c>
      <c r="AV453" s="14" t="s">
        <v>95</v>
      </c>
      <c r="AW453" s="14" t="s">
        <v>40</v>
      </c>
      <c r="AX453" s="14" t="s">
        <v>85</v>
      </c>
      <c r="AY453" s="217" t="s">
        <v>140</v>
      </c>
    </row>
    <row r="454" spans="1:65" s="14" customFormat="1" ht="11.25">
      <c r="B454" s="207"/>
      <c r="C454" s="208"/>
      <c r="D454" s="198" t="s">
        <v>150</v>
      </c>
      <c r="E454" s="209" t="s">
        <v>1</v>
      </c>
      <c r="F454" s="210" t="s">
        <v>570</v>
      </c>
      <c r="G454" s="208"/>
      <c r="H454" s="211">
        <v>2</v>
      </c>
      <c r="I454" s="212"/>
      <c r="J454" s="208"/>
      <c r="K454" s="208"/>
      <c r="L454" s="213"/>
      <c r="M454" s="214"/>
      <c r="N454" s="215"/>
      <c r="O454" s="215"/>
      <c r="P454" s="215"/>
      <c r="Q454" s="215"/>
      <c r="R454" s="215"/>
      <c r="S454" s="215"/>
      <c r="T454" s="216"/>
      <c r="AT454" s="217" t="s">
        <v>150</v>
      </c>
      <c r="AU454" s="217" t="s">
        <v>95</v>
      </c>
      <c r="AV454" s="14" t="s">
        <v>95</v>
      </c>
      <c r="AW454" s="14" t="s">
        <v>40</v>
      </c>
      <c r="AX454" s="14" t="s">
        <v>85</v>
      </c>
      <c r="AY454" s="217" t="s">
        <v>140</v>
      </c>
    </row>
    <row r="455" spans="1:65" s="14" customFormat="1" ht="11.25">
      <c r="B455" s="207"/>
      <c r="C455" s="208"/>
      <c r="D455" s="198" t="s">
        <v>150</v>
      </c>
      <c r="E455" s="209" t="s">
        <v>1</v>
      </c>
      <c r="F455" s="210" t="s">
        <v>571</v>
      </c>
      <c r="G455" s="208"/>
      <c r="H455" s="211">
        <v>4</v>
      </c>
      <c r="I455" s="212"/>
      <c r="J455" s="208"/>
      <c r="K455" s="208"/>
      <c r="L455" s="213"/>
      <c r="M455" s="214"/>
      <c r="N455" s="215"/>
      <c r="O455" s="215"/>
      <c r="P455" s="215"/>
      <c r="Q455" s="215"/>
      <c r="R455" s="215"/>
      <c r="S455" s="215"/>
      <c r="T455" s="216"/>
      <c r="AT455" s="217" t="s">
        <v>150</v>
      </c>
      <c r="AU455" s="217" t="s">
        <v>95</v>
      </c>
      <c r="AV455" s="14" t="s">
        <v>95</v>
      </c>
      <c r="AW455" s="14" t="s">
        <v>40</v>
      </c>
      <c r="AX455" s="14" t="s">
        <v>85</v>
      </c>
      <c r="AY455" s="217" t="s">
        <v>140</v>
      </c>
    </row>
    <row r="456" spans="1:65" s="14" customFormat="1" ht="11.25">
      <c r="B456" s="207"/>
      <c r="C456" s="208"/>
      <c r="D456" s="198" t="s">
        <v>150</v>
      </c>
      <c r="E456" s="209" t="s">
        <v>1</v>
      </c>
      <c r="F456" s="210" t="s">
        <v>572</v>
      </c>
      <c r="G456" s="208"/>
      <c r="H456" s="211">
        <v>4</v>
      </c>
      <c r="I456" s="212"/>
      <c r="J456" s="208"/>
      <c r="K456" s="208"/>
      <c r="L456" s="213"/>
      <c r="M456" s="214"/>
      <c r="N456" s="215"/>
      <c r="O456" s="215"/>
      <c r="P456" s="215"/>
      <c r="Q456" s="215"/>
      <c r="R456" s="215"/>
      <c r="S456" s="215"/>
      <c r="T456" s="216"/>
      <c r="AT456" s="217" t="s">
        <v>150</v>
      </c>
      <c r="AU456" s="217" t="s">
        <v>95</v>
      </c>
      <c r="AV456" s="14" t="s">
        <v>95</v>
      </c>
      <c r="AW456" s="14" t="s">
        <v>40</v>
      </c>
      <c r="AX456" s="14" t="s">
        <v>85</v>
      </c>
      <c r="AY456" s="217" t="s">
        <v>140</v>
      </c>
    </row>
    <row r="457" spans="1:65" s="15" customFormat="1" ht="11.25">
      <c r="B457" s="218"/>
      <c r="C457" s="219"/>
      <c r="D457" s="198" t="s">
        <v>150</v>
      </c>
      <c r="E457" s="220" t="s">
        <v>1</v>
      </c>
      <c r="F457" s="221" t="s">
        <v>161</v>
      </c>
      <c r="G457" s="219"/>
      <c r="H457" s="222">
        <v>91</v>
      </c>
      <c r="I457" s="223"/>
      <c r="J457" s="219"/>
      <c r="K457" s="219"/>
      <c r="L457" s="224"/>
      <c r="M457" s="225"/>
      <c r="N457" s="226"/>
      <c r="O457" s="226"/>
      <c r="P457" s="226"/>
      <c r="Q457" s="226"/>
      <c r="R457" s="226"/>
      <c r="S457" s="226"/>
      <c r="T457" s="227"/>
      <c r="AT457" s="228" t="s">
        <v>150</v>
      </c>
      <c r="AU457" s="228" t="s">
        <v>95</v>
      </c>
      <c r="AV457" s="15" t="s">
        <v>148</v>
      </c>
      <c r="AW457" s="15" t="s">
        <v>40</v>
      </c>
      <c r="AX457" s="15" t="s">
        <v>93</v>
      </c>
      <c r="AY457" s="228" t="s">
        <v>140</v>
      </c>
    </row>
    <row r="458" spans="1:65" s="2" customFormat="1" ht="33" customHeight="1">
      <c r="A458" s="35"/>
      <c r="B458" s="36"/>
      <c r="C458" s="183" t="s">
        <v>573</v>
      </c>
      <c r="D458" s="183" t="s">
        <v>143</v>
      </c>
      <c r="E458" s="184" t="s">
        <v>574</v>
      </c>
      <c r="F458" s="185" t="s">
        <v>575</v>
      </c>
      <c r="G458" s="186" t="s">
        <v>333</v>
      </c>
      <c r="H458" s="187">
        <v>11</v>
      </c>
      <c r="I458" s="188"/>
      <c r="J458" s="189">
        <f>ROUND(I458*H458,2)</f>
        <v>0</v>
      </c>
      <c r="K458" s="185" t="s">
        <v>1</v>
      </c>
      <c r="L458" s="40"/>
      <c r="M458" s="190" t="s">
        <v>1</v>
      </c>
      <c r="N458" s="191" t="s">
        <v>50</v>
      </c>
      <c r="O458" s="72"/>
      <c r="P458" s="192">
        <f>O458*H458</f>
        <v>0</v>
      </c>
      <c r="Q458" s="192">
        <v>0</v>
      </c>
      <c r="R458" s="192">
        <f>Q458*H458</f>
        <v>0</v>
      </c>
      <c r="S458" s="192">
        <v>0</v>
      </c>
      <c r="T458" s="193">
        <f>S458*H458</f>
        <v>0</v>
      </c>
      <c r="U458" s="35"/>
      <c r="V458" s="35"/>
      <c r="W458" s="35"/>
      <c r="X458" s="35"/>
      <c r="Y458" s="35"/>
      <c r="Z458" s="35"/>
      <c r="AA458" s="35"/>
      <c r="AB458" s="35"/>
      <c r="AC458" s="35"/>
      <c r="AD458" s="35"/>
      <c r="AE458" s="35"/>
      <c r="AR458" s="194" t="s">
        <v>272</v>
      </c>
      <c r="AT458" s="194" t="s">
        <v>143</v>
      </c>
      <c r="AU458" s="194" t="s">
        <v>95</v>
      </c>
      <c r="AY458" s="17" t="s">
        <v>140</v>
      </c>
      <c r="BE458" s="195">
        <f>IF(N458="základní",J458,0)</f>
        <v>0</v>
      </c>
      <c r="BF458" s="195">
        <f>IF(N458="snížená",J458,0)</f>
        <v>0</v>
      </c>
      <c r="BG458" s="195">
        <f>IF(N458="zákl. přenesená",J458,0)</f>
        <v>0</v>
      </c>
      <c r="BH458" s="195">
        <f>IF(N458="sníž. přenesená",J458,0)</f>
        <v>0</v>
      </c>
      <c r="BI458" s="195">
        <f>IF(N458="nulová",J458,0)</f>
        <v>0</v>
      </c>
      <c r="BJ458" s="17" t="s">
        <v>93</v>
      </c>
      <c r="BK458" s="195">
        <f>ROUND(I458*H458,2)</f>
        <v>0</v>
      </c>
      <c r="BL458" s="17" t="s">
        <v>272</v>
      </c>
      <c r="BM458" s="194" t="s">
        <v>576</v>
      </c>
    </row>
    <row r="459" spans="1:65" s="14" customFormat="1" ht="11.25">
      <c r="B459" s="207"/>
      <c r="C459" s="208"/>
      <c r="D459" s="198" t="s">
        <v>150</v>
      </c>
      <c r="E459" s="209" t="s">
        <v>1</v>
      </c>
      <c r="F459" s="210" t="s">
        <v>577</v>
      </c>
      <c r="G459" s="208"/>
      <c r="H459" s="211">
        <v>3</v>
      </c>
      <c r="I459" s="212"/>
      <c r="J459" s="208"/>
      <c r="K459" s="208"/>
      <c r="L459" s="213"/>
      <c r="M459" s="214"/>
      <c r="N459" s="215"/>
      <c r="O459" s="215"/>
      <c r="P459" s="215"/>
      <c r="Q459" s="215"/>
      <c r="R459" s="215"/>
      <c r="S459" s="215"/>
      <c r="T459" s="216"/>
      <c r="AT459" s="217" t="s">
        <v>150</v>
      </c>
      <c r="AU459" s="217" t="s">
        <v>95</v>
      </c>
      <c r="AV459" s="14" t="s">
        <v>95</v>
      </c>
      <c r="AW459" s="14" t="s">
        <v>40</v>
      </c>
      <c r="AX459" s="14" t="s">
        <v>85</v>
      </c>
      <c r="AY459" s="217" t="s">
        <v>140</v>
      </c>
    </row>
    <row r="460" spans="1:65" s="14" customFormat="1" ht="11.25">
      <c r="B460" s="207"/>
      <c r="C460" s="208"/>
      <c r="D460" s="198" t="s">
        <v>150</v>
      </c>
      <c r="E460" s="209" t="s">
        <v>1</v>
      </c>
      <c r="F460" s="210" t="s">
        <v>339</v>
      </c>
      <c r="G460" s="208"/>
      <c r="H460" s="211">
        <v>3</v>
      </c>
      <c r="I460" s="212"/>
      <c r="J460" s="208"/>
      <c r="K460" s="208"/>
      <c r="L460" s="213"/>
      <c r="M460" s="214"/>
      <c r="N460" s="215"/>
      <c r="O460" s="215"/>
      <c r="P460" s="215"/>
      <c r="Q460" s="215"/>
      <c r="R460" s="215"/>
      <c r="S460" s="215"/>
      <c r="T460" s="216"/>
      <c r="AT460" s="217" t="s">
        <v>150</v>
      </c>
      <c r="AU460" s="217" t="s">
        <v>95</v>
      </c>
      <c r="AV460" s="14" t="s">
        <v>95</v>
      </c>
      <c r="AW460" s="14" t="s">
        <v>40</v>
      </c>
      <c r="AX460" s="14" t="s">
        <v>85</v>
      </c>
      <c r="AY460" s="217" t="s">
        <v>140</v>
      </c>
    </row>
    <row r="461" spans="1:65" s="14" customFormat="1" ht="11.25">
      <c r="B461" s="207"/>
      <c r="C461" s="208"/>
      <c r="D461" s="198" t="s">
        <v>150</v>
      </c>
      <c r="E461" s="209" t="s">
        <v>1</v>
      </c>
      <c r="F461" s="210" t="s">
        <v>578</v>
      </c>
      <c r="G461" s="208"/>
      <c r="H461" s="211">
        <v>2</v>
      </c>
      <c r="I461" s="212"/>
      <c r="J461" s="208"/>
      <c r="K461" s="208"/>
      <c r="L461" s="213"/>
      <c r="M461" s="214"/>
      <c r="N461" s="215"/>
      <c r="O461" s="215"/>
      <c r="P461" s="215"/>
      <c r="Q461" s="215"/>
      <c r="R461" s="215"/>
      <c r="S461" s="215"/>
      <c r="T461" s="216"/>
      <c r="AT461" s="217" t="s">
        <v>150</v>
      </c>
      <c r="AU461" s="217" t="s">
        <v>95</v>
      </c>
      <c r="AV461" s="14" t="s">
        <v>95</v>
      </c>
      <c r="AW461" s="14" t="s">
        <v>40</v>
      </c>
      <c r="AX461" s="14" t="s">
        <v>85</v>
      </c>
      <c r="AY461" s="217" t="s">
        <v>140</v>
      </c>
    </row>
    <row r="462" spans="1:65" s="14" customFormat="1" ht="11.25">
      <c r="B462" s="207"/>
      <c r="C462" s="208"/>
      <c r="D462" s="198" t="s">
        <v>150</v>
      </c>
      <c r="E462" s="209" t="s">
        <v>1</v>
      </c>
      <c r="F462" s="210" t="s">
        <v>579</v>
      </c>
      <c r="G462" s="208"/>
      <c r="H462" s="211">
        <v>3</v>
      </c>
      <c r="I462" s="212"/>
      <c r="J462" s="208"/>
      <c r="K462" s="208"/>
      <c r="L462" s="213"/>
      <c r="M462" s="214"/>
      <c r="N462" s="215"/>
      <c r="O462" s="215"/>
      <c r="P462" s="215"/>
      <c r="Q462" s="215"/>
      <c r="R462" s="215"/>
      <c r="S462" s="215"/>
      <c r="T462" s="216"/>
      <c r="AT462" s="217" t="s">
        <v>150</v>
      </c>
      <c r="AU462" s="217" t="s">
        <v>95</v>
      </c>
      <c r="AV462" s="14" t="s">
        <v>95</v>
      </c>
      <c r="AW462" s="14" t="s">
        <v>40</v>
      </c>
      <c r="AX462" s="14" t="s">
        <v>85</v>
      </c>
      <c r="AY462" s="217" t="s">
        <v>140</v>
      </c>
    </row>
    <row r="463" spans="1:65" s="15" customFormat="1" ht="11.25">
      <c r="B463" s="218"/>
      <c r="C463" s="219"/>
      <c r="D463" s="198" t="s">
        <v>150</v>
      </c>
      <c r="E463" s="220" t="s">
        <v>1</v>
      </c>
      <c r="F463" s="221" t="s">
        <v>161</v>
      </c>
      <c r="G463" s="219"/>
      <c r="H463" s="222">
        <v>11</v>
      </c>
      <c r="I463" s="223"/>
      <c r="J463" s="219"/>
      <c r="K463" s="219"/>
      <c r="L463" s="224"/>
      <c r="M463" s="225"/>
      <c r="N463" s="226"/>
      <c r="O463" s="226"/>
      <c r="P463" s="226"/>
      <c r="Q463" s="226"/>
      <c r="R463" s="226"/>
      <c r="S463" s="226"/>
      <c r="T463" s="227"/>
      <c r="AT463" s="228" t="s">
        <v>150</v>
      </c>
      <c r="AU463" s="228" t="s">
        <v>95</v>
      </c>
      <c r="AV463" s="15" t="s">
        <v>148</v>
      </c>
      <c r="AW463" s="15" t="s">
        <v>40</v>
      </c>
      <c r="AX463" s="15" t="s">
        <v>93</v>
      </c>
      <c r="AY463" s="228" t="s">
        <v>140</v>
      </c>
    </row>
    <row r="464" spans="1:65" s="2" customFormat="1" ht="24.2" customHeight="1">
      <c r="A464" s="35"/>
      <c r="B464" s="36"/>
      <c r="C464" s="183" t="s">
        <v>580</v>
      </c>
      <c r="D464" s="183" t="s">
        <v>143</v>
      </c>
      <c r="E464" s="184" t="s">
        <v>581</v>
      </c>
      <c r="F464" s="185" t="s">
        <v>582</v>
      </c>
      <c r="G464" s="186" t="s">
        <v>445</v>
      </c>
      <c r="H464" s="187">
        <v>1</v>
      </c>
      <c r="I464" s="188"/>
      <c r="J464" s="189">
        <f>ROUND(I464*H464,2)</f>
        <v>0</v>
      </c>
      <c r="K464" s="185" t="s">
        <v>1</v>
      </c>
      <c r="L464" s="40"/>
      <c r="M464" s="190" t="s">
        <v>1</v>
      </c>
      <c r="N464" s="191" t="s">
        <v>50</v>
      </c>
      <c r="O464" s="72"/>
      <c r="P464" s="192">
        <f>O464*H464</f>
        <v>0</v>
      </c>
      <c r="Q464" s="192">
        <v>0</v>
      </c>
      <c r="R464" s="192">
        <f>Q464*H464</f>
        <v>0</v>
      </c>
      <c r="S464" s="192">
        <v>0</v>
      </c>
      <c r="T464" s="193">
        <f>S464*H464</f>
        <v>0</v>
      </c>
      <c r="U464" s="35"/>
      <c r="V464" s="35"/>
      <c r="W464" s="35"/>
      <c r="X464" s="35"/>
      <c r="Y464" s="35"/>
      <c r="Z464" s="35"/>
      <c r="AA464" s="35"/>
      <c r="AB464" s="35"/>
      <c r="AC464" s="35"/>
      <c r="AD464" s="35"/>
      <c r="AE464" s="35"/>
      <c r="AR464" s="194" t="s">
        <v>272</v>
      </c>
      <c r="AT464" s="194" t="s">
        <v>143</v>
      </c>
      <c r="AU464" s="194" t="s">
        <v>95</v>
      </c>
      <c r="AY464" s="17" t="s">
        <v>140</v>
      </c>
      <c r="BE464" s="195">
        <f>IF(N464="základní",J464,0)</f>
        <v>0</v>
      </c>
      <c r="BF464" s="195">
        <f>IF(N464="snížená",J464,0)</f>
        <v>0</v>
      </c>
      <c r="BG464" s="195">
        <f>IF(N464="zákl. přenesená",J464,0)</f>
        <v>0</v>
      </c>
      <c r="BH464" s="195">
        <f>IF(N464="sníž. přenesená",J464,0)</f>
        <v>0</v>
      </c>
      <c r="BI464" s="195">
        <f>IF(N464="nulová",J464,0)</f>
        <v>0</v>
      </c>
      <c r="BJ464" s="17" t="s">
        <v>93</v>
      </c>
      <c r="BK464" s="195">
        <f>ROUND(I464*H464,2)</f>
        <v>0</v>
      </c>
      <c r="BL464" s="17" t="s">
        <v>272</v>
      </c>
      <c r="BM464" s="194" t="s">
        <v>583</v>
      </c>
    </row>
    <row r="465" spans="1:65" s="2" customFormat="1" ht="24.2" customHeight="1">
      <c r="A465" s="35"/>
      <c r="B465" s="36"/>
      <c r="C465" s="183" t="s">
        <v>584</v>
      </c>
      <c r="D465" s="183" t="s">
        <v>143</v>
      </c>
      <c r="E465" s="184" t="s">
        <v>585</v>
      </c>
      <c r="F465" s="185" t="s">
        <v>586</v>
      </c>
      <c r="G465" s="186" t="s">
        <v>445</v>
      </c>
      <c r="H465" s="187">
        <v>1</v>
      </c>
      <c r="I465" s="188"/>
      <c r="J465" s="189">
        <f>ROUND(I465*H465,2)</f>
        <v>0</v>
      </c>
      <c r="K465" s="185" t="s">
        <v>1</v>
      </c>
      <c r="L465" s="40"/>
      <c r="M465" s="190" t="s">
        <v>1</v>
      </c>
      <c r="N465" s="191" t="s">
        <v>50</v>
      </c>
      <c r="O465" s="72"/>
      <c r="P465" s="192">
        <f>O465*H465</f>
        <v>0</v>
      </c>
      <c r="Q465" s="192">
        <v>0</v>
      </c>
      <c r="R465" s="192">
        <f>Q465*H465</f>
        <v>0</v>
      </c>
      <c r="S465" s="192">
        <v>0</v>
      </c>
      <c r="T465" s="193">
        <f>S465*H465</f>
        <v>0</v>
      </c>
      <c r="U465" s="35"/>
      <c r="V465" s="35"/>
      <c r="W465" s="35"/>
      <c r="X465" s="35"/>
      <c r="Y465" s="35"/>
      <c r="Z465" s="35"/>
      <c r="AA465" s="35"/>
      <c r="AB465" s="35"/>
      <c r="AC465" s="35"/>
      <c r="AD465" s="35"/>
      <c r="AE465" s="35"/>
      <c r="AR465" s="194" t="s">
        <v>272</v>
      </c>
      <c r="AT465" s="194" t="s">
        <v>143</v>
      </c>
      <c r="AU465" s="194" t="s">
        <v>95</v>
      </c>
      <c r="AY465" s="17" t="s">
        <v>140</v>
      </c>
      <c r="BE465" s="195">
        <f>IF(N465="základní",J465,0)</f>
        <v>0</v>
      </c>
      <c r="BF465" s="195">
        <f>IF(N465="snížená",J465,0)</f>
        <v>0</v>
      </c>
      <c r="BG465" s="195">
        <f>IF(N465="zákl. přenesená",J465,0)</f>
        <v>0</v>
      </c>
      <c r="BH465" s="195">
        <f>IF(N465="sníž. přenesená",J465,0)</f>
        <v>0</v>
      </c>
      <c r="BI465" s="195">
        <f>IF(N465="nulová",J465,0)</f>
        <v>0</v>
      </c>
      <c r="BJ465" s="17" t="s">
        <v>93</v>
      </c>
      <c r="BK465" s="195">
        <f>ROUND(I465*H465,2)</f>
        <v>0</v>
      </c>
      <c r="BL465" s="17" t="s">
        <v>272</v>
      </c>
      <c r="BM465" s="194" t="s">
        <v>587</v>
      </c>
    </row>
    <row r="466" spans="1:65" s="2" customFormat="1" ht="21.75" customHeight="1">
      <c r="A466" s="35"/>
      <c r="B466" s="36"/>
      <c r="C466" s="183" t="s">
        <v>588</v>
      </c>
      <c r="D466" s="183" t="s">
        <v>143</v>
      </c>
      <c r="E466" s="184" t="s">
        <v>589</v>
      </c>
      <c r="F466" s="185" t="s">
        <v>590</v>
      </c>
      <c r="G466" s="186" t="s">
        <v>357</v>
      </c>
      <c r="H466" s="187">
        <v>350</v>
      </c>
      <c r="I466" s="188"/>
      <c r="J466" s="189">
        <f>ROUND(I466*H466,2)</f>
        <v>0</v>
      </c>
      <c r="K466" s="185" t="s">
        <v>1</v>
      </c>
      <c r="L466" s="40"/>
      <c r="M466" s="190" t="s">
        <v>1</v>
      </c>
      <c r="N466" s="191" t="s">
        <v>50</v>
      </c>
      <c r="O466" s="72"/>
      <c r="P466" s="192">
        <f>O466*H466</f>
        <v>0</v>
      </c>
      <c r="Q466" s="192">
        <v>0</v>
      </c>
      <c r="R466" s="192">
        <f>Q466*H466</f>
        <v>0</v>
      </c>
      <c r="S466" s="192">
        <v>0</v>
      </c>
      <c r="T466" s="193">
        <f>S466*H466</f>
        <v>0</v>
      </c>
      <c r="U466" s="35"/>
      <c r="V466" s="35"/>
      <c r="W466" s="35"/>
      <c r="X466" s="35"/>
      <c r="Y466" s="35"/>
      <c r="Z466" s="35"/>
      <c r="AA466" s="35"/>
      <c r="AB466" s="35"/>
      <c r="AC466" s="35"/>
      <c r="AD466" s="35"/>
      <c r="AE466" s="35"/>
      <c r="AR466" s="194" t="s">
        <v>272</v>
      </c>
      <c r="AT466" s="194" t="s">
        <v>143</v>
      </c>
      <c r="AU466" s="194" t="s">
        <v>95</v>
      </c>
      <c r="AY466" s="17" t="s">
        <v>140</v>
      </c>
      <c r="BE466" s="195">
        <f>IF(N466="základní",J466,0)</f>
        <v>0</v>
      </c>
      <c r="BF466" s="195">
        <f>IF(N466="snížená",J466,0)</f>
        <v>0</v>
      </c>
      <c r="BG466" s="195">
        <f>IF(N466="zákl. přenesená",J466,0)</f>
        <v>0</v>
      </c>
      <c r="BH466" s="195">
        <f>IF(N466="sníž. přenesená",J466,0)</f>
        <v>0</v>
      </c>
      <c r="BI466" s="195">
        <f>IF(N466="nulová",J466,0)</f>
        <v>0</v>
      </c>
      <c r="BJ466" s="17" t="s">
        <v>93</v>
      </c>
      <c r="BK466" s="195">
        <f>ROUND(I466*H466,2)</f>
        <v>0</v>
      </c>
      <c r="BL466" s="17" t="s">
        <v>272</v>
      </c>
      <c r="BM466" s="194" t="s">
        <v>591</v>
      </c>
    </row>
    <row r="467" spans="1:65" s="14" customFormat="1" ht="11.25">
      <c r="B467" s="207"/>
      <c r="C467" s="208"/>
      <c r="D467" s="198" t="s">
        <v>150</v>
      </c>
      <c r="E467" s="209" t="s">
        <v>1</v>
      </c>
      <c r="F467" s="210" t="s">
        <v>592</v>
      </c>
      <c r="G467" s="208"/>
      <c r="H467" s="211">
        <v>350</v>
      </c>
      <c r="I467" s="212"/>
      <c r="J467" s="208"/>
      <c r="K467" s="208"/>
      <c r="L467" s="213"/>
      <c r="M467" s="214"/>
      <c r="N467" s="215"/>
      <c r="O467" s="215"/>
      <c r="P467" s="215"/>
      <c r="Q467" s="215"/>
      <c r="R467" s="215"/>
      <c r="S467" s="215"/>
      <c r="T467" s="216"/>
      <c r="AT467" s="217" t="s">
        <v>150</v>
      </c>
      <c r="AU467" s="217" t="s">
        <v>95</v>
      </c>
      <c r="AV467" s="14" t="s">
        <v>95</v>
      </c>
      <c r="AW467" s="14" t="s">
        <v>40</v>
      </c>
      <c r="AX467" s="14" t="s">
        <v>85</v>
      </c>
      <c r="AY467" s="217" t="s">
        <v>140</v>
      </c>
    </row>
    <row r="468" spans="1:65" s="15" customFormat="1" ht="11.25">
      <c r="B468" s="218"/>
      <c r="C468" s="219"/>
      <c r="D468" s="198" t="s">
        <v>150</v>
      </c>
      <c r="E468" s="220" t="s">
        <v>1</v>
      </c>
      <c r="F468" s="221" t="s">
        <v>161</v>
      </c>
      <c r="G468" s="219"/>
      <c r="H468" s="222">
        <v>350</v>
      </c>
      <c r="I468" s="223"/>
      <c r="J468" s="219"/>
      <c r="K468" s="219"/>
      <c r="L468" s="224"/>
      <c r="M468" s="225"/>
      <c r="N468" s="226"/>
      <c r="O468" s="226"/>
      <c r="P468" s="226"/>
      <c r="Q468" s="226"/>
      <c r="R468" s="226"/>
      <c r="S468" s="226"/>
      <c r="T468" s="227"/>
      <c r="AT468" s="228" t="s">
        <v>150</v>
      </c>
      <c r="AU468" s="228" t="s">
        <v>95</v>
      </c>
      <c r="AV468" s="15" t="s">
        <v>148</v>
      </c>
      <c r="AW468" s="15" t="s">
        <v>40</v>
      </c>
      <c r="AX468" s="15" t="s">
        <v>93</v>
      </c>
      <c r="AY468" s="228" t="s">
        <v>140</v>
      </c>
    </row>
    <row r="469" spans="1:65" s="2" customFormat="1" ht="24.2" customHeight="1">
      <c r="A469" s="35"/>
      <c r="B469" s="36"/>
      <c r="C469" s="183" t="s">
        <v>593</v>
      </c>
      <c r="D469" s="183" t="s">
        <v>143</v>
      </c>
      <c r="E469" s="184" t="s">
        <v>594</v>
      </c>
      <c r="F469" s="185" t="s">
        <v>595</v>
      </c>
      <c r="G469" s="186" t="s">
        <v>146</v>
      </c>
      <c r="H469" s="187">
        <v>1</v>
      </c>
      <c r="I469" s="188"/>
      <c r="J469" s="189">
        <f>ROUND(I469*H469,2)</f>
        <v>0</v>
      </c>
      <c r="K469" s="185" t="s">
        <v>147</v>
      </c>
      <c r="L469" s="40"/>
      <c r="M469" s="190" t="s">
        <v>1</v>
      </c>
      <c r="N469" s="191" t="s">
        <v>50</v>
      </c>
      <c r="O469" s="72"/>
      <c r="P469" s="192">
        <f>O469*H469</f>
        <v>0</v>
      </c>
      <c r="Q469" s="192">
        <v>0</v>
      </c>
      <c r="R469" s="192">
        <f>Q469*H469</f>
        <v>0</v>
      </c>
      <c r="S469" s="192">
        <v>0</v>
      </c>
      <c r="T469" s="193">
        <f>S469*H469</f>
        <v>0</v>
      </c>
      <c r="U469" s="35"/>
      <c r="V469" s="35"/>
      <c r="W469" s="35"/>
      <c r="X469" s="35"/>
      <c r="Y469" s="35"/>
      <c r="Z469" s="35"/>
      <c r="AA469" s="35"/>
      <c r="AB469" s="35"/>
      <c r="AC469" s="35"/>
      <c r="AD469" s="35"/>
      <c r="AE469" s="35"/>
      <c r="AR469" s="194" t="s">
        <v>272</v>
      </c>
      <c r="AT469" s="194" t="s">
        <v>143</v>
      </c>
      <c r="AU469" s="194" t="s">
        <v>95</v>
      </c>
      <c r="AY469" s="17" t="s">
        <v>140</v>
      </c>
      <c r="BE469" s="195">
        <f>IF(N469="základní",J469,0)</f>
        <v>0</v>
      </c>
      <c r="BF469" s="195">
        <f>IF(N469="snížená",J469,0)</f>
        <v>0</v>
      </c>
      <c r="BG469" s="195">
        <f>IF(N469="zákl. přenesená",J469,0)</f>
        <v>0</v>
      </c>
      <c r="BH469" s="195">
        <f>IF(N469="sníž. přenesená",J469,0)</f>
        <v>0</v>
      </c>
      <c r="BI469" s="195">
        <f>IF(N469="nulová",J469,0)</f>
        <v>0</v>
      </c>
      <c r="BJ469" s="17" t="s">
        <v>93</v>
      </c>
      <c r="BK469" s="195">
        <f>ROUND(I469*H469,2)</f>
        <v>0</v>
      </c>
      <c r="BL469" s="17" t="s">
        <v>272</v>
      </c>
      <c r="BM469" s="194" t="s">
        <v>596</v>
      </c>
    </row>
    <row r="470" spans="1:65" s="2" customFormat="1" ht="24.2" customHeight="1">
      <c r="A470" s="35"/>
      <c r="B470" s="36"/>
      <c r="C470" s="183" t="s">
        <v>597</v>
      </c>
      <c r="D470" s="183" t="s">
        <v>143</v>
      </c>
      <c r="E470" s="184" t="s">
        <v>598</v>
      </c>
      <c r="F470" s="185" t="s">
        <v>599</v>
      </c>
      <c r="G470" s="186" t="s">
        <v>357</v>
      </c>
      <c r="H470" s="187">
        <v>270</v>
      </c>
      <c r="I470" s="188"/>
      <c r="J470" s="189">
        <f>ROUND(I470*H470,2)</f>
        <v>0</v>
      </c>
      <c r="K470" s="185" t="s">
        <v>1</v>
      </c>
      <c r="L470" s="40"/>
      <c r="M470" s="190" t="s">
        <v>1</v>
      </c>
      <c r="N470" s="191" t="s">
        <v>50</v>
      </c>
      <c r="O470" s="72"/>
      <c r="P470" s="192">
        <f>O470*H470</f>
        <v>0</v>
      </c>
      <c r="Q470" s="192">
        <v>0</v>
      </c>
      <c r="R470" s="192">
        <f>Q470*H470</f>
        <v>0</v>
      </c>
      <c r="S470" s="192">
        <v>0</v>
      </c>
      <c r="T470" s="193">
        <f>S470*H470</f>
        <v>0</v>
      </c>
      <c r="U470" s="35"/>
      <c r="V470" s="35"/>
      <c r="W470" s="35"/>
      <c r="X470" s="35"/>
      <c r="Y470" s="35"/>
      <c r="Z470" s="35"/>
      <c r="AA470" s="35"/>
      <c r="AB470" s="35"/>
      <c r="AC470" s="35"/>
      <c r="AD470" s="35"/>
      <c r="AE470" s="35"/>
      <c r="AR470" s="194" t="s">
        <v>272</v>
      </c>
      <c r="AT470" s="194" t="s">
        <v>143</v>
      </c>
      <c r="AU470" s="194" t="s">
        <v>95</v>
      </c>
      <c r="AY470" s="17" t="s">
        <v>140</v>
      </c>
      <c r="BE470" s="195">
        <f>IF(N470="základní",J470,0)</f>
        <v>0</v>
      </c>
      <c r="BF470" s="195">
        <f>IF(N470="snížená",J470,0)</f>
        <v>0</v>
      </c>
      <c r="BG470" s="195">
        <f>IF(N470="zákl. přenesená",J470,0)</f>
        <v>0</v>
      </c>
      <c r="BH470" s="195">
        <f>IF(N470="sníž. přenesená",J470,0)</f>
        <v>0</v>
      </c>
      <c r="BI470" s="195">
        <f>IF(N470="nulová",J470,0)</f>
        <v>0</v>
      </c>
      <c r="BJ470" s="17" t="s">
        <v>93</v>
      </c>
      <c r="BK470" s="195">
        <f>ROUND(I470*H470,2)</f>
        <v>0</v>
      </c>
      <c r="BL470" s="17" t="s">
        <v>272</v>
      </c>
      <c r="BM470" s="194" t="s">
        <v>600</v>
      </c>
    </row>
    <row r="471" spans="1:65" s="14" customFormat="1" ht="11.25">
      <c r="B471" s="207"/>
      <c r="C471" s="208"/>
      <c r="D471" s="198" t="s">
        <v>150</v>
      </c>
      <c r="E471" s="209" t="s">
        <v>1</v>
      </c>
      <c r="F471" s="210" t="s">
        <v>601</v>
      </c>
      <c r="G471" s="208"/>
      <c r="H471" s="211">
        <v>270</v>
      </c>
      <c r="I471" s="212"/>
      <c r="J471" s="208"/>
      <c r="K471" s="208"/>
      <c r="L471" s="213"/>
      <c r="M471" s="214"/>
      <c r="N471" s="215"/>
      <c r="O471" s="215"/>
      <c r="P471" s="215"/>
      <c r="Q471" s="215"/>
      <c r="R471" s="215"/>
      <c r="S471" s="215"/>
      <c r="T471" s="216"/>
      <c r="AT471" s="217" t="s">
        <v>150</v>
      </c>
      <c r="AU471" s="217" t="s">
        <v>95</v>
      </c>
      <c r="AV471" s="14" t="s">
        <v>95</v>
      </c>
      <c r="AW471" s="14" t="s">
        <v>40</v>
      </c>
      <c r="AX471" s="14" t="s">
        <v>85</v>
      </c>
      <c r="AY471" s="217" t="s">
        <v>140</v>
      </c>
    </row>
    <row r="472" spans="1:65" s="15" customFormat="1" ht="11.25">
      <c r="B472" s="218"/>
      <c r="C472" s="219"/>
      <c r="D472" s="198" t="s">
        <v>150</v>
      </c>
      <c r="E472" s="220" t="s">
        <v>1</v>
      </c>
      <c r="F472" s="221" t="s">
        <v>161</v>
      </c>
      <c r="G472" s="219"/>
      <c r="H472" s="222">
        <v>270</v>
      </c>
      <c r="I472" s="223"/>
      <c r="J472" s="219"/>
      <c r="K472" s="219"/>
      <c r="L472" s="224"/>
      <c r="M472" s="225"/>
      <c r="N472" s="226"/>
      <c r="O472" s="226"/>
      <c r="P472" s="226"/>
      <c r="Q472" s="226"/>
      <c r="R472" s="226"/>
      <c r="S472" s="226"/>
      <c r="T472" s="227"/>
      <c r="AT472" s="228" t="s">
        <v>150</v>
      </c>
      <c r="AU472" s="228" t="s">
        <v>95</v>
      </c>
      <c r="AV472" s="15" t="s">
        <v>148</v>
      </c>
      <c r="AW472" s="15" t="s">
        <v>40</v>
      </c>
      <c r="AX472" s="15" t="s">
        <v>93</v>
      </c>
      <c r="AY472" s="228" t="s">
        <v>140</v>
      </c>
    </row>
    <row r="473" spans="1:65" s="12" customFormat="1" ht="22.9" customHeight="1">
      <c r="B473" s="167"/>
      <c r="C473" s="168"/>
      <c r="D473" s="169" t="s">
        <v>84</v>
      </c>
      <c r="E473" s="181" t="s">
        <v>602</v>
      </c>
      <c r="F473" s="181" t="s">
        <v>603</v>
      </c>
      <c r="G473" s="168"/>
      <c r="H473" s="168"/>
      <c r="I473" s="171"/>
      <c r="J473" s="182">
        <f>BK473</f>
        <v>0</v>
      </c>
      <c r="K473" s="168"/>
      <c r="L473" s="173"/>
      <c r="M473" s="174"/>
      <c r="N473" s="175"/>
      <c r="O473" s="175"/>
      <c r="P473" s="176">
        <f>SUM(P474:P534)</f>
        <v>0</v>
      </c>
      <c r="Q473" s="175"/>
      <c r="R473" s="176">
        <f>SUM(R474:R534)</f>
        <v>0</v>
      </c>
      <c r="S473" s="175"/>
      <c r="T473" s="177">
        <f>SUM(T474:T534)</f>
        <v>0</v>
      </c>
      <c r="AR473" s="178" t="s">
        <v>95</v>
      </c>
      <c r="AT473" s="179" t="s">
        <v>84</v>
      </c>
      <c r="AU473" s="179" t="s">
        <v>93</v>
      </c>
      <c r="AY473" s="178" t="s">
        <v>140</v>
      </c>
      <c r="BK473" s="180">
        <f>SUM(BK474:BK534)</f>
        <v>0</v>
      </c>
    </row>
    <row r="474" spans="1:65" s="2" customFormat="1" ht="24.2" customHeight="1">
      <c r="A474" s="35"/>
      <c r="B474" s="36"/>
      <c r="C474" s="183" t="s">
        <v>604</v>
      </c>
      <c r="D474" s="183" t="s">
        <v>143</v>
      </c>
      <c r="E474" s="184" t="s">
        <v>605</v>
      </c>
      <c r="F474" s="185" t="s">
        <v>606</v>
      </c>
      <c r="G474" s="186" t="s">
        <v>357</v>
      </c>
      <c r="H474" s="187">
        <v>1160</v>
      </c>
      <c r="I474" s="188"/>
      <c r="J474" s="189">
        <f>ROUND(I474*H474,2)</f>
        <v>0</v>
      </c>
      <c r="K474" s="185" t="s">
        <v>1</v>
      </c>
      <c r="L474" s="40"/>
      <c r="M474" s="190" t="s">
        <v>1</v>
      </c>
      <c r="N474" s="191" t="s">
        <v>50</v>
      </c>
      <c r="O474" s="72"/>
      <c r="P474" s="192">
        <f>O474*H474</f>
        <v>0</v>
      </c>
      <c r="Q474" s="192">
        <v>0</v>
      </c>
      <c r="R474" s="192">
        <f>Q474*H474</f>
        <v>0</v>
      </c>
      <c r="S474" s="192">
        <v>0</v>
      </c>
      <c r="T474" s="193">
        <f>S474*H474</f>
        <v>0</v>
      </c>
      <c r="U474" s="35"/>
      <c r="V474" s="35"/>
      <c r="W474" s="35"/>
      <c r="X474" s="35"/>
      <c r="Y474" s="35"/>
      <c r="Z474" s="35"/>
      <c r="AA474" s="35"/>
      <c r="AB474" s="35"/>
      <c r="AC474" s="35"/>
      <c r="AD474" s="35"/>
      <c r="AE474" s="35"/>
      <c r="AR474" s="194" t="s">
        <v>272</v>
      </c>
      <c r="AT474" s="194" t="s">
        <v>143</v>
      </c>
      <c r="AU474" s="194" t="s">
        <v>95</v>
      </c>
      <c r="AY474" s="17" t="s">
        <v>140</v>
      </c>
      <c r="BE474" s="195">
        <f>IF(N474="základní",J474,0)</f>
        <v>0</v>
      </c>
      <c r="BF474" s="195">
        <f>IF(N474="snížená",J474,0)</f>
        <v>0</v>
      </c>
      <c r="BG474" s="195">
        <f>IF(N474="zákl. přenesená",J474,0)</f>
        <v>0</v>
      </c>
      <c r="BH474" s="195">
        <f>IF(N474="sníž. přenesená",J474,0)</f>
        <v>0</v>
      </c>
      <c r="BI474" s="195">
        <f>IF(N474="nulová",J474,0)</f>
        <v>0</v>
      </c>
      <c r="BJ474" s="17" t="s">
        <v>93</v>
      </c>
      <c r="BK474" s="195">
        <f>ROUND(I474*H474,2)</f>
        <v>0</v>
      </c>
      <c r="BL474" s="17" t="s">
        <v>272</v>
      </c>
      <c r="BM474" s="194" t="s">
        <v>607</v>
      </c>
    </row>
    <row r="475" spans="1:65" s="13" customFormat="1" ht="11.25">
      <c r="B475" s="196"/>
      <c r="C475" s="197"/>
      <c r="D475" s="198" t="s">
        <v>150</v>
      </c>
      <c r="E475" s="199" t="s">
        <v>1</v>
      </c>
      <c r="F475" s="200" t="s">
        <v>608</v>
      </c>
      <c r="G475" s="197"/>
      <c r="H475" s="199" t="s">
        <v>1</v>
      </c>
      <c r="I475" s="201"/>
      <c r="J475" s="197"/>
      <c r="K475" s="197"/>
      <c r="L475" s="202"/>
      <c r="M475" s="203"/>
      <c r="N475" s="204"/>
      <c r="O475" s="204"/>
      <c r="P475" s="204"/>
      <c r="Q475" s="204"/>
      <c r="R475" s="204"/>
      <c r="S475" s="204"/>
      <c r="T475" s="205"/>
      <c r="AT475" s="206" t="s">
        <v>150</v>
      </c>
      <c r="AU475" s="206" t="s">
        <v>95</v>
      </c>
      <c r="AV475" s="13" t="s">
        <v>93</v>
      </c>
      <c r="AW475" s="13" t="s">
        <v>40</v>
      </c>
      <c r="AX475" s="13" t="s">
        <v>85</v>
      </c>
      <c r="AY475" s="206" t="s">
        <v>140</v>
      </c>
    </row>
    <row r="476" spans="1:65" s="14" customFormat="1" ht="11.25">
      <c r="B476" s="207"/>
      <c r="C476" s="208"/>
      <c r="D476" s="198" t="s">
        <v>150</v>
      </c>
      <c r="E476" s="209" t="s">
        <v>1</v>
      </c>
      <c r="F476" s="210" t="s">
        <v>609</v>
      </c>
      <c r="G476" s="208"/>
      <c r="H476" s="211">
        <v>110</v>
      </c>
      <c r="I476" s="212"/>
      <c r="J476" s="208"/>
      <c r="K476" s="208"/>
      <c r="L476" s="213"/>
      <c r="M476" s="214"/>
      <c r="N476" s="215"/>
      <c r="O476" s="215"/>
      <c r="P476" s="215"/>
      <c r="Q476" s="215"/>
      <c r="R476" s="215"/>
      <c r="S476" s="215"/>
      <c r="T476" s="216"/>
      <c r="AT476" s="217" t="s">
        <v>150</v>
      </c>
      <c r="AU476" s="217" t="s">
        <v>95</v>
      </c>
      <c r="AV476" s="14" t="s">
        <v>95</v>
      </c>
      <c r="AW476" s="14" t="s">
        <v>40</v>
      </c>
      <c r="AX476" s="14" t="s">
        <v>85</v>
      </c>
      <c r="AY476" s="217" t="s">
        <v>140</v>
      </c>
    </row>
    <row r="477" spans="1:65" s="14" customFormat="1" ht="11.25">
      <c r="B477" s="207"/>
      <c r="C477" s="208"/>
      <c r="D477" s="198" t="s">
        <v>150</v>
      </c>
      <c r="E477" s="209" t="s">
        <v>1</v>
      </c>
      <c r="F477" s="210" t="s">
        <v>610</v>
      </c>
      <c r="G477" s="208"/>
      <c r="H477" s="211">
        <v>110</v>
      </c>
      <c r="I477" s="212"/>
      <c r="J477" s="208"/>
      <c r="K477" s="208"/>
      <c r="L477" s="213"/>
      <c r="M477" s="214"/>
      <c r="N477" s="215"/>
      <c r="O477" s="215"/>
      <c r="P477" s="215"/>
      <c r="Q477" s="215"/>
      <c r="R477" s="215"/>
      <c r="S477" s="215"/>
      <c r="T477" s="216"/>
      <c r="AT477" s="217" t="s">
        <v>150</v>
      </c>
      <c r="AU477" s="217" t="s">
        <v>95</v>
      </c>
      <c r="AV477" s="14" t="s">
        <v>95</v>
      </c>
      <c r="AW477" s="14" t="s">
        <v>40</v>
      </c>
      <c r="AX477" s="14" t="s">
        <v>85</v>
      </c>
      <c r="AY477" s="217" t="s">
        <v>140</v>
      </c>
    </row>
    <row r="478" spans="1:65" s="14" customFormat="1" ht="11.25">
      <c r="B478" s="207"/>
      <c r="C478" s="208"/>
      <c r="D478" s="198" t="s">
        <v>150</v>
      </c>
      <c r="E478" s="209" t="s">
        <v>1</v>
      </c>
      <c r="F478" s="210" t="s">
        <v>611</v>
      </c>
      <c r="G478" s="208"/>
      <c r="H478" s="211">
        <v>110</v>
      </c>
      <c r="I478" s="212"/>
      <c r="J478" s="208"/>
      <c r="K478" s="208"/>
      <c r="L478" s="213"/>
      <c r="M478" s="214"/>
      <c r="N478" s="215"/>
      <c r="O478" s="215"/>
      <c r="P478" s="215"/>
      <c r="Q478" s="215"/>
      <c r="R478" s="215"/>
      <c r="S478" s="215"/>
      <c r="T478" s="216"/>
      <c r="AT478" s="217" t="s">
        <v>150</v>
      </c>
      <c r="AU478" s="217" t="s">
        <v>95</v>
      </c>
      <c r="AV478" s="14" t="s">
        <v>95</v>
      </c>
      <c r="AW478" s="14" t="s">
        <v>40</v>
      </c>
      <c r="AX478" s="14" t="s">
        <v>85</v>
      </c>
      <c r="AY478" s="217" t="s">
        <v>140</v>
      </c>
    </row>
    <row r="479" spans="1:65" s="14" customFormat="1" ht="11.25">
      <c r="B479" s="207"/>
      <c r="C479" s="208"/>
      <c r="D479" s="198" t="s">
        <v>150</v>
      </c>
      <c r="E479" s="209" t="s">
        <v>1</v>
      </c>
      <c r="F479" s="210" t="s">
        <v>612</v>
      </c>
      <c r="G479" s="208"/>
      <c r="H479" s="211">
        <v>110</v>
      </c>
      <c r="I479" s="212"/>
      <c r="J479" s="208"/>
      <c r="K479" s="208"/>
      <c r="L479" s="213"/>
      <c r="M479" s="214"/>
      <c r="N479" s="215"/>
      <c r="O479" s="215"/>
      <c r="P479" s="215"/>
      <c r="Q479" s="215"/>
      <c r="R479" s="215"/>
      <c r="S479" s="215"/>
      <c r="T479" s="216"/>
      <c r="AT479" s="217" t="s">
        <v>150</v>
      </c>
      <c r="AU479" s="217" t="s">
        <v>95</v>
      </c>
      <c r="AV479" s="14" t="s">
        <v>95</v>
      </c>
      <c r="AW479" s="14" t="s">
        <v>40</v>
      </c>
      <c r="AX479" s="14" t="s">
        <v>85</v>
      </c>
      <c r="AY479" s="217" t="s">
        <v>140</v>
      </c>
    </row>
    <row r="480" spans="1:65" s="14" customFormat="1" ht="11.25">
      <c r="B480" s="207"/>
      <c r="C480" s="208"/>
      <c r="D480" s="198" t="s">
        <v>150</v>
      </c>
      <c r="E480" s="209" t="s">
        <v>1</v>
      </c>
      <c r="F480" s="210" t="s">
        <v>613</v>
      </c>
      <c r="G480" s="208"/>
      <c r="H480" s="211">
        <v>110</v>
      </c>
      <c r="I480" s="212"/>
      <c r="J480" s="208"/>
      <c r="K480" s="208"/>
      <c r="L480" s="213"/>
      <c r="M480" s="214"/>
      <c r="N480" s="215"/>
      <c r="O480" s="215"/>
      <c r="P480" s="215"/>
      <c r="Q480" s="215"/>
      <c r="R480" s="215"/>
      <c r="S480" s="215"/>
      <c r="T480" s="216"/>
      <c r="AT480" s="217" t="s">
        <v>150</v>
      </c>
      <c r="AU480" s="217" t="s">
        <v>95</v>
      </c>
      <c r="AV480" s="14" t="s">
        <v>95</v>
      </c>
      <c r="AW480" s="14" t="s">
        <v>40</v>
      </c>
      <c r="AX480" s="14" t="s">
        <v>85</v>
      </c>
      <c r="AY480" s="217" t="s">
        <v>140</v>
      </c>
    </row>
    <row r="481" spans="1:65" s="14" customFormat="1" ht="11.25">
      <c r="B481" s="207"/>
      <c r="C481" s="208"/>
      <c r="D481" s="198" t="s">
        <v>150</v>
      </c>
      <c r="E481" s="209" t="s">
        <v>1</v>
      </c>
      <c r="F481" s="210" t="s">
        <v>614</v>
      </c>
      <c r="G481" s="208"/>
      <c r="H481" s="211">
        <v>110</v>
      </c>
      <c r="I481" s="212"/>
      <c r="J481" s="208"/>
      <c r="K481" s="208"/>
      <c r="L481" s="213"/>
      <c r="M481" s="214"/>
      <c r="N481" s="215"/>
      <c r="O481" s="215"/>
      <c r="P481" s="215"/>
      <c r="Q481" s="215"/>
      <c r="R481" s="215"/>
      <c r="S481" s="215"/>
      <c r="T481" s="216"/>
      <c r="AT481" s="217" t="s">
        <v>150</v>
      </c>
      <c r="AU481" s="217" t="s">
        <v>95</v>
      </c>
      <c r="AV481" s="14" t="s">
        <v>95</v>
      </c>
      <c r="AW481" s="14" t="s">
        <v>40</v>
      </c>
      <c r="AX481" s="14" t="s">
        <v>85</v>
      </c>
      <c r="AY481" s="217" t="s">
        <v>140</v>
      </c>
    </row>
    <row r="482" spans="1:65" s="14" customFormat="1" ht="11.25">
      <c r="B482" s="207"/>
      <c r="C482" s="208"/>
      <c r="D482" s="198" t="s">
        <v>150</v>
      </c>
      <c r="E482" s="209" t="s">
        <v>1</v>
      </c>
      <c r="F482" s="210" t="s">
        <v>615</v>
      </c>
      <c r="G482" s="208"/>
      <c r="H482" s="211">
        <v>110</v>
      </c>
      <c r="I482" s="212"/>
      <c r="J482" s="208"/>
      <c r="K482" s="208"/>
      <c r="L482" s="213"/>
      <c r="M482" s="214"/>
      <c r="N482" s="215"/>
      <c r="O482" s="215"/>
      <c r="P482" s="215"/>
      <c r="Q482" s="215"/>
      <c r="R482" s="215"/>
      <c r="S482" s="215"/>
      <c r="T482" s="216"/>
      <c r="AT482" s="217" t="s">
        <v>150</v>
      </c>
      <c r="AU482" s="217" t="s">
        <v>95</v>
      </c>
      <c r="AV482" s="14" t="s">
        <v>95</v>
      </c>
      <c r="AW482" s="14" t="s">
        <v>40</v>
      </c>
      <c r="AX482" s="14" t="s">
        <v>85</v>
      </c>
      <c r="AY482" s="217" t="s">
        <v>140</v>
      </c>
    </row>
    <row r="483" spans="1:65" s="14" customFormat="1" ht="11.25">
      <c r="B483" s="207"/>
      <c r="C483" s="208"/>
      <c r="D483" s="198" t="s">
        <v>150</v>
      </c>
      <c r="E483" s="209" t="s">
        <v>1</v>
      </c>
      <c r="F483" s="210" t="s">
        <v>616</v>
      </c>
      <c r="G483" s="208"/>
      <c r="H483" s="211">
        <v>110</v>
      </c>
      <c r="I483" s="212"/>
      <c r="J483" s="208"/>
      <c r="K483" s="208"/>
      <c r="L483" s="213"/>
      <c r="M483" s="214"/>
      <c r="N483" s="215"/>
      <c r="O483" s="215"/>
      <c r="P483" s="215"/>
      <c r="Q483" s="215"/>
      <c r="R483" s="215"/>
      <c r="S483" s="215"/>
      <c r="T483" s="216"/>
      <c r="AT483" s="217" t="s">
        <v>150</v>
      </c>
      <c r="AU483" s="217" t="s">
        <v>95</v>
      </c>
      <c r="AV483" s="14" t="s">
        <v>95</v>
      </c>
      <c r="AW483" s="14" t="s">
        <v>40</v>
      </c>
      <c r="AX483" s="14" t="s">
        <v>85</v>
      </c>
      <c r="AY483" s="217" t="s">
        <v>140</v>
      </c>
    </row>
    <row r="484" spans="1:65" s="14" customFormat="1" ht="11.25">
      <c r="B484" s="207"/>
      <c r="C484" s="208"/>
      <c r="D484" s="198" t="s">
        <v>150</v>
      </c>
      <c r="E484" s="209" t="s">
        <v>1</v>
      </c>
      <c r="F484" s="210" t="s">
        <v>617</v>
      </c>
      <c r="G484" s="208"/>
      <c r="H484" s="211">
        <v>80</v>
      </c>
      <c r="I484" s="212"/>
      <c r="J484" s="208"/>
      <c r="K484" s="208"/>
      <c r="L484" s="213"/>
      <c r="M484" s="214"/>
      <c r="N484" s="215"/>
      <c r="O484" s="215"/>
      <c r="P484" s="215"/>
      <c r="Q484" s="215"/>
      <c r="R484" s="215"/>
      <c r="S484" s="215"/>
      <c r="T484" s="216"/>
      <c r="AT484" s="217" t="s">
        <v>150</v>
      </c>
      <c r="AU484" s="217" t="s">
        <v>95</v>
      </c>
      <c r="AV484" s="14" t="s">
        <v>95</v>
      </c>
      <c r="AW484" s="14" t="s">
        <v>40</v>
      </c>
      <c r="AX484" s="14" t="s">
        <v>85</v>
      </c>
      <c r="AY484" s="217" t="s">
        <v>140</v>
      </c>
    </row>
    <row r="485" spans="1:65" s="14" customFormat="1" ht="11.25">
      <c r="B485" s="207"/>
      <c r="C485" s="208"/>
      <c r="D485" s="198" t="s">
        <v>150</v>
      </c>
      <c r="E485" s="209" t="s">
        <v>1</v>
      </c>
      <c r="F485" s="210" t="s">
        <v>618</v>
      </c>
      <c r="G485" s="208"/>
      <c r="H485" s="211">
        <v>200</v>
      </c>
      <c r="I485" s="212"/>
      <c r="J485" s="208"/>
      <c r="K485" s="208"/>
      <c r="L485" s="213"/>
      <c r="M485" s="214"/>
      <c r="N485" s="215"/>
      <c r="O485" s="215"/>
      <c r="P485" s="215"/>
      <c r="Q485" s="215"/>
      <c r="R485" s="215"/>
      <c r="S485" s="215"/>
      <c r="T485" s="216"/>
      <c r="AT485" s="217" t="s">
        <v>150</v>
      </c>
      <c r="AU485" s="217" t="s">
        <v>95</v>
      </c>
      <c r="AV485" s="14" t="s">
        <v>95</v>
      </c>
      <c r="AW485" s="14" t="s">
        <v>40</v>
      </c>
      <c r="AX485" s="14" t="s">
        <v>85</v>
      </c>
      <c r="AY485" s="217" t="s">
        <v>140</v>
      </c>
    </row>
    <row r="486" spans="1:65" s="15" customFormat="1" ht="11.25">
      <c r="B486" s="218"/>
      <c r="C486" s="219"/>
      <c r="D486" s="198" t="s">
        <v>150</v>
      </c>
      <c r="E486" s="220" t="s">
        <v>1</v>
      </c>
      <c r="F486" s="221" t="s">
        <v>161</v>
      </c>
      <c r="G486" s="219"/>
      <c r="H486" s="222">
        <v>1160</v>
      </c>
      <c r="I486" s="223"/>
      <c r="J486" s="219"/>
      <c r="K486" s="219"/>
      <c r="L486" s="224"/>
      <c r="M486" s="225"/>
      <c r="N486" s="226"/>
      <c r="O486" s="226"/>
      <c r="P486" s="226"/>
      <c r="Q486" s="226"/>
      <c r="R486" s="226"/>
      <c r="S486" s="226"/>
      <c r="T486" s="227"/>
      <c r="AT486" s="228" t="s">
        <v>150</v>
      </c>
      <c r="AU486" s="228" t="s">
        <v>95</v>
      </c>
      <c r="AV486" s="15" t="s">
        <v>148</v>
      </c>
      <c r="AW486" s="15" t="s">
        <v>40</v>
      </c>
      <c r="AX486" s="15" t="s">
        <v>93</v>
      </c>
      <c r="AY486" s="228" t="s">
        <v>140</v>
      </c>
    </row>
    <row r="487" spans="1:65" s="2" customFormat="1" ht="37.9" customHeight="1">
      <c r="A487" s="35"/>
      <c r="B487" s="36"/>
      <c r="C487" s="183" t="s">
        <v>619</v>
      </c>
      <c r="D487" s="183" t="s">
        <v>143</v>
      </c>
      <c r="E487" s="184" t="s">
        <v>620</v>
      </c>
      <c r="F487" s="185" t="s">
        <v>621</v>
      </c>
      <c r="G487" s="186" t="s">
        <v>333</v>
      </c>
      <c r="H487" s="187">
        <v>84</v>
      </c>
      <c r="I487" s="188"/>
      <c r="J487" s="189">
        <f>ROUND(I487*H487,2)</f>
        <v>0</v>
      </c>
      <c r="K487" s="185" t="s">
        <v>1</v>
      </c>
      <c r="L487" s="40"/>
      <c r="M487" s="190" t="s">
        <v>1</v>
      </c>
      <c r="N487" s="191" t="s">
        <v>50</v>
      </c>
      <c r="O487" s="72"/>
      <c r="P487" s="192">
        <f>O487*H487</f>
        <v>0</v>
      </c>
      <c r="Q487" s="192">
        <v>0</v>
      </c>
      <c r="R487" s="192">
        <f>Q487*H487</f>
        <v>0</v>
      </c>
      <c r="S487" s="192">
        <v>0</v>
      </c>
      <c r="T487" s="193">
        <f>S487*H487</f>
        <v>0</v>
      </c>
      <c r="U487" s="35"/>
      <c r="V487" s="35"/>
      <c r="W487" s="35"/>
      <c r="X487" s="35"/>
      <c r="Y487" s="35"/>
      <c r="Z487" s="35"/>
      <c r="AA487" s="35"/>
      <c r="AB487" s="35"/>
      <c r="AC487" s="35"/>
      <c r="AD487" s="35"/>
      <c r="AE487" s="35"/>
      <c r="AR487" s="194" t="s">
        <v>272</v>
      </c>
      <c r="AT487" s="194" t="s">
        <v>143</v>
      </c>
      <c r="AU487" s="194" t="s">
        <v>95</v>
      </c>
      <c r="AY487" s="17" t="s">
        <v>140</v>
      </c>
      <c r="BE487" s="195">
        <f>IF(N487="základní",J487,0)</f>
        <v>0</v>
      </c>
      <c r="BF487" s="195">
        <f>IF(N487="snížená",J487,0)</f>
        <v>0</v>
      </c>
      <c r="BG487" s="195">
        <f>IF(N487="zákl. přenesená",J487,0)</f>
        <v>0</v>
      </c>
      <c r="BH487" s="195">
        <f>IF(N487="sníž. přenesená",J487,0)</f>
        <v>0</v>
      </c>
      <c r="BI487" s="195">
        <f>IF(N487="nulová",J487,0)</f>
        <v>0</v>
      </c>
      <c r="BJ487" s="17" t="s">
        <v>93</v>
      </c>
      <c r="BK487" s="195">
        <f>ROUND(I487*H487,2)</f>
        <v>0</v>
      </c>
      <c r="BL487" s="17" t="s">
        <v>272</v>
      </c>
      <c r="BM487" s="194" t="s">
        <v>622</v>
      </c>
    </row>
    <row r="488" spans="1:65" s="14" customFormat="1" ht="11.25">
      <c r="B488" s="207"/>
      <c r="C488" s="208"/>
      <c r="D488" s="198" t="s">
        <v>150</v>
      </c>
      <c r="E488" s="209" t="s">
        <v>1</v>
      </c>
      <c r="F488" s="210" t="s">
        <v>623</v>
      </c>
      <c r="G488" s="208"/>
      <c r="H488" s="211">
        <v>10</v>
      </c>
      <c r="I488" s="212"/>
      <c r="J488" s="208"/>
      <c r="K488" s="208"/>
      <c r="L488" s="213"/>
      <c r="M488" s="214"/>
      <c r="N488" s="215"/>
      <c r="O488" s="215"/>
      <c r="P488" s="215"/>
      <c r="Q488" s="215"/>
      <c r="R488" s="215"/>
      <c r="S488" s="215"/>
      <c r="T488" s="216"/>
      <c r="AT488" s="217" t="s">
        <v>150</v>
      </c>
      <c r="AU488" s="217" t="s">
        <v>95</v>
      </c>
      <c r="AV488" s="14" t="s">
        <v>95</v>
      </c>
      <c r="AW488" s="14" t="s">
        <v>40</v>
      </c>
      <c r="AX488" s="14" t="s">
        <v>85</v>
      </c>
      <c r="AY488" s="217" t="s">
        <v>140</v>
      </c>
    </row>
    <row r="489" spans="1:65" s="14" customFormat="1" ht="11.25">
      <c r="B489" s="207"/>
      <c r="C489" s="208"/>
      <c r="D489" s="198" t="s">
        <v>150</v>
      </c>
      <c r="E489" s="209" t="s">
        <v>1</v>
      </c>
      <c r="F489" s="210" t="s">
        <v>624</v>
      </c>
      <c r="G489" s="208"/>
      <c r="H489" s="211">
        <v>10</v>
      </c>
      <c r="I489" s="212"/>
      <c r="J489" s="208"/>
      <c r="K489" s="208"/>
      <c r="L489" s="213"/>
      <c r="M489" s="214"/>
      <c r="N489" s="215"/>
      <c r="O489" s="215"/>
      <c r="P489" s="215"/>
      <c r="Q489" s="215"/>
      <c r="R489" s="215"/>
      <c r="S489" s="215"/>
      <c r="T489" s="216"/>
      <c r="AT489" s="217" t="s">
        <v>150</v>
      </c>
      <c r="AU489" s="217" t="s">
        <v>95</v>
      </c>
      <c r="AV489" s="14" t="s">
        <v>95</v>
      </c>
      <c r="AW489" s="14" t="s">
        <v>40</v>
      </c>
      <c r="AX489" s="14" t="s">
        <v>85</v>
      </c>
      <c r="AY489" s="217" t="s">
        <v>140</v>
      </c>
    </row>
    <row r="490" spans="1:65" s="14" customFormat="1" ht="11.25">
      <c r="B490" s="207"/>
      <c r="C490" s="208"/>
      <c r="D490" s="198" t="s">
        <v>150</v>
      </c>
      <c r="E490" s="209" t="s">
        <v>1</v>
      </c>
      <c r="F490" s="210" t="s">
        <v>625</v>
      </c>
      <c r="G490" s="208"/>
      <c r="H490" s="211">
        <v>6</v>
      </c>
      <c r="I490" s="212"/>
      <c r="J490" s="208"/>
      <c r="K490" s="208"/>
      <c r="L490" s="213"/>
      <c r="M490" s="214"/>
      <c r="N490" s="215"/>
      <c r="O490" s="215"/>
      <c r="P490" s="215"/>
      <c r="Q490" s="215"/>
      <c r="R490" s="215"/>
      <c r="S490" s="215"/>
      <c r="T490" s="216"/>
      <c r="AT490" s="217" t="s">
        <v>150</v>
      </c>
      <c r="AU490" s="217" t="s">
        <v>95</v>
      </c>
      <c r="AV490" s="14" t="s">
        <v>95</v>
      </c>
      <c r="AW490" s="14" t="s">
        <v>40</v>
      </c>
      <c r="AX490" s="14" t="s">
        <v>85</v>
      </c>
      <c r="AY490" s="217" t="s">
        <v>140</v>
      </c>
    </row>
    <row r="491" spans="1:65" s="14" customFormat="1" ht="11.25">
      <c r="B491" s="207"/>
      <c r="C491" s="208"/>
      <c r="D491" s="198" t="s">
        <v>150</v>
      </c>
      <c r="E491" s="209" t="s">
        <v>1</v>
      </c>
      <c r="F491" s="210" t="s">
        <v>626</v>
      </c>
      <c r="G491" s="208"/>
      <c r="H491" s="211">
        <v>8</v>
      </c>
      <c r="I491" s="212"/>
      <c r="J491" s="208"/>
      <c r="K491" s="208"/>
      <c r="L491" s="213"/>
      <c r="M491" s="214"/>
      <c r="N491" s="215"/>
      <c r="O491" s="215"/>
      <c r="P491" s="215"/>
      <c r="Q491" s="215"/>
      <c r="R491" s="215"/>
      <c r="S491" s="215"/>
      <c r="T491" s="216"/>
      <c r="AT491" s="217" t="s">
        <v>150</v>
      </c>
      <c r="AU491" s="217" t="s">
        <v>95</v>
      </c>
      <c r="AV491" s="14" t="s">
        <v>95</v>
      </c>
      <c r="AW491" s="14" t="s">
        <v>40</v>
      </c>
      <c r="AX491" s="14" t="s">
        <v>85</v>
      </c>
      <c r="AY491" s="217" t="s">
        <v>140</v>
      </c>
    </row>
    <row r="492" spans="1:65" s="14" customFormat="1" ht="11.25">
      <c r="B492" s="207"/>
      <c r="C492" s="208"/>
      <c r="D492" s="198" t="s">
        <v>150</v>
      </c>
      <c r="E492" s="209" t="s">
        <v>1</v>
      </c>
      <c r="F492" s="210" t="s">
        <v>627</v>
      </c>
      <c r="G492" s="208"/>
      <c r="H492" s="211">
        <v>8</v>
      </c>
      <c r="I492" s="212"/>
      <c r="J492" s="208"/>
      <c r="K492" s="208"/>
      <c r="L492" s="213"/>
      <c r="M492" s="214"/>
      <c r="N492" s="215"/>
      <c r="O492" s="215"/>
      <c r="P492" s="215"/>
      <c r="Q492" s="215"/>
      <c r="R492" s="215"/>
      <c r="S492" s="215"/>
      <c r="T492" s="216"/>
      <c r="AT492" s="217" t="s">
        <v>150</v>
      </c>
      <c r="AU492" s="217" t="s">
        <v>95</v>
      </c>
      <c r="AV492" s="14" t="s">
        <v>95</v>
      </c>
      <c r="AW492" s="14" t="s">
        <v>40</v>
      </c>
      <c r="AX492" s="14" t="s">
        <v>85</v>
      </c>
      <c r="AY492" s="217" t="s">
        <v>140</v>
      </c>
    </row>
    <row r="493" spans="1:65" s="14" customFormat="1" ht="11.25">
      <c r="B493" s="207"/>
      <c r="C493" s="208"/>
      <c r="D493" s="198" t="s">
        <v>150</v>
      </c>
      <c r="E493" s="209" t="s">
        <v>1</v>
      </c>
      <c r="F493" s="210" t="s">
        <v>628</v>
      </c>
      <c r="G493" s="208"/>
      <c r="H493" s="211">
        <v>8</v>
      </c>
      <c r="I493" s="212"/>
      <c r="J493" s="208"/>
      <c r="K493" s="208"/>
      <c r="L493" s="213"/>
      <c r="M493" s="214"/>
      <c r="N493" s="215"/>
      <c r="O493" s="215"/>
      <c r="P493" s="215"/>
      <c r="Q493" s="215"/>
      <c r="R493" s="215"/>
      <c r="S493" s="215"/>
      <c r="T493" s="216"/>
      <c r="AT493" s="217" t="s">
        <v>150</v>
      </c>
      <c r="AU493" s="217" t="s">
        <v>95</v>
      </c>
      <c r="AV493" s="14" t="s">
        <v>95</v>
      </c>
      <c r="AW493" s="14" t="s">
        <v>40</v>
      </c>
      <c r="AX493" s="14" t="s">
        <v>85</v>
      </c>
      <c r="AY493" s="217" t="s">
        <v>140</v>
      </c>
    </row>
    <row r="494" spans="1:65" s="14" customFormat="1" ht="11.25">
      <c r="B494" s="207"/>
      <c r="C494" s="208"/>
      <c r="D494" s="198" t="s">
        <v>150</v>
      </c>
      <c r="E494" s="209" t="s">
        <v>1</v>
      </c>
      <c r="F494" s="210" t="s">
        <v>629</v>
      </c>
      <c r="G494" s="208"/>
      <c r="H494" s="211">
        <v>10</v>
      </c>
      <c r="I494" s="212"/>
      <c r="J494" s="208"/>
      <c r="K494" s="208"/>
      <c r="L494" s="213"/>
      <c r="M494" s="214"/>
      <c r="N494" s="215"/>
      <c r="O494" s="215"/>
      <c r="P494" s="215"/>
      <c r="Q494" s="215"/>
      <c r="R494" s="215"/>
      <c r="S494" s="215"/>
      <c r="T494" s="216"/>
      <c r="AT494" s="217" t="s">
        <v>150</v>
      </c>
      <c r="AU494" s="217" t="s">
        <v>95</v>
      </c>
      <c r="AV494" s="14" t="s">
        <v>95</v>
      </c>
      <c r="AW494" s="14" t="s">
        <v>40</v>
      </c>
      <c r="AX494" s="14" t="s">
        <v>85</v>
      </c>
      <c r="AY494" s="217" t="s">
        <v>140</v>
      </c>
    </row>
    <row r="495" spans="1:65" s="14" customFormat="1" ht="11.25">
      <c r="B495" s="207"/>
      <c r="C495" s="208"/>
      <c r="D495" s="198" t="s">
        <v>150</v>
      </c>
      <c r="E495" s="209" t="s">
        <v>1</v>
      </c>
      <c r="F495" s="210" t="s">
        <v>630</v>
      </c>
      <c r="G495" s="208"/>
      <c r="H495" s="211">
        <v>8</v>
      </c>
      <c r="I495" s="212"/>
      <c r="J495" s="208"/>
      <c r="K495" s="208"/>
      <c r="L495" s="213"/>
      <c r="M495" s="214"/>
      <c r="N495" s="215"/>
      <c r="O495" s="215"/>
      <c r="P495" s="215"/>
      <c r="Q495" s="215"/>
      <c r="R495" s="215"/>
      <c r="S495" s="215"/>
      <c r="T495" s="216"/>
      <c r="AT495" s="217" t="s">
        <v>150</v>
      </c>
      <c r="AU495" s="217" t="s">
        <v>95</v>
      </c>
      <c r="AV495" s="14" t="s">
        <v>95</v>
      </c>
      <c r="AW495" s="14" t="s">
        <v>40</v>
      </c>
      <c r="AX495" s="14" t="s">
        <v>85</v>
      </c>
      <c r="AY495" s="217" t="s">
        <v>140</v>
      </c>
    </row>
    <row r="496" spans="1:65" s="14" customFormat="1" ht="11.25">
      <c r="B496" s="207"/>
      <c r="C496" s="208"/>
      <c r="D496" s="198" t="s">
        <v>150</v>
      </c>
      <c r="E496" s="209" t="s">
        <v>1</v>
      </c>
      <c r="F496" s="210" t="s">
        <v>631</v>
      </c>
      <c r="G496" s="208"/>
      <c r="H496" s="211">
        <v>4</v>
      </c>
      <c r="I496" s="212"/>
      <c r="J496" s="208"/>
      <c r="K496" s="208"/>
      <c r="L496" s="213"/>
      <c r="M496" s="214"/>
      <c r="N496" s="215"/>
      <c r="O496" s="215"/>
      <c r="P496" s="215"/>
      <c r="Q496" s="215"/>
      <c r="R496" s="215"/>
      <c r="S496" s="215"/>
      <c r="T496" s="216"/>
      <c r="AT496" s="217" t="s">
        <v>150</v>
      </c>
      <c r="AU496" s="217" t="s">
        <v>95</v>
      </c>
      <c r="AV496" s="14" t="s">
        <v>95</v>
      </c>
      <c r="AW496" s="14" t="s">
        <v>40</v>
      </c>
      <c r="AX496" s="14" t="s">
        <v>85</v>
      </c>
      <c r="AY496" s="217" t="s">
        <v>140</v>
      </c>
    </row>
    <row r="497" spans="1:65" s="14" customFormat="1" ht="11.25">
      <c r="B497" s="207"/>
      <c r="C497" s="208"/>
      <c r="D497" s="198" t="s">
        <v>150</v>
      </c>
      <c r="E497" s="209" t="s">
        <v>1</v>
      </c>
      <c r="F497" s="210" t="s">
        <v>632</v>
      </c>
      <c r="G497" s="208"/>
      <c r="H497" s="211">
        <v>12</v>
      </c>
      <c r="I497" s="212"/>
      <c r="J497" s="208"/>
      <c r="K497" s="208"/>
      <c r="L497" s="213"/>
      <c r="M497" s="214"/>
      <c r="N497" s="215"/>
      <c r="O497" s="215"/>
      <c r="P497" s="215"/>
      <c r="Q497" s="215"/>
      <c r="R497" s="215"/>
      <c r="S497" s="215"/>
      <c r="T497" s="216"/>
      <c r="AT497" s="217" t="s">
        <v>150</v>
      </c>
      <c r="AU497" s="217" t="s">
        <v>95</v>
      </c>
      <c r="AV497" s="14" t="s">
        <v>95</v>
      </c>
      <c r="AW497" s="14" t="s">
        <v>40</v>
      </c>
      <c r="AX497" s="14" t="s">
        <v>85</v>
      </c>
      <c r="AY497" s="217" t="s">
        <v>140</v>
      </c>
    </row>
    <row r="498" spans="1:65" s="15" customFormat="1" ht="11.25">
      <c r="B498" s="218"/>
      <c r="C498" s="219"/>
      <c r="D498" s="198" t="s">
        <v>150</v>
      </c>
      <c r="E498" s="220" t="s">
        <v>1</v>
      </c>
      <c r="F498" s="221" t="s">
        <v>161</v>
      </c>
      <c r="G498" s="219"/>
      <c r="H498" s="222">
        <v>84</v>
      </c>
      <c r="I498" s="223"/>
      <c r="J498" s="219"/>
      <c r="K498" s="219"/>
      <c r="L498" s="224"/>
      <c r="M498" s="225"/>
      <c r="N498" s="226"/>
      <c r="O498" s="226"/>
      <c r="P498" s="226"/>
      <c r="Q498" s="226"/>
      <c r="R498" s="226"/>
      <c r="S498" s="226"/>
      <c r="T498" s="227"/>
      <c r="AT498" s="228" t="s">
        <v>150</v>
      </c>
      <c r="AU498" s="228" t="s">
        <v>95</v>
      </c>
      <c r="AV498" s="15" t="s">
        <v>148</v>
      </c>
      <c r="AW498" s="15" t="s">
        <v>40</v>
      </c>
      <c r="AX498" s="15" t="s">
        <v>93</v>
      </c>
      <c r="AY498" s="228" t="s">
        <v>140</v>
      </c>
    </row>
    <row r="499" spans="1:65" s="2" customFormat="1" ht="24.2" customHeight="1">
      <c r="A499" s="35"/>
      <c r="B499" s="36"/>
      <c r="C499" s="183" t="s">
        <v>633</v>
      </c>
      <c r="D499" s="183" t="s">
        <v>143</v>
      </c>
      <c r="E499" s="184" t="s">
        <v>634</v>
      </c>
      <c r="F499" s="185" t="s">
        <v>635</v>
      </c>
      <c r="G499" s="186" t="s">
        <v>357</v>
      </c>
      <c r="H499" s="187">
        <v>440</v>
      </c>
      <c r="I499" s="188"/>
      <c r="J499" s="189">
        <f>ROUND(I499*H499,2)</f>
        <v>0</v>
      </c>
      <c r="K499" s="185" t="s">
        <v>1</v>
      </c>
      <c r="L499" s="40"/>
      <c r="M499" s="190" t="s">
        <v>1</v>
      </c>
      <c r="N499" s="191" t="s">
        <v>50</v>
      </c>
      <c r="O499" s="72"/>
      <c r="P499" s="192">
        <f>O499*H499</f>
        <v>0</v>
      </c>
      <c r="Q499" s="192">
        <v>0</v>
      </c>
      <c r="R499" s="192">
        <f>Q499*H499</f>
        <v>0</v>
      </c>
      <c r="S499" s="192">
        <v>0</v>
      </c>
      <c r="T499" s="193">
        <f>S499*H499</f>
        <v>0</v>
      </c>
      <c r="U499" s="35"/>
      <c r="V499" s="35"/>
      <c r="W499" s="35"/>
      <c r="X499" s="35"/>
      <c r="Y499" s="35"/>
      <c r="Z499" s="35"/>
      <c r="AA499" s="35"/>
      <c r="AB499" s="35"/>
      <c r="AC499" s="35"/>
      <c r="AD499" s="35"/>
      <c r="AE499" s="35"/>
      <c r="AR499" s="194" t="s">
        <v>272</v>
      </c>
      <c r="AT499" s="194" t="s">
        <v>143</v>
      </c>
      <c r="AU499" s="194" t="s">
        <v>95</v>
      </c>
      <c r="AY499" s="17" t="s">
        <v>140</v>
      </c>
      <c r="BE499" s="195">
        <f>IF(N499="základní",J499,0)</f>
        <v>0</v>
      </c>
      <c r="BF499" s="195">
        <f>IF(N499="snížená",J499,0)</f>
        <v>0</v>
      </c>
      <c r="BG499" s="195">
        <f>IF(N499="zákl. přenesená",J499,0)</f>
        <v>0</v>
      </c>
      <c r="BH499" s="195">
        <f>IF(N499="sníž. přenesená",J499,0)</f>
        <v>0</v>
      </c>
      <c r="BI499" s="195">
        <f>IF(N499="nulová",J499,0)</f>
        <v>0</v>
      </c>
      <c r="BJ499" s="17" t="s">
        <v>93</v>
      </c>
      <c r="BK499" s="195">
        <f>ROUND(I499*H499,2)</f>
        <v>0</v>
      </c>
      <c r="BL499" s="17" t="s">
        <v>272</v>
      </c>
      <c r="BM499" s="194" t="s">
        <v>636</v>
      </c>
    </row>
    <row r="500" spans="1:65" s="13" customFormat="1" ht="11.25">
      <c r="B500" s="196"/>
      <c r="C500" s="197"/>
      <c r="D500" s="198" t="s">
        <v>150</v>
      </c>
      <c r="E500" s="199" t="s">
        <v>1</v>
      </c>
      <c r="F500" s="200" t="s">
        <v>637</v>
      </c>
      <c r="G500" s="197"/>
      <c r="H500" s="199" t="s">
        <v>1</v>
      </c>
      <c r="I500" s="201"/>
      <c r="J500" s="197"/>
      <c r="K500" s="197"/>
      <c r="L500" s="202"/>
      <c r="M500" s="203"/>
      <c r="N500" s="204"/>
      <c r="O500" s="204"/>
      <c r="P500" s="204"/>
      <c r="Q500" s="204"/>
      <c r="R500" s="204"/>
      <c r="S500" s="204"/>
      <c r="T500" s="205"/>
      <c r="AT500" s="206" t="s">
        <v>150</v>
      </c>
      <c r="AU500" s="206" t="s">
        <v>95</v>
      </c>
      <c r="AV500" s="13" t="s">
        <v>93</v>
      </c>
      <c r="AW500" s="13" t="s">
        <v>40</v>
      </c>
      <c r="AX500" s="13" t="s">
        <v>85</v>
      </c>
      <c r="AY500" s="206" t="s">
        <v>140</v>
      </c>
    </row>
    <row r="501" spans="1:65" s="14" customFormat="1" ht="11.25">
      <c r="B501" s="207"/>
      <c r="C501" s="208"/>
      <c r="D501" s="198" t="s">
        <v>150</v>
      </c>
      <c r="E501" s="209" t="s">
        <v>1</v>
      </c>
      <c r="F501" s="210" t="s">
        <v>638</v>
      </c>
      <c r="G501" s="208"/>
      <c r="H501" s="211">
        <v>40</v>
      </c>
      <c r="I501" s="212"/>
      <c r="J501" s="208"/>
      <c r="K501" s="208"/>
      <c r="L501" s="213"/>
      <c r="M501" s="214"/>
      <c r="N501" s="215"/>
      <c r="O501" s="215"/>
      <c r="P501" s="215"/>
      <c r="Q501" s="215"/>
      <c r="R501" s="215"/>
      <c r="S501" s="215"/>
      <c r="T501" s="216"/>
      <c r="AT501" s="217" t="s">
        <v>150</v>
      </c>
      <c r="AU501" s="217" t="s">
        <v>95</v>
      </c>
      <c r="AV501" s="14" t="s">
        <v>95</v>
      </c>
      <c r="AW501" s="14" t="s">
        <v>40</v>
      </c>
      <c r="AX501" s="14" t="s">
        <v>85</v>
      </c>
      <c r="AY501" s="217" t="s">
        <v>140</v>
      </c>
    </row>
    <row r="502" spans="1:65" s="14" customFormat="1" ht="11.25">
      <c r="B502" s="207"/>
      <c r="C502" s="208"/>
      <c r="D502" s="198" t="s">
        <v>150</v>
      </c>
      <c r="E502" s="209" t="s">
        <v>1</v>
      </c>
      <c r="F502" s="210" t="s">
        <v>639</v>
      </c>
      <c r="G502" s="208"/>
      <c r="H502" s="211">
        <v>40</v>
      </c>
      <c r="I502" s="212"/>
      <c r="J502" s="208"/>
      <c r="K502" s="208"/>
      <c r="L502" s="213"/>
      <c r="M502" s="214"/>
      <c r="N502" s="215"/>
      <c r="O502" s="215"/>
      <c r="P502" s="215"/>
      <c r="Q502" s="215"/>
      <c r="R502" s="215"/>
      <c r="S502" s="215"/>
      <c r="T502" s="216"/>
      <c r="AT502" s="217" t="s">
        <v>150</v>
      </c>
      <c r="AU502" s="217" t="s">
        <v>95</v>
      </c>
      <c r="AV502" s="14" t="s">
        <v>95</v>
      </c>
      <c r="AW502" s="14" t="s">
        <v>40</v>
      </c>
      <c r="AX502" s="14" t="s">
        <v>85</v>
      </c>
      <c r="AY502" s="217" t="s">
        <v>140</v>
      </c>
    </row>
    <row r="503" spans="1:65" s="14" customFormat="1" ht="11.25">
      <c r="B503" s="207"/>
      <c r="C503" s="208"/>
      <c r="D503" s="198" t="s">
        <v>150</v>
      </c>
      <c r="E503" s="209" t="s">
        <v>1</v>
      </c>
      <c r="F503" s="210" t="s">
        <v>640</v>
      </c>
      <c r="G503" s="208"/>
      <c r="H503" s="211">
        <v>40</v>
      </c>
      <c r="I503" s="212"/>
      <c r="J503" s="208"/>
      <c r="K503" s="208"/>
      <c r="L503" s="213"/>
      <c r="M503" s="214"/>
      <c r="N503" s="215"/>
      <c r="O503" s="215"/>
      <c r="P503" s="215"/>
      <c r="Q503" s="215"/>
      <c r="R503" s="215"/>
      <c r="S503" s="215"/>
      <c r="T503" s="216"/>
      <c r="AT503" s="217" t="s">
        <v>150</v>
      </c>
      <c r="AU503" s="217" t="s">
        <v>95</v>
      </c>
      <c r="AV503" s="14" t="s">
        <v>95</v>
      </c>
      <c r="AW503" s="14" t="s">
        <v>40</v>
      </c>
      <c r="AX503" s="14" t="s">
        <v>85</v>
      </c>
      <c r="AY503" s="217" t="s">
        <v>140</v>
      </c>
    </row>
    <row r="504" spans="1:65" s="14" customFormat="1" ht="11.25">
      <c r="B504" s="207"/>
      <c r="C504" s="208"/>
      <c r="D504" s="198" t="s">
        <v>150</v>
      </c>
      <c r="E504" s="209" t="s">
        <v>1</v>
      </c>
      <c r="F504" s="210" t="s">
        <v>641</v>
      </c>
      <c r="G504" s="208"/>
      <c r="H504" s="211">
        <v>40</v>
      </c>
      <c r="I504" s="212"/>
      <c r="J504" s="208"/>
      <c r="K504" s="208"/>
      <c r="L504" s="213"/>
      <c r="M504" s="214"/>
      <c r="N504" s="215"/>
      <c r="O504" s="215"/>
      <c r="P504" s="215"/>
      <c r="Q504" s="215"/>
      <c r="R504" s="215"/>
      <c r="S504" s="215"/>
      <c r="T504" s="216"/>
      <c r="AT504" s="217" t="s">
        <v>150</v>
      </c>
      <c r="AU504" s="217" t="s">
        <v>95</v>
      </c>
      <c r="AV504" s="14" t="s">
        <v>95</v>
      </c>
      <c r="AW504" s="14" t="s">
        <v>40</v>
      </c>
      <c r="AX504" s="14" t="s">
        <v>85</v>
      </c>
      <c r="AY504" s="217" t="s">
        <v>140</v>
      </c>
    </row>
    <row r="505" spans="1:65" s="14" customFormat="1" ht="11.25">
      <c r="B505" s="207"/>
      <c r="C505" s="208"/>
      <c r="D505" s="198" t="s">
        <v>150</v>
      </c>
      <c r="E505" s="209" t="s">
        <v>1</v>
      </c>
      <c r="F505" s="210" t="s">
        <v>642</v>
      </c>
      <c r="G505" s="208"/>
      <c r="H505" s="211">
        <v>40</v>
      </c>
      <c r="I505" s="212"/>
      <c r="J505" s="208"/>
      <c r="K505" s="208"/>
      <c r="L505" s="213"/>
      <c r="M505" s="214"/>
      <c r="N505" s="215"/>
      <c r="O505" s="215"/>
      <c r="P505" s="215"/>
      <c r="Q505" s="215"/>
      <c r="R505" s="215"/>
      <c r="S505" s="215"/>
      <c r="T505" s="216"/>
      <c r="AT505" s="217" t="s">
        <v>150</v>
      </c>
      <c r="AU505" s="217" t="s">
        <v>95</v>
      </c>
      <c r="AV505" s="14" t="s">
        <v>95</v>
      </c>
      <c r="AW505" s="14" t="s">
        <v>40</v>
      </c>
      <c r="AX505" s="14" t="s">
        <v>85</v>
      </c>
      <c r="AY505" s="217" t="s">
        <v>140</v>
      </c>
    </row>
    <row r="506" spans="1:65" s="14" customFormat="1" ht="11.25">
      <c r="B506" s="207"/>
      <c r="C506" s="208"/>
      <c r="D506" s="198" t="s">
        <v>150</v>
      </c>
      <c r="E506" s="209" t="s">
        <v>1</v>
      </c>
      <c r="F506" s="210" t="s">
        <v>643</v>
      </c>
      <c r="G506" s="208"/>
      <c r="H506" s="211">
        <v>40</v>
      </c>
      <c r="I506" s="212"/>
      <c r="J506" s="208"/>
      <c r="K506" s="208"/>
      <c r="L506" s="213"/>
      <c r="M506" s="214"/>
      <c r="N506" s="215"/>
      <c r="O506" s="215"/>
      <c r="P506" s="215"/>
      <c r="Q506" s="215"/>
      <c r="R506" s="215"/>
      <c r="S506" s="215"/>
      <c r="T506" s="216"/>
      <c r="AT506" s="217" t="s">
        <v>150</v>
      </c>
      <c r="AU506" s="217" t="s">
        <v>95</v>
      </c>
      <c r="AV506" s="14" t="s">
        <v>95</v>
      </c>
      <c r="AW506" s="14" t="s">
        <v>40</v>
      </c>
      <c r="AX506" s="14" t="s">
        <v>85</v>
      </c>
      <c r="AY506" s="217" t="s">
        <v>140</v>
      </c>
    </row>
    <row r="507" spans="1:65" s="14" customFormat="1" ht="11.25">
      <c r="B507" s="207"/>
      <c r="C507" s="208"/>
      <c r="D507" s="198" t="s">
        <v>150</v>
      </c>
      <c r="E507" s="209" t="s">
        <v>1</v>
      </c>
      <c r="F507" s="210" t="s">
        <v>644</v>
      </c>
      <c r="G507" s="208"/>
      <c r="H507" s="211">
        <v>40</v>
      </c>
      <c r="I507" s="212"/>
      <c r="J507" s="208"/>
      <c r="K507" s="208"/>
      <c r="L507" s="213"/>
      <c r="M507" s="214"/>
      <c r="N507" s="215"/>
      <c r="O507" s="215"/>
      <c r="P507" s="215"/>
      <c r="Q507" s="215"/>
      <c r="R507" s="215"/>
      <c r="S507" s="215"/>
      <c r="T507" s="216"/>
      <c r="AT507" s="217" t="s">
        <v>150</v>
      </c>
      <c r="AU507" s="217" t="s">
        <v>95</v>
      </c>
      <c r="AV507" s="14" t="s">
        <v>95</v>
      </c>
      <c r="AW507" s="14" t="s">
        <v>40</v>
      </c>
      <c r="AX507" s="14" t="s">
        <v>85</v>
      </c>
      <c r="AY507" s="217" t="s">
        <v>140</v>
      </c>
    </row>
    <row r="508" spans="1:65" s="14" customFormat="1" ht="11.25">
      <c r="B508" s="207"/>
      <c r="C508" s="208"/>
      <c r="D508" s="198" t="s">
        <v>150</v>
      </c>
      <c r="E508" s="209" t="s">
        <v>1</v>
      </c>
      <c r="F508" s="210" t="s">
        <v>645</v>
      </c>
      <c r="G508" s="208"/>
      <c r="H508" s="211">
        <v>40</v>
      </c>
      <c r="I508" s="212"/>
      <c r="J508" s="208"/>
      <c r="K508" s="208"/>
      <c r="L508" s="213"/>
      <c r="M508" s="214"/>
      <c r="N508" s="215"/>
      <c r="O508" s="215"/>
      <c r="P508" s="215"/>
      <c r="Q508" s="215"/>
      <c r="R508" s="215"/>
      <c r="S508" s="215"/>
      <c r="T508" s="216"/>
      <c r="AT508" s="217" t="s">
        <v>150</v>
      </c>
      <c r="AU508" s="217" t="s">
        <v>95</v>
      </c>
      <c r="AV508" s="14" t="s">
        <v>95</v>
      </c>
      <c r="AW508" s="14" t="s">
        <v>40</v>
      </c>
      <c r="AX508" s="14" t="s">
        <v>85</v>
      </c>
      <c r="AY508" s="217" t="s">
        <v>140</v>
      </c>
    </row>
    <row r="509" spans="1:65" s="14" customFormat="1" ht="11.25">
      <c r="B509" s="207"/>
      <c r="C509" s="208"/>
      <c r="D509" s="198" t="s">
        <v>150</v>
      </c>
      <c r="E509" s="209" t="s">
        <v>1</v>
      </c>
      <c r="F509" s="210" t="s">
        <v>646</v>
      </c>
      <c r="G509" s="208"/>
      <c r="H509" s="211">
        <v>120</v>
      </c>
      <c r="I509" s="212"/>
      <c r="J509" s="208"/>
      <c r="K509" s="208"/>
      <c r="L509" s="213"/>
      <c r="M509" s="214"/>
      <c r="N509" s="215"/>
      <c r="O509" s="215"/>
      <c r="P509" s="215"/>
      <c r="Q509" s="215"/>
      <c r="R509" s="215"/>
      <c r="S509" s="215"/>
      <c r="T509" s="216"/>
      <c r="AT509" s="217" t="s">
        <v>150</v>
      </c>
      <c r="AU509" s="217" t="s">
        <v>95</v>
      </c>
      <c r="AV509" s="14" t="s">
        <v>95</v>
      </c>
      <c r="AW509" s="14" t="s">
        <v>40</v>
      </c>
      <c r="AX509" s="14" t="s">
        <v>85</v>
      </c>
      <c r="AY509" s="217" t="s">
        <v>140</v>
      </c>
    </row>
    <row r="510" spans="1:65" s="15" customFormat="1" ht="11.25">
      <c r="B510" s="218"/>
      <c r="C510" s="219"/>
      <c r="D510" s="198" t="s">
        <v>150</v>
      </c>
      <c r="E510" s="220" t="s">
        <v>1</v>
      </c>
      <c r="F510" s="221" t="s">
        <v>161</v>
      </c>
      <c r="G510" s="219"/>
      <c r="H510" s="222">
        <v>440</v>
      </c>
      <c r="I510" s="223"/>
      <c r="J510" s="219"/>
      <c r="K510" s="219"/>
      <c r="L510" s="224"/>
      <c r="M510" s="225"/>
      <c r="N510" s="226"/>
      <c r="O510" s="226"/>
      <c r="P510" s="226"/>
      <c r="Q510" s="226"/>
      <c r="R510" s="226"/>
      <c r="S510" s="226"/>
      <c r="T510" s="227"/>
      <c r="AT510" s="228" t="s">
        <v>150</v>
      </c>
      <c r="AU510" s="228" t="s">
        <v>95</v>
      </c>
      <c r="AV510" s="15" t="s">
        <v>148</v>
      </c>
      <c r="AW510" s="15" t="s">
        <v>40</v>
      </c>
      <c r="AX510" s="15" t="s">
        <v>93</v>
      </c>
      <c r="AY510" s="228" t="s">
        <v>140</v>
      </c>
    </row>
    <row r="511" spans="1:65" s="2" customFormat="1" ht="24.2" customHeight="1">
      <c r="A511" s="35"/>
      <c r="B511" s="36"/>
      <c r="C511" s="183" t="s">
        <v>647</v>
      </c>
      <c r="D511" s="183" t="s">
        <v>143</v>
      </c>
      <c r="E511" s="184" t="s">
        <v>648</v>
      </c>
      <c r="F511" s="185" t="s">
        <v>649</v>
      </c>
      <c r="G511" s="186" t="s">
        <v>357</v>
      </c>
      <c r="H511" s="187">
        <v>130</v>
      </c>
      <c r="I511" s="188"/>
      <c r="J511" s="189">
        <f>ROUND(I511*H511,2)</f>
        <v>0</v>
      </c>
      <c r="K511" s="185" t="s">
        <v>1</v>
      </c>
      <c r="L511" s="40"/>
      <c r="M511" s="190" t="s">
        <v>1</v>
      </c>
      <c r="N511" s="191" t="s">
        <v>50</v>
      </c>
      <c r="O511" s="72"/>
      <c r="P511" s="192">
        <f>O511*H511</f>
        <v>0</v>
      </c>
      <c r="Q511" s="192">
        <v>0</v>
      </c>
      <c r="R511" s="192">
        <f>Q511*H511</f>
        <v>0</v>
      </c>
      <c r="S511" s="192">
        <v>0</v>
      </c>
      <c r="T511" s="193">
        <f>S511*H511</f>
        <v>0</v>
      </c>
      <c r="U511" s="35"/>
      <c r="V511" s="35"/>
      <c r="W511" s="35"/>
      <c r="X511" s="35"/>
      <c r="Y511" s="35"/>
      <c r="Z511" s="35"/>
      <c r="AA511" s="35"/>
      <c r="AB511" s="35"/>
      <c r="AC511" s="35"/>
      <c r="AD511" s="35"/>
      <c r="AE511" s="35"/>
      <c r="AR511" s="194" t="s">
        <v>272</v>
      </c>
      <c r="AT511" s="194" t="s">
        <v>143</v>
      </c>
      <c r="AU511" s="194" t="s">
        <v>95</v>
      </c>
      <c r="AY511" s="17" t="s">
        <v>140</v>
      </c>
      <c r="BE511" s="195">
        <f>IF(N511="základní",J511,0)</f>
        <v>0</v>
      </c>
      <c r="BF511" s="195">
        <f>IF(N511="snížená",J511,0)</f>
        <v>0</v>
      </c>
      <c r="BG511" s="195">
        <f>IF(N511="zákl. přenesená",J511,0)</f>
        <v>0</v>
      </c>
      <c r="BH511" s="195">
        <f>IF(N511="sníž. přenesená",J511,0)</f>
        <v>0</v>
      </c>
      <c r="BI511" s="195">
        <f>IF(N511="nulová",J511,0)</f>
        <v>0</v>
      </c>
      <c r="BJ511" s="17" t="s">
        <v>93</v>
      </c>
      <c r="BK511" s="195">
        <f>ROUND(I511*H511,2)</f>
        <v>0</v>
      </c>
      <c r="BL511" s="17" t="s">
        <v>272</v>
      </c>
      <c r="BM511" s="194" t="s">
        <v>650</v>
      </c>
    </row>
    <row r="512" spans="1:65" s="14" customFormat="1" ht="11.25">
      <c r="B512" s="207"/>
      <c r="C512" s="208"/>
      <c r="D512" s="198" t="s">
        <v>150</v>
      </c>
      <c r="E512" s="209" t="s">
        <v>1</v>
      </c>
      <c r="F512" s="210" t="s">
        <v>651</v>
      </c>
      <c r="G512" s="208"/>
      <c r="H512" s="211">
        <v>80</v>
      </c>
      <c r="I512" s="212"/>
      <c r="J512" s="208"/>
      <c r="K512" s="208"/>
      <c r="L512" s="213"/>
      <c r="M512" s="214"/>
      <c r="N512" s="215"/>
      <c r="O512" s="215"/>
      <c r="P512" s="215"/>
      <c r="Q512" s="215"/>
      <c r="R512" s="215"/>
      <c r="S512" s="215"/>
      <c r="T512" s="216"/>
      <c r="AT512" s="217" t="s">
        <v>150</v>
      </c>
      <c r="AU512" s="217" t="s">
        <v>95</v>
      </c>
      <c r="AV512" s="14" t="s">
        <v>95</v>
      </c>
      <c r="AW512" s="14" t="s">
        <v>40</v>
      </c>
      <c r="AX512" s="14" t="s">
        <v>85</v>
      </c>
      <c r="AY512" s="217" t="s">
        <v>140</v>
      </c>
    </row>
    <row r="513" spans="1:65" s="14" customFormat="1" ht="11.25">
      <c r="B513" s="207"/>
      <c r="C513" s="208"/>
      <c r="D513" s="198" t="s">
        <v>150</v>
      </c>
      <c r="E513" s="209" t="s">
        <v>1</v>
      </c>
      <c r="F513" s="210" t="s">
        <v>652</v>
      </c>
      <c r="G513" s="208"/>
      <c r="H513" s="211">
        <v>50</v>
      </c>
      <c r="I513" s="212"/>
      <c r="J513" s="208"/>
      <c r="K513" s="208"/>
      <c r="L513" s="213"/>
      <c r="M513" s="214"/>
      <c r="N513" s="215"/>
      <c r="O513" s="215"/>
      <c r="P513" s="215"/>
      <c r="Q513" s="215"/>
      <c r="R513" s="215"/>
      <c r="S513" s="215"/>
      <c r="T513" s="216"/>
      <c r="AT513" s="217" t="s">
        <v>150</v>
      </c>
      <c r="AU513" s="217" t="s">
        <v>95</v>
      </c>
      <c r="AV513" s="14" t="s">
        <v>95</v>
      </c>
      <c r="AW513" s="14" t="s">
        <v>40</v>
      </c>
      <c r="AX513" s="14" t="s">
        <v>85</v>
      </c>
      <c r="AY513" s="217" t="s">
        <v>140</v>
      </c>
    </row>
    <row r="514" spans="1:65" s="15" customFormat="1" ht="11.25">
      <c r="B514" s="218"/>
      <c r="C514" s="219"/>
      <c r="D514" s="198" t="s">
        <v>150</v>
      </c>
      <c r="E514" s="220" t="s">
        <v>1</v>
      </c>
      <c r="F514" s="221" t="s">
        <v>161</v>
      </c>
      <c r="G514" s="219"/>
      <c r="H514" s="222">
        <v>130</v>
      </c>
      <c r="I514" s="223"/>
      <c r="J514" s="219"/>
      <c r="K514" s="219"/>
      <c r="L514" s="224"/>
      <c r="M514" s="225"/>
      <c r="N514" s="226"/>
      <c r="O514" s="226"/>
      <c r="P514" s="226"/>
      <c r="Q514" s="226"/>
      <c r="R514" s="226"/>
      <c r="S514" s="226"/>
      <c r="T514" s="227"/>
      <c r="AT514" s="228" t="s">
        <v>150</v>
      </c>
      <c r="AU514" s="228" t="s">
        <v>95</v>
      </c>
      <c r="AV514" s="15" t="s">
        <v>148</v>
      </c>
      <c r="AW514" s="15" t="s">
        <v>40</v>
      </c>
      <c r="AX514" s="15" t="s">
        <v>93</v>
      </c>
      <c r="AY514" s="228" t="s">
        <v>140</v>
      </c>
    </row>
    <row r="515" spans="1:65" s="2" customFormat="1" ht="16.5" customHeight="1">
      <c r="A515" s="35"/>
      <c r="B515" s="36"/>
      <c r="C515" s="183" t="s">
        <v>653</v>
      </c>
      <c r="D515" s="183" t="s">
        <v>143</v>
      </c>
      <c r="E515" s="184" t="s">
        <v>654</v>
      </c>
      <c r="F515" s="185" t="s">
        <v>655</v>
      </c>
      <c r="G515" s="186" t="s">
        <v>357</v>
      </c>
      <c r="H515" s="187">
        <v>880</v>
      </c>
      <c r="I515" s="188"/>
      <c r="J515" s="189">
        <f>ROUND(I515*H515,2)</f>
        <v>0</v>
      </c>
      <c r="K515" s="185" t="s">
        <v>1</v>
      </c>
      <c r="L515" s="40"/>
      <c r="M515" s="190" t="s">
        <v>1</v>
      </c>
      <c r="N515" s="191" t="s">
        <v>50</v>
      </c>
      <c r="O515" s="72"/>
      <c r="P515" s="192">
        <f>O515*H515</f>
        <v>0</v>
      </c>
      <c r="Q515" s="192">
        <v>0</v>
      </c>
      <c r="R515" s="192">
        <f>Q515*H515</f>
        <v>0</v>
      </c>
      <c r="S515" s="192">
        <v>0</v>
      </c>
      <c r="T515" s="193">
        <f>S515*H515</f>
        <v>0</v>
      </c>
      <c r="U515" s="35"/>
      <c r="V515" s="35"/>
      <c r="W515" s="35"/>
      <c r="X515" s="35"/>
      <c r="Y515" s="35"/>
      <c r="Z515" s="35"/>
      <c r="AA515" s="35"/>
      <c r="AB515" s="35"/>
      <c r="AC515" s="35"/>
      <c r="AD515" s="35"/>
      <c r="AE515" s="35"/>
      <c r="AR515" s="194" t="s">
        <v>272</v>
      </c>
      <c r="AT515" s="194" t="s">
        <v>143</v>
      </c>
      <c r="AU515" s="194" t="s">
        <v>95</v>
      </c>
      <c r="AY515" s="17" t="s">
        <v>140</v>
      </c>
      <c r="BE515" s="195">
        <f>IF(N515="základní",J515,0)</f>
        <v>0</v>
      </c>
      <c r="BF515" s="195">
        <f>IF(N515="snížená",J515,0)</f>
        <v>0</v>
      </c>
      <c r="BG515" s="195">
        <f>IF(N515="zákl. přenesená",J515,0)</f>
        <v>0</v>
      </c>
      <c r="BH515" s="195">
        <f>IF(N515="sníž. přenesená",J515,0)</f>
        <v>0</v>
      </c>
      <c r="BI515" s="195">
        <f>IF(N515="nulová",J515,0)</f>
        <v>0</v>
      </c>
      <c r="BJ515" s="17" t="s">
        <v>93</v>
      </c>
      <c r="BK515" s="195">
        <f>ROUND(I515*H515,2)</f>
        <v>0</v>
      </c>
      <c r="BL515" s="17" t="s">
        <v>272</v>
      </c>
      <c r="BM515" s="194" t="s">
        <v>656</v>
      </c>
    </row>
    <row r="516" spans="1:65" s="13" customFormat="1" ht="11.25">
      <c r="B516" s="196"/>
      <c r="C516" s="197"/>
      <c r="D516" s="198" t="s">
        <v>150</v>
      </c>
      <c r="E516" s="199" t="s">
        <v>1</v>
      </c>
      <c r="F516" s="200" t="s">
        <v>657</v>
      </c>
      <c r="G516" s="197"/>
      <c r="H516" s="199" t="s">
        <v>1</v>
      </c>
      <c r="I516" s="201"/>
      <c r="J516" s="197"/>
      <c r="K516" s="197"/>
      <c r="L516" s="202"/>
      <c r="M516" s="203"/>
      <c r="N516" s="204"/>
      <c r="O516" s="204"/>
      <c r="P516" s="204"/>
      <c r="Q516" s="204"/>
      <c r="R516" s="204"/>
      <c r="S516" s="204"/>
      <c r="T516" s="205"/>
      <c r="AT516" s="206" t="s">
        <v>150</v>
      </c>
      <c r="AU516" s="206" t="s">
        <v>95</v>
      </c>
      <c r="AV516" s="13" t="s">
        <v>93</v>
      </c>
      <c r="AW516" s="13" t="s">
        <v>40</v>
      </c>
      <c r="AX516" s="13" t="s">
        <v>85</v>
      </c>
      <c r="AY516" s="206" t="s">
        <v>140</v>
      </c>
    </row>
    <row r="517" spans="1:65" s="14" customFormat="1" ht="11.25">
      <c r="B517" s="207"/>
      <c r="C517" s="208"/>
      <c r="D517" s="198" t="s">
        <v>150</v>
      </c>
      <c r="E517" s="209" t="s">
        <v>1</v>
      </c>
      <c r="F517" s="210" t="s">
        <v>658</v>
      </c>
      <c r="G517" s="208"/>
      <c r="H517" s="211">
        <v>80</v>
      </c>
      <c r="I517" s="212"/>
      <c r="J517" s="208"/>
      <c r="K517" s="208"/>
      <c r="L517" s="213"/>
      <c r="M517" s="214"/>
      <c r="N517" s="215"/>
      <c r="O517" s="215"/>
      <c r="P517" s="215"/>
      <c r="Q517" s="215"/>
      <c r="R517" s="215"/>
      <c r="S517" s="215"/>
      <c r="T517" s="216"/>
      <c r="AT517" s="217" t="s">
        <v>150</v>
      </c>
      <c r="AU517" s="217" t="s">
        <v>95</v>
      </c>
      <c r="AV517" s="14" t="s">
        <v>95</v>
      </c>
      <c r="AW517" s="14" t="s">
        <v>40</v>
      </c>
      <c r="AX517" s="14" t="s">
        <v>85</v>
      </c>
      <c r="AY517" s="217" t="s">
        <v>140</v>
      </c>
    </row>
    <row r="518" spans="1:65" s="14" customFormat="1" ht="11.25">
      <c r="B518" s="207"/>
      <c r="C518" s="208"/>
      <c r="D518" s="198" t="s">
        <v>150</v>
      </c>
      <c r="E518" s="209" t="s">
        <v>1</v>
      </c>
      <c r="F518" s="210" t="s">
        <v>659</v>
      </c>
      <c r="G518" s="208"/>
      <c r="H518" s="211">
        <v>80</v>
      </c>
      <c r="I518" s="212"/>
      <c r="J518" s="208"/>
      <c r="K518" s="208"/>
      <c r="L518" s="213"/>
      <c r="M518" s="214"/>
      <c r="N518" s="215"/>
      <c r="O518" s="215"/>
      <c r="P518" s="215"/>
      <c r="Q518" s="215"/>
      <c r="R518" s="215"/>
      <c r="S518" s="215"/>
      <c r="T518" s="216"/>
      <c r="AT518" s="217" t="s">
        <v>150</v>
      </c>
      <c r="AU518" s="217" t="s">
        <v>95</v>
      </c>
      <c r="AV518" s="14" t="s">
        <v>95</v>
      </c>
      <c r="AW518" s="14" t="s">
        <v>40</v>
      </c>
      <c r="AX518" s="14" t="s">
        <v>85</v>
      </c>
      <c r="AY518" s="217" t="s">
        <v>140</v>
      </c>
    </row>
    <row r="519" spans="1:65" s="14" customFormat="1" ht="11.25">
      <c r="B519" s="207"/>
      <c r="C519" s="208"/>
      <c r="D519" s="198" t="s">
        <v>150</v>
      </c>
      <c r="E519" s="209" t="s">
        <v>1</v>
      </c>
      <c r="F519" s="210" t="s">
        <v>660</v>
      </c>
      <c r="G519" s="208"/>
      <c r="H519" s="211">
        <v>80</v>
      </c>
      <c r="I519" s="212"/>
      <c r="J519" s="208"/>
      <c r="K519" s="208"/>
      <c r="L519" s="213"/>
      <c r="M519" s="214"/>
      <c r="N519" s="215"/>
      <c r="O519" s="215"/>
      <c r="P519" s="215"/>
      <c r="Q519" s="215"/>
      <c r="R519" s="215"/>
      <c r="S519" s="215"/>
      <c r="T519" s="216"/>
      <c r="AT519" s="217" t="s">
        <v>150</v>
      </c>
      <c r="AU519" s="217" t="s">
        <v>95</v>
      </c>
      <c r="AV519" s="14" t="s">
        <v>95</v>
      </c>
      <c r="AW519" s="14" t="s">
        <v>40</v>
      </c>
      <c r="AX519" s="14" t="s">
        <v>85</v>
      </c>
      <c r="AY519" s="217" t="s">
        <v>140</v>
      </c>
    </row>
    <row r="520" spans="1:65" s="14" customFormat="1" ht="11.25">
      <c r="B520" s="207"/>
      <c r="C520" s="208"/>
      <c r="D520" s="198" t="s">
        <v>150</v>
      </c>
      <c r="E520" s="209" t="s">
        <v>1</v>
      </c>
      <c r="F520" s="210" t="s">
        <v>661</v>
      </c>
      <c r="G520" s="208"/>
      <c r="H520" s="211">
        <v>80</v>
      </c>
      <c r="I520" s="212"/>
      <c r="J520" s="208"/>
      <c r="K520" s="208"/>
      <c r="L520" s="213"/>
      <c r="M520" s="214"/>
      <c r="N520" s="215"/>
      <c r="O520" s="215"/>
      <c r="P520" s="215"/>
      <c r="Q520" s="215"/>
      <c r="R520" s="215"/>
      <c r="S520" s="215"/>
      <c r="T520" s="216"/>
      <c r="AT520" s="217" t="s">
        <v>150</v>
      </c>
      <c r="AU520" s="217" t="s">
        <v>95</v>
      </c>
      <c r="AV520" s="14" t="s">
        <v>95</v>
      </c>
      <c r="AW520" s="14" t="s">
        <v>40</v>
      </c>
      <c r="AX520" s="14" t="s">
        <v>85</v>
      </c>
      <c r="AY520" s="217" t="s">
        <v>140</v>
      </c>
    </row>
    <row r="521" spans="1:65" s="14" customFormat="1" ht="11.25">
      <c r="B521" s="207"/>
      <c r="C521" s="208"/>
      <c r="D521" s="198" t="s">
        <v>150</v>
      </c>
      <c r="E521" s="209" t="s">
        <v>1</v>
      </c>
      <c r="F521" s="210" t="s">
        <v>662</v>
      </c>
      <c r="G521" s="208"/>
      <c r="H521" s="211">
        <v>80</v>
      </c>
      <c r="I521" s="212"/>
      <c r="J521" s="208"/>
      <c r="K521" s="208"/>
      <c r="L521" s="213"/>
      <c r="M521" s="214"/>
      <c r="N521" s="215"/>
      <c r="O521" s="215"/>
      <c r="P521" s="215"/>
      <c r="Q521" s="215"/>
      <c r="R521" s="215"/>
      <c r="S521" s="215"/>
      <c r="T521" s="216"/>
      <c r="AT521" s="217" t="s">
        <v>150</v>
      </c>
      <c r="AU521" s="217" t="s">
        <v>95</v>
      </c>
      <c r="AV521" s="14" t="s">
        <v>95</v>
      </c>
      <c r="AW521" s="14" t="s">
        <v>40</v>
      </c>
      <c r="AX521" s="14" t="s">
        <v>85</v>
      </c>
      <c r="AY521" s="217" t="s">
        <v>140</v>
      </c>
    </row>
    <row r="522" spans="1:65" s="14" customFormat="1" ht="11.25">
      <c r="B522" s="207"/>
      <c r="C522" s="208"/>
      <c r="D522" s="198" t="s">
        <v>150</v>
      </c>
      <c r="E522" s="209" t="s">
        <v>1</v>
      </c>
      <c r="F522" s="210" t="s">
        <v>663</v>
      </c>
      <c r="G522" s="208"/>
      <c r="H522" s="211">
        <v>80</v>
      </c>
      <c r="I522" s="212"/>
      <c r="J522" s="208"/>
      <c r="K522" s="208"/>
      <c r="L522" s="213"/>
      <c r="M522" s="214"/>
      <c r="N522" s="215"/>
      <c r="O522" s="215"/>
      <c r="P522" s="215"/>
      <c r="Q522" s="215"/>
      <c r="R522" s="215"/>
      <c r="S522" s="215"/>
      <c r="T522" s="216"/>
      <c r="AT522" s="217" t="s">
        <v>150</v>
      </c>
      <c r="AU522" s="217" t="s">
        <v>95</v>
      </c>
      <c r="AV522" s="14" t="s">
        <v>95</v>
      </c>
      <c r="AW522" s="14" t="s">
        <v>40</v>
      </c>
      <c r="AX522" s="14" t="s">
        <v>85</v>
      </c>
      <c r="AY522" s="217" t="s">
        <v>140</v>
      </c>
    </row>
    <row r="523" spans="1:65" s="14" customFormat="1" ht="11.25">
      <c r="B523" s="207"/>
      <c r="C523" s="208"/>
      <c r="D523" s="198" t="s">
        <v>150</v>
      </c>
      <c r="E523" s="209" t="s">
        <v>1</v>
      </c>
      <c r="F523" s="210" t="s">
        <v>664</v>
      </c>
      <c r="G523" s="208"/>
      <c r="H523" s="211">
        <v>80</v>
      </c>
      <c r="I523" s="212"/>
      <c r="J523" s="208"/>
      <c r="K523" s="208"/>
      <c r="L523" s="213"/>
      <c r="M523" s="214"/>
      <c r="N523" s="215"/>
      <c r="O523" s="215"/>
      <c r="P523" s="215"/>
      <c r="Q523" s="215"/>
      <c r="R523" s="215"/>
      <c r="S523" s="215"/>
      <c r="T523" s="216"/>
      <c r="AT523" s="217" t="s">
        <v>150</v>
      </c>
      <c r="AU523" s="217" t="s">
        <v>95</v>
      </c>
      <c r="AV523" s="14" t="s">
        <v>95</v>
      </c>
      <c r="AW523" s="14" t="s">
        <v>40</v>
      </c>
      <c r="AX523" s="14" t="s">
        <v>85</v>
      </c>
      <c r="AY523" s="217" t="s">
        <v>140</v>
      </c>
    </row>
    <row r="524" spans="1:65" s="14" customFormat="1" ht="11.25">
      <c r="B524" s="207"/>
      <c r="C524" s="208"/>
      <c r="D524" s="198" t="s">
        <v>150</v>
      </c>
      <c r="E524" s="209" t="s">
        <v>1</v>
      </c>
      <c r="F524" s="210" t="s">
        <v>665</v>
      </c>
      <c r="G524" s="208"/>
      <c r="H524" s="211">
        <v>80</v>
      </c>
      <c r="I524" s="212"/>
      <c r="J524" s="208"/>
      <c r="K524" s="208"/>
      <c r="L524" s="213"/>
      <c r="M524" s="214"/>
      <c r="N524" s="215"/>
      <c r="O524" s="215"/>
      <c r="P524" s="215"/>
      <c r="Q524" s="215"/>
      <c r="R524" s="215"/>
      <c r="S524" s="215"/>
      <c r="T524" s="216"/>
      <c r="AT524" s="217" t="s">
        <v>150</v>
      </c>
      <c r="AU524" s="217" t="s">
        <v>95</v>
      </c>
      <c r="AV524" s="14" t="s">
        <v>95</v>
      </c>
      <c r="AW524" s="14" t="s">
        <v>40</v>
      </c>
      <c r="AX524" s="14" t="s">
        <v>85</v>
      </c>
      <c r="AY524" s="217" t="s">
        <v>140</v>
      </c>
    </row>
    <row r="525" spans="1:65" s="14" customFormat="1" ht="11.25">
      <c r="B525" s="207"/>
      <c r="C525" s="208"/>
      <c r="D525" s="198" t="s">
        <v>150</v>
      </c>
      <c r="E525" s="209" t="s">
        <v>1</v>
      </c>
      <c r="F525" s="210" t="s">
        <v>666</v>
      </c>
      <c r="G525" s="208"/>
      <c r="H525" s="211">
        <v>60</v>
      </c>
      <c r="I525" s="212"/>
      <c r="J525" s="208"/>
      <c r="K525" s="208"/>
      <c r="L525" s="213"/>
      <c r="M525" s="214"/>
      <c r="N525" s="215"/>
      <c r="O525" s="215"/>
      <c r="P525" s="215"/>
      <c r="Q525" s="215"/>
      <c r="R525" s="215"/>
      <c r="S525" s="215"/>
      <c r="T525" s="216"/>
      <c r="AT525" s="217" t="s">
        <v>150</v>
      </c>
      <c r="AU525" s="217" t="s">
        <v>95</v>
      </c>
      <c r="AV525" s="14" t="s">
        <v>95</v>
      </c>
      <c r="AW525" s="14" t="s">
        <v>40</v>
      </c>
      <c r="AX525" s="14" t="s">
        <v>85</v>
      </c>
      <c r="AY525" s="217" t="s">
        <v>140</v>
      </c>
    </row>
    <row r="526" spans="1:65" s="14" customFormat="1" ht="11.25">
      <c r="B526" s="207"/>
      <c r="C526" s="208"/>
      <c r="D526" s="198" t="s">
        <v>150</v>
      </c>
      <c r="E526" s="209" t="s">
        <v>1</v>
      </c>
      <c r="F526" s="210" t="s">
        <v>667</v>
      </c>
      <c r="G526" s="208"/>
      <c r="H526" s="211">
        <v>180</v>
      </c>
      <c r="I526" s="212"/>
      <c r="J526" s="208"/>
      <c r="K526" s="208"/>
      <c r="L526" s="213"/>
      <c r="M526" s="214"/>
      <c r="N526" s="215"/>
      <c r="O526" s="215"/>
      <c r="P526" s="215"/>
      <c r="Q526" s="215"/>
      <c r="R526" s="215"/>
      <c r="S526" s="215"/>
      <c r="T526" s="216"/>
      <c r="AT526" s="217" t="s">
        <v>150</v>
      </c>
      <c r="AU526" s="217" t="s">
        <v>95</v>
      </c>
      <c r="AV526" s="14" t="s">
        <v>95</v>
      </c>
      <c r="AW526" s="14" t="s">
        <v>40</v>
      </c>
      <c r="AX526" s="14" t="s">
        <v>85</v>
      </c>
      <c r="AY526" s="217" t="s">
        <v>140</v>
      </c>
    </row>
    <row r="527" spans="1:65" s="15" customFormat="1" ht="11.25">
      <c r="B527" s="218"/>
      <c r="C527" s="219"/>
      <c r="D527" s="198" t="s">
        <v>150</v>
      </c>
      <c r="E527" s="220" t="s">
        <v>1</v>
      </c>
      <c r="F527" s="221" t="s">
        <v>161</v>
      </c>
      <c r="G527" s="219"/>
      <c r="H527" s="222">
        <v>880</v>
      </c>
      <c r="I527" s="223"/>
      <c r="J527" s="219"/>
      <c r="K527" s="219"/>
      <c r="L527" s="224"/>
      <c r="M527" s="225"/>
      <c r="N527" s="226"/>
      <c r="O527" s="226"/>
      <c r="P527" s="226"/>
      <c r="Q527" s="226"/>
      <c r="R527" s="226"/>
      <c r="S527" s="226"/>
      <c r="T527" s="227"/>
      <c r="AT527" s="228" t="s">
        <v>150</v>
      </c>
      <c r="AU527" s="228" t="s">
        <v>95</v>
      </c>
      <c r="AV527" s="15" t="s">
        <v>148</v>
      </c>
      <c r="AW527" s="15" t="s">
        <v>40</v>
      </c>
      <c r="AX527" s="15" t="s">
        <v>93</v>
      </c>
      <c r="AY527" s="228" t="s">
        <v>140</v>
      </c>
    </row>
    <row r="528" spans="1:65" s="2" customFormat="1" ht="21.75" customHeight="1">
      <c r="A528" s="35"/>
      <c r="B528" s="36"/>
      <c r="C528" s="183" t="s">
        <v>668</v>
      </c>
      <c r="D528" s="183" t="s">
        <v>143</v>
      </c>
      <c r="E528" s="184" t="s">
        <v>669</v>
      </c>
      <c r="F528" s="185" t="s">
        <v>670</v>
      </c>
      <c r="G528" s="186" t="s">
        <v>357</v>
      </c>
      <c r="H528" s="187">
        <v>300</v>
      </c>
      <c r="I528" s="188"/>
      <c r="J528" s="189">
        <f>ROUND(I528*H528,2)</f>
        <v>0</v>
      </c>
      <c r="K528" s="185" t="s">
        <v>1</v>
      </c>
      <c r="L528" s="40"/>
      <c r="M528" s="190" t="s">
        <v>1</v>
      </c>
      <c r="N528" s="191" t="s">
        <v>50</v>
      </c>
      <c r="O528" s="72"/>
      <c r="P528" s="192">
        <f>O528*H528</f>
        <v>0</v>
      </c>
      <c r="Q528" s="192">
        <v>0</v>
      </c>
      <c r="R528" s="192">
        <f>Q528*H528</f>
        <v>0</v>
      </c>
      <c r="S528" s="192">
        <v>0</v>
      </c>
      <c r="T528" s="193">
        <f>S528*H528</f>
        <v>0</v>
      </c>
      <c r="U528" s="35"/>
      <c r="V528" s="35"/>
      <c r="W528" s="35"/>
      <c r="X528" s="35"/>
      <c r="Y528" s="35"/>
      <c r="Z528" s="35"/>
      <c r="AA528" s="35"/>
      <c r="AB528" s="35"/>
      <c r="AC528" s="35"/>
      <c r="AD528" s="35"/>
      <c r="AE528" s="35"/>
      <c r="AR528" s="194" t="s">
        <v>272</v>
      </c>
      <c r="AT528" s="194" t="s">
        <v>143</v>
      </c>
      <c r="AU528" s="194" t="s">
        <v>95</v>
      </c>
      <c r="AY528" s="17" t="s">
        <v>140</v>
      </c>
      <c r="BE528" s="195">
        <f>IF(N528="základní",J528,0)</f>
        <v>0</v>
      </c>
      <c r="BF528" s="195">
        <f>IF(N528="snížená",J528,0)</f>
        <v>0</v>
      </c>
      <c r="BG528" s="195">
        <f>IF(N528="zákl. přenesená",J528,0)</f>
        <v>0</v>
      </c>
      <c r="BH528" s="195">
        <f>IF(N528="sníž. přenesená",J528,0)</f>
        <v>0</v>
      </c>
      <c r="BI528" s="195">
        <f>IF(N528="nulová",J528,0)</f>
        <v>0</v>
      </c>
      <c r="BJ528" s="17" t="s">
        <v>93</v>
      </c>
      <c r="BK528" s="195">
        <f>ROUND(I528*H528,2)</f>
        <v>0</v>
      </c>
      <c r="BL528" s="17" t="s">
        <v>272</v>
      </c>
      <c r="BM528" s="194" t="s">
        <v>671</v>
      </c>
    </row>
    <row r="529" spans="1:65" s="14" customFormat="1" ht="11.25">
      <c r="B529" s="207"/>
      <c r="C529" s="208"/>
      <c r="D529" s="198" t="s">
        <v>150</v>
      </c>
      <c r="E529" s="209" t="s">
        <v>1</v>
      </c>
      <c r="F529" s="210" t="s">
        <v>672</v>
      </c>
      <c r="G529" s="208"/>
      <c r="H529" s="211">
        <v>300</v>
      </c>
      <c r="I529" s="212"/>
      <c r="J529" s="208"/>
      <c r="K529" s="208"/>
      <c r="L529" s="213"/>
      <c r="M529" s="214"/>
      <c r="N529" s="215"/>
      <c r="O529" s="215"/>
      <c r="P529" s="215"/>
      <c r="Q529" s="215"/>
      <c r="R529" s="215"/>
      <c r="S529" s="215"/>
      <c r="T529" s="216"/>
      <c r="AT529" s="217" t="s">
        <v>150</v>
      </c>
      <c r="AU529" s="217" t="s">
        <v>95</v>
      </c>
      <c r="AV529" s="14" t="s">
        <v>95</v>
      </c>
      <c r="AW529" s="14" t="s">
        <v>40</v>
      </c>
      <c r="AX529" s="14" t="s">
        <v>85</v>
      </c>
      <c r="AY529" s="217" t="s">
        <v>140</v>
      </c>
    </row>
    <row r="530" spans="1:65" s="15" customFormat="1" ht="11.25">
      <c r="B530" s="218"/>
      <c r="C530" s="219"/>
      <c r="D530" s="198" t="s">
        <v>150</v>
      </c>
      <c r="E530" s="220" t="s">
        <v>1</v>
      </c>
      <c r="F530" s="221" t="s">
        <v>161</v>
      </c>
      <c r="G530" s="219"/>
      <c r="H530" s="222">
        <v>300</v>
      </c>
      <c r="I530" s="223"/>
      <c r="J530" s="219"/>
      <c r="K530" s="219"/>
      <c r="L530" s="224"/>
      <c r="M530" s="225"/>
      <c r="N530" s="226"/>
      <c r="O530" s="226"/>
      <c r="P530" s="226"/>
      <c r="Q530" s="226"/>
      <c r="R530" s="226"/>
      <c r="S530" s="226"/>
      <c r="T530" s="227"/>
      <c r="AT530" s="228" t="s">
        <v>150</v>
      </c>
      <c r="AU530" s="228" t="s">
        <v>95</v>
      </c>
      <c r="AV530" s="15" t="s">
        <v>148</v>
      </c>
      <c r="AW530" s="15" t="s">
        <v>40</v>
      </c>
      <c r="AX530" s="15" t="s">
        <v>93</v>
      </c>
      <c r="AY530" s="228" t="s">
        <v>140</v>
      </c>
    </row>
    <row r="531" spans="1:65" s="2" customFormat="1" ht="24.2" customHeight="1">
      <c r="A531" s="35"/>
      <c r="B531" s="36"/>
      <c r="C531" s="183" t="s">
        <v>673</v>
      </c>
      <c r="D531" s="183" t="s">
        <v>143</v>
      </c>
      <c r="E531" s="184" t="s">
        <v>674</v>
      </c>
      <c r="F531" s="185" t="s">
        <v>675</v>
      </c>
      <c r="G531" s="186" t="s">
        <v>357</v>
      </c>
      <c r="H531" s="187">
        <v>270</v>
      </c>
      <c r="I531" s="188"/>
      <c r="J531" s="189">
        <f>ROUND(I531*H531,2)</f>
        <v>0</v>
      </c>
      <c r="K531" s="185" t="s">
        <v>1</v>
      </c>
      <c r="L531" s="40"/>
      <c r="M531" s="190" t="s">
        <v>1</v>
      </c>
      <c r="N531" s="191" t="s">
        <v>50</v>
      </c>
      <c r="O531" s="72"/>
      <c r="P531" s="192">
        <f>O531*H531</f>
        <v>0</v>
      </c>
      <c r="Q531" s="192">
        <v>0</v>
      </c>
      <c r="R531" s="192">
        <f>Q531*H531</f>
        <v>0</v>
      </c>
      <c r="S531" s="192">
        <v>0</v>
      </c>
      <c r="T531" s="193">
        <f>S531*H531</f>
        <v>0</v>
      </c>
      <c r="U531" s="35"/>
      <c r="V531" s="35"/>
      <c r="W531" s="35"/>
      <c r="X531" s="35"/>
      <c r="Y531" s="35"/>
      <c r="Z531" s="35"/>
      <c r="AA531" s="35"/>
      <c r="AB531" s="35"/>
      <c r="AC531" s="35"/>
      <c r="AD531" s="35"/>
      <c r="AE531" s="35"/>
      <c r="AR531" s="194" t="s">
        <v>272</v>
      </c>
      <c r="AT531" s="194" t="s">
        <v>143</v>
      </c>
      <c r="AU531" s="194" t="s">
        <v>95</v>
      </c>
      <c r="AY531" s="17" t="s">
        <v>140</v>
      </c>
      <c r="BE531" s="195">
        <f>IF(N531="základní",J531,0)</f>
        <v>0</v>
      </c>
      <c r="BF531" s="195">
        <f>IF(N531="snížená",J531,0)</f>
        <v>0</v>
      </c>
      <c r="BG531" s="195">
        <f>IF(N531="zákl. přenesená",J531,0)</f>
        <v>0</v>
      </c>
      <c r="BH531" s="195">
        <f>IF(N531="sníž. přenesená",J531,0)</f>
        <v>0</v>
      </c>
      <c r="BI531" s="195">
        <f>IF(N531="nulová",J531,0)</f>
        <v>0</v>
      </c>
      <c r="BJ531" s="17" t="s">
        <v>93</v>
      </c>
      <c r="BK531" s="195">
        <f>ROUND(I531*H531,2)</f>
        <v>0</v>
      </c>
      <c r="BL531" s="17" t="s">
        <v>272</v>
      </c>
      <c r="BM531" s="194" t="s">
        <v>676</v>
      </c>
    </row>
    <row r="532" spans="1:65" s="14" customFormat="1" ht="11.25">
      <c r="B532" s="207"/>
      <c r="C532" s="208"/>
      <c r="D532" s="198" t="s">
        <v>150</v>
      </c>
      <c r="E532" s="209" t="s">
        <v>1</v>
      </c>
      <c r="F532" s="210" t="s">
        <v>601</v>
      </c>
      <c r="G532" s="208"/>
      <c r="H532" s="211">
        <v>270</v>
      </c>
      <c r="I532" s="212"/>
      <c r="J532" s="208"/>
      <c r="K532" s="208"/>
      <c r="L532" s="213"/>
      <c r="M532" s="214"/>
      <c r="N532" s="215"/>
      <c r="O532" s="215"/>
      <c r="P532" s="215"/>
      <c r="Q532" s="215"/>
      <c r="R532" s="215"/>
      <c r="S532" s="215"/>
      <c r="T532" s="216"/>
      <c r="AT532" s="217" t="s">
        <v>150</v>
      </c>
      <c r="AU532" s="217" t="s">
        <v>95</v>
      </c>
      <c r="AV532" s="14" t="s">
        <v>95</v>
      </c>
      <c r="AW532" s="14" t="s">
        <v>40</v>
      </c>
      <c r="AX532" s="14" t="s">
        <v>85</v>
      </c>
      <c r="AY532" s="217" t="s">
        <v>140</v>
      </c>
    </row>
    <row r="533" spans="1:65" s="15" customFormat="1" ht="11.25">
      <c r="B533" s="218"/>
      <c r="C533" s="219"/>
      <c r="D533" s="198" t="s">
        <v>150</v>
      </c>
      <c r="E533" s="220" t="s">
        <v>1</v>
      </c>
      <c r="F533" s="221" t="s">
        <v>161</v>
      </c>
      <c r="G533" s="219"/>
      <c r="H533" s="222">
        <v>270</v>
      </c>
      <c r="I533" s="223"/>
      <c r="J533" s="219"/>
      <c r="K533" s="219"/>
      <c r="L533" s="224"/>
      <c r="M533" s="225"/>
      <c r="N533" s="226"/>
      <c r="O533" s="226"/>
      <c r="P533" s="226"/>
      <c r="Q533" s="226"/>
      <c r="R533" s="226"/>
      <c r="S533" s="226"/>
      <c r="T533" s="227"/>
      <c r="AT533" s="228" t="s">
        <v>150</v>
      </c>
      <c r="AU533" s="228" t="s">
        <v>95</v>
      </c>
      <c r="AV533" s="15" t="s">
        <v>148</v>
      </c>
      <c r="AW533" s="15" t="s">
        <v>40</v>
      </c>
      <c r="AX533" s="15" t="s">
        <v>93</v>
      </c>
      <c r="AY533" s="228" t="s">
        <v>140</v>
      </c>
    </row>
    <row r="534" spans="1:65" s="2" customFormat="1" ht="16.5" customHeight="1">
      <c r="A534" s="35"/>
      <c r="B534" s="36"/>
      <c r="C534" s="183" t="s">
        <v>677</v>
      </c>
      <c r="D534" s="183" t="s">
        <v>143</v>
      </c>
      <c r="E534" s="184" t="s">
        <v>678</v>
      </c>
      <c r="F534" s="185" t="s">
        <v>679</v>
      </c>
      <c r="G534" s="186" t="s">
        <v>445</v>
      </c>
      <c r="H534" s="187">
        <v>1</v>
      </c>
      <c r="I534" s="188"/>
      <c r="J534" s="189">
        <f>ROUND(I534*H534,2)</f>
        <v>0</v>
      </c>
      <c r="K534" s="185" t="s">
        <v>1</v>
      </c>
      <c r="L534" s="40"/>
      <c r="M534" s="190" t="s">
        <v>1</v>
      </c>
      <c r="N534" s="191" t="s">
        <v>50</v>
      </c>
      <c r="O534" s="72"/>
      <c r="P534" s="192">
        <f>O534*H534</f>
        <v>0</v>
      </c>
      <c r="Q534" s="192">
        <v>0</v>
      </c>
      <c r="R534" s="192">
        <f>Q534*H534</f>
        <v>0</v>
      </c>
      <c r="S534" s="192">
        <v>0</v>
      </c>
      <c r="T534" s="193">
        <f>S534*H534</f>
        <v>0</v>
      </c>
      <c r="U534" s="35"/>
      <c r="V534" s="35"/>
      <c r="W534" s="35"/>
      <c r="X534" s="35"/>
      <c r="Y534" s="35"/>
      <c r="Z534" s="35"/>
      <c r="AA534" s="35"/>
      <c r="AB534" s="35"/>
      <c r="AC534" s="35"/>
      <c r="AD534" s="35"/>
      <c r="AE534" s="35"/>
      <c r="AR534" s="194" t="s">
        <v>272</v>
      </c>
      <c r="AT534" s="194" t="s">
        <v>143</v>
      </c>
      <c r="AU534" s="194" t="s">
        <v>95</v>
      </c>
      <c r="AY534" s="17" t="s">
        <v>140</v>
      </c>
      <c r="BE534" s="195">
        <f>IF(N534="základní",J534,0)</f>
        <v>0</v>
      </c>
      <c r="BF534" s="195">
        <f>IF(N534="snížená",J534,0)</f>
        <v>0</v>
      </c>
      <c r="BG534" s="195">
        <f>IF(N534="zákl. přenesená",J534,0)</f>
        <v>0</v>
      </c>
      <c r="BH534" s="195">
        <f>IF(N534="sníž. přenesená",J534,0)</f>
        <v>0</v>
      </c>
      <c r="BI534" s="195">
        <f>IF(N534="nulová",J534,0)</f>
        <v>0</v>
      </c>
      <c r="BJ534" s="17" t="s">
        <v>93</v>
      </c>
      <c r="BK534" s="195">
        <f>ROUND(I534*H534,2)</f>
        <v>0</v>
      </c>
      <c r="BL534" s="17" t="s">
        <v>272</v>
      </c>
      <c r="BM534" s="194" t="s">
        <v>680</v>
      </c>
    </row>
    <row r="535" spans="1:65" s="12" customFormat="1" ht="22.9" customHeight="1">
      <c r="B535" s="167"/>
      <c r="C535" s="168"/>
      <c r="D535" s="169" t="s">
        <v>84</v>
      </c>
      <c r="E535" s="181" t="s">
        <v>681</v>
      </c>
      <c r="F535" s="181" t="s">
        <v>682</v>
      </c>
      <c r="G535" s="168"/>
      <c r="H535" s="168"/>
      <c r="I535" s="171"/>
      <c r="J535" s="182">
        <f>BK535</f>
        <v>0</v>
      </c>
      <c r="K535" s="168"/>
      <c r="L535" s="173"/>
      <c r="M535" s="174"/>
      <c r="N535" s="175"/>
      <c r="O535" s="175"/>
      <c r="P535" s="176">
        <f>SUM(P536:P544)</f>
        <v>0</v>
      </c>
      <c r="Q535" s="175"/>
      <c r="R535" s="176">
        <f>SUM(R536:R544)</f>
        <v>0</v>
      </c>
      <c r="S535" s="175"/>
      <c r="T535" s="177">
        <f>SUM(T536:T544)</f>
        <v>0</v>
      </c>
      <c r="AR535" s="178" t="s">
        <v>95</v>
      </c>
      <c r="AT535" s="179" t="s">
        <v>84</v>
      </c>
      <c r="AU535" s="179" t="s">
        <v>93</v>
      </c>
      <c r="AY535" s="178" t="s">
        <v>140</v>
      </c>
      <c r="BK535" s="180">
        <f>SUM(BK536:BK544)</f>
        <v>0</v>
      </c>
    </row>
    <row r="536" spans="1:65" s="2" customFormat="1" ht="33" customHeight="1">
      <c r="A536" s="35"/>
      <c r="B536" s="36"/>
      <c r="C536" s="183" t="s">
        <v>683</v>
      </c>
      <c r="D536" s="183" t="s">
        <v>143</v>
      </c>
      <c r="E536" s="184" t="s">
        <v>684</v>
      </c>
      <c r="F536" s="185" t="s">
        <v>685</v>
      </c>
      <c r="G536" s="186" t="s">
        <v>146</v>
      </c>
      <c r="H536" s="187">
        <v>5</v>
      </c>
      <c r="I536" s="188"/>
      <c r="J536" s="189">
        <f>ROUND(I536*H536,2)</f>
        <v>0</v>
      </c>
      <c r="K536" s="185" t="s">
        <v>147</v>
      </c>
      <c r="L536" s="40"/>
      <c r="M536" s="190" t="s">
        <v>1</v>
      </c>
      <c r="N536" s="191" t="s">
        <v>50</v>
      </c>
      <c r="O536" s="72"/>
      <c r="P536" s="192">
        <f>O536*H536</f>
        <v>0</v>
      </c>
      <c r="Q536" s="192">
        <v>0</v>
      </c>
      <c r="R536" s="192">
        <f>Q536*H536</f>
        <v>0</v>
      </c>
      <c r="S536" s="192">
        <v>0</v>
      </c>
      <c r="T536" s="193">
        <f>S536*H536</f>
        <v>0</v>
      </c>
      <c r="U536" s="35"/>
      <c r="V536" s="35"/>
      <c r="W536" s="35"/>
      <c r="X536" s="35"/>
      <c r="Y536" s="35"/>
      <c r="Z536" s="35"/>
      <c r="AA536" s="35"/>
      <c r="AB536" s="35"/>
      <c r="AC536" s="35"/>
      <c r="AD536" s="35"/>
      <c r="AE536" s="35"/>
      <c r="AR536" s="194" t="s">
        <v>272</v>
      </c>
      <c r="AT536" s="194" t="s">
        <v>143</v>
      </c>
      <c r="AU536" s="194" t="s">
        <v>95</v>
      </c>
      <c r="AY536" s="17" t="s">
        <v>140</v>
      </c>
      <c r="BE536" s="195">
        <f>IF(N536="základní",J536,0)</f>
        <v>0</v>
      </c>
      <c r="BF536" s="195">
        <f>IF(N536="snížená",J536,0)</f>
        <v>0</v>
      </c>
      <c r="BG536" s="195">
        <f>IF(N536="zákl. přenesená",J536,0)</f>
        <v>0</v>
      </c>
      <c r="BH536" s="195">
        <f>IF(N536="sníž. přenesená",J536,0)</f>
        <v>0</v>
      </c>
      <c r="BI536" s="195">
        <f>IF(N536="nulová",J536,0)</f>
        <v>0</v>
      </c>
      <c r="BJ536" s="17" t="s">
        <v>93</v>
      </c>
      <c r="BK536" s="195">
        <f>ROUND(I536*H536,2)</f>
        <v>0</v>
      </c>
      <c r="BL536" s="17" t="s">
        <v>272</v>
      </c>
      <c r="BM536" s="194" t="s">
        <v>686</v>
      </c>
    </row>
    <row r="537" spans="1:65" s="14" customFormat="1" ht="11.25">
      <c r="B537" s="207"/>
      <c r="C537" s="208"/>
      <c r="D537" s="198" t="s">
        <v>150</v>
      </c>
      <c r="E537" s="209" t="s">
        <v>1</v>
      </c>
      <c r="F537" s="210" t="s">
        <v>477</v>
      </c>
      <c r="G537" s="208"/>
      <c r="H537" s="211">
        <v>1</v>
      </c>
      <c r="I537" s="212"/>
      <c r="J537" s="208"/>
      <c r="K537" s="208"/>
      <c r="L537" s="213"/>
      <c r="M537" s="214"/>
      <c r="N537" s="215"/>
      <c r="O537" s="215"/>
      <c r="P537" s="215"/>
      <c r="Q537" s="215"/>
      <c r="R537" s="215"/>
      <c r="S537" s="215"/>
      <c r="T537" s="216"/>
      <c r="AT537" s="217" t="s">
        <v>150</v>
      </c>
      <c r="AU537" s="217" t="s">
        <v>95</v>
      </c>
      <c r="AV537" s="14" t="s">
        <v>95</v>
      </c>
      <c r="AW537" s="14" t="s">
        <v>40</v>
      </c>
      <c r="AX537" s="14" t="s">
        <v>85</v>
      </c>
      <c r="AY537" s="217" t="s">
        <v>140</v>
      </c>
    </row>
    <row r="538" spans="1:65" s="14" customFormat="1" ht="11.25">
      <c r="B538" s="207"/>
      <c r="C538" s="208"/>
      <c r="D538" s="198" t="s">
        <v>150</v>
      </c>
      <c r="E538" s="209" t="s">
        <v>1</v>
      </c>
      <c r="F538" s="210" t="s">
        <v>687</v>
      </c>
      <c r="G538" s="208"/>
      <c r="H538" s="211">
        <v>2</v>
      </c>
      <c r="I538" s="212"/>
      <c r="J538" s="208"/>
      <c r="K538" s="208"/>
      <c r="L538" s="213"/>
      <c r="M538" s="214"/>
      <c r="N538" s="215"/>
      <c r="O538" s="215"/>
      <c r="P538" s="215"/>
      <c r="Q538" s="215"/>
      <c r="R538" s="215"/>
      <c r="S538" s="215"/>
      <c r="T538" s="216"/>
      <c r="AT538" s="217" t="s">
        <v>150</v>
      </c>
      <c r="AU538" s="217" t="s">
        <v>95</v>
      </c>
      <c r="AV538" s="14" t="s">
        <v>95</v>
      </c>
      <c r="AW538" s="14" t="s">
        <v>40</v>
      </c>
      <c r="AX538" s="14" t="s">
        <v>85</v>
      </c>
      <c r="AY538" s="217" t="s">
        <v>140</v>
      </c>
    </row>
    <row r="539" spans="1:65" s="14" customFormat="1" ht="11.25">
      <c r="B539" s="207"/>
      <c r="C539" s="208"/>
      <c r="D539" s="198" t="s">
        <v>150</v>
      </c>
      <c r="E539" s="209" t="s">
        <v>1</v>
      </c>
      <c r="F539" s="210" t="s">
        <v>688</v>
      </c>
      <c r="G539" s="208"/>
      <c r="H539" s="211">
        <v>1</v>
      </c>
      <c r="I539" s="212"/>
      <c r="J539" s="208"/>
      <c r="K539" s="208"/>
      <c r="L539" s="213"/>
      <c r="M539" s="214"/>
      <c r="N539" s="215"/>
      <c r="O539" s="215"/>
      <c r="P539" s="215"/>
      <c r="Q539" s="215"/>
      <c r="R539" s="215"/>
      <c r="S539" s="215"/>
      <c r="T539" s="216"/>
      <c r="AT539" s="217" t="s">
        <v>150</v>
      </c>
      <c r="AU539" s="217" t="s">
        <v>95</v>
      </c>
      <c r="AV539" s="14" t="s">
        <v>95</v>
      </c>
      <c r="AW539" s="14" t="s">
        <v>40</v>
      </c>
      <c r="AX539" s="14" t="s">
        <v>85</v>
      </c>
      <c r="AY539" s="217" t="s">
        <v>140</v>
      </c>
    </row>
    <row r="540" spans="1:65" s="14" customFormat="1" ht="11.25">
      <c r="B540" s="207"/>
      <c r="C540" s="208"/>
      <c r="D540" s="198" t="s">
        <v>150</v>
      </c>
      <c r="E540" s="209" t="s">
        <v>1</v>
      </c>
      <c r="F540" s="210" t="s">
        <v>482</v>
      </c>
      <c r="G540" s="208"/>
      <c r="H540" s="211">
        <v>1</v>
      </c>
      <c r="I540" s="212"/>
      <c r="J540" s="208"/>
      <c r="K540" s="208"/>
      <c r="L540" s="213"/>
      <c r="M540" s="214"/>
      <c r="N540" s="215"/>
      <c r="O540" s="215"/>
      <c r="P540" s="215"/>
      <c r="Q540" s="215"/>
      <c r="R540" s="215"/>
      <c r="S540" s="215"/>
      <c r="T540" s="216"/>
      <c r="AT540" s="217" t="s">
        <v>150</v>
      </c>
      <c r="AU540" s="217" t="s">
        <v>95</v>
      </c>
      <c r="AV540" s="14" t="s">
        <v>95</v>
      </c>
      <c r="AW540" s="14" t="s">
        <v>40</v>
      </c>
      <c r="AX540" s="14" t="s">
        <v>85</v>
      </c>
      <c r="AY540" s="217" t="s">
        <v>140</v>
      </c>
    </row>
    <row r="541" spans="1:65" s="15" customFormat="1" ht="11.25">
      <c r="B541" s="218"/>
      <c r="C541" s="219"/>
      <c r="D541" s="198" t="s">
        <v>150</v>
      </c>
      <c r="E541" s="220" t="s">
        <v>1</v>
      </c>
      <c r="F541" s="221" t="s">
        <v>161</v>
      </c>
      <c r="G541" s="219"/>
      <c r="H541" s="222">
        <v>5</v>
      </c>
      <c r="I541" s="223"/>
      <c r="J541" s="219"/>
      <c r="K541" s="219"/>
      <c r="L541" s="224"/>
      <c r="M541" s="225"/>
      <c r="N541" s="226"/>
      <c r="O541" s="226"/>
      <c r="P541" s="226"/>
      <c r="Q541" s="226"/>
      <c r="R541" s="226"/>
      <c r="S541" s="226"/>
      <c r="T541" s="227"/>
      <c r="AT541" s="228" t="s">
        <v>150</v>
      </c>
      <c r="AU541" s="228" t="s">
        <v>95</v>
      </c>
      <c r="AV541" s="15" t="s">
        <v>148</v>
      </c>
      <c r="AW541" s="15" t="s">
        <v>40</v>
      </c>
      <c r="AX541" s="15" t="s">
        <v>93</v>
      </c>
      <c r="AY541" s="228" t="s">
        <v>140</v>
      </c>
    </row>
    <row r="542" spans="1:65" s="2" customFormat="1" ht="37.9" customHeight="1">
      <c r="A542" s="35"/>
      <c r="B542" s="36"/>
      <c r="C542" s="183" t="s">
        <v>689</v>
      </c>
      <c r="D542" s="183" t="s">
        <v>143</v>
      </c>
      <c r="E542" s="184" t="s">
        <v>690</v>
      </c>
      <c r="F542" s="185" t="s">
        <v>691</v>
      </c>
      <c r="G542" s="186" t="s">
        <v>357</v>
      </c>
      <c r="H542" s="187">
        <v>9</v>
      </c>
      <c r="I542" s="188"/>
      <c r="J542" s="189">
        <f>ROUND(I542*H542,2)</f>
        <v>0</v>
      </c>
      <c r="K542" s="185" t="s">
        <v>147</v>
      </c>
      <c r="L542" s="40"/>
      <c r="M542" s="190" t="s">
        <v>1</v>
      </c>
      <c r="N542" s="191" t="s">
        <v>50</v>
      </c>
      <c r="O542" s="72"/>
      <c r="P542" s="192">
        <f>O542*H542</f>
        <v>0</v>
      </c>
      <c r="Q542" s="192">
        <v>0</v>
      </c>
      <c r="R542" s="192">
        <f>Q542*H542</f>
        <v>0</v>
      </c>
      <c r="S542" s="192">
        <v>0</v>
      </c>
      <c r="T542" s="193">
        <f>S542*H542</f>
        <v>0</v>
      </c>
      <c r="U542" s="35"/>
      <c r="V542" s="35"/>
      <c r="W542" s="35"/>
      <c r="X542" s="35"/>
      <c r="Y542" s="35"/>
      <c r="Z542" s="35"/>
      <c r="AA542" s="35"/>
      <c r="AB542" s="35"/>
      <c r="AC542" s="35"/>
      <c r="AD542" s="35"/>
      <c r="AE542" s="35"/>
      <c r="AR542" s="194" t="s">
        <v>272</v>
      </c>
      <c r="AT542" s="194" t="s">
        <v>143</v>
      </c>
      <c r="AU542" s="194" t="s">
        <v>95</v>
      </c>
      <c r="AY542" s="17" t="s">
        <v>140</v>
      </c>
      <c r="BE542" s="195">
        <f>IF(N542="základní",J542,0)</f>
        <v>0</v>
      </c>
      <c r="BF542" s="195">
        <f>IF(N542="snížená",J542,0)</f>
        <v>0</v>
      </c>
      <c r="BG542" s="195">
        <f>IF(N542="zákl. přenesená",J542,0)</f>
        <v>0</v>
      </c>
      <c r="BH542" s="195">
        <f>IF(N542="sníž. přenesená",J542,0)</f>
        <v>0</v>
      </c>
      <c r="BI542" s="195">
        <f>IF(N542="nulová",J542,0)</f>
        <v>0</v>
      </c>
      <c r="BJ542" s="17" t="s">
        <v>93</v>
      </c>
      <c r="BK542" s="195">
        <f>ROUND(I542*H542,2)</f>
        <v>0</v>
      </c>
      <c r="BL542" s="17" t="s">
        <v>272</v>
      </c>
      <c r="BM542" s="194" t="s">
        <v>692</v>
      </c>
    </row>
    <row r="543" spans="1:65" s="14" customFormat="1" ht="11.25">
      <c r="B543" s="207"/>
      <c r="C543" s="208"/>
      <c r="D543" s="198" t="s">
        <v>150</v>
      </c>
      <c r="E543" s="209" t="s">
        <v>1</v>
      </c>
      <c r="F543" s="210" t="s">
        <v>693</v>
      </c>
      <c r="G543" s="208"/>
      <c r="H543" s="211">
        <v>9</v>
      </c>
      <c r="I543" s="212"/>
      <c r="J543" s="208"/>
      <c r="K543" s="208"/>
      <c r="L543" s="213"/>
      <c r="M543" s="214"/>
      <c r="N543" s="215"/>
      <c r="O543" s="215"/>
      <c r="P543" s="215"/>
      <c r="Q543" s="215"/>
      <c r="R543" s="215"/>
      <c r="S543" s="215"/>
      <c r="T543" s="216"/>
      <c r="AT543" s="217" t="s">
        <v>150</v>
      </c>
      <c r="AU543" s="217" t="s">
        <v>95</v>
      </c>
      <c r="AV543" s="14" t="s">
        <v>95</v>
      </c>
      <c r="AW543" s="14" t="s">
        <v>40</v>
      </c>
      <c r="AX543" s="14" t="s">
        <v>85</v>
      </c>
      <c r="AY543" s="217" t="s">
        <v>140</v>
      </c>
    </row>
    <row r="544" spans="1:65" s="15" customFormat="1" ht="11.25">
      <c r="B544" s="218"/>
      <c r="C544" s="219"/>
      <c r="D544" s="198" t="s">
        <v>150</v>
      </c>
      <c r="E544" s="220" t="s">
        <v>1</v>
      </c>
      <c r="F544" s="221" t="s">
        <v>161</v>
      </c>
      <c r="G544" s="219"/>
      <c r="H544" s="222">
        <v>9</v>
      </c>
      <c r="I544" s="223"/>
      <c r="J544" s="219"/>
      <c r="K544" s="219"/>
      <c r="L544" s="224"/>
      <c r="M544" s="225"/>
      <c r="N544" s="226"/>
      <c r="O544" s="226"/>
      <c r="P544" s="226"/>
      <c r="Q544" s="226"/>
      <c r="R544" s="226"/>
      <c r="S544" s="226"/>
      <c r="T544" s="227"/>
      <c r="AT544" s="228" t="s">
        <v>150</v>
      </c>
      <c r="AU544" s="228" t="s">
        <v>95</v>
      </c>
      <c r="AV544" s="15" t="s">
        <v>148</v>
      </c>
      <c r="AW544" s="15" t="s">
        <v>40</v>
      </c>
      <c r="AX544" s="15" t="s">
        <v>93</v>
      </c>
      <c r="AY544" s="228" t="s">
        <v>140</v>
      </c>
    </row>
    <row r="545" spans="1:65" s="12" customFormat="1" ht="22.9" customHeight="1">
      <c r="B545" s="167"/>
      <c r="C545" s="168"/>
      <c r="D545" s="169" t="s">
        <v>84</v>
      </c>
      <c r="E545" s="181" t="s">
        <v>694</v>
      </c>
      <c r="F545" s="181" t="s">
        <v>695</v>
      </c>
      <c r="G545" s="168"/>
      <c r="H545" s="168"/>
      <c r="I545" s="171"/>
      <c r="J545" s="182">
        <f>BK545</f>
        <v>0</v>
      </c>
      <c r="K545" s="168"/>
      <c r="L545" s="173"/>
      <c r="M545" s="174"/>
      <c r="N545" s="175"/>
      <c r="O545" s="175"/>
      <c r="P545" s="176">
        <f>SUM(P546:P580)</f>
        <v>0</v>
      </c>
      <c r="Q545" s="175"/>
      <c r="R545" s="176">
        <f>SUM(R546:R580)</f>
        <v>2.3829586999999997</v>
      </c>
      <c r="S545" s="175"/>
      <c r="T545" s="177">
        <f>SUM(T546:T580)</f>
        <v>0.31308675000000002</v>
      </c>
      <c r="AR545" s="178" t="s">
        <v>95</v>
      </c>
      <c r="AT545" s="179" t="s">
        <v>84</v>
      </c>
      <c r="AU545" s="179" t="s">
        <v>93</v>
      </c>
      <c r="AY545" s="178" t="s">
        <v>140</v>
      </c>
      <c r="BK545" s="180">
        <f>SUM(BK546:BK580)</f>
        <v>0</v>
      </c>
    </row>
    <row r="546" spans="1:65" s="2" customFormat="1" ht="37.9" customHeight="1">
      <c r="A546" s="35"/>
      <c r="B546" s="36"/>
      <c r="C546" s="183" t="s">
        <v>696</v>
      </c>
      <c r="D546" s="183" t="s">
        <v>143</v>
      </c>
      <c r="E546" s="184" t="s">
        <v>697</v>
      </c>
      <c r="F546" s="185" t="s">
        <v>698</v>
      </c>
      <c r="G546" s="186" t="s">
        <v>164</v>
      </c>
      <c r="H546" s="187">
        <v>9.8610000000000007</v>
      </c>
      <c r="I546" s="188"/>
      <c r="J546" s="189">
        <f>ROUND(I546*H546,2)</f>
        <v>0</v>
      </c>
      <c r="K546" s="185" t="s">
        <v>147</v>
      </c>
      <c r="L546" s="40"/>
      <c r="M546" s="190" t="s">
        <v>1</v>
      </c>
      <c r="N546" s="191" t="s">
        <v>50</v>
      </c>
      <c r="O546" s="72"/>
      <c r="P546" s="192">
        <f>O546*H546</f>
        <v>0</v>
      </c>
      <c r="Q546" s="192">
        <v>0</v>
      </c>
      <c r="R546" s="192">
        <f>Q546*H546</f>
        <v>0</v>
      </c>
      <c r="S546" s="192">
        <v>3.175E-2</v>
      </c>
      <c r="T546" s="193">
        <f>S546*H546</f>
        <v>0.31308675000000002</v>
      </c>
      <c r="U546" s="35"/>
      <c r="V546" s="35"/>
      <c r="W546" s="35"/>
      <c r="X546" s="35"/>
      <c r="Y546" s="35"/>
      <c r="Z546" s="35"/>
      <c r="AA546" s="35"/>
      <c r="AB546" s="35"/>
      <c r="AC546" s="35"/>
      <c r="AD546" s="35"/>
      <c r="AE546" s="35"/>
      <c r="AR546" s="194" t="s">
        <v>272</v>
      </c>
      <c r="AT546" s="194" t="s">
        <v>143</v>
      </c>
      <c r="AU546" s="194" t="s">
        <v>95</v>
      </c>
      <c r="AY546" s="17" t="s">
        <v>140</v>
      </c>
      <c r="BE546" s="195">
        <f>IF(N546="základní",J546,0)</f>
        <v>0</v>
      </c>
      <c r="BF546" s="195">
        <f>IF(N546="snížená",J546,0)</f>
        <v>0</v>
      </c>
      <c r="BG546" s="195">
        <f>IF(N546="zákl. přenesená",J546,0)</f>
        <v>0</v>
      </c>
      <c r="BH546" s="195">
        <f>IF(N546="sníž. přenesená",J546,0)</f>
        <v>0</v>
      </c>
      <c r="BI546" s="195">
        <f>IF(N546="nulová",J546,0)</f>
        <v>0</v>
      </c>
      <c r="BJ546" s="17" t="s">
        <v>93</v>
      </c>
      <c r="BK546" s="195">
        <f>ROUND(I546*H546,2)</f>
        <v>0</v>
      </c>
      <c r="BL546" s="17" t="s">
        <v>272</v>
      </c>
      <c r="BM546" s="194" t="s">
        <v>699</v>
      </c>
    </row>
    <row r="547" spans="1:65" s="13" customFormat="1" ht="11.25">
      <c r="B547" s="196"/>
      <c r="C547" s="197"/>
      <c r="D547" s="198" t="s">
        <v>150</v>
      </c>
      <c r="E547" s="199" t="s">
        <v>1</v>
      </c>
      <c r="F547" s="200" t="s">
        <v>700</v>
      </c>
      <c r="G547" s="197"/>
      <c r="H547" s="199" t="s">
        <v>1</v>
      </c>
      <c r="I547" s="201"/>
      <c r="J547" s="197"/>
      <c r="K547" s="197"/>
      <c r="L547" s="202"/>
      <c r="M547" s="203"/>
      <c r="N547" s="204"/>
      <c r="O547" s="204"/>
      <c r="P547" s="204"/>
      <c r="Q547" s="204"/>
      <c r="R547" s="204"/>
      <c r="S547" s="204"/>
      <c r="T547" s="205"/>
      <c r="AT547" s="206" t="s">
        <v>150</v>
      </c>
      <c r="AU547" s="206" t="s">
        <v>95</v>
      </c>
      <c r="AV547" s="13" t="s">
        <v>93</v>
      </c>
      <c r="AW547" s="13" t="s">
        <v>40</v>
      </c>
      <c r="AX547" s="13" t="s">
        <v>85</v>
      </c>
      <c r="AY547" s="206" t="s">
        <v>140</v>
      </c>
    </row>
    <row r="548" spans="1:65" s="14" customFormat="1" ht="11.25">
      <c r="B548" s="207"/>
      <c r="C548" s="208"/>
      <c r="D548" s="198" t="s">
        <v>150</v>
      </c>
      <c r="E548" s="209" t="s">
        <v>1</v>
      </c>
      <c r="F548" s="210" t="s">
        <v>701</v>
      </c>
      <c r="G548" s="208"/>
      <c r="H548" s="211">
        <v>9.8610000000000007</v>
      </c>
      <c r="I548" s="212"/>
      <c r="J548" s="208"/>
      <c r="K548" s="208"/>
      <c r="L548" s="213"/>
      <c r="M548" s="214"/>
      <c r="N548" s="215"/>
      <c r="O548" s="215"/>
      <c r="P548" s="215"/>
      <c r="Q548" s="215"/>
      <c r="R548" s="215"/>
      <c r="S548" s="215"/>
      <c r="T548" s="216"/>
      <c r="AT548" s="217" t="s">
        <v>150</v>
      </c>
      <c r="AU548" s="217" t="s">
        <v>95</v>
      </c>
      <c r="AV548" s="14" t="s">
        <v>95</v>
      </c>
      <c r="AW548" s="14" t="s">
        <v>40</v>
      </c>
      <c r="AX548" s="14" t="s">
        <v>93</v>
      </c>
      <c r="AY548" s="217" t="s">
        <v>140</v>
      </c>
    </row>
    <row r="549" spans="1:65" s="2" customFormat="1" ht="33" customHeight="1">
      <c r="A549" s="35"/>
      <c r="B549" s="36"/>
      <c r="C549" s="183" t="s">
        <v>702</v>
      </c>
      <c r="D549" s="183" t="s">
        <v>143</v>
      </c>
      <c r="E549" s="184" t="s">
        <v>703</v>
      </c>
      <c r="F549" s="185" t="s">
        <v>704</v>
      </c>
      <c r="G549" s="186" t="s">
        <v>164</v>
      </c>
      <c r="H549" s="187">
        <v>4.2720000000000002</v>
      </c>
      <c r="I549" s="188"/>
      <c r="J549" s="189">
        <f>ROUND(I549*H549,2)</f>
        <v>0</v>
      </c>
      <c r="K549" s="185" t="s">
        <v>147</v>
      </c>
      <c r="L549" s="40"/>
      <c r="M549" s="190" t="s">
        <v>1</v>
      </c>
      <c r="N549" s="191" t="s">
        <v>50</v>
      </c>
      <c r="O549" s="72"/>
      <c r="P549" s="192">
        <f>O549*H549</f>
        <v>0</v>
      </c>
      <c r="Q549" s="192">
        <v>1.355E-2</v>
      </c>
      <c r="R549" s="192">
        <f>Q549*H549</f>
        <v>5.7885600000000002E-2</v>
      </c>
      <c r="S549" s="192">
        <v>0</v>
      </c>
      <c r="T549" s="193">
        <f>S549*H549</f>
        <v>0</v>
      </c>
      <c r="U549" s="35"/>
      <c r="V549" s="35"/>
      <c r="W549" s="35"/>
      <c r="X549" s="35"/>
      <c r="Y549" s="35"/>
      <c r="Z549" s="35"/>
      <c r="AA549" s="35"/>
      <c r="AB549" s="35"/>
      <c r="AC549" s="35"/>
      <c r="AD549" s="35"/>
      <c r="AE549" s="35"/>
      <c r="AR549" s="194" t="s">
        <v>272</v>
      </c>
      <c r="AT549" s="194" t="s">
        <v>143</v>
      </c>
      <c r="AU549" s="194" t="s">
        <v>95</v>
      </c>
      <c r="AY549" s="17" t="s">
        <v>140</v>
      </c>
      <c r="BE549" s="195">
        <f>IF(N549="základní",J549,0)</f>
        <v>0</v>
      </c>
      <c r="BF549" s="195">
        <f>IF(N549="snížená",J549,0)</f>
        <v>0</v>
      </c>
      <c r="BG549" s="195">
        <f>IF(N549="zákl. přenesená",J549,0)</f>
        <v>0</v>
      </c>
      <c r="BH549" s="195">
        <f>IF(N549="sníž. přenesená",J549,0)</f>
        <v>0</v>
      </c>
      <c r="BI549" s="195">
        <f>IF(N549="nulová",J549,0)</f>
        <v>0</v>
      </c>
      <c r="BJ549" s="17" t="s">
        <v>93</v>
      </c>
      <c r="BK549" s="195">
        <f>ROUND(I549*H549,2)</f>
        <v>0</v>
      </c>
      <c r="BL549" s="17" t="s">
        <v>272</v>
      </c>
      <c r="BM549" s="194" t="s">
        <v>705</v>
      </c>
    </row>
    <row r="550" spans="1:65" s="14" customFormat="1" ht="11.25">
      <c r="B550" s="207"/>
      <c r="C550" s="208"/>
      <c r="D550" s="198" t="s">
        <v>150</v>
      </c>
      <c r="E550" s="209" t="s">
        <v>1</v>
      </c>
      <c r="F550" s="210" t="s">
        <v>706</v>
      </c>
      <c r="G550" s="208"/>
      <c r="H550" s="211">
        <v>1.08</v>
      </c>
      <c r="I550" s="212"/>
      <c r="J550" s="208"/>
      <c r="K550" s="208"/>
      <c r="L550" s="213"/>
      <c r="M550" s="214"/>
      <c r="N550" s="215"/>
      <c r="O550" s="215"/>
      <c r="P550" s="215"/>
      <c r="Q550" s="215"/>
      <c r="R550" s="215"/>
      <c r="S550" s="215"/>
      <c r="T550" s="216"/>
      <c r="AT550" s="217" t="s">
        <v>150</v>
      </c>
      <c r="AU550" s="217" t="s">
        <v>95</v>
      </c>
      <c r="AV550" s="14" t="s">
        <v>95</v>
      </c>
      <c r="AW550" s="14" t="s">
        <v>40</v>
      </c>
      <c r="AX550" s="14" t="s">
        <v>85</v>
      </c>
      <c r="AY550" s="217" t="s">
        <v>140</v>
      </c>
    </row>
    <row r="551" spans="1:65" s="14" customFormat="1" ht="11.25">
      <c r="B551" s="207"/>
      <c r="C551" s="208"/>
      <c r="D551" s="198" t="s">
        <v>150</v>
      </c>
      <c r="E551" s="209" t="s">
        <v>1</v>
      </c>
      <c r="F551" s="210" t="s">
        <v>707</v>
      </c>
      <c r="G551" s="208"/>
      <c r="H551" s="211">
        <v>1.08</v>
      </c>
      <c r="I551" s="212"/>
      <c r="J551" s="208"/>
      <c r="K551" s="208"/>
      <c r="L551" s="213"/>
      <c r="M551" s="214"/>
      <c r="N551" s="215"/>
      <c r="O551" s="215"/>
      <c r="P551" s="215"/>
      <c r="Q551" s="215"/>
      <c r="R551" s="215"/>
      <c r="S551" s="215"/>
      <c r="T551" s="216"/>
      <c r="AT551" s="217" t="s">
        <v>150</v>
      </c>
      <c r="AU551" s="217" t="s">
        <v>95</v>
      </c>
      <c r="AV551" s="14" t="s">
        <v>95</v>
      </c>
      <c r="AW551" s="14" t="s">
        <v>40</v>
      </c>
      <c r="AX551" s="14" t="s">
        <v>85</v>
      </c>
      <c r="AY551" s="217" t="s">
        <v>140</v>
      </c>
    </row>
    <row r="552" spans="1:65" s="14" customFormat="1" ht="11.25">
      <c r="B552" s="207"/>
      <c r="C552" s="208"/>
      <c r="D552" s="198" t="s">
        <v>150</v>
      </c>
      <c r="E552" s="209" t="s">
        <v>1</v>
      </c>
      <c r="F552" s="210" t="s">
        <v>708</v>
      </c>
      <c r="G552" s="208"/>
      <c r="H552" s="211">
        <v>1.032</v>
      </c>
      <c r="I552" s="212"/>
      <c r="J552" s="208"/>
      <c r="K552" s="208"/>
      <c r="L552" s="213"/>
      <c r="M552" s="214"/>
      <c r="N552" s="215"/>
      <c r="O552" s="215"/>
      <c r="P552" s="215"/>
      <c r="Q552" s="215"/>
      <c r="R552" s="215"/>
      <c r="S552" s="215"/>
      <c r="T552" s="216"/>
      <c r="AT552" s="217" t="s">
        <v>150</v>
      </c>
      <c r="AU552" s="217" t="s">
        <v>95</v>
      </c>
      <c r="AV552" s="14" t="s">
        <v>95</v>
      </c>
      <c r="AW552" s="14" t="s">
        <v>40</v>
      </c>
      <c r="AX552" s="14" t="s">
        <v>85</v>
      </c>
      <c r="AY552" s="217" t="s">
        <v>140</v>
      </c>
    </row>
    <row r="553" spans="1:65" s="14" customFormat="1" ht="11.25">
      <c r="B553" s="207"/>
      <c r="C553" s="208"/>
      <c r="D553" s="198" t="s">
        <v>150</v>
      </c>
      <c r="E553" s="209" t="s">
        <v>1</v>
      </c>
      <c r="F553" s="210" t="s">
        <v>709</v>
      </c>
      <c r="G553" s="208"/>
      <c r="H553" s="211">
        <v>1.08</v>
      </c>
      <c r="I553" s="212"/>
      <c r="J553" s="208"/>
      <c r="K553" s="208"/>
      <c r="L553" s="213"/>
      <c r="M553" s="214"/>
      <c r="N553" s="215"/>
      <c r="O553" s="215"/>
      <c r="P553" s="215"/>
      <c r="Q553" s="215"/>
      <c r="R553" s="215"/>
      <c r="S553" s="215"/>
      <c r="T553" s="216"/>
      <c r="AT553" s="217" t="s">
        <v>150</v>
      </c>
      <c r="AU553" s="217" t="s">
        <v>95</v>
      </c>
      <c r="AV553" s="14" t="s">
        <v>95</v>
      </c>
      <c r="AW553" s="14" t="s">
        <v>40</v>
      </c>
      <c r="AX553" s="14" t="s">
        <v>85</v>
      </c>
      <c r="AY553" s="217" t="s">
        <v>140</v>
      </c>
    </row>
    <row r="554" spans="1:65" s="15" customFormat="1" ht="11.25">
      <c r="B554" s="218"/>
      <c r="C554" s="219"/>
      <c r="D554" s="198" t="s">
        <v>150</v>
      </c>
      <c r="E554" s="220" t="s">
        <v>1</v>
      </c>
      <c r="F554" s="221" t="s">
        <v>161</v>
      </c>
      <c r="G554" s="219"/>
      <c r="H554" s="222">
        <v>4.2720000000000002</v>
      </c>
      <c r="I554" s="223"/>
      <c r="J554" s="219"/>
      <c r="K554" s="219"/>
      <c r="L554" s="224"/>
      <c r="M554" s="225"/>
      <c r="N554" s="226"/>
      <c r="O554" s="226"/>
      <c r="P554" s="226"/>
      <c r="Q554" s="226"/>
      <c r="R554" s="226"/>
      <c r="S554" s="226"/>
      <c r="T554" s="227"/>
      <c r="AT554" s="228" t="s">
        <v>150</v>
      </c>
      <c r="AU554" s="228" t="s">
        <v>95</v>
      </c>
      <c r="AV554" s="15" t="s">
        <v>148</v>
      </c>
      <c r="AW554" s="15" t="s">
        <v>40</v>
      </c>
      <c r="AX554" s="15" t="s">
        <v>93</v>
      </c>
      <c r="AY554" s="228" t="s">
        <v>140</v>
      </c>
    </row>
    <row r="555" spans="1:65" s="2" customFormat="1" ht="16.5" customHeight="1">
      <c r="A555" s="35"/>
      <c r="B555" s="36"/>
      <c r="C555" s="183" t="s">
        <v>710</v>
      </c>
      <c r="D555" s="183" t="s">
        <v>143</v>
      </c>
      <c r="E555" s="184" t="s">
        <v>711</v>
      </c>
      <c r="F555" s="185" t="s">
        <v>712</v>
      </c>
      <c r="G555" s="186" t="s">
        <v>164</v>
      </c>
      <c r="H555" s="187">
        <v>4.2720000000000002</v>
      </c>
      <c r="I555" s="188"/>
      <c r="J555" s="189">
        <f>ROUND(I555*H555,2)</f>
        <v>0</v>
      </c>
      <c r="K555" s="185" t="s">
        <v>147</v>
      </c>
      <c r="L555" s="40"/>
      <c r="M555" s="190" t="s">
        <v>1</v>
      </c>
      <c r="N555" s="191" t="s">
        <v>50</v>
      </c>
      <c r="O555" s="72"/>
      <c r="P555" s="192">
        <f>O555*H555</f>
        <v>0</v>
      </c>
      <c r="Q555" s="192">
        <v>1E-4</v>
      </c>
      <c r="R555" s="192">
        <f>Q555*H555</f>
        <v>4.2720000000000003E-4</v>
      </c>
      <c r="S555" s="192">
        <v>0</v>
      </c>
      <c r="T555" s="193">
        <f>S555*H555</f>
        <v>0</v>
      </c>
      <c r="U555" s="35"/>
      <c r="V555" s="35"/>
      <c r="W555" s="35"/>
      <c r="X555" s="35"/>
      <c r="Y555" s="35"/>
      <c r="Z555" s="35"/>
      <c r="AA555" s="35"/>
      <c r="AB555" s="35"/>
      <c r="AC555" s="35"/>
      <c r="AD555" s="35"/>
      <c r="AE555" s="35"/>
      <c r="AR555" s="194" t="s">
        <v>272</v>
      </c>
      <c r="AT555" s="194" t="s">
        <v>143</v>
      </c>
      <c r="AU555" s="194" t="s">
        <v>95</v>
      </c>
      <c r="AY555" s="17" t="s">
        <v>140</v>
      </c>
      <c r="BE555" s="195">
        <f>IF(N555="základní",J555,0)</f>
        <v>0</v>
      </c>
      <c r="BF555" s="195">
        <f>IF(N555="snížená",J555,0)</f>
        <v>0</v>
      </c>
      <c r="BG555" s="195">
        <f>IF(N555="zákl. přenesená",J555,0)</f>
        <v>0</v>
      </c>
      <c r="BH555" s="195">
        <f>IF(N555="sníž. přenesená",J555,0)</f>
        <v>0</v>
      </c>
      <c r="BI555" s="195">
        <f>IF(N555="nulová",J555,0)</f>
        <v>0</v>
      </c>
      <c r="BJ555" s="17" t="s">
        <v>93</v>
      </c>
      <c r="BK555" s="195">
        <f>ROUND(I555*H555,2)</f>
        <v>0</v>
      </c>
      <c r="BL555" s="17" t="s">
        <v>272</v>
      </c>
      <c r="BM555" s="194" t="s">
        <v>713</v>
      </c>
    </row>
    <row r="556" spans="1:65" s="2" customFormat="1" ht="49.15" customHeight="1">
      <c r="A556" s="35"/>
      <c r="B556" s="36"/>
      <c r="C556" s="183" t="s">
        <v>714</v>
      </c>
      <c r="D556" s="183" t="s">
        <v>143</v>
      </c>
      <c r="E556" s="184" t="s">
        <v>715</v>
      </c>
      <c r="F556" s="185" t="s">
        <v>716</v>
      </c>
      <c r="G556" s="186" t="s">
        <v>164</v>
      </c>
      <c r="H556" s="187">
        <v>11.02</v>
      </c>
      <c r="I556" s="188"/>
      <c r="J556" s="189">
        <f>ROUND(I556*H556,2)</f>
        <v>0</v>
      </c>
      <c r="K556" s="185" t="s">
        <v>147</v>
      </c>
      <c r="L556" s="40"/>
      <c r="M556" s="190" t="s">
        <v>1</v>
      </c>
      <c r="N556" s="191" t="s">
        <v>50</v>
      </c>
      <c r="O556" s="72"/>
      <c r="P556" s="192">
        <f>O556*H556</f>
        <v>0</v>
      </c>
      <c r="Q556" s="192">
        <v>2.1870000000000001E-2</v>
      </c>
      <c r="R556" s="192">
        <f>Q556*H556</f>
        <v>0.24100740000000001</v>
      </c>
      <c r="S556" s="192">
        <v>0</v>
      </c>
      <c r="T556" s="193">
        <f>S556*H556</f>
        <v>0</v>
      </c>
      <c r="U556" s="35"/>
      <c r="V556" s="35"/>
      <c r="W556" s="35"/>
      <c r="X556" s="35"/>
      <c r="Y556" s="35"/>
      <c r="Z556" s="35"/>
      <c r="AA556" s="35"/>
      <c r="AB556" s="35"/>
      <c r="AC556" s="35"/>
      <c r="AD556" s="35"/>
      <c r="AE556" s="35"/>
      <c r="AR556" s="194" t="s">
        <v>272</v>
      </c>
      <c r="AT556" s="194" t="s">
        <v>143</v>
      </c>
      <c r="AU556" s="194" t="s">
        <v>95</v>
      </c>
      <c r="AY556" s="17" t="s">
        <v>140</v>
      </c>
      <c r="BE556" s="195">
        <f>IF(N556="základní",J556,0)</f>
        <v>0</v>
      </c>
      <c r="BF556" s="195">
        <f>IF(N556="snížená",J556,0)</f>
        <v>0</v>
      </c>
      <c r="BG556" s="195">
        <f>IF(N556="zákl. přenesená",J556,0)</f>
        <v>0</v>
      </c>
      <c r="BH556" s="195">
        <f>IF(N556="sníž. přenesená",J556,0)</f>
        <v>0</v>
      </c>
      <c r="BI556" s="195">
        <f>IF(N556="nulová",J556,0)</f>
        <v>0</v>
      </c>
      <c r="BJ556" s="17" t="s">
        <v>93</v>
      </c>
      <c r="BK556" s="195">
        <f>ROUND(I556*H556,2)</f>
        <v>0</v>
      </c>
      <c r="BL556" s="17" t="s">
        <v>272</v>
      </c>
      <c r="BM556" s="194" t="s">
        <v>717</v>
      </c>
    </row>
    <row r="557" spans="1:65" s="14" customFormat="1" ht="11.25">
      <c r="B557" s="207"/>
      <c r="C557" s="208"/>
      <c r="D557" s="198" t="s">
        <v>150</v>
      </c>
      <c r="E557" s="209" t="s">
        <v>1</v>
      </c>
      <c r="F557" s="210" t="s">
        <v>718</v>
      </c>
      <c r="G557" s="208"/>
      <c r="H557" s="211">
        <v>5.78</v>
      </c>
      <c r="I557" s="212"/>
      <c r="J557" s="208"/>
      <c r="K557" s="208"/>
      <c r="L557" s="213"/>
      <c r="M557" s="214"/>
      <c r="N557" s="215"/>
      <c r="O557" s="215"/>
      <c r="P557" s="215"/>
      <c r="Q557" s="215"/>
      <c r="R557" s="215"/>
      <c r="S557" s="215"/>
      <c r="T557" s="216"/>
      <c r="AT557" s="217" t="s">
        <v>150</v>
      </c>
      <c r="AU557" s="217" t="s">
        <v>95</v>
      </c>
      <c r="AV557" s="14" t="s">
        <v>95</v>
      </c>
      <c r="AW557" s="14" t="s">
        <v>40</v>
      </c>
      <c r="AX557" s="14" t="s">
        <v>85</v>
      </c>
      <c r="AY557" s="217" t="s">
        <v>140</v>
      </c>
    </row>
    <row r="558" spans="1:65" s="14" customFormat="1" ht="11.25">
      <c r="B558" s="207"/>
      <c r="C558" s="208"/>
      <c r="D558" s="198" t="s">
        <v>150</v>
      </c>
      <c r="E558" s="209" t="s">
        <v>1</v>
      </c>
      <c r="F558" s="210" t="s">
        <v>719</v>
      </c>
      <c r="G558" s="208"/>
      <c r="H558" s="211">
        <v>5.24</v>
      </c>
      <c r="I558" s="212"/>
      <c r="J558" s="208"/>
      <c r="K558" s="208"/>
      <c r="L558" s="213"/>
      <c r="M558" s="214"/>
      <c r="N558" s="215"/>
      <c r="O558" s="215"/>
      <c r="P558" s="215"/>
      <c r="Q558" s="215"/>
      <c r="R558" s="215"/>
      <c r="S558" s="215"/>
      <c r="T558" s="216"/>
      <c r="AT558" s="217" t="s">
        <v>150</v>
      </c>
      <c r="AU558" s="217" t="s">
        <v>95</v>
      </c>
      <c r="AV558" s="14" t="s">
        <v>95</v>
      </c>
      <c r="AW558" s="14" t="s">
        <v>40</v>
      </c>
      <c r="AX558" s="14" t="s">
        <v>85</v>
      </c>
      <c r="AY558" s="217" t="s">
        <v>140</v>
      </c>
    </row>
    <row r="559" spans="1:65" s="15" customFormat="1" ht="11.25">
      <c r="B559" s="218"/>
      <c r="C559" s="219"/>
      <c r="D559" s="198" t="s">
        <v>150</v>
      </c>
      <c r="E559" s="220" t="s">
        <v>1</v>
      </c>
      <c r="F559" s="221" t="s">
        <v>161</v>
      </c>
      <c r="G559" s="219"/>
      <c r="H559" s="222">
        <v>11.02</v>
      </c>
      <c r="I559" s="223"/>
      <c r="J559" s="219"/>
      <c r="K559" s="219"/>
      <c r="L559" s="224"/>
      <c r="M559" s="225"/>
      <c r="N559" s="226"/>
      <c r="O559" s="226"/>
      <c r="P559" s="226"/>
      <c r="Q559" s="226"/>
      <c r="R559" s="226"/>
      <c r="S559" s="226"/>
      <c r="T559" s="227"/>
      <c r="AT559" s="228" t="s">
        <v>150</v>
      </c>
      <c r="AU559" s="228" t="s">
        <v>95</v>
      </c>
      <c r="AV559" s="15" t="s">
        <v>148</v>
      </c>
      <c r="AW559" s="15" t="s">
        <v>40</v>
      </c>
      <c r="AX559" s="15" t="s">
        <v>93</v>
      </c>
      <c r="AY559" s="228" t="s">
        <v>140</v>
      </c>
    </row>
    <row r="560" spans="1:65" s="2" customFormat="1" ht="55.5" customHeight="1">
      <c r="A560" s="35"/>
      <c r="B560" s="36"/>
      <c r="C560" s="183" t="s">
        <v>720</v>
      </c>
      <c r="D560" s="183" t="s">
        <v>143</v>
      </c>
      <c r="E560" s="184" t="s">
        <v>721</v>
      </c>
      <c r="F560" s="185" t="s">
        <v>722</v>
      </c>
      <c r="G560" s="186" t="s">
        <v>164</v>
      </c>
      <c r="H560" s="187">
        <v>13.61</v>
      </c>
      <c r="I560" s="188"/>
      <c r="J560" s="189">
        <f>ROUND(I560*H560,2)</f>
        <v>0</v>
      </c>
      <c r="K560" s="185" t="s">
        <v>147</v>
      </c>
      <c r="L560" s="40"/>
      <c r="M560" s="190" t="s">
        <v>1</v>
      </c>
      <c r="N560" s="191" t="s">
        <v>50</v>
      </c>
      <c r="O560" s="72"/>
      <c r="P560" s="192">
        <f>O560*H560</f>
        <v>0</v>
      </c>
      <c r="Q560" s="192">
        <v>2.2599999999999999E-2</v>
      </c>
      <c r="R560" s="192">
        <f>Q560*H560</f>
        <v>0.30758599999999997</v>
      </c>
      <c r="S560" s="192">
        <v>0</v>
      </c>
      <c r="T560" s="193">
        <f>S560*H560</f>
        <v>0</v>
      </c>
      <c r="U560" s="35"/>
      <c r="V560" s="35"/>
      <c r="W560" s="35"/>
      <c r="X560" s="35"/>
      <c r="Y560" s="35"/>
      <c r="Z560" s="35"/>
      <c r="AA560" s="35"/>
      <c r="AB560" s="35"/>
      <c r="AC560" s="35"/>
      <c r="AD560" s="35"/>
      <c r="AE560" s="35"/>
      <c r="AR560" s="194" t="s">
        <v>272</v>
      </c>
      <c r="AT560" s="194" t="s">
        <v>143</v>
      </c>
      <c r="AU560" s="194" t="s">
        <v>95</v>
      </c>
      <c r="AY560" s="17" t="s">
        <v>140</v>
      </c>
      <c r="BE560" s="195">
        <f>IF(N560="základní",J560,0)</f>
        <v>0</v>
      </c>
      <c r="BF560" s="195">
        <f>IF(N560="snížená",J560,0)</f>
        <v>0</v>
      </c>
      <c r="BG560" s="195">
        <f>IF(N560="zákl. přenesená",J560,0)</f>
        <v>0</v>
      </c>
      <c r="BH560" s="195">
        <f>IF(N560="sníž. přenesená",J560,0)</f>
        <v>0</v>
      </c>
      <c r="BI560" s="195">
        <f>IF(N560="nulová",J560,0)</f>
        <v>0</v>
      </c>
      <c r="BJ560" s="17" t="s">
        <v>93</v>
      </c>
      <c r="BK560" s="195">
        <f>ROUND(I560*H560,2)</f>
        <v>0</v>
      </c>
      <c r="BL560" s="17" t="s">
        <v>272</v>
      </c>
      <c r="BM560" s="194" t="s">
        <v>723</v>
      </c>
    </row>
    <row r="561" spans="1:65" s="14" customFormat="1" ht="11.25">
      <c r="B561" s="207"/>
      <c r="C561" s="208"/>
      <c r="D561" s="198" t="s">
        <v>150</v>
      </c>
      <c r="E561" s="209" t="s">
        <v>1</v>
      </c>
      <c r="F561" s="210" t="s">
        <v>724</v>
      </c>
      <c r="G561" s="208"/>
      <c r="H561" s="211">
        <v>2.69</v>
      </c>
      <c r="I561" s="212"/>
      <c r="J561" s="208"/>
      <c r="K561" s="208"/>
      <c r="L561" s="213"/>
      <c r="M561" s="214"/>
      <c r="N561" s="215"/>
      <c r="O561" s="215"/>
      <c r="P561" s="215"/>
      <c r="Q561" s="215"/>
      <c r="R561" s="215"/>
      <c r="S561" s="215"/>
      <c r="T561" s="216"/>
      <c r="AT561" s="217" t="s">
        <v>150</v>
      </c>
      <c r="AU561" s="217" t="s">
        <v>95</v>
      </c>
      <c r="AV561" s="14" t="s">
        <v>95</v>
      </c>
      <c r="AW561" s="14" t="s">
        <v>40</v>
      </c>
      <c r="AX561" s="14" t="s">
        <v>85</v>
      </c>
      <c r="AY561" s="217" t="s">
        <v>140</v>
      </c>
    </row>
    <row r="562" spans="1:65" s="14" customFormat="1" ht="11.25">
      <c r="B562" s="207"/>
      <c r="C562" s="208"/>
      <c r="D562" s="198" t="s">
        <v>150</v>
      </c>
      <c r="E562" s="209" t="s">
        <v>1</v>
      </c>
      <c r="F562" s="210" t="s">
        <v>725</v>
      </c>
      <c r="G562" s="208"/>
      <c r="H562" s="211">
        <v>3.18</v>
      </c>
      <c r="I562" s="212"/>
      <c r="J562" s="208"/>
      <c r="K562" s="208"/>
      <c r="L562" s="213"/>
      <c r="M562" s="214"/>
      <c r="N562" s="215"/>
      <c r="O562" s="215"/>
      <c r="P562" s="215"/>
      <c r="Q562" s="215"/>
      <c r="R562" s="215"/>
      <c r="S562" s="215"/>
      <c r="T562" s="216"/>
      <c r="AT562" s="217" t="s">
        <v>150</v>
      </c>
      <c r="AU562" s="217" t="s">
        <v>95</v>
      </c>
      <c r="AV562" s="14" t="s">
        <v>95</v>
      </c>
      <c r="AW562" s="14" t="s">
        <v>40</v>
      </c>
      <c r="AX562" s="14" t="s">
        <v>85</v>
      </c>
      <c r="AY562" s="217" t="s">
        <v>140</v>
      </c>
    </row>
    <row r="563" spans="1:65" s="14" customFormat="1" ht="11.25">
      <c r="B563" s="207"/>
      <c r="C563" s="208"/>
      <c r="D563" s="198" t="s">
        <v>150</v>
      </c>
      <c r="E563" s="209" t="s">
        <v>1</v>
      </c>
      <c r="F563" s="210" t="s">
        <v>726</v>
      </c>
      <c r="G563" s="208"/>
      <c r="H563" s="211">
        <v>3.08</v>
      </c>
      <c r="I563" s="212"/>
      <c r="J563" s="208"/>
      <c r="K563" s="208"/>
      <c r="L563" s="213"/>
      <c r="M563" s="214"/>
      <c r="N563" s="215"/>
      <c r="O563" s="215"/>
      <c r="P563" s="215"/>
      <c r="Q563" s="215"/>
      <c r="R563" s="215"/>
      <c r="S563" s="215"/>
      <c r="T563" s="216"/>
      <c r="AT563" s="217" t="s">
        <v>150</v>
      </c>
      <c r="AU563" s="217" t="s">
        <v>95</v>
      </c>
      <c r="AV563" s="14" t="s">
        <v>95</v>
      </c>
      <c r="AW563" s="14" t="s">
        <v>40</v>
      </c>
      <c r="AX563" s="14" t="s">
        <v>85</v>
      </c>
      <c r="AY563" s="217" t="s">
        <v>140</v>
      </c>
    </row>
    <row r="564" spans="1:65" s="14" customFormat="1" ht="11.25">
      <c r="B564" s="207"/>
      <c r="C564" s="208"/>
      <c r="D564" s="198" t="s">
        <v>150</v>
      </c>
      <c r="E564" s="209" t="s">
        <v>1</v>
      </c>
      <c r="F564" s="210" t="s">
        <v>727</v>
      </c>
      <c r="G564" s="208"/>
      <c r="H564" s="211">
        <v>4.66</v>
      </c>
      <c r="I564" s="212"/>
      <c r="J564" s="208"/>
      <c r="K564" s="208"/>
      <c r="L564" s="213"/>
      <c r="M564" s="214"/>
      <c r="N564" s="215"/>
      <c r="O564" s="215"/>
      <c r="P564" s="215"/>
      <c r="Q564" s="215"/>
      <c r="R564" s="215"/>
      <c r="S564" s="215"/>
      <c r="T564" s="216"/>
      <c r="AT564" s="217" t="s">
        <v>150</v>
      </c>
      <c r="AU564" s="217" t="s">
        <v>95</v>
      </c>
      <c r="AV564" s="14" t="s">
        <v>95</v>
      </c>
      <c r="AW564" s="14" t="s">
        <v>40</v>
      </c>
      <c r="AX564" s="14" t="s">
        <v>85</v>
      </c>
      <c r="AY564" s="217" t="s">
        <v>140</v>
      </c>
    </row>
    <row r="565" spans="1:65" s="15" customFormat="1" ht="11.25">
      <c r="B565" s="218"/>
      <c r="C565" s="219"/>
      <c r="D565" s="198" t="s">
        <v>150</v>
      </c>
      <c r="E565" s="220" t="s">
        <v>1</v>
      </c>
      <c r="F565" s="221" t="s">
        <v>161</v>
      </c>
      <c r="G565" s="219"/>
      <c r="H565" s="222">
        <v>13.61</v>
      </c>
      <c r="I565" s="223"/>
      <c r="J565" s="219"/>
      <c r="K565" s="219"/>
      <c r="L565" s="224"/>
      <c r="M565" s="225"/>
      <c r="N565" s="226"/>
      <c r="O565" s="226"/>
      <c r="P565" s="226"/>
      <c r="Q565" s="226"/>
      <c r="R565" s="226"/>
      <c r="S565" s="226"/>
      <c r="T565" s="227"/>
      <c r="AT565" s="228" t="s">
        <v>150</v>
      </c>
      <c r="AU565" s="228" t="s">
        <v>95</v>
      </c>
      <c r="AV565" s="15" t="s">
        <v>148</v>
      </c>
      <c r="AW565" s="15" t="s">
        <v>40</v>
      </c>
      <c r="AX565" s="15" t="s">
        <v>93</v>
      </c>
      <c r="AY565" s="228" t="s">
        <v>140</v>
      </c>
    </row>
    <row r="566" spans="1:65" s="2" customFormat="1" ht="16.5" customHeight="1">
      <c r="A566" s="35"/>
      <c r="B566" s="36"/>
      <c r="C566" s="183" t="s">
        <v>728</v>
      </c>
      <c r="D566" s="183" t="s">
        <v>143</v>
      </c>
      <c r="E566" s="184" t="s">
        <v>729</v>
      </c>
      <c r="F566" s="185" t="s">
        <v>730</v>
      </c>
      <c r="G566" s="186" t="s">
        <v>164</v>
      </c>
      <c r="H566" s="187">
        <v>24.63</v>
      </c>
      <c r="I566" s="188"/>
      <c r="J566" s="189">
        <f>ROUND(I566*H566,2)</f>
        <v>0</v>
      </c>
      <c r="K566" s="185" t="s">
        <v>147</v>
      </c>
      <c r="L566" s="40"/>
      <c r="M566" s="190" t="s">
        <v>1</v>
      </c>
      <c r="N566" s="191" t="s">
        <v>50</v>
      </c>
      <c r="O566" s="72"/>
      <c r="P566" s="192">
        <f>O566*H566</f>
        <v>0</v>
      </c>
      <c r="Q566" s="192">
        <v>1E-4</v>
      </c>
      <c r="R566" s="192">
        <f>Q566*H566</f>
        <v>2.4629999999999999E-3</v>
      </c>
      <c r="S566" s="192">
        <v>0</v>
      </c>
      <c r="T566" s="193">
        <f>S566*H566</f>
        <v>0</v>
      </c>
      <c r="U566" s="35"/>
      <c r="V566" s="35"/>
      <c r="W566" s="35"/>
      <c r="X566" s="35"/>
      <c r="Y566" s="35"/>
      <c r="Z566" s="35"/>
      <c r="AA566" s="35"/>
      <c r="AB566" s="35"/>
      <c r="AC566" s="35"/>
      <c r="AD566" s="35"/>
      <c r="AE566" s="35"/>
      <c r="AR566" s="194" t="s">
        <v>272</v>
      </c>
      <c r="AT566" s="194" t="s">
        <v>143</v>
      </c>
      <c r="AU566" s="194" t="s">
        <v>95</v>
      </c>
      <c r="AY566" s="17" t="s">
        <v>140</v>
      </c>
      <c r="BE566" s="195">
        <f>IF(N566="základní",J566,0)</f>
        <v>0</v>
      </c>
      <c r="BF566" s="195">
        <f>IF(N566="snížená",J566,0)</f>
        <v>0</v>
      </c>
      <c r="BG566" s="195">
        <f>IF(N566="zákl. přenesená",J566,0)</f>
        <v>0</v>
      </c>
      <c r="BH566" s="195">
        <f>IF(N566="sníž. přenesená",J566,0)</f>
        <v>0</v>
      </c>
      <c r="BI566" s="195">
        <f>IF(N566="nulová",J566,0)</f>
        <v>0</v>
      </c>
      <c r="BJ566" s="17" t="s">
        <v>93</v>
      </c>
      <c r="BK566" s="195">
        <f>ROUND(I566*H566,2)</f>
        <v>0</v>
      </c>
      <c r="BL566" s="17" t="s">
        <v>272</v>
      </c>
      <c r="BM566" s="194" t="s">
        <v>731</v>
      </c>
    </row>
    <row r="567" spans="1:65" s="14" customFormat="1" ht="11.25">
      <c r="B567" s="207"/>
      <c r="C567" s="208"/>
      <c r="D567" s="198" t="s">
        <v>150</v>
      </c>
      <c r="E567" s="209" t="s">
        <v>1</v>
      </c>
      <c r="F567" s="210" t="s">
        <v>732</v>
      </c>
      <c r="G567" s="208"/>
      <c r="H567" s="211">
        <v>24.63</v>
      </c>
      <c r="I567" s="212"/>
      <c r="J567" s="208"/>
      <c r="K567" s="208"/>
      <c r="L567" s="213"/>
      <c r="M567" s="214"/>
      <c r="N567" s="215"/>
      <c r="O567" s="215"/>
      <c r="P567" s="215"/>
      <c r="Q567" s="215"/>
      <c r="R567" s="215"/>
      <c r="S567" s="215"/>
      <c r="T567" s="216"/>
      <c r="AT567" s="217" t="s">
        <v>150</v>
      </c>
      <c r="AU567" s="217" t="s">
        <v>95</v>
      </c>
      <c r="AV567" s="14" t="s">
        <v>95</v>
      </c>
      <c r="AW567" s="14" t="s">
        <v>40</v>
      </c>
      <c r="AX567" s="14" t="s">
        <v>93</v>
      </c>
      <c r="AY567" s="217" t="s">
        <v>140</v>
      </c>
    </row>
    <row r="568" spans="1:65" s="2" customFormat="1" ht="16.5" customHeight="1">
      <c r="A568" s="35"/>
      <c r="B568" s="36"/>
      <c r="C568" s="183" t="s">
        <v>733</v>
      </c>
      <c r="D568" s="183" t="s">
        <v>143</v>
      </c>
      <c r="E568" s="184" t="s">
        <v>734</v>
      </c>
      <c r="F568" s="185" t="s">
        <v>735</v>
      </c>
      <c r="G568" s="186" t="s">
        <v>357</v>
      </c>
      <c r="H568" s="187">
        <v>8</v>
      </c>
      <c r="I568" s="188"/>
      <c r="J568" s="189">
        <f>ROUND(I568*H568,2)</f>
        <v>0</v>
      </c>
      <c r="K568" s="185" t="s">
        <v>147</v>
      </c>
      <c r="L568" s="40"/>
      <c r="M568" s="190" t="s">
        <v>1</v>
      </c>
      <c r="N568" s="191" t="s">
        <v>50</v>
      </c>
      <c r="O568" s="72"/>
      <c r="P568" s="192">
        <f>O568*H568</f>
        <v>0</v>
      </c>
      <c r="Q568" s="192">
        <v>4.3800000000000002E-3</v>
      </c>
      <c r="R568" s="192">
        <f>Q568*H568</f>
        <v>3.5040000000000002E-2</v>
      </c>
      <c r="S568" s="192">
        <v>0</v>
      </c>
      <c r="T568" s="193">
        <f>S568*H568</f>
        <v>0</v>
      </c>
      <c r="U568" s="35"/>
      <c r="V568" s="35"/>
      <c r="W568" s="35"/>
      <c r="X568" s="35"/>
      <c r="Y568" s="35"/>
      <c r="Z568" s="35"/>
      <c r="AA568" s="35"/>
      <c r="AB568" s="35"/>
      <c r="AC568" s="35"/>
      <c r="AD568" s="35"/>
      <c r="AE568" s="35"/>
      <c r="AR568" s="194" t="s">
        <v>272</v>
      </c>
      <c r="AT568" s="194" t="s">
        <v>143</v>
      </c>
      <c r="AU568" s="194" t="s">
        <v>95</v>
      </c>
      <c r="AY568" s="17" t="s">
        <v>140</v>
      </c>
      <c r="BE568" s="195">
        <f>IF(N568="základní",J568,0)</f>
        <v>0</v>
      </c>
      <c r="BF568" s="195">
        <f>IF(N568="snížená",J568,0)</f>
        <v>0</v>
      </c>
      <c r="BG568" s="195">
        <f>IF(N568="zákl. přenesená",J568,0)</f>
        <v>0</v>
      </c>
      <c r="BH568" s="195">
        <f>IF(N568="sníž. přenesená",J568,0)</f>
        <v>0</v>
      </c>
      <c r="BI568" s="195">
        <f>IF(N568="nulová",J568,0)</f>
        <v>0</v>
      </c>
      <c r="BJ568" s="17" t="s">
        <v>93</v>
      </c>
      <c r="BK568" s="195">
        <f>ROUND(I568*H568,2)</f>
        <v>0</v>
      </c>
      <c r="BL568" s="17" t="s">
        <v>272</v>
      </c>
      <c r="BM568" s="194" t="s">
        <v>736</v>
      </c>
    </row>
    <row r="569" spans="1:65" s="2" customFormat="1" ht="21.75" customHeight="1">
      <c r="A569" s="35"/>
      <c r="B569" s="36"/>
      <c r="C569" s="183" t="s">
        <v>737</v>
      </c>
      <c r="D569" s="183" t="s">
        <v>143</v>
      </c>
      <c r="E569" s="184" t="s">
        <v>738</v>
      </c>
      <c r="F569" s="185" t="s">
        <v>739</v>
      </c>
      <c r="G569" s="186" t="s">
        <v>164</v>
      </c>
      <c r="H569" s="187">
        <v>8.9499999999999993</v>
      </c>
      <c r="I569" s="188"/>
      <c r="J569" s="189">
        <f>ROUND(I569*H569,2)</f>
        <v>0</v>
      </c>
      <c r="K569" s="185" t="s">
        <v>147</v>
      </c>
      <c r="L569" s="40"/>
      <c r="M569" s="190" t="s">
        <v>1</v>
      </c>
      <c r="N569" s="191" t="s">
        <v>50</v>
      </c>
      <c r="O569" s="72"/>
      <c r="P569" s="192">
        <f>O569*H569</f>
        <v>0</v>
      </c>
      <c r="Q569" s="192">
        <v>0</v>
      </c>
      <c r="R569" s="192">
        <f>Q569*H569</f>
        <v>0</v>
      </c>
      <c r="S569" s="192">
        <v>0</v>
      </c>
      <c r="T569" s="193">
        <f>S569*H569</f>
        <v>0</v>
      </c>
      <c r="U569" s="35"/>
      <c r="V569" s="35"/>
      <c r="W569" s="35"/>
      <c r="X569" s="35"/>
      <c r="Y569" s="35"/>
      <c r="Z569" s="35"/>
      <c r="AA569" s="35"/>
      <c r="AB569" s="35"/>
      <c r="AC569" s="35"/>
      <c r="AD569" s="35"/>
      <c r="AE569" s="35"/>
      <c r="AR569" s="194" t="s">
        <v>272</v>
      </c>
      <c r="AT569" s="194" t="s">
        <v>143</v>
      </c>
      <c r="AU569" s="194" t="s">
        <v>95</v>
      </c>
      <c r="AY569" s="17" t="s">
        <v>140</v>
      </c>
      <c r="BE569" s="195">
        <f>IF(N569="základní",J569,0)</f>
        <v>0</v>
      </c>
      <c r="BF569" s="195">
        <f>IF(N569="snížená",J569,0)</f>
        <v>0</v>
      </c>
      <c r="BG569" s="195">
        <f>IF(N569="zákl. přenesená",J569,0)</f>
        <v>0</v>
      </c>
      <c r="BH569" s="195">
        <f>IF(N569="sníž. přenesená",J569,0)</f>
        <v>0</v>
      </c>
      <c r="BI569" s="195">
        <f>IF(N569="nulová",J569,0)</f>
        <v>0</v>
      </c>
      <c r="BJ569" s="17" t="s">
        <v>93</v>
      </c>
      <c r="BK569" s="195">
        <f>ROUND(I569*H569,2)</f>
        <v>0</v>
      </c>
      <c r="BL569" s="17" t="s">
        <v>272</v>
      </c>
      <c r="BM569" s="194" t="s">
        <v>740</v>
      </c>
    </row>
    <row r="570" spans="1:65" s="14" customFormat="1" ht="11.25">
      <c r="B570" s="207"/>
      <c r="C570" s="208"/>
      <c r="D570" s="198" t="s">
        <v>150</v>
      </c>
      <c r="E570" s="209" t="s">
        <v>1</v>
      </c>
      <c r="F570" s="210" t="s">
        <v>724</v>
      </c>
      <c r="G570" s="208"/>
      <c r="H570" s="211">
        <v>2.69</v>
      </c>
      <c r="I570" s="212"/>
      <c r="J570" s="208"/>
      <c r="K570" s="208"/>
      <c r="L570" s="213"/>
      <c r="M570" s="214"/>
      <c r="N570" s="215"/>
      <c r="O570" s="215"/>
      <c r="P570" s="215"/>
      <c r="Q570" s="215"/>
      <c r="R570" s="215"/>
      <c r="S570" s="215"/>
      <c r="T570" s="216"/>
      <c r="AT570" s="217" t="s">
        <v>150</v>
      </c>
      <c r="AU570" s="217" t="s">
        <v>95</v>
      </c>
      <c r="AV570" s="14" t="s">
        <v>95</v>
      </c>
      <c r="AW570" s="14" t="s">
        <v>40</v>
      </c>
      <c r="AX570" s="14" t="s">
        <v>85</v>
      </c>
      <c r="AY570" s="217" t="s">
        <v>140</v>
      </c>
    </row>
    <row r="571" spans="1:65" s="14" customFormat="1" ht="11.25">
      <c r="B571" s="207"/>
      <c r="C571" s="208"/>
      <c r="D571" s="198" t="s">
        <v>150</v>
      </c>
      <c r="E571" s="209" t="s">
        <v>1</v>
      </c>
      <c r="F571" s="210" t="s">
        <v>725</v>
      </c>
      <c r="G571" s="208"/>
      <c r="H571" s="211">
        <v>3.18</v>
      </c>
      <c r="I571" s="212"/>
      <c r="J571" s="208"/>
      <c r="K571" s="208"/>
      <c r="L571" s="213"/>
      <c r="M571" s="214"/>
      <c r="N571" s="215"/>
      <c r="O571" s="215"/>
      <c r="P571" s="215"/>
      <c r="Q571" s="215"/>
      <c r="R571" s="215"/>
      <c r="S571" s="215"/>
      <c r="T571" s="216"/>
      <c r="AT571" s="217" t="s">
        <v>150</v>
      </c>
      <c r="AU571" s="217" t="s">
        <v>95</v>
      </c>
      <c r="AV571" s="14" t="s">
        <v>95</v>
      </c>
      <c r="AW571" s="14" t="s">
        <v>40</v>
      </c>
      <c r="AX571" s="14" t="s">
        <v>85</v>
      </c>
      <c r="AY571" s="217" t="s">
        <v>140</v>
      </c>
    </row>
    <row r="572" spans="1:65" s="14" customFormat="1" ht="11.25">
      <c r="B572" s="207"/>
      <c r="C572" s="208"/>
      <c r="D572" s="198" t="s">
        <v>150</v>
      </c>
      <c r="E572" s="209" t="s">
        <v>1</v>
      </c>
      <c r="F572" s="210" t="s">
        <v>726</v>
      </c>
      <c r="G572" s="208"/>
      <c r="H572" s="211">
        <v>3.08</v>
      </c>
      <c r="I572" s="212"/>
      <c r="J572" s="208"/>
      <c r="K572" s="208"/>
      <c r="L572" s="213"/>
      <c r="M572" s="214"/>
      <c r="N572" s="215"/>
      <c r="O572" s="215"/>
      <c r="P572" s="215"/>
      <c r="Q572" s="215"/>
      <c r="R572" s="215"/>
      <c r="S572" s="215"/>
      <c r="T572" s="216"/>
      <c r="AT572" s="217" t="s">
        <v>150</v>
      </c>
      <c r="AU572" s="217" t="s">
        <v>95</v>
      </c>
      <c r="AV572" s="14" t="s">
        <v>95</v>
      </c>
      <c r="AW572" s="14" t="s">
        <v>40</v>
      </c>
      <c r="AX572" s="14" t="s">
        <v>85</v>
      </c>
      <c r="AY572" s="217" t="s">
        <v>140</v>
      </c>
    </row>
    <row r="573" spans="1:65" s="15" customFormat="1" ht="11.25">
      <c r="B573" s="218"/>
      <c r="C573" s="219"/>
      <c r="D573" s="198" t="s">
        <v>150</v>
      </c>
      <c r="E573" s="220" t="s">
        <v>1</v>
      </c>
      <c r="F573" s="221" t="s">
        <v>161</v>
      </c>
      <c r="G573" s="219"/>
      <c r="H573" s="222">
        <v>8.9499999999999993</v>
      </c>
      <c r="I573" s="223"/>
      <c r="J573" s="219"/>
      <c r="K573" s="219"/>
      <c r="L573" s="224"/>
      <c r="M573" s="225"/>
      <c r="N573" s="226"/>
      <c r="O573" s="226"/>
      <c r="P573" s="226"/>
      <c r="Q573" s="226"/>
      <c r="R573" s="226"/>
      <c r="S573" s="226"/>
      <c r="T573" s="227"/>
      <c r="AT573" s="228" t="s">
        <v>150</v>
      </c>
      <c r="AU573" s="228" t="s">
        <v>95</v>
      </c>
      <c r="AV573" s="15" t="s">
        <v>148</v>
      </c>
      <c r="AW573" s="15" t="s">
        <v>40</v>
      </c>
      <c r="AX573" s="15" t="s">
        <v>93</v>
      </c>
      <c r="AY573" s="228" t="s">
        <v>140</v>
      </c>
    </row>
    <row r="574" spans="1:65" s="2" customFormat="1" ht="37.9" customHeight="1">
      <c r="A574" s="35"/>
      <c r="B574" s="36"/>
      <c r="C574" s="183" t="s">
        <v>741</v>
      </c>
      <c r="D574" s="183" t="s">
        <v>143</v>
      </c>
      <c r="E574" s="184" t="s">
        <v>742</v>
      </c>
      <c r="F574" s="185" t="s">
        <v>743</v>
      </c>
      <c r="G574" s="186" t="s">
        <v>164</v>
      </c>
      <c r="H574" s="187">
        <v>172.99</v>
      </c>
      <c r="I574" s="188"/>
      <c r="J574" s="189">
        <f>ROUND(I574*H574,2)</f>
        <v>0</v>
      </c>
      <c r="K574" s="185" t="s">
        <v>147</v>
      </c>
      <c r="L574" s="40"/>
      <c r="M574" s="190" t="s">
        <v>1</v>
      </c>
      <c r="N574" s="191" t="s">
        <v>50</v>
      </c>
      <c r="O574" s="72"/>
      <c r="P574" s="192">
        <f>O574*H574</f>
        <v>0</v>
      </c>
      <c r="Q574" s="192">
        <v>1.25E-3</v>
      </c>
      <c r="R574" s="192">
        <f>Q574*H574</f>
        <v>0.21623750000000003</v>
      </c>
      <c r="S574" s="192">
        <v>0</v>
      </c>
      <c r="T574" s="193">
        <f>S574*H574</f>
        <v>0</v>
      </c>
      <c r="U574" s="35"/>
      <c r="V574" s="35"/>
      <c r="W574" s="35"/>
      <c r="X574" s="35"/>
      <c r="Y574" s="35"/>
      <c r="Z574" s="35"/>
      <c r="AA574" s="35"/>
      <c r="AB574" s="35"/>
      <c r="AC574" s="35"/>
      <c r="AD574" s="35"/>
      <c r="AE574" s="35"/>
      <c r="AR574" s="194" t="s">
        <v>272</v>
      </c>
      <c r="AT574" s="194" t="s">
        <v>143</v>
      </c>
      <c r="AU574" s="194" t="s">
        <v>95</v>
      </c>
      <c r="AY574" s="17" t="s">
        <v>140</v>
      </c>
      <c r="BE574" s="195">
        <f>IF(N574="základní",J574,0)</f>
        <v>0</v>
      </c>
      <c r="BF574" s="195">
        <f>IF(N574="snížená",J574,0)</f>
        <v>0</v>
      </c>
      <c r="BG574" s="195">
        <f>IF(N574="zákl. přenesená",J574,0)</f>
        <v>0</v>
      </c>
      <c r="BH574" s="195">
        <f>IF(N574="sníž. přenesená",J574,0)</f>
        <v>0</v>
      </c>
      <c r="BI574" s="195">
        <f>IF(N574="nulová",J574,0)</f>
        <v>0</v>
      </c>
      <c r="BJ574" s="17" t="s">
        <v>93</v>
      </c>
      <c r="BK574" s="195">
        <f>ROUND(I574*H574,2)</f>
        <v>0</v>
      </c>
      <c r="BL574" s="17" t="s">
        <v>272</v>
      </c>
      <c r="BM574" s="194" t="s">
        <v>744</v>
      </c>
    </row>
    <row r="575" spans="1:65" s="14" customFormat="1" ht="11.25">
      <c r="B575" s="207"/>
      <c r="C575" s="208"/>
      <c r="D575" s="198" t="s">
        <v>150</v>
      </c>
      <c r="E575" s="209" t="s">
        <v>1</v>
      </c>
      <c r="F575" s="210" t="s">
        <v>745</v>
      </c>
      <c r="G575" s="208"/>
      <c r="H575" s="211">
        <v>172.99</v>
      </c>
      <c r="I575" s="212"/>
      <c r="J575" s="208"/>
      <c r="K575" s="208"/>
      <c r="L575" s="213"/>
      <c r="M575" s="214"/>
      <c r="N575" s="215"/>
      <c r="O575" s="215"/>
      <c r="P575" s="215"/>
      <c r="Q575" s="215"/>
      <c r="R575" s="215"/>
      <c r="S575" s="215"/>
      <c r="T575" s="216"/>
      <c r="AT575" s="217" t="s">
        <v>150</v>
      </c>
      <c r="AU575" s="217" t="s">
        <v>95</v>
      </c>
      <c r="AV575" s="14" t="s">
        <v>95</v>
      </c>
      <c r="AW575" s="14" t="s">
        <v>40</v>
      </c>
      <c r="AX575" s="14" t="s">
        <v>85</v>
      </c>
      <c r="AY575" s="217" t="s">
        <v>140</v>
      </c>
    </row>
    <row r="576" spans="1:65" s="15" customFormat="1" ht="11.25">
      <c r="B576" s="218"/>
      <c r="C576" s="219"/>
      <c r="D576" s="198" t="s">
        <v>150</v>
      </c>
      <c r="E576" s="220" t="s">
        <v>1</v>
      </c>
      <c r="F576" s="221" t="s">
        <v>161</v>
      </c>
      <c r="G576" s="219"/>
      <c r="H576" s="222">
        <v>172.99</v>
      </c>
      <c r="I576" s="223"/>
      <c r="J576" s="219"/>
      <c r="K576" s="219"/>
      <c r="L576" s="224"/>
      <c r="M576" s="225"/>
      <c r="N576" s="226"/>
      <c r="O576" s="226"/>
      <c r="P576" s="226"/>
      <c r="Q576" s="226"/>
      <c r="R576" s="226"/>
      <c r="S576" s="226"/>
      <c r="T576" s="227"/>
      <c r="AT576" s="228" t="s">
        <v>150</v>
      </c>
      <c r="AU576" s="228" t="s">
        <v>95</v>
      </c>
      <c r="AV576" s="15" t="s">
        <v>148</v>
      </c>
      <c r="AW576" s="15" t="s">
        <v>40</v>
      </c>
      <c r="AX576" s="15" t="s">
        <v>93</v>
      </c>
      <c r="AY576" s="228" t="s">
        <v>140</v>
      </c>
    </row>
    <row r="577" spans="1:65" s="2" customFormat="1" ht="33" customHeight="1">
      <c r="A577" s="35"/>
      <c r="B577" s="36"/>
      <c r="C577" s="229" t="s">
        <v>746</v>
      </c>
      <c r="D577" s="229" t="s">
        <v>296</v>
      </c>
      <c r="E577" s="230" t="s">
        <v>747</v>
      </c>
      <c r="F577" s="231" t="s">
        <v>748</v>
      </c>
      <c r="G577" s="232" t="s">
        <v>164</v>
      </c>
      <c r="H577" s="233">
        <v>190.28899999999999</v>
      </c>
      <c r="I577" s="234"/>
      <c r="J577" s="235">
        <f>ROUND(I577*H577,2)</f>
        <v>0</v>
      </c>
      <c r="K577" s="231" t="s">
        <v>147</v>
      </c>
      <c r="L577" s="236"/>
      <c r="M577" s="237" t="s">
        <v>1</v>
      </c>
      <c r="N577" s="238" t="s">
        <v>50</v>
      </c>
      <c r="O577" s="72"/>
      <c r="P577" s="192">
        <f>O577*H577</f>
        <v>0</v>
      </c>
      <c r="Q577" s="192">
        <v>8.0000000000000002E-3</v>
      </c>
      <c r="R577" s="192">
        <f>Q577*H577</f>
        <v>1.5223119999999999</v>
      </c>
      <c r="S577" s="192">
        <v>0</v>
      </c>
      <c r="T577" s="193">
        <f>S577*H577</f>
        <v>0</v>
      </c>
      <c r="U577" s="35"/>
      <c r="V577" s="35"/>
      <c r="W577" s="35"/>
      <c r="X577" s="35"/>
      <c r="Y577" s="35"/>
      <c r="Z577" s="35"/>
      <c r="AA577" s="35"/>
      <c r="AB577" s="35"/>
      <c r="AC577" s="35"/>
      <c r="AD577" s="35"/>
      <c r="AE577" s="35"/>
      <c r="AR577" s="194" t="s">
        <v>321</v>
      </c>
      <c r="AT577" s="194" t="s">
        <v>296</v>
      </c>
      <c r="AU577" s="194" t="s">
        <v>95</v>
      </c>
      <c r="AY577" s="17" t="s">
        <v>140</v>
      </c>
      <c r="BE577" s="195">
        <f>IF(N577="základní",J577,0)</f>
        <v>0</v>
      </c>
      <c r="BF577" s="195">
        <f>IF(N577="snížená",J577,0)</f>
        <v>0</v>
      </c>
      <c r="BG577" s="195">
        <f>IF(N577="zákl. přenesená",J577,0)</f>
        <v>0</v>
      </c>
      <c r="BH577" s="195">
        <f>IF(N577="sníž. přenesená",J577,0)</f>
        <v>0</v>
      </c>
      <c r="BI577" s="195">
        <f>IF(N577="nulová",J577,0)</f>
        <v>0</v>
      </c>
      <c r="BJ577" s="17" t="s">
        <v>93</v>
      </c>
      <c r="BK577" s="195">
        <f>ROUND(I577*H577,2)</f>
        <v>0</v>
      </c>
      <c r="BL577" s="17" t="s">
        <v>272</v>
      </c>
      <c r="BM577" s="194" t="s">
        <v>749</v>
      </c>
    </row>
    <row r="578" spans="1:65" s="14" customFormat="1" ht="11.25">
      <c r="B578" s="207"/>
      <c r="C578" s="208"/>
      <c r="D578" s="198" t="s">
        <v>150</v>
      </c>
      <c r="E578" s="208"/>
      <c r="F578" s="210" t="s">
        <v>750</v>
      </c>
      <c r="G578" s="208"/>
      <c r="H578" s="211">
        <v>190.28899999999999</v>
      </c>
      <c r="I578" s="212"/>
      <c r="J578" s="208"/>
      <c r="K578" s="208"/>
      <c r="L578" s="213"/>
      <c r="M578" s="214"/>
      <c r="N578" s="215"/>
      <c r="O578" s="215"/>
      <c r="P578" s="215"/>
      <c r="Q578" s="215"/>
      <c r="R578" s="215"/>
      <c r="S578" s="215"/>
      <c r="T578" s="216"/>
      <c r="AT578" s="217" t="s">
        <v>150</v>
      </c>
      <c r="AU578" s="217" t="s">
        <v>95</v>
      </c>
      <c r="AV578" s="14" t="s">
        <v>95</v>
      </c>
      <c r="AW578" s="14" t="s">
        <v>4</v>
      </c>
      <c r="AX578" s="14" t="s">
        <v>93</v>
      </c>
      <c r="AY578" s="217" t="s">
        <v>140</v>
      </c>
    </row>
    <row r="579" spans="1:65" s="2" customFormat="1" ht="24.2" customHeight="1">
      <c r="A579" s="35"/>
      <c r="B579" s="36"/>
      <c r="C579" s="183" t="s">
        <v>751</v>
      </c>
      <c r="D579" s="183" t="s">
        <v>143</v>
      </c>
      <c r="E579" s="184" t="s">
        <v>752</v>
      </c>
      <c r="F579" s="185" t="s">
        <v>753</v>
      </c>
      <c r="G579" s="186" t="s">
        <v>289</v>
      </c>
      <c r="H579" s="187">
        <v>2.383</v>
      </c>
      <c r="I579" s="188"/>
      <c r="J579" s="189">
        <f>ROUND(I579*H579,2)</f>
        <v>0</v>
      </c>
      <c r="K579" s="185" t="s">
        <v>147</v>
      </c>
      <c r="L579" s="40"/>
      <c r="M579" s="190" t="s">
        <v>1</v>
      </c>
      <c r="N579" s="191" t="s">
        <v>50</v>
      </c>
      <c r="O579" s="72"/>
      <c r="P579" s="192">
        <f>O579*H579</f>
        <v>0</v>
      </c>
      <c r="Q579" s="192">
        <v>0</v>
      </c>
      <c r="R579" s="192">
        <f>Q579*H579</f>
        <v>0</v>
      </c>
      <c r="S579" s="192">
        <v>0</v>
      </c>
      <c r="T579" s="193">
        <f>S579*H579</f>
        <v>0</v>
      </c>
      <c r="U579" s="35"/>
      <c r="V579" s="35"/>
      <c r="W579" s="35"/>
      <c r="X579" s="35"/>
      <c r="Y579" s="35"/>
      <c r="Z579" s="35"/>
      <c r="AA579" s="35"/>
      <c r="AB579" s="35"/>
      <c r="AC579" s="35"/>
      <c r="AD579" s="35"/>
      <c r="AE579" s="35"/>
      <c r="AR579" s="194" t="s">
        <v>272</v>
      </c>
      <c r="AT579" s="194" t="s">
        <v>143</v>
      </c>
      <c r="AU579" s="194" t="s">
        <v>95</v>
      </c>
      <c r="AY579" s="17" t="s">
        <v>140</v>
      </c>
      <c r="BE579" s="195">
        <f>IF(N579="základní",J579,0)</f>
        <v>0</v>
      </c>
      <c r="BF579" s="195">
        <f>IF(N579="snížená",J579,0)</f>
        <v>0</v>
      </c>
      <c r="BG579" s="195">
        <f>IF(N579="zákl. přenesená",J579,0)</f>
        <v>0</v>
      </c>
      <c r="BH579" s="195">
        <f>IF(N579="sníž. přenesená",J579,0)</f>
        <v>0</v>
      </c>
      <c r="BI579" s="195">
        <f>IF(N579="nulová",J579,0)</f>
        <v>0</v>
      </c>
      <c r="BJ579" s="17" t="s">
        <v>93</v>
      </c>
      <c r="BK579" s="195">
        <f>ROUND(I579*H579,2)</f>
        <v>0</v>
      </c>
      <c r="BL579" s="17" t="s">
        <v>272</v>
      </c>
      <c r="BM579" s="194" t="s">
        <v>754</v>
      </c>
    </row>
    <row r="580" spans="1:65" s="2" customFormat="1" ht="24.2" customHeight="1">
      <c r="A580" s="35"/>
      <c r="B580" s="36"/>
      <c r="C580" s="183" t="s">
        <v>755</v>
      </c>
      <c r="D580" s="183" t="s">
        <v>143</v>
      </c>
      <c r="E580" s="184" t="s">
        <v>756</v>
      </c>
      <c r="F580" s="185" t="s">
        <v>757</v>
      </c>
      <c r="G580" s="186" t="s">
        <v>289</v>
      </c>
      <c r="H580" s="187">
        <v>2.383</v>
      </c>
      <c r="I580" s="188"/>
      <c r="J580" s="189">
        <f>ROUND(I580*H580,2)</f>
        <v>0</v>
      </c>
      <c r="K580" s="185" t="s">
        <v>147</v>
      </c>
      <c r="L580" s="40"/>
      <c r="M580" s="190" t="s">
        <v>1</v>
      </c>
      <c r="N580" s="191" t="s">
        <v>50</v>
      </c>
      <c r="O580" s="72"/>
      <c r="P580" s="192">
        <f>O580*H580</f>
        <v>0</v>
      </c>
      <c r="Q580" s="192">
        <v>0</v>
      </c>
      <c r="R580" s="192">
        <f>Q580*H580</f>
        <v>0</v>
      </c>
      <c r="S580" s="192">
        <v>0</v>
      </c>
      <c r="T580" s="193">
        <f>S580*H580</f>
        <v>0</v>
      </c>
      <c r="U580" s="35"/>
      <c r="V580" s="35"/>
      <c r="W580" s="35"/>
      <c r="X580" s="35"/>
      <c r="Y580" s="35"/>
      <c r="Z580" s="35"/>
      <c r="AA580" s="35"/>
      <c r="AB580" s="35"/>
      <c r="AC580" s="35"/>
      <c r="AD580" s="35"/>
      <c r="AE580" s="35"/>
      <c r="AR580" s="194" t="s">
        <v>272</v>
      </c>
      <c r="AT580" s="194" t="s">
        <v>143</v>
      </c>
      <c r="AU580" s="194" t="s">
        <v>95</v>
      </c>
      <c r="AY580" s="17" t="s">
        <v>140</v>
      </c>
      <c r="BE580" s="195">
        <f>IF(N580="základní",J580,0)</f>
        <v>0</v>
      </c>
      <c r="BF580" s="195">
        <f>IF(N580="snížená",J580,0)</f>
        <v>0</v>
      </c>
      <c r="BG580" s="195">
        <f>IF(N580="zákl. přenesená",J580,0)</f>
        <v>0</v>
      </c>
      <c r="BH580" s="195">
        <f>IF(N580="sníž. přenesená",J580,0)</f>
        <v>0</v>
      </c>
      <c r="BI580" s="195">
        <f>IF(N580="nulová",J580,0)</f>
        <v>0</v>
      </c>
      <c r="BJ580" s="17" t="s">
        <v>93</v>
      </c>
      <c r="BK580" s="195">
        <f>ROUND(I580*H580,2)</f>
        <v>0</v>
      </c>
      <c r="BL580" s="17" t="s">
        <v>272</v>
      </c>
      <c r="BM580" s="194" t="s">
        <v>758</v>
      </c>
    </row>
    <row r="581" spans="1:65" s="12" customFormat="1" ht="22.9" customHeight="1">
      <c r="B581" s="167"/>
      <c r="C581" s="168"/>
      <c r="D581" s="169" t="s">
        <v>84</v>
      </c>
      <c r="E581" s="181" t="s">
        <v>759</v>
      </c>
      <c r="F581" s="181" t="s">
        <v>760</v>
      </c>
      <c r="G581" s="168"/>
      <c r="H581" s="168"/>
      <c r="I581" s="171"/>
      <c r="J581" s="182">
        <f>BK581</f>
        <v>0</v>
      </c>
      <c r="K581" s="168"/>
      <c r="L581" s="173"/>
      <c r="M581" s="174"/>
      <c r="N581" s="175"/>
      <c r="O581" s="175"/>
      <c r="P581" s="176">
        <f>SUM(P582:P625)</f>
        <v>0</v>
      </c>
      <c r="Q581" s="175"/>
      <c r="R581" s="176">
        <f>SUM(R582:R625)</f>
        <v>0</v>
      </c>
      <c r="S581" s="175"/>
      <c r="T581" s="177">
        <f>SUM(T582:T625)</f>
        <v>0.9</v>
      </c>
      <c r="AR581" s="178" t="s">
        <v>95</v>
      </c>
      <c r="AT581" s="179" t="s">
        <v>84</v>
      </c>
      <c r="AU581" s="179" t="s">
        <v>93</v>
      </c>
      <c r="AY581" s="178" t="s">
        <v>140</v>
      </c>
      <c r="BK581" s="180">
        <f>SUM(BK582:BK625)</f>
        <v>0</v>
      </c>
    </row>
    <row r="582" spans="1:65" s="2" customFormat="1" ht="16.5" customHeight="1">
      <c r="A582" s="35"/>
      <c r="B582" s="36"/>
      <c r="C582" s="183" t="s">
        <v>761</v>
      </c>
      <c r="D582" s="183" t="s">
        <v>143</v>
      </c>
      <c r="E582" s="184" t="s">
        <v>762</v>
      </c>
      <c r="F582" s="185" t="s">
        <v>763</v>
      </c>
      <c r="G582" s="186" t="s">
        <v>333</v>
      </c>
      <c r="H582" s="187">
        <v>5</v>
      </c>
      <c r="I582" s="188"/>
      <c r="J582" s="189">
        <f>ROUND(I582*H582,2)</f>
        <v>0</v>
      </c>
      <c r="K582" s="185" t="s">
        <v>1</v>
      </c>
      <c r="L582" s="40"/>
      <c r="M582" s="190" t="s">
        <v>1</v>
      </c>
      <c r="N582" s="191" t="s">
        <v>50</v>
      </c>
      <c r="O582" s="72"/>
      <c r="P582" s="192">
        <f>O582*H582</f>
        <v>0</v>
      </c>
      <c r="Q582" s="192">
        <v>0</v>
      </c>
      <c r="R582" s="192">
        <f>Q582*H582</f>
        <v>0</v>
      </c>
      <c r="S582" s="192">
        <v>0</v>
      </c>
      <c r="T582" s="193">
        <f>S582*H582</f>
        <v>0</v>
      </c>
      <c r="U582" s="35"/>
      <c r="V582" s="35"/>
      <c r="W582" s="35"/>
      <c r="X582" s="35"/>
      <c r="Y582" s="35"/>
      <c r="Z582" s="35"/>
      <c r="AA582" s="35"/>
      <c r="AB582" s="35"/>
      <c r="AC582" s="35"/>
      <c r="AD582" s="35"/>
      <c r="AE582" s="35"/>
      <c r="AR582" s="194" t="s">
        <v>272</v>
      </c>
      <c r="AT582" s="194" t="s">
        <v>143</v>
      </c>
      <c r="AU582" s="194" t="s">
        <v>95</v>
      </c>
      <c r="AY582" s="17" t="s">
        <v>140</v>
      </c>
      <c r="BE582" s="195">
        <f>IF(N582="základní",J582,0)</f>
        <v>0</v>
      </c>
      <c r="BF582" s="195">
        <f>IF(N582="snížená",J582,0)</f>
        <v>0</v>
      </c>
      <c r="BG582" s="195">
        <f>IF(N582="zákl. přenesená",J582,0)</f>
        <v>0</v>
      </c>
      <c r="BH582" s="195">
        <f>IF(N582="sníž. přenesená",J582,0)</f>
        <v>0</v>
      </c>
      <c r="BI582" s="195">
        <f>IF(N582="nulová",J582,0)</f>
        <v>0</v>
      </c>
      <c r="BJ582" s="17" t="s">
        <v>93</v>
      </c>
      <c r="BK582" s="195">
        <f>ROUND(I582*H582,2)</f>
        <v>0</v>
      </c>
      <c r="BL582" s="17" t="s">
        <v>272</v>
      </c>
      <c r="BM582" s="194" t="s">
        <v>764</v>
      </c>
    </row>
    <row r="583" spans="1:65" s="14" customFormat="1" ht="11.25">
      <c r="B583" s="207"/>
      <c r="C583" s="208"/>
      <c r="D583" s="198" t="s">
        <v>150</v>
      </c>
      <c r="E583" s="209" t="s">
        <v>1</v>
      </c>
      <c r="F583" s="210" t="s">
        <v>477</v>
      </c>
      <c r="G583" s="208"/>
      <c r="H583" s="211">
        <v>1</v>
      </c>
      <c r="I583" s="212"/>
      <c r="J583" s="208"/>
      <c r="K583" s="208"/>
      <c r="L583" s="213"/>
      <c r="M583" s="214"/>
      <c r="N583" s="215"/>
      <c r="O583" s="215"/>
      <c r="P583" s="215"/>
      <c r="Q583" s="215"/>
      <c r="R583" s="215"/>
      <c r="S583" s="215"/>
      <c r="T583" s="216"/>
      <c r="AT583" s="217" t="s">
        <v>150</v>
      </c>
      <c r="AU583" s="217" t="s">
        <v>95</v>
      </c>
      <c r="AV583" s="14" t="s">
        <v>95</v>
      </c>
      <c r="AW583" s="14" t="s">
        <v>40</v>
      </c>
      <c r="AX583" s="14" t="s">
        <v>85</v>
      </c>
      <c r="AY583" s="217" t="s">
        <v>140</v>
      </c>
    </row>
    <row r="584" spans="1:65" s="14" customFormat="1" ht="11.25">
      <c r="B584" s="207"/>
      <c r="C584" s="208"/>
      <c r="D584" s="198" t="s">
        <v>150</v>
      </c>
      <c r="E584" s="209" t="s">
        <v>1</v>
      </c>
      <c r="F584" s="210" t="s">
        <v>765</v>
      </c>
      <c r="G584" s="208"/>
      <c r="H584" s="211">
        <v>2</v>
      </c>
      <c r="I584" s="212"/>
      <c r="J584" s="208"/>
      <c r="K584" s="208"/>
      <c r="L584" s="213"/>
      <c r="M584" s="214"/>
      <c r="N584" s="215"/>
      <c r="O584" s="215"/>
      <c r="P584" s="215"/>
      <c r="Q584" s="215"/>
      <c r="R584" s="215"/>
      <c r="S584" s="215"/>
      <c r="T584" s="216"/>
      <c r="AT584" s="217" t="s">
        <v>150</v>
      </c>
      <c r="AU584" s="217" t="s">
        <v>95</v>
      </c>
      <c r="AV584" s="14" t="s">
        <v>95</v>
      </c>
      <c r="AW584" s="14" t="s">
        <v>40</v>
      </c>
      <c r="AX584" s="14" t="s">
        <v>85</v>
      </c>
      <c r="AY584" s="217" t="s">
        <v>140</v>
      </c>
    </row>
    <row r="585" spans="1:65" s="14" customFormat="1" ht="11.25">
      <c r="B585" s="207"/>
      <c r="C585" s="208"/>
      <c r="D585" s="198" t="s">
        <v>150</v>
      </c>
      <c r="E585" s="209" t="s">
        <v>1</v>
      </c>
      <c r="F585" s="210" t="s">
        <v>766</v>
      </c>
      <c r="G585" s="208"/>
      <c r="H585" s="211">
        <v>1</v>
      </c>
      <c r="I585" s="212"/>
      <c r="J585" s="208"/>
      <c r="K585" s="208"/>
      <c r="L585" s="213"/>
      <c r="M585" s="214"/>
      <c r="N585" s="215"/>
      <c r="O585" s="215"/>
      <c r="P585" s="215"/>
      <c r="Q585" s="215"/>
      <c r="R585" s="215"/>
      <c r="S585" s="215"/>
      <c r="T585" s="216"/>
      <c r="AT585" s="217" t="s">
        <v>150</v>
      </c>
      <c r="AU585" s="217" t="s">
        <v>95</v>
      </c>
      <c r="AV585" s="14" t="s">
        <v>95</v>
      </c>
      <c r="AW585" s="14" t="s">
        <v>40</v>
      </c>
      <c r="AX585" s="14" t="s">
        <v>85</v>
      </c>
      <c r="AY585" s="217" t="s">
        <v>140</v>
      </c>
    </row>
    <row r="586" spans="1:65" s="14" customFormat="1" ht="11.25">
      <c r="B586" s="207"/>
      <c r="C586" s="208"/>
      <c r="D586" s="198" t="s">
        <v>150</v>
      </c>
      <c r="E586" s="209" t="s">
        <v>1</v>
      </c>
      <c r="F586" s="210" t="s">
        <v>767</v>
      </c>
      <c r="G586" s="208"/>
      <c r="H586" s="211">
        <v>1</v>
      </c>
      <c r="I586" s="212"/>
      <c r="J586" s="208"/>
      <c r="K586" s="208"/>
      <c r="L586" s="213"/>
      <c r="M586" s="214"/>
      <c r="N586" s="215"/>
      <c r="O586" s="215"/>
      <c r="P586" s="215"/>
      <c r="Q586" s="215"/>
      <c r="R586" s="215"/>
      <c r="S586" s="215"/>
      <c r="T586" s="216"/>
      <c r="AT586" s="217" t="s">
        <v>150</v>
      </c>
      <c r="AU586" s="217" t="s">
        <v>95</v>
      </c>
      <c r="AV586" s="14" t="s">
        <v>95</v>
      </c>
      <c r="AW586" s="14" t="s">
        <v>40</v>
      </c>
      <c r="AX586" s="14" t="s">
        <v>85</v>
      </c>
      <c r="AY586" s="217" t="s">
        <v>140</v>
      </c>
    </row>
    <row r="587" spans="1:65" s="15" customFormat="1" ht="11.25">
      <c r="B587" s="218"/>
      <c r="C587" s="219"/>
      <c r="D587" s="198" t="s">
        <v>150</v>
      </c>
      <c r="E587" s="220" t="s">
        <v>1</v>
      </c>
      <c r="F587" s="221" t="s">
        <v>161</v>
      </c>
      <c r="G587" s="219"/>
      <c r="H587" s="222">
        <v>5</v>
      </c>
      <c r="I587" s="223"/>
      <c r="J587" s="219"/>
      <c r="K587" s="219"/>
      <c r="L587" s="224"/>
      <c r="M587" s="225"/>
      <c r="N587" s="226"/>
      <c r="O587" s="226"/>
      <c r="P587" s="226"/>
      <c r="Q587" s="226"/>
      <c r="R587" s="226"/>
      <c r="S587" s="226"/>
      <c r="T587" s="227"/>
      <c r="AT587" s="228" t="s">
        <v>150</v>
      </c>
      <c r="AU587" s="228" t="s">
        <v>95</v>
      </c>
      <c r="AV587" s="15" t="s">
        <v>148</v>
      </c>
      <c r="AW587" s="15" t="s">
        <v>40</v>
      </c>
      <c r="AX587" s="15" t="s">
        <v>93</v>
      </c>
      <c r="AY587" s="228" t="s">
        <v>140</v>
      </c>
    </row>
    <row r="588" spans="1:65" s="2" customFormat="1" ht="33" customHeight="1">
      <c r="A588" s="35"/>
      <c r="B588" s="36"/>
      <c r="C588" s="183" t="s">
        <v>768</v>
      </c>
      <c r="D588" s="183" t="s">
        <v>143</v>
      </c>
      <c r="E588" s="184" t="s">
        <v>769</v>
      </c>
      <c r="F588" s="185" t="s">
        <v>770</v>
      </c>
      <c r="G588" s="186" t="s">
        <v>146</v>
      </c>
      <c r="H588" s="187">
        <v>2</v>
      </c>
      <c r="I588" s="188"/>
      <c r="J588" s="189">
        <f>ROUND(I588*H588,2)</f>
        <v>0</v>
      </c>
      <c r="K588" s="185" t="s">
        <v>147</v>
      </c>
      <c r="L588" s="40"/>
      <c r="M588" s="190" t="s">
        <v>1</v>
      </c>
      <c r="N588" s="191" t="s">
        <v>50</v>
      </c>
      <c r="O588" s="72"/>
      <c r="P588" s="192">
        <f>O588*H588</f>
        <v>0</v>
      </c>
      <c r="Q588" s="192">
        <v>0</v>
      </c>
      <c r="R588" s="192">
        <f>Q588*H588</f>
        <v>0</v>
      </c>
      <c r="S588" s="192">
        <v>0.17399999999999999</v>
      </c>
      <c r="T588" s="193">
        <f>S588*H588</f>
        <v>0.34799999999999998</v>
      </c>
      <c r="U588" s="35"/>
      <c r="V588" s="35"/>
      <c r="W588" s="35"/>
      <c r="X588" s="35"/>
      <c r="Y588" s="35"/>
      <c r="Z588" s="35"/>
      <c r="AA588" s="35"/>
      <c r="AB588" s="35"/>
      <c r="AC588" s="35"/>
      <c r="AD588" s="35"/>
      <c r="AE588" s="35"/>
      <c r="AR588" s="194" t="s">
        <v>272</v>
      </c>
      <c r="AT588" s="194" t="s">
        <v>143</v>
      </c>
      <c r="AU588" s="194" t="s">
        <v>95</v>
      </c>
      <c r="AY588" s="17" t="s">
        <v>140</v>
      </c>
      <c r="BE588" s="195">
        <f>IF(N588="základní",J588,0)</f>
        <v>0</v>
      </c>
      <c r="BF588" s="195">
        <f>IF(N588="snížená",J588,0)</f>
        <v>0</v>
      </c>
      <c r="BG588" s="195">
        <f>IF(N588="zákl. přenesená",J588,0)</f>
        <v>0</v>
      </c>
      <c r="BH588" s="195">
        <f>IF(N588="sníž. přenesená",J588,0)</f>
        <v>0</v>
      </c>
      <c r="BI588" s="195">
        <f>IF(N588="nulová",J588,0)</f>
        <v>0</v>
      </c>
      <c r="BJ588" s="17" t="s">
        <v>93</v>
      </c>
      <c r="BK588" s="195">
        <f>ROUND(I588*H588,2)</f>
        <v>0</v>
      </c>
      <c r="BL588" s="17" t="s">
        <v>272</v>
      </c>
      <c r="BM588" s="194" t="s">
        <v>771</v>
      </c>
    </row>
    <row r="589" spans="1:65" s="13" customFormat="1" ht="11.25">
      <c r="B589" s="196"/>
      <c r="C589" s="197"/>
      <c r="D589" s="198" t="s">
        <v>150</v>
      </c>
      <c r="E589" s="199" t="s">
        <v>1</v>
      </c>
      <c r="F589" s="200" t="s">
        <v>772</v>
      </c>
      <c r="G589" s="197"/>
      <c r="H589" s="199" t="s">
        <v>1</v>
      </c>
      <c r="I589" s="201"/>
      <c r="J589" s="197"/>
      <c r="K589" s="197"/>
      <c r="L589" s="202"/>
      <c r="M589" s="203"/>
      <c r="N589" s="204"/>
      <c r="O589" s="204"/>
      <c r="P589" s="204"/>
      <c r="Q589" s="204"/>
      <c r="R589" s="204"/>
      <c r="S589" s="204"/>
      <c r="T589" s="205"/>
      <c r="AT589" s="206" t="s">
        <v>150</v>
      </c>
      <c r="AU589" s="206" t="s">
        <v>95</v>
      </c>
      <c r="AV589" s="13" t="s">
        <v>93</v>
      </c>
      <c r="AW589" s="13" t="s">
        <v>40</v>
      </c>
      <c r="AX589" s="13" t="s">
        <v>85</v>
      </c>
      <c r="AY589" s="206" t="s">
        <v>140</v>
      </c>
    </row>
    <row r="590" spans="1:65" s="14" customFormat="1" ht="11.25">
      <c r="B590" s="207"/>
      <c r="C590" s="208"/>
      <c r="D590" s="198" t="s">
        <v>150</v>
      </c>
      <c r="E590" s="209" t="s">
        <v>1</v>
      </c>
      <c r="F590" s="210" t="s">
        <v>773</v>
      </c>
      <c r="G590" s="208"/>
      <c r="H590" s="211">
        <v>1</v>
      </c>
      <c r="I590" s="212"/>
      <c r="J590" s="208"/>
      <c r="K590" s="208"/>
      <c r="L590" s="213"/>
      <c r="M590" s="214"/>
      <c r="N590" s="215"/>
      <c r="O590" s="215"/>
      <c r="P590" s="215"/>
      <c r="Q590" s="215"/>
      <c r="R590" s="215"/>
      <c r="S590" s="215"/>
      <c r="T590" s="216"/>
      <c r="AT590" s="217" t="s">
        <v>150</v>
      </c>
      <c r="AU590" s="217" t="s">
        <v>95</v>
      </c>
      <c r="AV590" s="14" t="s">
        <v>95</v>
      </c>
      <c r="AW590" s="14" t="s">
        <v>40</v>
      </c>
      <c r="AX590" s="14" t="s">
        <v>85</v>
      </c>
      <c r="AY590" s="217" t="s">
        <v>140</v>
      </c>
    </row>
    <row r="591" spans="1:65" s="14" customFormat="1" ht="11.25">
      <c r="B591" s="207"/>
      <c r="C591" s="208"/>
      <c r="D591" s="198" t="s">
        <v>150</v>
      </c>
      <c r="E591" s="209" t="s">
        <v>1</v>
      </c>
      <c r="F591" s="210" t="s">
        <v>488</v>
      </c>
      <c r="G591" s="208"/>
      <c r="H591" s="211">
        <v>1</v>
      </c>
      <c r="I591" s="212"/>
      <c r="J591" s="208"/>
      <c r="K591" s="208"/>
      <c r="L591" s="213"/>
      <c r="M591" s="214"/>
      <c r="N591" s="215"/>
      <c r="O591" s="215"/>
      <c r="P591" s="215"/>
      <c r="Q591" s="215"/>
      <c r="R591" s="215"/>
      <c r="S591" s="215"/>
      <c r="T591" s="216"/>
      <c r="AT591" s="217" t="s">
        <v>150</v>
      </c>
      <c r="AU591" s="217" t="s">
        <v>95</v>
      </c>
      <c r="AV591" s="14" t="s">
        <v>95</v>
      </c>
      <c r="AW591" s="14" t="s">
        <v>40</v>
      </c>
      <c r="AX591" s="14" t="s">
        <v>85</v>
      </c>
      <c r="AY591" s="217" t="s">
        <v>140</v>
      </c>
    </row>
    <row r="592" spans="1:65" s="15" customFormat="1" ht="11.25">
      <c r="B592" s="218"/>
      <c r="C592" s="219"/>
      <c r="D592" s="198" t="s">
        <v>150</v>
      </c>
      <c r="E592" s="220" t="s">
        <v>1</v>
      </c>
      <c r="F592" s="221" t="s">
        <v>161</v>
      </c>
      <c r="G592" s="219"/>
      <c r="H592" s="222">
        <v>2</v>
      </c>
      <c r="I592" s="223"/>
      <c r="J592" s="219"/>
      <c r="K592" s="219"/>
      <c r="L592" s="224"/>
      <c r="M592" s="225"/>
      <c r="N592" s="226"/>
      <c r="O592" s="226"/>
      <c r="P592" s="226"/>
      <c r="Q592" s="226"/>
      <c r="R592" s="226"/>
      <c r="S592" s="226"/>
      <c r="T592" s="227"/>
      <c r="AT592" s="228" t="s">
        <v>150</v>
      </c>
      <c r="AU592" s="228" t="s">
        <v>95</v>
      </c>
      <c r="AV592" s="15" t="s">
        <v>148</v>
      </c>
      <c r="AW592" s="15" t="s">
        <v>40</v>
      </c>
      <c r="AX592" s="15" t="s">
        <v>93</v>
      </c>
      <c r="AY592" s="228" t="s">
        <v>140</v>
      </c>
    </row>
    <row r="593" spans="1:65" s="2" customFormat="1" ht="44.25" customHeight="1">
      <c r="A593" s="35"/>
      <c r="B593" s="36"/>
      <c r="C593" s="183" t="s">
        <v>774</v>
      </c>
      <c r="D593" s="183" t="s">
        <v>143</v>
      </c>
      <c r="E593" s="184" t="s">
        <v>775</v>
      </c>
      <c r="F593" s="185" t="s">
        <v>776</v>
      </c>
      <c r="G593" s="186" t="s">
        <v>146</v>
      </c>
      <c r="H593" s="187">
        <v>1</v>
      </c>
      <c r="I593" s="188"/>
      <c r="J593" s="189">
        <f>ROUND(I593*H593,2)</f>
        <v>0</v>
      </c>
      <c r="K593" s="185" t="s">
        <v>1</v>
      </c>
      <c r="L593" s="40"/>
      <c r="M593" s="190" t="s">
        <v>1</v>
      </c>
      <c r="N593" s="191" t="s">
        <v>50</v>
      </c>
      <c r="O593" s="72"/>
      <c r="P593" s="192">
        <f>O593*H593</f>
        <v>0</v>
      </c>
      <c r="Q593" s="192">
        <v>0</v>
      </c>
      <c r="R593" s="192">
        <f>Q593*H593</f>
        <v>0</v>
      </c>
      <c r="S593" s="192">
        <v>0</v>
      </c>
      <c r="T593" s="193">
        <f>S593*H593</f>
        <v>0</v>
      </c>
      <c r="U593" s="35"/>
      <c r="V593" s="35"/>
      <c r="W593" s="35"/>
      <c r="X593" s="35"/>
      <c r="Y593" s="35"/>
      <c r="Z593" s="35"/>
      <c r="AA593" s="35"/>
      <c r="AB593" s="35"/>
      <c r="AC593" s="35"/>
      <c r="AD593" s="35"/>
      <c r="AE593" s="35"/>
      <c r="AR593" s="194" t="s">
        <v>272</v>
      </c>
      <c r="AT593" s="194" t="s">
        <v>143</v>
      </c>
      <c r="AU593" s="194" t="s">
        <v>95</v>
      </c>
      <c r="AY593" s="17" t="s">
        <v>140</v>
      </c>
      <c r="BE593" s="195">
        <f>IF(N593="základní",J593,0)</f>
        <v>0</v>
      </c>
      <c r="BF593" s="195">
        <f>IF(N593="snížená",J593,0)</f>
        <v>0</v>
      </c>
      <c r="BG593" s="195">
        <f>IF(N593="zákl. přenesená",J593,0)</f>
        <v>0</v>
      </c>
      <c r="BH593" s="195">
        <f>IF(N593="sníž. přenesená",J593,0)</f>
        <v>0</v>
      </c>
      <c r="BI593" s="195">
        <f>IF(N593="nulová",J593,0)</f>
        <v>0</v>
      </c>
      <c r="BJ593" s="17" t="s">
        <v>93</v>
      </c>
      <c r="BK593" s="195">
        <f>ROUND(I593*H593,2)</f>
        <v>0</v>
      </c>
      <c r="BL593" s="17" t="s">
        <v>272</v>
      </c>
      <c r="BM593" s="194" t="s">
        <v>777</v>
      </c>
    </row>
    <row r="594" spans="1:65" s="2" customFormat="1" ht="48.75">
      <c r="A594" s="35"/>
      <c r="B594" s="36"/>
      <c r="C594" s="37"/>
      <c r="D594" s="198" t="s">
        <v>778</v>
      </c>
      <c r="E594" s="37"/>
      <c r="F594" s="239" t="s">
        <v>779</v>
      </c>
      <c r="G594" s="37"/>
      <c r="H594" s="37"/>
      <c r="I594" s="240"/>
      <c r="J594" s="37"/>
      <c r="K594" s="37"/>
      <c r="L594" s="40"/>
      <c r="M594" s="241"/>
      <c r="N594" s="242"/>
      <c r="O594" s="72"/>
      <c r="P594" s="72"/>
      <c r="Q594" s="72"/>
      <c r="R594" s="72"/>
      <c r="S594" s="72"/>
      <c r="T594" s="73"/>
      <c r="U594" s="35"/>
      <c r="V594" s="35"/>
      <c r="W594" s="35"/>
      <c r="X594" s="35"/>
      <c r="Y594" s="35"/>
      <c r="Z594" s="35"/>
      <c r="AA594" s="35"/>
      <c r="AB594" s="35"/>
      <c r="AC594" s="35"/>
      <c r="AD594" s="35"/>
      <c r="AE594" s="35"/>
      <c r="AT594" s="17" t="s">
        <v>778</v>
      </c>
      <c r="AU594" s="17" t="s">
        <v>95</v>
      </c>
    </row>
    <row r="595" spans="1:65" s="2" customFormat="1" ht="55.5" customHeight="1">
      <c r="A595" s="35"/>
      <c r="B595" s="36"/>
      <c r="C595" s="183" t="s">
        <v>780</v>
      </c>
      <c r="D595" s="183" t="s">
        <v>143</v>
      </c>
      <c r="E595" s="184" t="s">
        <v>781</v>
      </c>
      <c r="F595" s="185" t="s">
        <v>782</v>
      </c>
      <c r="G595" s="186" t="s">
        <v>146</v>
      </c>
      <c r="H595" s="187">
        <v>1</v>
      </c>
      <c r="I595" s="188"/>
      <c r="J595" s="189">
        <f>ROUND(I595*H595,2)</f>
        <v>0</v>
      </c>
      <c r="K595" s="185" t="s">
        <v>1</v>
      </c>
      <c r="L595" s="40"/>
      <c r="M595" s="190" t="s">
        <v>1</v>
      </c>
      <c r="N595" s="191" t="s">
        <v>50</v>
      </c>
      <c r="O595" s="72"/>
      <c r="P595" s="192">
        <f>O595*H595</f>
        <v>0</v>
      </c>
      <c r="Q595" s="192">
        <v>0</v>
      </c>
      <c r="R595" s="192">
        <f>Q595*H595</f>
        <v>0</v>
      </c>
      <c r="S595" s="192">
        <v>0</v>
      </c>
      <c r="T595" s="193">
        <f>S595*H595</f>
        <v>0</v>
      </c>
      <c r="U595" s="35"/>
      <c r="V595" s="35"/>
      <c r="W595" s="35"/>
      <c r="X595" s="35"/>
      <c r="Y595" s="35"/>
      <c r="Z595" s="35"/>
      <c r="AA595" s="35"/>
      <c r="AB595" s="35"/>
      <c r="AC595" s="35"/>
      <c r="AD595" s="35"/>
      <c r="AE595" s="35"/>
      <c r="AR595" s="194" t="s">
        <v>272</v>
      </c>
      <c r="AT595" s="194" t="s">
        <v>143</v>
      </c>
      <c r="AU595" s="194" t="s">
        <v>95</v>
      </c>
      <c r="AY595" s="17" t="s">
        <v>140</v>
      </c>
      <c r="BE595" s="195">
        <f>IF(N595="základní",J595,0)</f>
        <v>0</v>
      </c>
      <c r="BF595" s="195">
        <f>IF(N595="snížená",J595,0)</f>
        <v>0</v>
      </c>
      <c r="BG595" s="195">
        <f>IF(N595="zákl. přenesená",J595,0)</f>
        <v>0</v>
      </c>
      <c r="BH595" s="195">
        <f>IF(N595="sníž. přenesená",J595,0)</f>
        <v>0</v>
      </c>
      <c r="BI595" s="195">
        <f>IF(N595="nulová",J595,0)</f>
        <v>0</v>
      </c>
      <c r="BJ595" s="17" t="s">
        <v>93</v>
      </c>
      <c r="BK595" s="195">
        <f>ROUND(I595*H595,2)</f>
        <v>0</v>
      </c>
      <c r="BL595" s="17" t="s">
        <v>272</v>
      </c>
      <c r="BM595" s="194" t="s">
        <v>783</v>
      </c>
    </row>
    <row r="596" spans="1:65" s="2" customFormat="1" ht="39">
      <c r="A596" s="35"/>
      <c r="B596" s="36"/>
      <c r="C596" s="37"/>
      <c r="D596" s="198" t="s">
        <v>778</v>
      </c>
      <c r="E596" s="37"/>
      <c r="F596" s="239" t="s">
        <v>784</v>
      </c>
      <c r="G596" s="37"/>
      <c r="H596" s="37"/>
      <c r="I596" s="240"/>
      <c r="J596" s="37"/>
      <c r="K596" s="37"/>
      <c r="L596" s="40"/>
      <c r="M596" s="241"/>
      <c r="N596" s="242"/>
      <c r="O596" s="72"/>
      <c r="P596" s="72"/>
      <c r="Q596" s="72"/>
      <c r="R596" s="72"/>
      <c r="S596" s="72"/>
      <c r="T596" s="73"/>
      <c r="U596" s="35"/>
      <c r="V596" s="35"/>
      <c r="W596" s="35"/>
      <c r="X596" s="35"/>
      <c r="Y596" s="35"/>
      <c r="Z596" s="35"/>
      <c r="AA596" s="35"/>
      <c r="AB596" s="35"/>
      <c r="AC596" s="35"/>
      <c r="AD596" s="35"/>
      <c r="AE596" s="35"/>
      <c r="AT596" s="17" t="s">
        <v>778</v>
      </c>
      <c r="AU596" s="17" t="s">
        <v>95</v>
      </c>
    </row>
    <row r="597" spans="1:65" s="2" customFormat="1" ht="55.5" customHeight="1">
      <c r="A597" s="35"/>
      <c r="B597" s="36"/>
      <c r="C597" s="183" t="s">
        <v>785</v>
      </c>
      <c r="D597" s="183" t="s">
        <v>143</v>
      </c>
      <c r="E597" s="184" t="s">
        <v>786</v>
      </c>
      <c r="F597" s="185" t="s">
        <v>787</v>
      </c>
      <c r="G597" s="186" t="s">
        <v>146</v>
      </c>
      <c r="H597" s="187">
        <v>1</v>
      </c>
      <c r="I597" s="188"/>
      <c r="J597" s="189">
        <f>ROUND(I597*H597,2)</f>
        <v>0</v>
      </c>
      <c r="K597" s="185" t="s">
        <v>1</v>
      </c>
      <c r="L597" s="40"/>
      <c r="M597" s="190" t="s">
        <v>1</v>
      </c>
      <c r="N597" s="191" t="s">
        <v>50</v>
      </c>
      <c r="O597" s="72"/>
      <c r="P597" s="192">
        <f>O597*H597</f>
        <v>0</v>
      </c>
      <c r="Q597" s="192">
        <v>0</v>
      </c>
      <c r="R597" s="192">
        <f>Q597*H597</f>
        <v>0</v>
      </c>
      <c r="S597" s="192">
        <v>0</v>
      </c>
      <c r="T597" s="193">
        <f>S597*H597</f>
        <v>0</v>
      </c>
      <c r="U597" s="35"/>
      <c r="V597" s="35"/>
      <c r="W597" s="35"/>
      <c r="X597" s="35"/>
      <c r="Y597" s="35"/>
      <c r="Z597" s="35"/>
      <c r="AA597" s="35"/>
      <c r="AB597" s="35"/>
      <c r="AC597" s="35"/>
      <c r="AD597" s="35"/>
      <c r="AE597" s="35"/>
      <c r="AR597" s="194" t="s">
        <v>272</v>
      </c>
      <c r="AT597" s="194" t="s">
        <v>143</v>
      </c>
      <c r="AU597" s="194" t="s">
        <v>95</v>
      </c>
      <c r="AY597" s="17" t="s">
        <v>140</v>
      </c>
      <c r="BE597" s="195">
        <f>IF(N597="základní",J597,0)</f>
        <v>0</v>
      </c>
      <c r="BF597" s="195">
        <f>IF(N597="snížená",J597,0)</f>
        <v>0</v>
      </c>
      <c r="BG597" s="195">
        <f>IF(N597="zákl. přenesená",J597,0)</f>
        <v>0</v>
      </c>
      <c r="BH597" s="195">
        <f>IF(N597="sníž. přenesená",J597,0)</f>
        <v>0</v>
      </c>
      <c r="BI597" s="195">
        <f>IF(N597="nulová",J597,0)</f>
        <v>0</v>
      </c>
      <c r="BJ597" s="17" t="s">
        <v>93</v>
      </c>
      <c r="BK597" s="195">
        <f>ROUND(I597*H597,2)</f>
        <v>0</v>
      </c>
      <c r="BL597" s="17" t="s">
        <v>272</v>
      </c>
      <c r="BM597" s="194" t="s">
        <v>788</v>
      </c>
    </row>
    <row r="598" spans="1:65" s="2" customFormat="1" ht="39">
      <c r="A598" s="35"/>
      <c r="B598" s="36"/>
      <c r="C598" s="37"/>
      <c r="D598" s="198" t="s">
        <v>778</v>
      </c>
      <c r="E598" s="37"/>
      <c r="F598" s="239" t="s">
        <v>784</v>
      </c>
      <c r="G598" s="37"/>
      <c r="H598" s="37"/>
      <c r="I598" s="240"/>
      <c r="J598" s="37"/>
      <c r="K598" s="37"/>
      <c r="L598" s="40"/>
      <c r="M598" s="241"/>
      <c r="N598" s="242"/>
      <c r="O598" s="72"/>
      <c r="P598" s="72"/>
      <c r="Q598" s="72"/>
      <c r="R598" s="72"/>
      <c r="S598" s="72"/>
      <c r="T598" s="73"/>
      <c r="U598" s="35"/>
      <c r="V598" s="35"/>
      <c r="W598" s="35"/>
      <c r="X598" s="35"/>
      <c r="Y598" s="35"/>
      <c r="Z598" s="35"/>
      <c r="AA598" s="35"/>
      <c r="AB598" s="35"/>
      <c r="AC598" s="35"/>
      <c r="AD598" s="35"/>
      <c r="AE598" s="35"/>
      <c r="AT598" s="17" t="s">
        <v>778</v>
      </c>
      <c r="AU598" s="17" t="s">
        <v>95</v>
      </c>
    </row>
    <row r="599" spans="1:65" s="2" customFormat="1" ht="44.25" customHeight="1">
      <c r="A599" s="35"/>
      <c r="B599" s="36"/>
      <c r="C599" s="183" t="s">
        <v>789</v>
      </c>
      <c r="D599" s="183" t="s">
        <v>143</v>
      </c>
      <c r="E599" s="184" t="s">
        <v>790</v>
      </c>
      <c r="F599" s="185" t="s">
        <v>791</v>
      </c>
      <c r="G599" s="186" t="s">
        <v>146</v>
      </c>
      <c r="H599" s="187">
        <v>1</v>
      </c>
      <c r="I599" s="188"/>
      <c r="J599" s="189">
        <f>ROUND(I599*H599,2)</f>
        <v>0</v>
      </c>
      <c r="K599" s="185" t="s">
        <v>1</v>
      </c>
      <c r="L599" s="40"/>
      <c r="M599" s="190" t="s">
        <v>1</v>
      </c>
      <c r="N599" s="191" t="s">
        <v>50</v>
      </c>
      <c r="O599" s="72"/>
      <c r="P599" s="192">
        <f>O599*H599</f>
        <v>0</v>
      </c>
      <c r="Q599" s="192">
        <v>0</v>
      </c>
      <c r="R599" s="192">
        <f>Q599*H599</f>
        <v>0</v>
      </c>
      <c r="S599" s="192">
        <v>0</v>
      </c>
      <c r="T599" s="193">
        <f>S599*H599</f>
        <v>0</v>
      </c>
      <c r="U599" s="35"/>
      <c r="V599" s="35"/>
      <c r="W599" s="35"/>
      <c r="X599" s="35"/>
      <c r="Y599" s="35"/>
      <c r="Z599" s="35"/>
      <c r="AA599" s="35"/>
      <c r="AB599" s="35"/>
      <c r="AC599" s="35"/>
      <c r="AD599" s="35"/>
      <c r="AE599" s="35"/>
      <c r="AR599" s="194" t="s">
        <v>272</v>
      </c>
      <c r="AT599" s="194" t="s">
        <v>143</v>
      </c>
      <c r="AU599" s="194" t="s">
        <v>95</v>
      </c>
      <c r="AY599" s="17" t="s">
        <v>140</v>
      </c>
      <c r="BE599" s="195">
        <f>IF(N599="základní",J599,0)</f>
        <v>0</v>
      </c>
      <c r="BF599" s="195">
        <f>IF(N599="snížená",J599,0)</f>
        <v>0</v>
      </c>
      <c r="BG599" s="195">
        <f>IF(N599="zákl. přenesená",J599,0)</f>
        <v>0</v>
      </c>
      <c r="BH599" s="195">
        <f>IF(N599="sníž. přenesená",J599,0)</f>
        <v>0</v>
      </c>
      <c r="BI599" s="195">
        <f>IF(N599="nulová",J599,0)</f>
        <v>0</v>
      </c>
      <c r="BJ599" s="17" t="s">
        <v>93</v>
      </c>
      <c r="BK599" s="195">
        <f>ROUND(I599*H599,2)</f>
        <v>0</v>
      </c>
      <c r="BL599" s="17" t="s">
        <v>272</v>
      </c>
      <c r="BM599" s="194" t="s">
        <v>792</v>
      </c>
    </row>
    <row r="600" spans="1:65" s="2" customFormat="1" ht="48.75">
      <c r="A600" s="35"/>
      <c r="B600" s="36"/>
      <c r="C600" s="37"/>
      <c r="D600" s="198" t="s">
        <v>778</v>
      </c>
      <c r="E600" s="37"/>
      <c r="F600" s="239" t="s">
        <v>793</v>
      </c>
      <c r="G600" s="37"/>
      <c r="H600" s="37"/>
      <c r="I600" s="240"/>
      <c r="J600" s="37"/>
      <c r="K600" s="37"/>
      <c r="L600" s="40"/>
      <c r="M600" s="241"/>
      <c r="N600" s="242"/>
      <c r="O600" s="72"/>
      <c r="P600" s="72"/>
      <c r="Q600" s="72"/>
      <c r="R600" s="72"/>
      <c r="S600" s="72"/>
      <c r="T600" s="73"/>
      <c r="U600" s="35"/>
      <c r="V600" s="35"/>
      <c r="W600" s="35"/>
      <c r="X600" s="35"/>
      <c r="Y600" s="35"/>
      <c r="Z600" s="35"/>
      <c r="AA600" s="35"/>
      <c r="AB600" s="35"/>
      <c r="AC600" s="35"/>
      <c r="AD600" s="35"/>
      <c r="AE600" s="35"/>
      <c r="AT600" s="17" t="s">
        <v>778</v>
      </c>
      <c r="AU600" s="17" t="s">
        <v>95</v>
      </c>
    </row>
    <row r="601" spans="1:65" s="2" customFormat="1" ht="44.25" customHeight="1">
      <c r="A601" s="35"/>
      <c r="B601" s="36"/>
      <c r="C601" s="183" t="s">
        <v>794</v>
      </c>
      <c r="D601" s="183" t="s">
        <v>143</v>
      </c>
      <c r="E601" s="184" t="s">
        <v>795</v>
      </c>
      <c r="F601" s="185" t="s">
        <v>796</v>
      </c>
      <c r="G601" s="186" t="s">
        <v>146</v>
      </c>
      <c r="H601" s="187">
        <v>1</v>
      </c>
      <c r="I601" s="188"/>
      <c r="J601" s="189">
        <f>ROUND(I601*H601,2)</f>
        <v>0</v>
      </c>
      <c r="K601" s="185" t="s">
        <v>1</v>
      </c>
      <c r="L601" s="40"/>
      <c r="M601" s="190" t="s">
        <v>1</v>
      </c>
      <c r="N601" s="191" t="s">
        <v>50</v>
      </c>
      <c r="O601" s="72"/>
      <c r="P601" s="192">
        <f>O601*H601</f>
        <v>0</v>
      </c>
      <c r="Q601" s="192">
        <v>0</v>
      </c>
      <c r="R601" s="192">
        <f>Q601*H601</f>
        <v>0</v>
      </c>
      <c r="S601" s="192">
        <v>0</v>
      </c>
      <c r="T601" s="193">
        <f>S601*H601</f>
        <v>0</v>
      </c>
      <c r="U601" s="35"/>
      <c r="V601" s="35"/>
      <c r="W601" s="35"/>
      <c r="X601" s="35"/>
      <c r="Y601" s="35"/>
      <c r="Z601" s="35"/>
      <c r="AA601" s="35"/>
      <c r="AB601" s="35"/>
      <c r="AC601" s="35"/>
      <c r="AD601" s="35"/>
      <c r="AE601" s="35"/>
      <c r="AR601" s="194" t="s">
        <v>272</v>
      </c>
      <c r="AT601" s="194" t="s">
        <v>143</v>
      </c>
      <c r="AU601" s="194" t="s">
        <v>95</v>
      </c>
      <c r="AY601" s="17" t="s">
        <v>140</v>
      </c>
      <c r="BE601" s="195">
        <f>IF(N601="základní",J601,0)</f>
        <v>0</v>
      </c>
      <c r="BF601" s="195">
        <f>IF(N601="snížená",J601,0)</f>
        <v>0</v>
      </c>
      <c r="BG601" s="195">
        <f>IF(N601="zákl. přenesená",J601,0)</f>
        <v>0</v>
      </c>
      <c r="BH601" s="195">
        <f>IF(N601="sníž. přenesená",J601,0)</f>
        <v>0</v>
      </c>
      <c r="BI601" s="195">
        <f>IF(N601="nulová",J601,0)</f>
        <v>0</v>
      </c>
      <c r="BJ601" s="17" t="s">
        <v>93</v>
      </c>
      <c r="BK601" s="195">
        <f>ROUND(I601*H601,2)</f>
        <v>0</v>
      </c>
      <c r="BL601" s="17" t="s">
        <v>272</v>
      </c>
      <c r="BM601" s="194" t="s">
        <v>797</v>
      </c>
    </row>
    <row r="602" spans="1:65" s="2" customFormat="1" ht="48.75">
      <c r="A602" s="35"/>
      <c r="B602" s="36"/>
      <c r="C602" s="37"/>
      <c r="D602" s="198" t="s">
        <v>778</v>
      </c>
      <c r="E602" s="37"/>
      <c r="F602" s="239" t="s">
        <v>798</v>
      </c>
      <c r="G602" s="37"/>
      <c r="H602" s="37"/>
      <c r="I602" s="240"/>
      <c r="J602" s="37"/>
      <c r="K602" s="37"/>
      <c r="L602" s="40"/>
      <c r="M602" s="241"/>
      <c r="N602" s="242"/>
      <c r="O602" s="72"/>
      <c r="P602" s="72"/>
      <c r="Q602" s="72"/>
      <c r="R602" s="72"/>
      <c r="S602" s="72"/>
      <c r="T602" s="73"/>
      <c r="U602" s="35"/>
      <c r="V602" s="35"/>
      <c r="W602" s="35"/>
      <c r="X602" s="35"/>
      <c r="Y602" s="35"/>
      <c r="Z602" s="35"/>
      <c r="AA602" s="35"/>
      <c r="AB602" s="35"/>
      <c r="AC602" s="35"/>
      <c r="AD602" s="35"/>
      <c r="AE602" s="35"/>
      <c r="AT602" s="17" t="s">
        <v>778</v>
      </c>
      <c r="AU602" s="17" t="s">
        <v>95</v>
      </c>
    </row>
    <row r="603" spans="1:65" s="2" customFormat="1" ht="55.5" customHeight="1">
      <c r="A603" s="35"/>
      <c r="B603" s="36"/>
      <c r="C603" s="183" t="s">
        <v>799</v>
      </c>
      <c r="D603" s="183" t="s">
        <v>143</v>
      </c>
      <c r="E603" s="184" t="s">
        <v>800</v>
      </c>
      <c r="F603" s="185" t="s">
        <v>801</v>
      </c>
      <c r="G603" s="186" t="s">
        <v>146</v>
      </c>
      <c r="H603" s="187">
        <v>1</v>
      </c>
      <c r="I603" s="188"/>
      <c r="J603" s="189">
        <f>ROUND(I603*H603,2)</f>
        <v>0</v>
      </c>
      <c r="K603" s="185" t="s">
        <v>1</v>
      </c>
      <c r="L603" s="40"/>
      <c r="M603" s="190" t="s">
        <v>1</v>
      </c>
      <c r="N603" s="191" t="s">
        <v>50</v>
      </c>
      <c r="O603" s="72"/>
      <c r="P603" s="192">
        <f>O603*H603</f>
        <v>0</v>
      </c>
      <c r="Q603" s="192">
        <v>0</v>
      </c>
      <c r="R603" s="192">
        <f>Q603*H603</f>
        <v>0</v>
      </c>
      <c r="S603" s="192">
        <v>0</v>
      </c>
      <c r="T603" s="193">
        <f>S603*H603</f>
        <v>0</v>
      </c>
      <c r="U603" s="35"/>
      <c r="V603" s="35"/>
      <c r="W603" s="35"/>
      <c r="X603" s="35"/>
      <c r="Y603" s="35"/>
      <c r="Z603" s="35"/>
      <c r="AA603" s="35"/>
      <c r="AB603" s="35"/>
      <c r="AC603" s="35"/>
      <c r="AD603" s="35"/>
      <c r="AE603" s="35"/>
      <c r="AR603" s="194" t="s">
        <v>272</v>
      </c>
      <c r="AT603" s="194" t="s">
        <v>143</v>
      </c>
      <c r="AU603" s="194" t="s">
        <v>95</v>
      </c>
      <c r="AY603" s="17" t="s">
        <v>140</v>
      </c>
      <c r="BE603" s="195">
        <f>IF(N603="základní",J603,0)</f>
        <v>0</v>
      </c>
      <c r="BF603" s="195">
        <f>IF(N603="snížená",J603,0)</f>
        <v>0</v>
      </c>
      <c r="BG603" s="195">
        <f>IF(N603="zákl. přenesená",J603,0)</f>
        <v>0</v>
      </c>
      <c r="BH603" s="195">
        <f>IF(N603="sníž. přenesená",J603,0)</f>
        <v>0</v>
      </c>
      <c r="BI603" s="195">
        <f>IF(N603="nulová",J603,0)</f>
        <v>0</v>
      </c>
      <c r="BJ603" s="17" t="s">
        <v>93</v>
      </c>
      <c r="BK603" s="195">
        <f>ROUND(I603*H603,2)</f>
        <v>0</v>
      </c>
      <c r="BL603" s="17" t="s">
        <v>272</v>
      </c>
      <c r="BM603" s="194" t="s">
        <v>802</v>
      </c>
    </row>
    <row r="604" spans="1:65" s="2" customFormat="1" ht="48.75">
      <c r="A604" s="35"/>
      <c r="B604" s="36"/>
      <c r="C604" s="37"/>
      <c r="D604" s="198" t="s">
        <v>778</v>
      </c>
      <c r="E604" s="37"/>
      <c r="F604" s="239" t="s">
        <v>803</v>
      </c>
      <c r="G604" s="37"/>
      <c r="H604" s="37"/>
      <c r="I604" s="240"/>
      <c r="J604" s="37"/>
      <c r="K604" s="37"/>
      <c r="L604" s="40"/>
      <c r="M604" s="241"/>
      <c r="N604" s="242"/>
      <c r="O604" s="72"/>
      <c r="P604" s="72"/>
      <c r="Q604" s="72"/>
      <c r="R604" s="72"/>
      <c r="S604" s="72"/>
      <c r="T604" s="73"/>
      <c r="U604" s="35"/>
      <c r="V604" s="35"/>
      <c r="W604" s="35"/>
      <c r="X604" s="35"/>
      <c r="Y604" s="35"/>
      <c r="Z604" s="35"/>
      <c r="AA604" s="35"/>
      <c r="AB604" s="35"/>
      <c r="AC604" s="35"/>
      <c r="AD604" s="35"/>
      <c r="AE604" s="35"/>
      <c r="AT604" s="17" t="s">
        <v>778</v>
      </c>
      <c r="AU604" s="17" t="s">
        <v>95</v>
      </c>
    </row>
    <row r="605" spans="1:65" s="2" customFormat="1" ht="66.75" customHeight="1">
      <c r="A605" s="35"/>
      <c r="B605" s="36"/>
      <c r="C605" s="183" t="s">
        <v>804</v>
      </c>
      <c r="D605" s="183" t="s">
        <v>143</v>
      </c>
      <c r="E605" s="184" t="s">
        <v>805</v>
      </c>
      <c r="F605" s="185" t="s">
        <v>806</v>
      </c>
      <c r="G605" s="186" t="s">
        <v>146</v>
      </c>
      <c r="H605" s="187">
        <v>3</v>
      </c>
      <c r="I605" s="188"/>
      <c r="J605" s="189">
        <f>ROUND(I605*H605,2)</f>
        <v>0</v>
      </c>
      <c r="K605" s="185" t="s">
        <v>1</v>
      </c>
      <c r="L605" s="40"/>
      <c r="M605" s="190" t="s">
        <v>1</v>
      </c>
      <c r="N605" s="191" t="s">
        <v>50</v>
      </c>
      <c r="O605" s="72"/>
      <c r="P605" s="192">
        <f>O605*H605</f>
        <v>0</v>
      </c>
      <c r="Q605" s="192">
        <v>0</v>
      </c>
      <c r="R605" s="192">
        <f>Q605*H605</f>
        <v>0</v>
      </c>
      <c r="S605" s="192">
        <v>0</v>
      </c>
      <c r="T605" s="193">
        <f>S605*H605</f>
        <v>0</v>
      </c>
      <c r="U605" s="35"/>
      <c r="V605" s="35"/>
      <c r="W605" s="35"/>
      <c r="X605" s="35"/>
      <c r="Y605" s="35"/>
      <c r="Z605" s="35"/>
      <c r="AA605" s="35"/>
      <c r="AB605" s="35"/>
      <c r="AC605" s="35"/>
      <c r="AD605" s="35"/>
      <c r="AE605" s="35"/>
      <c r="AR605" s="194" t="s">
        <v>272</v>
      </c>
      <c r="AT605" s="194" t="s">
        <v>143</v>
      </c>
      <c r="AU605" s="194" t="s">
        <v>95</v>
      </c>
      <c r="AY605" s="17" t="s">
        <v>140</v>
      </c>
      <c r="BE605" s="195">
        <f>IF(N605="základní",J605,0)</f>
        <v>0</v>
      </c>
      <c r="BF605" s="195">
        <f>IF(N605="snížená",J605,0)</f>
        <v>0</v>
      </c>
      <c r="BG605" s="195">
        <f>IF(N605="zákl. přenesená",J605,0)</f>
        <v>0</v>
      </c>
      <c r="BH605" s="195">
        <f>IF(N605="sníž. přenesená",J605,0)</f>
        <v>0</v>
      </c>
      <c r="BI605" s="195">
        <f>IF(N605="nulová",J605,0)</f>
        <v>0</v>
      </c>
      <c r="BJ605" s="17" t="s">
        <v>93</v>
      </c>
      <c r="BK605" s="195">
        <f>ROUND(I605*H605,2)</f>
        <v>0</v>
      </c>
      <c r="BL605" s="17" t="s">
        <v>272</v>
      </c>
      <c r="BM605" s="194" t="s">
        <v>807</v>
      </c>
    </row>
    <row r="606" spans="1:65" s="2" customFormat="1" ht="39">
      <c r="A606" s="35"/>
      <c r="B606" s="36"/>
      <c r="C606" s="37"/>
      <c r="D606" s="198" t="s">
        <v>778</v>
      </c>
      <c r="E606" s="37"/>
      <c r="F606" s="239" t="s">
        <v>808</v>
      </c>
      <c r="G606" s="37"/>
      <c r="H606" s="37"/>
      <c r="I606" s="240"/>
      <c r="J606" s="37"/>
      <c r="K606" s="37"/>
      <c r="L606" s="40"/>
      <c r="M606" s="241"/>
      <c r="N606" s="242"/>
      <c r="O606" s="72"/>
      <c r="P606" s="72"/>
      <c r="Q606" s="72"/>
      <c r="R606" s="72"/>
      <c r="S606" s="72"/>
      <c r="T606" s="73"/>
      <c r="U606" s="35"/>
      <c r="V606" s="35"/>
      <c r="W606" s="35"/>
      <c r="X606" s="35"/>
      <c r="Y606" s="35"/>
      <c r="Z606" s="35"/>
      <c r="AA606" s="35"/>
      <c r="AB606" s="35"/>
      <c r="AC606" s="35"/>
      <c r="AD606" s="35"/>
      <c r="AE606" s="35"/>
      <c r="AT606" s="17" t="s">
        <v>778</v>
      </c>
      <c r="AU606" s="17" t="s">
        <v>95</v>
      </c>
    </row>
    <row r="607" spans="1:65" s="2" customFormat="1" ht="66.75" customHeight="1">
      <c r="A607" s="35"/>
      <c r="B607" s="36"/>
      <c r="C607" s="183" t="s">
        <v>809</v>
      </c>
      <c r="D607" s="183" t="s">
        <v>143</v>
      </c>
      <c r="E607" s="184" t="s">
        <v>810</v>
      </c>
      <c r="F607" s="185" t="s">
        <v>811</v>
      </c>
      <c r="G607" s="186" t="s">
        <v>146</v>
      </c>
      <c r="H607" s="187">
        <v>3</v>
      </c>
      <c r="I607" s="188"/>
      <c r="J607" s="189">
        <f>ROUND(I607*H607,2)</f>
        <v>0</v>
      </c>
      <c r="K607" s="185" t="s">
        <v>1</v>
      </c>
      <c r="L607" s="40"/>
      <c r="M607" s="190" t="s">
        <v>1</v>
      </c>
      <c r="N607" s="191" t="s">
        <v>50</v>
      </c>
      <c r="O607" s="72"/>
      <c r="P607" s="192">
        <f>O607*H607</f>
        <v>0</v>
      </c>
      <c r="Q607" s="192">
        <v>0</v>
      </c>
      <c r="R607" s="192">
        <f>Q607*H607</f>
        <v>0</v>
      </c>
      <c r="S607" s="192">
        <v>0</v>
      </c>
      <c r="T607" s="193">
        <f>S607*H607</f>
        <v>0</v>
      </c>
      <c r="U607" s="35"/>
      <c r="V607" s="35"/>
      <c r="W607" s="35"/>
      <c r="X607" s="35"/>
      <c r="Y607" s="35"/>
      <c r="Z607" s="35"/>
      <c r="AA607" s="35"/>
      <c r="AB607" s="35"/>
      <c r="AC607" s="35"/>
      <c r="AD607" s="35"/>
      <c r="AE607" s="35"/>
      <c r="AR607" s="194" t="s">
        <v>272</v>
      </c>
      <c r="AT607" s="194" t="s">
        <v>143</v>
      </c>
      <c r="AU607" s="194" t="s">
        <v>95</v>
      </c>
      <c r="AY607" s="17" t="s">
        <v>140</v>
      </c>
      <c r="BE607" s="195">
        <f>IF(N607="základní",J607,0)</f>
        <v>0</v>
      </c>
      <c r="BF607" s="195">
        <f>IF(N607="snížená",J607,0)</f>
        <v>0</v>
      </c>
      <c r="BG607" s="195">
        <f>IF(N607="zákl. přenesená",J607,0)</f>
        <v>0</v>
      </c>
      <c r="BH607" s="195">
        <f>IF(N607="sníž. přenesená",J607,0)</f>
        <v>0</v>
      </c>
      <c r="BI607" s="195">
        <f>IF(N607="nulová",J607,0)</f>
        <v>0</v>
      </c>
      <c r="BJ607" s="17" t="s">
        <v>93</v>
      </c>
      <c r="BK607" s="195">
        <f>ROUND(I607*H607,2)</f>
        <v>0</v>
      </c>
      <c r="BL607" s="17" t="s">
        <v>272</v>
      </c>
      <c r="BM607" s="194" t="s">
        <v>812</v>
      </c>
    </row>
    <row r="608" spans="1:65" s="2" customFormat="1" ht="39">
      <c r="A608" s="35"/>
      <c r="B608" s="36"/>
      <c r="C608" s="37"/>
      <c r="D608" s="198" t="s">
        <v>778</v>
      </c>
      <c r="E608" s="37"/>
      <c r="F608" s="239" t="s">
        <v>808</v>
      </c>
      <c r="G608" s="37"/>
      <c r="H608" s="37"/>
      <c r="I608" s="240"/>
      <c r="J608" s="37"/>
      <c r="K608" s="37"/>
      <c r="L608" s="40"/>
      <c r="M608" s="241"/>
      <c r="N608" s="242"/>
      <c r="O608" s="72"/>
      <c r="P608" s="72"/>
      <c r="Q608" s="72"/>
      <c r="R608" s="72"/>
      <c r="S608" s="72"/>
      <c r="T608" s="73"/>
      <c r="U608" s="35"/>
      <c r="V608" s="35"/>
      <c r="W608" s="35"/>
      <c r="X608" s="35"/>
      <c r="Y608" s="35"/>
      <c r="Z608" s="35"/>
      <c r="AA608" s="35"/>
      <c r="AB608" s="35"/>
      <c r="AC608" s="35"/>
      <c r="AD608" s="35"/>
      <c r="AE608" s="35"/>
      <c r="AT608" s="17" t="s">
        <v>778</v>
      </c>
      <c r="AU608" s="17" t="s">
        <v>95</v>
      </c>
    </row>
    <row r="609" spans="1:65" s="2" customFormat="1" ht="66.75" customHeight="1">
      <c r="A609" s="35"/>
      <c r="B609" s="36"/>
      <c r="C609" s="183" t="s">
        <v>813</v>
      </c>
      <c r="D609" s="183" t="s">
        <v>143</v>
      </c>
      <c r="E609" s="184" t="s">
        <v>814</v>
      </c>
      <c r="F609" s="185" t="s">
        <v>815</v>
      </c>
      <c r="G609" s="186" t="s">
        <v>146</v>
      </c>
      <c r="H609" s="187">
        <v>2</v>
      </c>
      <c r="I609" s="188"/>
      <c r="J609" s="189">
        <f>ROUND(I609*H609,2)</f>
        <v>0</v>
      </c>
      <c r="K609" s="185" t="s">
        <v>1</v>
      </c>
      <c r="L609" s="40"/>
      <c r="M609" s="190" t="s">
        <v>1</v>
      </c>
      <c r="N609" s="191" t="s">
        <v>50</v>
      </c>
      <c r="O609" s="72"/>
      <c r="P609" s="192">
        <f>O609*H609</f>
        <v>0</v>
      </c>
      <c r="Q609" s="192">
        <v>0</v>
      </c>
      <c r="R609" s="192">
        <f>Q609*H609</f>
        <v>0</v>
      </c>
      <c r="S609" s="192">
        <v>0</v>
      </c>
      <c r="T609" s="193">
        <f>S609*H609</f>
        <v>0</v>
      </c>
      <c r="U609" s="35"/>
      <c r="V609" s="35"/>
      <c r="W609" s="35"/>
      <c r="X609" s="35"/>
      <c r="Y609" s="35"/>
      <c r="Z609" s="35"/>
      <c r="AA609" s="35"/>
      <c r="AB609" s="35"/>
      <c r="AC609" s="35"/>
      <c r="AD609" s="35"/>
      <c r="AE609" s="35"/>
      <c r="AR609" s="194" t="s">
        <v>272</v>
      </c>
      <c r="AT609" s="194" t="s">
        <v>143</v>
      </c>
      <c r="AU609" s="194" t="s">
        <v>95</v>
      </c>
      <c r="AY609" s="17" t="s">
        <v>140</v>
      </c>
      <c r="BE609" s="195">
        <f>IF(N609="základní",J609,0)</f>
        <v>0</v>
      </c>
      <c r="BF609" s="195">
        <f>IF(N609="snížená",J609,0)</f>
        <v>0</v>
      </c>
      <c r="BG609" s="195">
        <f>IF(N609="zákl. přenesená",J609,0)</f>
        <v>0</v>
      </c>
      <c r="BH609" s="195">
        <f>IF(N609="sníž. přenesená",J609,0)</f>
        <v>0</v>
      </c>
      <c r="BI609" s="195">
        <f>IF(N609="nulová",J609,0)</f>
        <v>0</v>
      </c>
      <c r="BJ609" s="17" t="s">
        <v>93</v>
      </c>
      <c r="BK609" s="195">
        <f>ROUND(I609*H609,2)</f>
        <v>0</v>
      </c>
      <c r="BL609" s="17" t="s">
        <v>272</v>
      </c>
      <c r="BM609" s="194" t="s">
        <v>816</v>
      </c>
    </row>
    <row r="610" spans="1:65" s="2" customFormat="1" ht="39">
      <c r="A610" s="35"/>
      <c r="B610" s="36"/>
      <c r="C610" s="37"/>
      <c r="D610" s="198" t="s">
        <v>778</v>
      </c>
      <c r="E610" s="37"/>
      <c r="F610" s="239" t="s">
        <v>808</v>
      </c>
      <c r="G610" s="37"/>
      <c r="H610" s="37"/>
      <c r="I610" s="240"/>
      <c r="J610" s="37"/>
      <c r="K610" s="37"/>
      <c r="L610" s="40"/>
      <c r="M610" s="241"/>
      <c r="N610" s="242"/>
      <c r="O610" s="72"/>
      <c r="P610" s="72"/>
      <c r="Q610" s="72"/>
      <c r="R610" s="72"/>
      <c r="S610" s="72"/>
      <c r="T610" s="73"/>
      <c r="U610" s="35"/>
      <c r="V610" s="35"/>
      <c r="W610" s="35"/>
      <c r="X610" s="35"/>
      <c r="Y610" s="35"/>
      <c r="Z610" s="35"/>
      <c r="AA610" s="35"/>
      <c r="AB610" s="35"/>
      <c r="AC610" s="35"/>
      <c r="AD610" s="35"/>
      <c r="AE610" s="35"/>
      <c r="AT610" s="17" t="s">
        <v>778</v>
      </c>
      <c r="AU610" s="17" t="s">
        <v>95</v>
      </c>
    </row>
    <row r="611" spans="1:65" s="2" customFormat="1" ht="66.75" customHeight="1">
      <c r="A611" s="35"/>
      <c r="B611" s="36"/>
      <c r="C611" s="183" t="s">
        <v>817</v>
      </c>
      <c r="D611" s="183" t="s">
        <v>143</v>
      </c>
      <c r="E611" s="184" t="s">
        <v>818</v>
      </c>
      <c r="F611" s="185" t="s">
        <v>819</v>
      </c>
      <c r="G611" s="186" t="s">
        <v>146</v>
      </c>
      <c r="H611" s="187">
        <v>2</v>
      </c>
      <c r="I611" s="188"/>
      <c r="J611" s="189">
        <f>ROUND(I611*H611,2)</f>
        <v>0</v>
      </c>
      <c r="K611" s="185" t="s">
        <v>1</v>
      </c>
      <c r="L611" s="40"/>
      <c r="M611" s="190" t="s">
        <v>1</v>
      </c>
      <c r="N611" s="191" t="s">
        <v>50</v>
      </c>
      <c r="O611" s="72"/>
      <c r="P611" s="192">
        <f>O611*H611</f>
        <v>0</v>
      </c>
      <c r="Q611" s="192">
        <v>0</v>
      </c>
      <c r="R611" s="192">
        <f>Q611*H611</f>
        <v>0</v>
      </c>
      <c r="S611" s="192">
        <v>0</v>
      </c>
      <c r="T611" s="193">
        <f>S611*H611</f>
        <v>0</v>
      </c>
      <c r="U611" s="35"/>
      <c r="V611" s="35"/>
      <c r="W611" s="35"/>
      <c r="X611" s="35"/>
      <c r="Y611" s="35"/>
      <c r="Z611" s="35"/>
      <c r="AA611" s="35"/>
      <c r="AB611" s="35"/>
      <c r="AC611" s="35"/>
      <c r="AD611" s="35"/>
      <c r="AE611" s="35"/>
      <c r="AR611" s="194" t="s">
        <v>272</v>
      </c>
      <c r="AT611" s="194" t="s">
        <v>143</v>
      </c>
      <c r="AU611" s="194" t="s">
        <v>95</v>
      </c>
      <c r="AY611" s="17" t="s">
        <v>140</v>
      </c>
      <c r="BE611" s="195">
        <f>IF(N611="základní",J611,0)</f>
        <v>0</v>
      </c>
      <c r="BF611" s="195">
        <f>IF(N611="snížená",J611,0)</f>
        <v>0</v>
      </c>
      <c r="BG611" s="195">
        <f>IF(N611="zákl. přenesená",J611,0)</f>
        <v>0</v>
      </c>
      <c r="BH611" s="195">
        <f>IF(N611="sníž. přenesená",J611,0)</f>
        <v>0</v>
      </c>
      <c r="BI611" s="195">
        <f>IF(N611="nulová",J611,0)</f>
        <v>0</v>
      </c>
      <c r="BJ611" s="17" t="s">
        <v>93</v>
      </c>
      <c r="BK611" s="195">
        <f>ROUND(I611*H611,2)</f>
        <v>0</v>
      </c>
      <c r="BL611" s="17" t="s">
        <v>272</v>
      </c>
      <c r="BM611" s="194" t="s">
        <v>820</v>
      </c>
    </row>
    <row r="612" spans="1:65" s="2" customFormat="1" ht="39">
      <c r="A612" s="35"/>
      <c r="B612" s="36"/>
      <c r="C612" s="37"/>
      <c r="D612" s="198" t="s">
        <v>778</v>
      </c>
      <c r="E612" s="37"/>
      <c r="F612" s="239" t="s">
        <v>808</v>
      </c>
      <c r="G612" s="37"/>
      <c r="H612" s="37"/>
      <c r="I612" s="240"/>
      <c r="J612" s="37"/>
      <c r="K612" s="37"/>
      <c r="L612" s="40"/>
      <c r="M612" s="241"/>
      <c r="N612" s="242"/>
      <c r="O612" s="72"/>
      <c r="P612" s="72"/>
      <c r="Q612" s="72"/>
      <c r="R612" s="72"/>
      <c r="S612" s="72"/>
      <c r="T612" s="73"/>
      <c r="U612" s="35"/>
      <c r="V612" s="35"/>
      <c r="W612" s="35"/>
      <c r="X612" s="35"/>
      <c r="Y612" s="35"/>
      <c r="Z612" s="35"/>
      <c r="AA612" s="35"/>
      <c r="AB612" s="35"/>
      <c r="AC612" s="35"/>
      <c r="AD612" s="35"/>
      <c r="AE612" s="35"/>
      <c r="AT612" s="17" t="s">
        <v>778</v>
      </c>
      <c r="AU612" s="17" t="s">
        <v>95</v>
      </c>
    </row>
    <row r="613" spans="1:65" s="2" customFormat="1" ht="66.75" customHeight="1">
      <c r="A613" s="35"/>
      <c r="B613" s="36"/>
      <c r="C613" s="183" t="s">
        <v>821</v>
      </c>
      <c r="D613" s="183" t="s">
        <v>143</v>
      </c>
      <c r="E613" s="184" t="s">
        <v>822</v>
      </c>
      <c r="F613" s="185" t="s">
        <v>823</v>
      </c>
      <c r="G613" s="186" t="s">
        <v>146</v>
      </c>
      <c r="H613" s="187">
        <v>2</v>
      </c>
      <c r="I613" s="188"/>
      <c r="J613" s="189">
        <f>ROUND(I613*H613,2)</f>
        <v>0</v>
      </c>
      <c r="K613" s="185" t="s">
        <v>1</v>
      </c>
      <c r="L613" s="40"/>
      <c r="M613" s="190" t="s">
        <v>1</v>
      </c>
      <c r="N613" s="191" t="s">
        <v>50</v>
      </c>
      <c r="O613" s="72"/>
      <c r="P613" s="192">
        <f>O613*H613</f>
        <v>0</v>
      </c>
      <c r="Q613" s="192">
        <v>0</v>
      </c>
      <c r="R613" s="192">
        <f>Q613*H613</f>
        <v>0</v>
      </c>
      <c r="S613" s="192">
        <v>0</v>
      </c>
      <c r="T613" s="193">
        <f>S613*H613</f>
        <v>0</v>
      </c>
      <c r="U613" s="35"/>
      <c r="V613" s="35"/>
      <c r="W613" s="35"/>
      <c r="X613" s="35"/>
      <c r="Y613" s="35"/>
      <c r="Z613" s="35"/>
      <c r="AA613" s="35"/>
      <c r="AB613" s="35"/>
      <c r="AC613" s="35"/>
      <c r="AD613" s="35"/>
      <c r="AE613" s="35"/>
      <c r="AR613" s="194" t="s">
        <v>272</v>
      </c>
      <c r="AT613" s="194" t="s">
        <v>143</v>
      </c>
      <c r="AU613" s="194" t="s">
        <v>95</v>
      </c>
      <c r="AY613" s="17" t="s">
        <v>140</v>
      </c>
      <c r="BE613" s="195">
        <f>IF(N613="základní",J613,0)</f>
        <v>0</v>
      </c>
      <c r="BF613" s="195">
        <f>IF(N613="snížená",J613,0)</f>
        <v>0</v>
      </c>
      <c r="BG613" s="195">
        <f>IF(N613="zákl. přenesená",J613,0)</f>
        <v>0</v>
      </c>
      <c r="BH613" s="195">
        <f>IF(N613="sníž. přenesená",J613,0)</f>
        <v>0</v>
      </c>
      <c r="BI613" s="195">
        <f>IF(N613="nulová",J613,0)</f>
        <v>0</v>
      </c>
      <c r="BJ613" s="17" t="s">
        <v>93</v>
      </c>
      <c r="BK613" s="195">
        <f>ROUND(I613*H613,2)</f>
        <v>0</v>
      </c>
      <c r="BL613" s="17" t="s">
        <v>272</v>
      </c>
      <c r="BM613" s="194" t="s">
        <v>824</v>
      </c>
    </row>
    <row r="614" spans="1:65" s="2" customFormat="1" ht="39">
      <c r="A614" s="35"/>
      <c r="B614" s="36"/>
      <c r="C614" s="37"/>
      <c r="D614" s="198" t="s">
        <v>778</v>
      </c>
      <c r="E614" s="37"/>
      <c r="F614" s="239" t="s">
        <v>808</v>
      </c>
      <c r="G614" s="37"/>
      <c r="H614" s="37"/>
      <c r="I614" s="240"/>
      <c r="J614" s="37"/>
      <c r="K614" s="37"/>
      <c r="L614" s="40"/>
      <c r="M614" s="241"/>
      <c r="N614" s="242"/>
      <c r="O614" s="72"/>
      <c r="P614" s="72"/>
      <c r="Q614" s="72"/>
      <c r="R614" s="72"/>
      <c r="S614" s="72"/>
      <c r="T614" s="73"/>
      <c r="U614" s="35"/>
      <c r="V614" s="35"/>
      <c r="W614" s="35"/>
      <c r="X614" s="35"/>
      <c r="Y614" s="35"/>
      <c r="Z614" s="35"/>
      <c r="AA614" s="35"/>
      <c r="AB614" s="35"/>
      <c r="AC614" s="35"/>
      <c r="AD614" s="35"/>
      <c r="AE614" s="35"/>
      <c r="AT614" s="17" t="s">
        <v>778</v>
      </c>
      <c r="AU614" s="17" t="s">
        <v>95</v>
      </c>
    </row>
    <row r="615" spans="1:65" s="2" customFormat="1" ht="49.15" customHeight="1">
      <c r="A615" s="35"/>
      <c r="B615" s="36"/>
      <c r="C615" s="183" t="s">
        <v>825</v>
      </c>
      <c r="D615" s="183" t="s">
        <v>143</v>
      </c>
      <c r="E615" s="184" t="s">
        <v>826</v>
      </c>
      <c r="F615" s="185" t="s">
        <v>827</v>
      </c>
      <c r="G615" s="186" t="s">
        <v>146</v>
      </c>
      <c r="H615" s="187">
        <v>1</v>
      </c>
      <c r="I615" s="188"/>
      <c r="J615" s="189">
        <f>ROUND(I615*H615,2)</f>
        <v>0</v>
      </c>
      <c r="K615" s="185" t="s">
        <v>1</v>
      </c>
      <c r="L615" s="40"/>
      <c r="M615" s="190" t="s">
        <v>1</v>
      </c>
      <c r="N615" s="191" t="s">
        <v>50</v>
      </c>
      <c r="O615" s="72"/>
      <c r="P615" s="192">
        <f>O615*H615</f>
        <v>0</v>
      </c>
      <c r="Q615" s="192">
        <v>0</v>
      </c>
      <c r="R615" s="192">
        <f>Q615*H615</f>
        <v>0</v>
      </c>
      <c r="S615" s="192">
        <v>0</v>
      </c>
      <c r="T615" s="193">
        <f>S615*H615</f>
        <v>0</v>
      </c>
      <c r="U615" s="35"/>
      <c r="V615" s="35"/>
      <c r="W615" s="35"/>
      <c r="X615" s="35"/>
      <c r="Y615" s="35"/>
      <c r="Z615" s="35"/>
      <c r="AA615" s="35"/>
      <c r="AB615" s="35"/>
      <c r="AC615" s="35"/>
      <c r="AD615" s="35"/>
      <c r="AE615" s="35"/>
      <c r="AR615" s="194" t="s">
        <v>272</v>
      </c>
      <c r="AT615" s="194" t="s">
        <v>143</v>
      </c>
      <c r="AU615" s="194" t="s">
        <v>95</v>
      </c>
      <c r="AY615" s="17" t="s">
        <v>140</v>
      </c>
      <c r="BE615" s="195">
        <f>IF(N615="základní",J615,0)</f>
        <v>0</v>
      </c>
      <c r="BF615" s="195">
        <f>IF(N615="snížená",J615,0)</f>
        <v>0</v>
      </c>
      <c r="BG615" s="195">
        <f>IF(N615="zákl. přenesená",J615,0)</f>
        <v>0</v>
      </c>
      <c r="BH615" s="195">
        <f>IF(N615="sníž. přenesená",J615,0)</f>
        <v>0</v>
      </c>
      <c r="BI615" s="195">
        <f>IF(N615="nulová",J615,0)</f>
        <v>0</v>
      </c>
      <c r="BJ615" s="17" t="s">
        <v>93</v>
      </c>
      <c r="BK615" s="195">
        <f>ROUND(I615*H615,2)</f>
        <v>0</v>
      </c>
      <c r="BL615" s="17" t="s">
        <v>272</v>
      </c>
      <c r="BM615" s="194" t="s">
        <v>828</v>
      </c>
    </row>
    <row r="616" spans="1:65" s="14" customFormat="1" ht="11.25">
      <c r="B616" s="207"/>
      <c r="C616" s="208"/>
      <c r="D616" s="198" t="s">
        <v>150</v>
      </c>
      <c r="E616" s="209" t="s">
        <v>1</v>
      </c>
      <c r="F616" s="210" t="s">
        <v>488</v>
      </c>
      <c r="G616" s="208"/>
      <c r="H616" s="211">
        <v>1</v>
      </c>
      <c r="I616" s="212"/>
      <c r="J616" s="208"/>
      <c r="K616" s="208"/>
      <c r="L616" s="213"/>
      <c r="M616" s="214"/>
      <c r="N616" s="215"/>
      <c r="O616" s="215"/>
      <c r="P616" s="215"/>
      <c r="Q616" s="215"/>
      <c r="R616" s="215"/>
      <c r="S616" s="215"/>
      <c r="T616" s="216"/>
      <c r="AT616" s="217" t="s">
        <v>150</v>
      </c>
      <c r="AU616" s="217" t="s">
        <v>95</v>
      </c>
      <c r="AV616" s="14" t="s">
        <v>95</v>
      </c>
      <c r="AW616" s="14" t="s">
        <v>40</v>
      </c>
      <c r="AX616" s="14" t="s">
        <v>85</v>
      </c>
      <c r="AY616" s="217" t="s">
        <v>140</v>
      </c>
    </row>
    <row r="617" spans="1:65" s="15" customFormat="1" ht="11.25">
      <c r="B617" s="218"/>
      <c r="C617" s="219"/>
      <c r="D617" s="198" t="s">
        <v>150</v>
      </c>
      <c r="E617" s="220" t="s">
        <v>1</v>
      </c>
      <c r="F617" s="221" t="s">
        <v>161</v>
      </c>
      <c r="G617" s="219"/>
      <c r="H617" s="222">
        <v>1</v>
      </c>
      <c r="I617" s="223"/>
      <c r="J617" s="219"/>
      <c r="K617" s="219"/>
      <c r="L617" s="224"/>
      <c r="M617" s="225"/>
      <c r="N617" s="226"/>
      <c r="O617" s="226"/>
      <c r="P617" s="226"/>
      <c r="Q617" s="226"/>
      <c r="R617" s="226"/>
      <c r="S617" s="226"/>
      <c r="T617" s="227"/>
      <c r="AT617" s="228" t="s">
        <v>150</v>
      </c>
      <c r="AU617" s="228" t="s">
        <v>95</v>
      </c>
      <c r="AV617" s="15" t="s">
        <v>148</v>
      </c>
      <c r="AW617" s="15" t="s">
        <v>40</v>
      </c>
      <c r="AX617" s="15" t="s">
        <v>93</v>
      </c>
      <c r="AY617" s="228" t="s">
        <v>140</v>
      </c>
    </row>
    <row r="618" spans="1:65" s="2" customFormat="1" ht="49.15" customHeight="1">
      <c r="A618" s="35"/>
      <c r="B618" s="36"/>
      <c r="C618" s="183" t="s">
        <v>829</v>
      </c>
      <c r="D618" s="183" t="s">
        <v>143</v>
      </c>
      <c r="E618" s="184" t="s">
        <v>830</v>
      </c>
      <c r="F618" s="185" t="s">
        <v>831</v>
      </c>
      <c r="G618" s="186" t="s">
        <v>146</v>
      </c>
      <c r="H618" s="187">
        <v>1</v>
      </c>
      <c r="I618" s="188"/>
      <c r="J618" s="189">
        <f>ROUND(I618*H618,2)</f>
        <v>0</v>
      </c>
      <c r="K618" s="185" t="s">
        <v>1</v>
      </c>
      <c r="L618" s="40"/>
      <c r="M618" s="190" t="s">
        <v>1</v>
      </c>
      <c r="N618" s="191" t="s">
        <v>50</v>
      </c>
      <c r="O618" s="72"/>
      <c r="P618" s="192">
        <f>O618*H618</f>
        <v>0</v>
      </c>
      <c r="Q618" s="192">
        <v>0</v>
      </c>
      <c r="R618" s="192">
        <f>Q618*H618</f>
        <v>0</v>
      </c>
      <c r="S618" s="192">
        <v>0</v>
      </c>
      <c r="T618" s="193">
        <f>S618*H618</f>
        <v>0</v>
      </c>
      <c r="U618" s="35"/>
      <c r="V618" s="35"/>
      <c r="W618" s="35"/>
      <c r="X618" s="35"/>
      <c r="Y618" s="35"/>
      <c r="Z618" s="35"/>
      <c r="AA618" s="35"/>
      <c r="AB618" s="35"/>
      <c r="AC618" s="35"/>
      <c r="AD618" s="35"/>
      <c r="AE618" s="35"/>
      <c r="AR618" s="194" t="s">
        <v>272</v>
      </c>
      <c r="AT618" s="194" t="s">
        <v>143</v>
      </c>
      <c r="AU618" s="194" t="s">
        <v>95</v>
      </c>
      <c r="AY618" s="17" t="s">
        <v>140</v>
      </c>
      <c r="BE618" s="195">
        <f>IF(N618="základní",J618,0)</f>
        <v>0</v>
      </c>
      <c r="BF618" s="195">
        <f>IF(N618="snížená",J618,0)</f>
        <v>0</v>
      </c>
      <c r="BG618" s="195">
        <f>IF(N618="zákl. přenesená",J618,0)</f>
        <v>0</v>
      </c>
      <c r="BH618" s="195">
        <f>IF(N618="sníž. přenesená",J618,0)</f>
        <v>0</v>
      </c>
      <c r="BI618" s="195">
        <f>IF(N618="nulová",J618,0)</f>
        <v>0</v>
      </c>
      <c r="BJ618" s="17" t="s">
        <v>93</v>
      </c>
      <c r="BK618" s="195">
        <f>ROUND(I618*H618,2)</f>
        <v>0</v>
      </c>
      <c r="BL618" s="17" t="s">
        <v>272</v>
      </c>
      <c r="BM618" s="194" t="s">
        <v>832</v>
      </c>
    </row>
    <row r="619" spans="1:65" s="14" customFormat="1" ht="11.25">
      <c r="B619" s="207"/>
      <c r="C619" s="208"/>
      <c r="D619" s="198" t="s">
        <v>150</v>
      </c>
      <c r="E619" s="209" t="s">
        <v>1</v>
      </c>
      <c r="F619" s="210" t="s">
        <v>471</v>
      </c>
      <c r="G619" s="208"/>
      <c r="H619" s="211">
        <v>1</v>
      </c>
      <c r="I619" s="212"/>
      <c r="J619" s="208"/>
      <c r="K619" s="208"/>
      <c r="L619" s="213"/>
      <c r="M619" s="214"/>
      <c r="N619" s="215"/>
      <c r="O619" s="215"/>
      <c r="P619" s="215"/>
      <c r="Q619" s="215"/>
      <c r="R619" s="215"/>
      <c r="S619" s="215"/>
      <c r="T619" s="216"/>
      <c r="AT619" s="217" t="s">
        <v>150</v>
      </c>
      <c r="AU619" s="217" t="s">
        <v>95</v>
      </c>
      <c r="AV619" s="14" t="s">
        <v>95</v>
      </c>
      <c r="AW619" s="14" t="s">
        <v>40</v>
      </c>
      <c r="AX619" s="14" t="s">
        <v>85</v>
      </c>
      <c r="AY619" s="217" t="s">
        <v>140</v>
      </c>
    </row>
    <row r="620" spans="1:65" s="15" customFormat="1" ht="11.25">
      <c r="B620" s="218"/>
      <c r="C620" s="219"/>
      <c r="D620" s="198" t="s">
        <v>150</v>
      </c>
      <c r="E620" s="220" t="s">
        <v>1</v>
      </c>
      <c r="F620" s="221" t="s">
        <v>161</v>
      </c>
      <c r="G620" s="219"/>
      <c r="H620" s="222">
        <v>1</v>
      </c>
      <c r="I620" s="223"/>
      <c r="J620" s="219"/>
      <c r="K620" s="219"/>
      <c r="L620" s="224"/>
      <c r="M620" s="225"/>
      <c r="N620" s="226"/>
      <c r="O620" s="226"/>
      <c r="P620" s="226"/>
      <c r="Q620" s="226"/>
      <c r="R620" s="226"/>
      <c r="S620" s="226"/>
      <c r="T620" s="227"/>
      <c r="AT620" s="228" t="s">
        <v>150</v>
      </c>
      <c r="AU620" s="228" t="s">
        <v>95</v>
      </c>
      <c r="AV620" s="15" t="s">
        <v>148</v>
      </c>
      <c r="AW620" s="15" t="s">
        <v>40</v>
      </c>
      <c r="AX620" s="15" t="s">
        <v>93</v>
      </c>
      <c r="AY620" s="228" t="s">
        <v>140</v>
      </c>
    </row>
    <row r="621" spans="1:65" s="2" customFormat="1" ht="62.65" customHeight="1">
      <c r="A621" s="35"/>
      <c r="B621" s="36"/>
      <c r="C621" s="183" t="s">
        <v>833</v>
      </c>
      <c r="D621" s="183" t="s">
        <v>143</v>
      </c>
      <c r="E621" s="184" t="s">
        <v>834</v>
      </c>
      <c r="F621" s="185" t="s">
        <v>835</v>
      </c>
      <c r="G621" s="186" t="s">
        <v>146</v>
      </c>
      <c r="H621" s="187">
        <v>1</v>
      </c>
      <c r="I621" s="188"/>
      <c r="J621" s="189">
        <f>ROUND(I621*H621,2)</f>
        <v>0</v>
      </c>
      <c r="K621" s="185" t="s">
        <v>1</v>
      </c>
      <c r="L621" s="40"/>
      <c r="M621" s="190" t="s">
        <v>1</v>
      </c>
      <c r="N621" s="191" t="s">
        <v>50</v>
      </c>
      <c r="O621" s="72"/>
      <c r="P621" s="192">
        <f>O621*H621</f>
        <v>0</v>
      </c>
      <c r="Q621" s="192">
        <v>0</v>
      </c>
      <c r="R621" s="192">
        <f>Q621*H621</f>
        <v>0</v>
      </c>
      <c r="S621" s="192">
        <v>0</v>
      </c>
      <c r="T621" s="193">
        <f>S621*H621</f>
        <v>0</v>
      </c>
      <c r="U621" s="35"/>
      <c r="V621" s="35"/>
      <c r="W621" s="35"/>
      <c r="X621" s="35"/>
      <c r="Y621" s="35"/>
      <c r="Z621" s="35"/>
      <c r="AA621" s="35"/>
      <c r="AB621" s="35"/>
      <c r="AC621" s="35"/>
      <c r="AD621" s="35"/>
      <c r="AE621" s="35"/>
      <c r="AR621" s="194" t="s">
        <v>272</v>
      </c>
      <c r="AT621" s="194" t="s">
        <v>143</v>
      </c>
      <c r="AU621" s="194" t="s">
        <v>95</v>
      </c>
      <c r="AY621" s="17" t="s">
        <v>140</v>
      </c>
      <c r="BE621" s="195">
        <f>IF(N621="základní",J621,0)</f>
        <v>0</v>
      </c>
      <c r="BF621" s="195">
        <f>IF(N621="snížená",J621,0)</f>
        <v>0</v>
      </c>
      <c r="BG621" s="195">
        <f>IF(N621="zákl. přenesená",J621,0)</f>
        <v>0</v>
      </c>
      <c r="BH621" s="195">
        <f>IF(N621="sníž. přenesená",J621,0)</f>
        <v>0</v>
      </c>
      <c r="BI621" s="195">
        <f>IF(N621="nulová",J621,0)</f>
        <v>0</v>
      </c>
      <c r="BJ621" s="17" t="s">
        <v>93</v>
      </c>
      <c r="BK621" s="195">
        <f>ROUND(I621*H621,2)</f>
        <v>0</v>
      </c>
      <c r="BL621" s="17" t="s">
        <v>272</v>
      </c>
      <c r="BM621" s="194" t="s">
        <v>836</v>
      </c>
    </row>
    <row r="622" spans="1:65" s="14" customFormat="1" ht="11.25">
      <c r="B622" s="207"/>
      <c r="C622" s="208"/>
      <c r="D622" s="198" t="s">
        <v>150</v>
      </c>
      <c r="E622" s="209" t="s">
        <v>1</v>
      </c>
      <c r="F622" s="210" t="s">
        <v>773</v>
      </c>
      <c r="G622" s="208"/>
      <c r="H622" s="211">
        <v>1</v>
      </c>
      <c r="I622" s="212"/>
      <c r="J622" s="208"/>
      <c r="K622" s="208"/>
      <c r="L622" s="213"/>
      <c r="M622" s="214"/>
      <c r="N622" s="215"/>
      <c r="O622" s="215"/>
      <c r="P622" s="215"/>
      <c r="Q622" s="215"/>
      <c r="R622" s="215"/>
      <c r="S622" s="215"/>
      <c r="T622" s="216"/>
      <c r="AT622" s="217" t="s">
        <v>150</v>
      </c>
      <c r="AU622" s="217" t="s">
        <v>95</v>
      </c>
      <c r="AV622" s="14" t="s">
        <v>95</v>
      </c>
      <c r="AW622" s="14" t="s">
        <v>40</v>
      </c>
      <c r="AX622" s="14" t="s">
        <v>85</v>
      </c>
      <c r="AY622" s="217" t="s">
        <v>140</v>
      </c>
    </row>
    <row r="623" spans="1:65" s="15" customFormat="1" ht="11.25">
      <c r="B623" s="218"/>
      <c r="C623" s="219"/>
      <c r="D623" s="198" t="s">
        <v>150</v>
      </c>
      <c r="E623" s="220" t="s">
        <v>1</v>
      </c>
      <c r="F623" s="221" t="s">
        <v>161</v>
      </c>
      <c r="G623" s="219"/>
      <c r="H623" s="222">
        <v>1</v>
      </c>
      <c r="I623" s="223"/>
      <c r="J623" s="219"/>
      <c r="K623" s="219"/>
      <c r="L623" s="224"/>
      <c r="M623" s="225"/>
      <c r="N623" s="226"/>
      <c r="O623" s="226"/>
      <c r="P623" s="226"/>
      <c r="Q623" s="226"/>
      <c r="R623" s="226"/>
      <c r="S623" s="226"/>
      <c r="T623" s="227"/>
      <c r="AT623" s="228" t="s">
        <v>150</v>
      </c>
      <c r="AU623" s="228" t="s">
        <v>95</v>
      </c>
      <c r="AV623" s="15" t="s">
        <v>148</v>
      </c>
      <c r="AW623" s="15" t="s">
        <v>40</v>
      </c>
      <c r="AX623" s="15" t="s">
        <v>93</v>
      </c>
      <c r="AY623" s="228" t="s">
        <v>140</v>
      </c>
    </row>
    <row r="624" spans="1:65" s="2" customFormat="1" ht="24.2" customHeight="1">
      <c r="A624" s="35"/>
      <c r="B624" s="36"/>
      <c r="C624" s="183" t="s">
        <v>837</v>
      </c>
      <c r="D624" s="183" t="s">
        <v>143</v>
      </c>
      <c r="E624" s="184" t="s">
        <v>838</v>
      </c>
      <c r="F624" s="185" t="s">
        <v>839</v>
      </c>
      <c r="G624" s="186" t="s">
        <v>146</v>
      </c>
      <c r="H624" s="187">
        <v>23</v>
      </c>
      <c r="I624" s="188"/>
      <c r="J624" s="189">
        <f>ROUND(I624*H624,2)</f>
        <v>0</v>
      </c>
      <c r="K624" s="185" t="s">
        <v>147</v>
      </c>
      <c r="L624" s="40"/>
      <c r="M624" s="190" t="s">
        <v>1</v>
      </c>
      <c r="N624" s="191" t="s">
        <v>50</v>
      </c>
      <c r="O624" s="72"/>
      <c r="P624" s="192">
        <f>O624*H624</f>
        <v>0</v>
      </c>
      <c r="Q624" s="192">
        <v>0</v>
      </c>
      <c r="R624" s="192">
        <f>Q624*H624</f>
        <v>0</v>
      </c>
      <c r="S624" s="192">
        <v>2.4E-2</v>
      </c>
      <c r="T624" s="193">
        <f>S624*H624</f>
        <v>0.55200000000000005</v>
      </c>
      <c r="U624" s="35"/>
      <c r="V624" s="35"/>
      <c r="W624" s="35"/>
      <c r="X624" s="35"/>
      <c r="Y624" s="35"/>
      <c r="Z624" s="35"/>
      <c r="AA624" s="35"/>
      <c r="AB624" s="35"/>
      <c r="AC624" s="35"/>
      <c r="AD624" s="35"/>
      <c r="AE624" s="35"/>
      <c r="AR624" s="194" t="s">
        <v>272</v>
      </c>
      <c r="AT624" s="194" t="s">
        <v>143</v>
      </c>
      <c r="AU624" s="194" t="s">
        <v>95</v>
      </c>
      <c r="AY624" s="17" t="s">
        <v>140</v>
      </c>
      <c r="BE624" s="195">
        <f>IF(N624="základní",J624,0)</f>
        <v>0</v>
      </c>
      <c r="BF624" s="195">
        <f>IF(N624="snížená",J624,0)</f>
        <v>0</v>
      </c>
      <c r="BG624" s="195">
        <f>IF(N624="zákl. přenesená",J624,0)</f>
        <v>0</v>
      </c>
      <c r="BH624" s="195">
        <f>IF(N624="sníž. přenesená",J624,0)</f>
        <v>0</v>
      </c>
      <c r="BI624" s="195">
        <f>IF(N624="nulová",J624,0)</f>
        <v>0</v>
      </c>
      <c r="BJ624" s="17" t="s">
        <v>93</v>
      </c>
      <c r="BK624" s="195">
        <f>ROUND(I624*H624,2)</f>
        <v>0</v>
      </c>
      <c r="BL624" s="17" t="s">
        <v>272</v>
      </c>
      <c r="BM624" s="194" t="s">
        <v>840</v>
      </c>
    </row>
    <row r="625" spans="1:65" s="14" customFormat="1" ht="11.25">
      <c r="B625" s="207"/>
      <c r="C625" s="208"/>
      <c r="D625" s="198" t="s">
        <v>150</v>
      </c>
      <c r="E625" s="209" t="s">
        <v>1</v>
      </c>
      <c r="F625" s="210" t="s">
        <v>841</v>
      </c>
      <c r="G625" s="208"/>
      <c r="H625" s="211">
        <v>23</v>
      </c>
      <c r="I625" s="212"/>
      <c r="J625" s="208"/>
      <c r="K625" s="208"/>
      <c r="L625" s="213"/>
      <c r="M625" s="214"/>
      <c r="N625" s="215"/>
      <c r="O625" s="215"/>
      <c r="P625" s="215"/>
      <c r="Q625" s="215"/>
      <c r="R625" s="215"/>
      <c r="S625" s="215"/>
      <c r="T625" s="216"/>
      <c r="AT625" s="217" t="s">
        <v>150</v>
      </c>
      <c r="AU625" s="217" t="s">
        <v>95</v>
      </c>
      <c r="AV625" s="14" t="s">
        <v>95</v>
      </c>
      <c r="AW625" s="14" t="s">
        <v>40</v>
      </c>
      <c r="AX625" s="14" t="s">
        <v>93</v>
      </c>
      <c r="AY625" s="217" t="s">
        <v>140</v>
      </c>
    </row>
    <row r="626" spans="1:65" s="12" customFormat="1" ht="22.9" customHeight="1">
      <c r="B626" s="167"/>
      <c r="C626" s="168"/>
      <c r="D626" s="169" t="s">
        <v>84</v>
      </c>
      <c r="E626" s="181" t="s">
        <v>842</v>
      </c>
      <c r="F626" s="181" t="s">
        <v>843</v>
      </c>
      <c r="G626" s="168"/>
      <c r="H626" s="168"/>
      <c r="I626" s="171"/>
      <c r="J626" s="182">
        <f>BK626</f>
        <v>0</v>
      </c>
      <c r="K626" s="168"/>
      <c r="L626" s="173"/>
      <c r="M626" s="174"/>
      <c r="N626" s="175"/>
      <c r="O626" s="175"/>
      <c r="P626" s="176">
        <f>SUM(P627:P639)</f>
        <v>0</v>
      </c>
      <c r="Q626" s="175"/>
      <c r="R626" s="176">
        <f>SUM(R627:R639)</f>
        <v>0</v>
      </c>
      <c r="S626" s="175"/>
      <c r="T626" s="177">
        <f>SUM(T627:T639)</f>
        <v>1.0655000000000001</v>
      </c>
      <c r="AR626" s="178" t="s">
        <v>95</v>
      </c>
      <c r="AT626" s="179" t="s">
        <v>84</v>
      </c>
      <c r="AU626" s="179" t="s">
        <v>93</v>
      </c>
      <c r="AY626" s="178" t="s">
        <v>140</v>
      </c>
      <c r="BK626" s="180">
        <f>SUM(BK627:BK639)</f>
        <v>0</v>
      </c>
    </row>
    <row r="627" spans="1:65" s="2" customFormat="1" ht="21.75" customHeight="1">
      <c r="A627" s="35"/>
      <c r="B627" s="36"/>
      <c r="C627" s="183" t="s">
        <v>844</v>
      </c>
      <c r="D627" s="183" t="s">
        <v>143</v>
      </c>
      <c r="E627" s="184" t="s">
        <v>845</v>
      </c>
      <c r="F627" s="185" t="s">
        <v>846</v>
      </c>
      <c r="G627" s="186" t="s">
        <v>164</v>
      </c>
      <c r="H627" s="187">
        <v>21.3</v>
      </c>
      <c r="I627" s="188"/>
      <c r="J627" s="189">
        <f>ROUND(I627*H627,2)</f>
        <v>0</v>
      </c>
      <c r="K627" s="185" t="s">
        <v>147</v>
      </c>
      <c r="L627" s="40"/>
      <c r="M627" s="190" t="s">
        <v>1</v>
      </c>
      <c r="N627" s="191" t="s">
        <v>50</v>
      </c>
      <c r="O627" s="72"/>
      <c r="P627" s="192">
        <f>O627*H627</f>
        <v>0</v>
      </c>
      <c r="Q627" s="192">
        <v>0</v>
      </c>
      <c r="R627" s="192">
        <f>Q627*H627</f>
        <v>0</v>
      </c>
      <c r="S627" s="192">
        <v>3.3000000000000002E-2</v>
      </c>
      <c r="T627" s="193">
        <f>S627*H627</f>
        <v>0.70290000000000008</v>
      </c>
      <c r="U627" s="35"/>
      <c r="V627" s="35"/>
      <c r="W627" s="35"/>
      <c r="X627" s="35"/>
      <c r="Y627" s="35"/>
      <c r="Z627" s="35"/>
      <c r="AA627" s="35"/>
      <c r="AB627" s="35"/>
      <c r="AC627" s="35"/>
      <c r="AD627" s="35"/>
      <c r="AE627" s="35"/>
      <c r="AR627" s="194" t="s">
        <v>272</v>
      </c>
      <c r="AT627" s="194" t="s">
        <v>143</v>
      </c>
      <c r="AU627" s="194" t="s">
        <v>95</v>
      </c>
      <c r="AY627" s="17" t="s">
        <v>140</v>
      </c>
      <c r="BE627" s="195">
        <f>IF(N627="základní",J627,0)</f>
        <v>0</v>
      </c>
      <c r="BF627" s="195">
        <f>IF(N627="snížená",J627,0)</f>
        <v>0</v>
      </c>
      <c r="BG627" s="195">
        <f>IF(N627="zákl. přenesená",J627,0)</f>
        <v>0</v>
      </c>
      <c r="BH627" s="195">
        <f>IF(N627="sníž. přenesená",J627,0)</f>
        <v>0</v>
      </c>
      <c r="BI627" s="195">
        <f>IF(N627="nulová",J627,0)</f>
        <v>0</v>
      </c>
      <c r="BJ627" s="17" t="s">
        <v>93</v>
      </c>
      <c r="BK627" s="195">
        <f>ROUND(I627*H627,2)</f>
        <v>0</v>
      </c>
      <c r="BL627" s="17" t="s">
        <v>272</v>
      </c>
      <c r="BM627" s="194" t="s">
        <v>847</v>
      </c>
    </row>
    <row r="628" spans="1:65" s="2" customFormat="1" ht="19.5">
      <c r="A628" s="35"/>
      <c r="B628" s="36"/>
      <c r="C628" s="37"/>
      <c r="D628" s="198" t="s">
        <v>778</v>
      </c>
      <c r="E628" s="37"/>
      <c r="F628" s="239" t="s">
        <v>848</v>
      </c>
      <c r="G628" s="37"/>
      <c r="H628" s="37"/>
      <c r="I628" s="240"/>
      <c r="J628" s="37"/>
      <c r="K628" s="37"/>
      <c r="L628" s="40"/>
      <c r="M628" s="241"/>
      <c r="N628" s="242"/>
      <c r="O628" s="72"/>
      <c r="P628" s="72"/>
      <c r="Q628" s="72"/>
      <c r="R628" s="72"/>
      <c r="S628" s="72"/>
      <c r="T628" s="73"/>
      <c r="U628" s="35"/>
      <c r="V628" s="35"/>
      <c r="W628" s="35"/>
      <c r="X628" s="35"/>
      <c r="Y628" s="35"/>
      <c r="Z628" s="35"/>
      <c r="AA628" s="35"/>
      <c r="AB628" s="35"/>
      <c r="AC628" s="35"/>
      <c r="AD628" s="35"/>
      <c r="AE628" s="35"/>
      <c r="AT628" s="17" t="s">
        <v>778</v>
      </c>
      <c r="AU628" s="17" t="s">
        <v>95</v>
      </c>
    </row>
    <row r="629" spans="1:65" s="14" customFormat="1" ht="11.25">
      <c r="B629" s="207"/>
      <c r="C629" s="208"/>
      <c r="D629" s="198" t="s">
        <v>150</v>
      </c>
      <c r="E629" s="209" t="s">
        <v>1</v>
      </c>
      <c r="F629" s="210" t="s">
        <v>849</v>
      </c>
      <c r="G629" s="208"/>
      <c r="H629" s="211">
        <v>21.3</v>
      </c>
      <c r="I629" s="212"/>
      <c r="J629" s="208"/>
      <c r="K629" s="208"/>
      <c r="L629" s="213"/>
      <c r="M629" s="214"/>
      <c r="N629" s="215"/>
      <c r="O629" s="215"/>
      <c r="P629" s="215"/>
      <c r="Q629" s="215"/>
      <c r="R629" s="215"/>
      <c r="S629" s="215"/>
      <c r="T629" s="216"/>
      <c r="AT629" s="217" t="s">
        <v>150</v>
      </c>
      <c r="AU629" s="217" t="s">
        <v>95</v>
      </c>
      <c r="AV629" s="14" t="s">
        <v>95</v>
      </c>
      <c r="AW629" s="14" t="s">
        <v>40</v>
      </c>
      <c r="AX629" s="14" t="s">
        <v>93</v>
      </c>
      <c r="AY629" s="217" t="s">
        <v>140</v>
      </c>
    </row>
    <row r="630" spans="1:65" s="2" customFormat="1" ht="16.5" customHeight="1">
      <c r="A630" s="35"/>
      <c r="B630" s="36"/>
      <c r="C630" s="183" t="s">
        <v>850</v>
      </c>
      <c r="D630" s="183" t="s">
        <v>143</v>
      </c>
      <c r="E630" s="184" t="s">
        <v>851</v>
      </c>
      <c r="F630" s="185" t="s">
        <v>852</v>
      </c>
      <c r="G630" s="186" t="s">
        <v>164</v>
      </c>
      <c r="H630" s="187">
        <v>90.65</v>
      </c>
      <c r="I630" s="188"/>
      <c r="J630" s="189">
        <f>ROUND(I630*H630,2)</f>
        <v>0</v>
      </c>
      <c r="K630" s="185" t="s">
        <v>147</v>
      </c>
      <c r="L630" s="40"/>
      <c r="M630" s="190" t="s">
        <v>1</v>
      </c>
      <c r="N630" s="191" t="s">
        <v>50</v>
      </c>
      <c r="O630" s="72"/>
      <c r="P630" s="192">
        <f>O630*H630</f>
        <v>0</v>
      </c>
      <c r="Q630" s="192">
        <v>0</v>
      </c>
      <c r="R630" s="192">
        <f>Q630*H630</f>
        <v>0</v>
      </c>
      <c r="S630" s="192">
        <v>4.0000000000000001E-3</v>
      </c>
      <c r="T630" s="193">
        <f>S630*H630</f>
        <v>0.36260000000000003</v>
      </c>
      <c r="U630" s="35"/>
      <c r="V630" s="35"/>
      <c r="W630" s="35"/>
      <c r="X630" s="35"/>
      <c r="Y630" s="35"/>
      <c r="Z630" s="35"/>
      <c r="AA630" s="35"/>
      <c r="AB630" s="35"/>
      <c r="AC630" s="35"/>
      <c r="AD630" s="35"/>
      <c r="AE630" s="35"/>
      <c r="AR630" s="194" t="s">
        <v>272</v>
      </c>
      <c r="AT630" s="194" t="s">
        <v>143</v>
      </c>
      <c r="AU630" s="194" t="s">
        <v>95</v>
      </c>
      <c r="AY630" s="17" t="s">
        <v>140</v>
      </c>
      <c r="BE630" s="195">
        <f>IF(N630="základní",J630,0)</f>
        <v>0</v>
      </c>
      <c r="BF630" s="195">
        <f>IF(N630="snížená",J630,0)</f>
        <v>0</v>
      </c>
      <c r="BG630" s="195">
        <f>IF(N630="zákl. přenesená",J630,0)</f>
        <v>0</v>
      </c>
      <c r="BH630" s="195">
        <f>IF(N630="sníž. přenesená",J630,0)</f>
        <v>0</v>
      </c>
      <c r="BI630" s="195">
        <f>IF(N630="nulová",J630,0)</f>
        <v>0</v>
      </c>
      <c r="BJ630" s="17" t="s">
        <v>93</v>
      </c>
      <c r="BK630" s="195">
        <f>ROUND(I630*H630,2)</f>
        <v>0</v>
      </c>
      <c r="BL630" s="17" t="s">
        <v>272</v>
      </c>
      <c r="BM630" s="194" t="s">
        <v>853</v>
      </c>
    </row>
    <row r="631" spans="1:65" s="14" customFormat="1" ht="11.25">
      <c r="B631" s="207"/>
      <c r="C631" s="208"/>
      <c r="D631" s="198" t="s">
        <v>150</v>
      </c>
      <c r="E631" s="209" t="s">
        <v>1</v>
      </c>
      <c r="F631" s="210" t="s">
        <v>854</v>
      </c>
      <c r="G631" s="208"/>
      <c r="H631" s="211">
        <v>5.59</v>
      </c>
      <c r="I631" s="212"/>
      <c r="J631" s="208"/>
      <c r="K631" s="208"/>
      <c r="L631" s="213"/>
      <c r="M631" s="214"/>
      <c r="N631" s="215"/>
      <c r="O631" s="215"/>
      <c r="P631" s="215"/>
      <c r="Q631" s="215"/>
      <c r="R631" s="215"/>
      <c r="S631" s="215"/>
      <c r="T631" s="216"/>
      <c r="AT631" s="217" t="s">
        <v>150</v>
      </c>
      <c r="AU631" s="217" t="s">
        <v>95</v>
      </c>
      <c r="AV631" s="14" t="s">
        <v>95</v>
      </c>
      <c r="AW631" s="14" t="s">
        <v>40</v>
      </c>
      <c r="AX631" s="14" t="s">
        <v>85</v>
      </c>
      <c r="AY631" s="217" t="s">
        <v>140</v>
      </c>
    </row>
    <row r="632" spans="1:65" s="14" customFormat="1" ht="11.25">
      <c r="B632" s="207"/>
      <c r="C632" s="208"/>
      <c r="D632" s="198" t="s">
        <v>150</v>
      </c>
      <c r="E632" s="209" t="s">
        <v>1</v>
      </c>
      <c r="F632" s="210" t="s">
        <v>855</v>
      </c>
      <c r="G632" s="208"/>
      <c r="H632" s="211">
        <v>1.85</v>
      </c>
      <c r="I632" s="212"/>
      <c r="J632" s="208"/>
      <c r="K632" s="208"/>
      <c r="L632" s="213"/>
      <c r="M632" s="214"/>
      <c r="N632" s="215"/>
      <c r="O632" s="215"/>
      <c r="P632" s="215"/>
      <c r="Q632" s="215"/>
      <c r="R632" s="215"/>
      <c r="S632" s="215"/>
      <c r="T632" s="216"/>
      <c r="AT632" s="217" t="s">
        <v>150</v>
      </c>
      <c r="AU632" s="217" t="s">
        <v>95</v>
      </c>
      <c r="AV632" s="14" t="s">
        <v>95</v>
      </c>
      <c r="AW632" s="14" t="s">
        <v>40</v>
      </c>
      <c r="AX632" s="14" t="s">
        <v>85</v>
      </c>
      <c r="AY632" s="217" t="s">
        <v>140</v>
      </c>
    </row>
    <row r="633" spans="1:65" s="14" customFormat="1" ht="11.25">
      <c r="B633" s="207"/>
      <c r="C633" s="208"/>
      <c r="D633" s="198" t="s">
        <v>150</v>
      </c>
      <c r="E633" s="209" t="s">
        <v>1</v>
      </c>
      <c r="F633" s="210" t="s">
        <v>856</v>
      </c>
      <c r="G633" s="208"/>
      <c r="H633" s="211">
        <v>1.05</v>
      </c>
      <c r="I633" s="212"/>
      <c r="J633" s="208"/>
      <c r="K633" s="208"/>
      <c r="L633" s="213"/>
      <c r="M633" s="214"/>
      <c r="N633" s="215"/>
      <c r="O633" s="215"/>
      <c r="P633" s="215"/>
      <c r="Q633" s="215"/>
      <c r="R633" s="215"/>
      <c r="S633" s="215"/>
      <c r="T633" s="216"/>
      <c r="AT633" s="217" t="s">
        <v>150</v>
      </c>
      <c r="AU633" s="217" t="s">
        <v>95</v>
      </c>
      <c r="AV633" s="14" t="s">
        <v>95</v>
      </c>
      <c r="AW633" s="14" t="s">
        <v>40</v>
      </c>
      <c r="AX633" s="14" t="s">
        <v>85</v>
      </c>
      <c r="AY633" s="217" t="s">
        <v>140</v>
      </c>
    </row>
    <row r="634" spans="1:65" s="14" customFormat="1" ht="11.25">
      <c r="B634" s="207"/>
      <c r="C634" s="208"/>
      <c r="D634" s="198" t="s">
        <v>150</v>
      </c>
      <c r="E634" s="209" t="s">
        <v>1</v>
      </c>
      <c r="F634" s="210" t="s">
        <v>857</v>
      </c>
      <c r="G634" s="208"/>
      <c r="H634" s="211">
        <v>1.85</v>
      </c>
      <c r="I634" s="212"/>
      <c r="J634" s="208"/>
      <c r="K634" s="208"/>
      <c r="L634" s="213"/>
      <c r="M634" s="214"/>
      <c r="N634" s="215"/>
      <c r="O634" s="215"/>
      <c r="P634" s="215"/>
      <c r="Q634" s="215"/>
      <c r="R634" s="215"/>
      <c r="S634" s="215"/>
      <c r="T634" s="216"/>
      <c r="AT634" s="217" t="s">
        <v>150</v>
      </c>
      <c r="AU634" s="217" t="s">
        <v>95</v>
      </c>
      <c r="AV634" s="14" t="s">
        <v>95</v>
      </c>
      <c r="AW634" s="14" t="s">
        <v>40</v>
      </c>
      <c r="AX634" s="14" t="s">
        <v>85</v>
      </c>
      <c r="AY634" s="217" t="s">
        <v>140</v>
      </c>
    </row>
    <row r="635" spans="1:65" s="14" customFormat="1" ht="11.25">
      <c r="B635" s="207"/>
      <c r="C635" s="208"/>
      <c r="D635" s="198" t="s">
        <v>150</v>
      </c>
      <c r="E635" s="209" t="s">
        <v>1</v>
      </c>
      <c r="F635" s="210" t="s">
        <v>858</v>
      </c>
      <c r="G635" s="208"/>
      <c r="H635" s="211">
        <v>1.25</v>
      </c>
      <c r="I635" s="212"/>
      <c r="J635" s="208"/>
      <c r="K635" s="208"/>
      <c r="L635" s="213"/>
      <c r="M635" s="214"/>
      <c r="N635" s="215"/>
      <c r="O635" s="215"/>
      <c r="P635" s="215"/>
      <c r="Q635" s="215"/>
      <c r="R635" s="215"/>
      <c r="S635" s="215"/>
      <c r="T635" s="216"/>
      <c r="AT635" s="217" t="s">
        <v>150</v>
      </c>
      <c r="AU635" s="217" t="s">
        <v>95</v>
      </c>
      <c r="AV635" s="14" t="s">
        <v>95</v>
      </c>
      <c r="AW635" s="14" t="s">
        <v>40</v>
      </c>
      <c r="AX635" s="14" t="s">
        <v>85</v>
      </c>
      <c r="AY635" s="217" t="s">
        <v>140</v>
      </c>
    </row>
    <row r="636" spans="1:65" s="14" customFormat="1" ht="11.25">
      <c r="B636" s="207"/>
      <c r="C636" s="208"/>
      <c r="D636" s="198" t="s">
        <v>150</v>
      </c>
      <c r="E636" s="209" t="s">
        <v>1</v>
      </c>
      <c r="F636" s="210" t="s">
        <v>859</v>
      </c>
      <c r="G636" s="208"/>
      <c r="H636" s="211">
        <v>3.2</v>
      </c>
      <c r="I636" s="212"/>
      <c r="J636" s="208"/>
      <c r="K636" s="208"/>
      <c r="L636" s="213"/>
      <c r="M636" s="214"/>
      <c r="N636" s="215"/>
      <c r="O636" s="215"/>
      <c r="P636" s="215"/>
      <c r="Q636" s="215"/>
      <c r="R636" s="215"/>
      <c r="S636" s="215"/>
      <c r="T636" s="216"/>
      <c r="AT636" s="217" t="s">
        <v>150</v>
      </c>
      <c r="AU636" s="217" t="s">
        <v>95</v>
      </c>
      <c r="AV636" s="14" t="s">
        <v>95</v>
      </c>
      <c r="AW636" s="14" t="s">
        <v>40</v>
      </c>
      <c r="AX636" s="14" t="s">
        <v>85</v>
      </c>
      <c r="AY636" s="217" t="s">
        <v>140</v>
      </c>
    </row>
    <row r="637" spans="1:65" s="14" customFormat="1" ht="11.25">
      <c r="B637" s="207"/>
      <c r="C637" s="208"/>
      <c r="D637" s="198" t="s">
        <v>150</v>
      </c>
      <c r="E637" s="209" t="s">
        <v>1</v>
      </c>
      <c r="F637" s="210" t="s">
        <v>860</v>
      </c>
      <c r="G637" s="208"/>
      <c r="H637" s="211">
        <v>3.09</v>
      </c>
      <c r="I637" s="212"/>
      <c r="J637" s="208"/>
      <c r="K637" s="208"/>
      <c r="L637" s="213"/>
      <c r="M637" s="214"/>
      <c r="N637" s="215"/>
      <c r="O637" s="215"/>
      <c r="P637" s="215"/>
      <c r="Q637" s="215"/>
      <c r="R637" s="215"/>
      <c r="S637" s="215"/>
      <c r="T637" s="216"/>
      <c r="AT637" s="217" t="s">
        <v>150</v>
      </c>
      <c r="AU637" s="217" t="s">
        <v>95</v>
      </c>
      <c r="AV637" s="14" t="s">
        <v>95</v>
      </c>
      <c r="AW637" s="14" t="s">
        <v>40</v>
      </c>
      <c r="AX637" s="14" t="s">
        <v>85</v>
      </c>
      <c r="AY637" s="217" t="s">
        <v>140</v>
      </c>
    </row>
    <row r="638" spans="1:65" s="14" customFormat="1" ht="11.25">
      <c r="B638" s="207"/>
      <c r="C638" s="208"/>
      <c r="D638" s="198" t="s">
        <v>150</v>
      </c>
      <c r="E638" s="209" t="s">
        <v>1</v>
      </c>
      <c r="F638" s="210" t="s">
        <v>861</v>
      </c>
      <c r="G638" s="208"/>
      <c r="H638" s="211">
        <v>72.77</v>
      </c>
      <c r="I638" s="212"/>
      <c r="J638" s="208"/>
      <c r="K638" s="208"/>
      <c r="L638" s="213"/>
      <c r="M638" s="214"/>
      <c r="N638" s="215"/>
      <c r="O638" s="215"/>
      <c r="P638" s="215"/>
      <c r="Q638" s="215"/>
      <c r="R638" s="215"/>
      <c r="S638" s="215"/>
      <c r="T638" s="216"/>
      <c r="AT638" s="217" t="s">
        <v>150</v>
      </c>
      <c r="AU638" s="217" t="s">
        <v>95</v>
      </c>
      <c r="AV638" s="14" t="s">
        <v>95</v>
      </c>
      <c r="AW638" s="14" t="s">
        <v>40</v>
      </c>
      <c r="AX638" s="14" t="s">
        <v>85</v>
      </c>
      <c r="AY638" s="217" t="s">
        <v>140</v>
      </c>
    </row>
    <row r="639" spans="1:65" s="15" customFormat="1" ht="11.25">
      <c r="B639" s="218"/>
      <c r="C639" s="219"/>
      <c r="D639" s="198" t="s">
        <v>150</v>
      </c>
      <c r="E639" s="220" t="s">
        <v>1</v>
      </c>
      <c r="F639" s="221" t="s">
        <v>161</v>
      </c>
      <c r="G639" s="219"/>
      <c r="H639" s="222">
        <v>90.65</v>
      </c>
      <c r="I639" s="223"/>
      <c r="J639" s="219"/>
      <c r="K639" s="219"/>
      <c r="L639" s="224"/>
      <c r="M639" s="225"/>
      <c r="N639" s="226"/>
      <c r="O639" s="226"/>
      <c r="P639" s="226"/>
      <c r="Q639" s="226"/>
      <c r="R639" s="226"/>
      <c r="S639" s="226"/>
      <c r="T639" s="227"/>
      <c r="AT639" s="228" t="s">
        <v>150</v>
      </c>
      <c r="AU639" s="228" t="s">
        <v>95</v>
      </c>
      <c r="AV639" s="15" t="s">
        <v>148</v>
      </c>
      <c r="AW639" s="15" t="s">
        <v>40</v>
      </c>
      <c r="AX639" s="15" t="s">
        <v>93</v>
      </c>
      <c r="AY639" s="228" t="s">
        <v>140</v>
      </c>
    </row>
    <row r="640" spans="1:65" s="12" customFormat="1" ht="22.9" customHeight="1">
      <c r="B640" s="167"/>
      <c r="C640" s="168"/>
      <c r="D640" s="169" t="s">
        <v>84</v>
      </c>
      <c r="E640" s="181" t="s">
        <v>862</v>
      </c>
      <c r="F640" s="181" t="s">
        <v>863</v>
      </c>
      <c r="G640" s="168"/>
      <c r="H640" s="168"/>
      <c r="I640" s="171"/>
      <c r="J640" s="182">
        <f>BK640</f>
        <v>0</v>
      </c>
      <c r="K640" s="168"/>
      <c r="L640" s="173"/>
      <c r="M640" s="174"/>
      <c r="N640" s="175"/>
      <c r="O640" s="175"/>
      <c r="P640" s="176">
        <f>SUM(P641:P679)</f>
        <v>0</v>
      </c>
      <c r="Q640" s="175"/>
      <c r="R640" s="176">
        <f>SUM(R641:R679)</f>
        <v>0.59048159999999994</v>
      </c>
      <c r="S640" s="175"/>
      <c r="T640" s="177">
        <f>SUM(T641:T679)</f>
        <v>15.571087399999998</v>
      </c>
      <c r="AR640" s="178" t="s">
        <v>95</v>
      </c>
      <c r="AT640" s="179" t="s">
        <v>84</v>
      </c>
      <c r="AU640" s="179" t="s">
        <v>93</v>
      </c>
      <c r="AY640" s="178" t="s">
        <v>140</v>
      </c>
      <c r="BK640" s="180">
        <f>SUM(BK641:BK679)</f>
        <v>0</v>
      </c>
    </row>
    <row r="641" spans="1:65" s="2" customFormat="1" ht="16.5" customHeight="1">
      <c r="A641" s="35"/>
      <c r="B641" s="36"/>
      <c r="C641" s="183" t="s">
        <v>864</v>
      </c>
      <c r="D641" s="183" t="s">
        <v>143</v>
      </c>
      <c r="E641" s="184" t="s">
        <v>865</v>
      </c>
      <c r="F641" s="185" t="s">
        <v>866</v>
      </c>
      <c r="G641" s="186" t="s">
        <v>164</v>
      </c>
      <c r="H641" s="187">
        <v>13.5</v>
      </c>
      <c r="I641" s="188"/>
      <c r="J641" s="189">
        <f>ROUND(I641*H641,2)</f>
        <v>0</v>
      </c>
      <c r="K641" s="185" t="s">
        <v>147</v>
      </c>
      <c r="L641" s="40"/>
      <c r="M641" s="190" t="s">
        <v>1</v>
      </c>
      <c r="N641" s="191" t="s">
        <v>50</v>
      </c>
      <c r="O641" s="72"/>
      <c r="P641" s="192">
        <f>O641*H641</f>
        <v>0</v>
      </c>
      <c r="Q641" s="192">
        <v>0</v>
      </c>
      <c r="R641" s="192">
        <f>Q641*H641</f>
        <v>0</v>
      </c>
      <c r="S641" s="192">
        <v>0</v>
      </c>
      <c r="T641" s="193">
        <f>S641*H641</f>
        <v>0</v>
      </c>
      <c r="U641" s="35"/>
      <c r="V641" s="35"/>
      <c r="W641" s="35"/>
      <c r="X641" s="35"/>
      <c r="Y641" s="35"/>
      <c r="Z641" s="35"/>
      <c r="AA641" s="35"/>
      <c r="AB641" s="35"/>
      <c r="AC641" s="35"/>
      <c r="AD641" s="35"/>
      <c r="AE641" s="35"/>
      <c r="AR641" s="194" t="s">
        <v>272</v>
      </c>
      <c r="AT641" s="194" t="s">
        <v>143</v>
      </c>
      <c r="AU641" s="194" t="s">
        <v>95</v>
      </c>
      <c r="AY641" s="17" t="s">
        <v>140</v>
      </c>
      <c r="BE641" s="195">
        <f>IF(N641="základní",J641,0)</f>
        <v>0</v>
      </c>
      <c r="BF641" s="195">
        <f>IF(N641="snížená",J641,0)</f>
        <v>0</v>
      </c>
      <c r="BG641" s="195">
        <f>IF(N641="zákl. přenesená",J641,0)</f>
        <v>0</v>
      </c>
      <c r="BH641" s="195">
        <f>IF(N641="sníž. přenesená",J641,0)</f>
        <v>0</v>
      </c>
      <c r="BI641" s="195">
        <f>IF(N641="nulová",J641,0)</f>
        <v>0</v>
      </c>
      <c r="BJ641" s="17" t="s">
        <v>93</v>
      </c>
      <c r="BK641" s="195">
        <f>ROUND(I641*H641,2)</f>
        <v>0</v>
      </c>
      <c r="BL641" s="17" t="s">
        <v>272</v>
      </c>
      <c r="BM641" s="194" t="s">
        <v>867</v>
      </c>
    </row>
    <row r="642" spans="1:65" s="2" customFormat="1" ht="16.5" customHeight="1">
      <c r="A642" s="35"/>
      <c r="B642" s="36"/>
      <c r="C642" s="183" t="s">
        <v>868</v>
      </c>
      <c r="D642" s="183" t="s">
        <v>143</v>
      </c>
      <c r="E642" s="184" t="s">
        <v>869</v>
      </c>
      <c r="F642" s="185" t="s">
        <v>870</v>
      </c>
      <c r="G642" s="186" t="s">
        <v>164</v>
      </c>
      <c r="H642" s="187">
        <v>13.5</v>
      </c>
      <c r="I642" s="188"/>
      <c r="J642" s="189">
        <f>ROUND(I642*H642,2)</f>
        <v>0</v>
      </c>
      <c r="K642" s="185" t="s">
        <v>147</v>
      </c>
      <c r="L642" s="40"/>
      <c r="M642" s="190" t="s">
        <v>1</v>
      </c>
      <c r="N642" s="191" t="s">
        <v>50</v>
      </c>
      <c r="O642" s="72"/>
      <c r="P642" s="192">
        <f>O642*H642</f>
        <v>0</v>
      </c>
      <c r="Q642" s="192">
        <v>2.9999999999999997E-4</v>
      </c>
      <c r="R642" s="192">
        <f>Q642*H642</f>
        <v>4.0499999999999998E-3</v>
      </c>
      <c r="S642" s="192">
        <v>0</v>
      </c>
      <c r="T642" s="193">
        <f>S642*H642</f>
        <v>0</v>
      </c>
      <c r="U642" s="35"/>
      <c r="V642" s="35"/>
      <c r="W642" s="35"/>
      <c r="X642" s="35"/>
      <c r="Y642" s="35"/>
      <c r="Z642" s="35"/>
      <c r="AA642" s="35"/>
      <c r="AB642" s="35"/>
      <c r="AC642" s="35"/>
      <c r="AD642" s="35"/>
      <c r="AE642" s="35"/>
      <c r="AR642" s="194" t="s">
        <v>272</v>
      </c>
      <c r="AT642" s="194" t="s">
        <v>143</v>
      </c>
      <c r="AU642" s="194" t="s">
        <v>95</v>
      </c>
      <c r="AY642" s="17" t="s">
        <v>140</v>
      </c>
      <c r="BE642" s="195">
        <f>IF(N642="základní",J642,0)</f>
        <v>0</v>
      </c>
      <c r="BF642" s="195">
        <f>IF(N642="snížená",J642,0)</f>
        <v>0</v>
      </c>
      <c r="BG642" s="195">
        <f>IF(N642="zákl. přenesená",J642,0)</f>
        <v>0</v>
      </c>
      <c r="BH642" s="195">
        <f>IF(N642="sníž. přenesená",J642,0)</f>
        <v>0</v>
      </c>
      <c r="BI642" s="195">
        <f>IF(N642="nulová",J642,0)</f>
        <v>0</v>
      </c>
      <c r="BJ642" s="17" t="s">
        <v>93</v>
      </c>
      <c r="BK642" s="195">
        <f>ROUND(I642*H642,2)</f>
        <v>0</v>
      </c>
      <c r="BL642" s="17" t="s">
        <v>272</v>
      </c>
      <c r="BM642" s="194" t="s">
        <v>871</v>
      </c>
    </row>
    <row r="643" spans="1:65" s="2" customFormat="1" ht="24.2" customHeight="1">
      <c r="A643" s="35"/>
      <c r="B643" s="36"/>
      <c r="C643" s="183" t="s">
        <v>872</v>
      </c>
      <c r="D643" s="183" t="s">
        <v>143</v>
      </c>
      <c r="E643" s="184" t="s">
        <v>873</v>
      </c>
      <c r="F643" s="185" t="s">
        <v>874</v>
      </c>
      <c r="G643" s="186" t="s">
        <v>164</v>
      </c>
      <c r="H643" s="187">
        <v>13.5</v>
      </c>
      <c r="I643" s="188"/>
      <c r="J643" s="189">
        <f>ROUND(I643*H643,2)</f>
        <v>0</v>
      </c>
      <c r="K643" s="185" t="s">
        <v>147</v>
      </c>
      <c r="L643" s="40"/>
      <c r="M643" s="190" t="s">
        <v>1</v>
      </c>
      <c r="N643" s="191" t="s">
        <v>50</v>
      </c>
      <c r="O643" s="72"/>
      <c r="P643" s="192">
        <f>O643*H643</f>
        <v>0</v>
      </c>
      <c r="Q643" s="192">
        <v>1.4999999999999999E-2</v>
      </c>
      <c r="R643" s="192">
        <f>Q643*H643</f>
        <v>0.20249999999999999</v>
      </c>
      <c r="S643" s="192">
        <v>0</v>
      </c>
      <c r="T643" s="193">
        <f>S643*H643</f>
        <v>0</v>
      </c>
      <c r="U643" s="35"/>
      <c r="V643" s="35"/>
      <c r="W643" s="35"/>
      <c r="X643" s="35"/>
      <c r="Y643" s="35"/>
      <c r="Z643" s="35"/>
      <c r="AA643" s="35"/>
      <c r="AB643" s="35"/>
      <c r="AC643" s="35"/>
      <c r="AD643" s="35"/>
      <c r="AE643" s="35"/>
      <c r="AR643" s="194" t="s">
        <v>272</v>
      </c>
      <c r="AT643" s="194" t="s">
        <v>143</v>
      </c>
      <c r="AU643" s="194" t="s">
        <v>95</v>
      </c>
      <c r="AY643" s="17" t="s">
        <v>140</v>
      </c>
      <c r="BE643" s="195">
        <f>IF(N643="základní",J643,0)</f>
        <v>0</v>
      </c>
      <c r="BF643" s="195">
        <f>IF(N643="snížená",J643,0)</f>
        <v>0</v>
      </c>
      <c r="BG643" s="195">
        <f>IF(N643="zákl. přenesená",J643,0)</f>
        <v>0</v>
      </c>
      <c r="BH643" s="195">
        <f>IF(N643="sníž. přenesená",J643,0)</f>
        <v>0</v>
      </c>
      <c r="BI643" s="195">
        <f>IF(N643="nulová",J643,0)</f>
        <v>0</v>
      </c>
      <c r="BJ643" s="17" t="s">
        <v>93</v>
      </c>
      <c r="BK643" s="195">
        <f>ROUND(I643*H643,2)</f>
        <v>0</v>
      </c>
      <c r="BL643" s="17" t="s">
        <v>272</v>
      </c>
      <c r="BM643" s="194" t="s">
        <v>875</v>
      </c>
    </row>
    <row r="644" spans="1:65" s="2" customFormat="1" ht="24.2" customHeight="1">
      <c r="A644" s="35"/>
      <c r="B644" s="36"/>
      <c r="C644" s="183" t="s">
        <v>876</v>
      </c>
      <c r="D644" s="183" t="s">
        <v>143</v>
      </c>
      <c r="E644" s="184" t="s">
        <v>877</v>
      </c>
      <c r="F644" s="185" t="s">
        <v>878</v>
      </c>
      <c r="G644" s="186" t="s">
        <v>164</v>
      </c>
      <c r="H644" s="187">
        <v>187.22</v>
      </c>
      <c r="I644" s="188"/>
      <c r="J644" s="189">
        <f>ROUND(I644*H644,2)</f>
        <v>0</v>
      </c>
      <c r="K644" s="185" t="s">
        <v>147</v>
      </c>
      <c r="L644" s="40"/>
      <c r="M644" s="190" t="s">
        <v>1</v>
      </c>
      <c r="N644" s="191" t="s">
        <v>50</v>
      </c>
      <c r="O644" s="72"/>
      <c r="P644" s="192">
        <f>O644*H644</f>
        <v>0</v>
      </c>
      <c r="Q644" s="192">
        <v>0</v>
      </c>
      <c r="R644" s="192">
        <f>Q644*H644</f>
        <v>0</v>
      </c>
      <c r="S644" s="192">
        <v>8.3169999999999994E-2</v>
      </c>
      <c r="T644" s="193">
        <f>S644*H644</f>
        <v>15.571087399999998</v>
      </c>
      <c r="U644" s="35"/>
      <c r="V644" s="35"/>
      <c r="W644" s="35"/>
      <c r="X644" s="35"/>
      <c r="Y644" s="35"/>
      <c r="Z644" s="35"/>
      <c r="AA644" s="35"/>
      <c r="AB644" s="35"/>
      <c r="AC644" s="35"/>
      <c r="AD644" s="35"/>
      <c r="AE644" s="35"/>
      <c r="AR644" s="194" t="s">
        <v>272</v>
      </c>
      <c r="AT644" s="194" t="s">
        <v>143</v>
      </c>
      <c r="AU644" s="194" t="s">
        <v>95</v>
      </c>
      <c r="AY644" s="17" t="s">
        <v>140</v>
      </c>
      <c r="BE644" s="195">
        <f>IF(N644="základní",J644,0)</f>
        <v>0</v>
      </c>
      <c r="BF644" s="195">
        <f>IF(N644="snížená",J644,0)</f>
        <v>0</v>
      </c>
      <c r="BG644" s="195">
        <f>IF(N644="zákl. přenesená",J644,0)</f>
        <v>0</v>
      </c>
      <c r="BH644" s="195">
        <f>IF(N644="sníž. přenesená",J644,0)</f>
        <v>0</v>
      </c>
      <c r="BI644" s="195">
        <f>IF(N644="nulová",J644,0)</f>
        <v>0</v>
      </c>
      <c r="BJ644" s="17" t="s">
        <v>93</v>
      </c>
      <c r="BK644" s="195">
        <f>ROUND(I644*H644,2)</f>
        <v>0</v>
      </c>
      <c r="BL644" s="17" t="s">
        <v>272</v>
      </c>
      <c r="BM644" s="194" t="s">
        <v>879</v>
      </c>
    </row>
    <row r="645" spans="1:65" s="14" customFormat="1" ht="11.25">
      <c r="B645" s="207"/>
      <c r="C645" s="208"/>
      <c r="D645" s="198" t="s">
        <v>150</v>
      </c>
      <c r="E645" s="209" t="s">
        <v>1</v>
      </c>
      <c r="F645" s="210" t="s">
        <v>880</v>
      </c>
      <c r="G645" s="208"/>
      <c r="H645" s="211">
        <v>18.989999999999998</v>
      </c>
      <c r="I645" s="212"/>
      <c r="J645" s="208"/>
      <c r="K645" s="208"/>
      <c r="L645" s="213"/>
      <c r="M645" s="214"/>
      <c r="N645" s="215"/>
      <c r="O645" s="215"/>
      <c r="P645" s="215"/>
      <c r="Q645" s="215"/>
      <c r="R645" s="215"/>
      <c r="S645" s="215"/>
      <c r="T645" s="216"/>
      <c r="AT645" s="217" t="s">
        <v>150</v>
      </c>
      <c r="AU645" s="217" t="s">
        <v>95</v>
      </c>
      <c r="AV645" s="14" t="s">
        <v>95</v>
      </c>
      <c r="AW645" s="14" t="s">
        <v>40</v>
      </c>
      <c r="AX645" s="14" t="s">
        <v>85</v>
      </c>
      <c r="AY645" s="217" t="s">
        <v>140</v>
      </c>
    </row>
    <row r="646" spans="1:65" s="14" customFormat="1" ht="11.25">
      <c r="B646" s="207"/>
      <c r="C646" s="208"/>
      <c r="D646" s="198" t="s">
        <v>150</v>
      </c>
      <c r="E646" s="209" t="s">
        <v>1</v>
      </c>
      <c r="F646" s="210" t="s">
        <v>881</v>
      </c>
      <c r="G646" s="208"/>
      <c r="H646" s="211">
        <v>152.26</v>
      </c>
      <c r="I646" s="212"/>
      <c r="J646" s="208"/>
      <c r="K646" s="208"/>
      <c r="L646" s="213"/>
      <c r="M646" s="214"/>
      <c r="N646" s="215"/>
      <c r="O646" s="215"/>
      <c r="P646" s="215"/>
      <c r="Q646" s="215"/>
      <c r="R646" s="215"/>
      <c r="S646" s="215"/>
      <c r="T646" s="216"/>
      <c r="AT646" s="217" t="s">
        <v>150</v>
      </c>
      <c r="AU646" s="217" t="s">
        <v>95</v>
      </c>
      <c r="AV646" s="14" t="s">
        <v>95</v>
      </c>
      <c r="AW646" s="14" t="s">
        <v>40</v>
      </c>
      <c r="AX646" s="14" t="s">
        <v>85</v>
      </c>
      <c r="AY646" s="217" t="s">
        <v>140</v>
      </c>
    </row>
    <row r="647" spans="1:65" s="14" customFormat="1" ht="11.25">
      <c r="B647" s="207"/>
      <c r="C647" s="208"/>
      <c r="D647" s="198" t="s">
        <v>150</v>
      </c>
      <c r="E647" s="209" t="s">
        <v>1</v>
      </c>
      <c r="F647" s="210" t="s">
        <v>882</v>
      </c>
      <c r="G647" s="208"/>
      <c r="H647" s="211">
        <v>1.85</v>
      </c>
      <c r="I647" s="212"/>
      <c r="J647" s="208"/>
      <c r="K647" s="208"/>
      <c r="L647" s="213"/>
      <c r="M647" s="214"/>
      <c r="N647" s="215"/>
      <c r="O647" s="215"/>
      <c r="P647" s="215"/>
      <c r="Q647" s="215"/>
      <c r="R647" s="215"/>
      <c r="S647" s="215"/>
      <c r="T647" s="216"/>
      <c r="AT647" s="217" t="s">
        <v>150</v>
      </c>
      <c r="AU647" s="217" t="s">
        <v>95</v>
      </c>
      <c r="AV647" s="14" t="s">
        <v>95</v>
      </c>
      <c r="AW647" s="14" t="s">
        <v>40</v>
      </c>
      <c r="AX647" s="14" t="s">
        <v>85</v>
      </c>
      <c r="AY647" s="217" t="s">
        <v>140</v>
      </c>
    </row>
    <row r="648" spans="1:65" s="14" customFormat="1" ht="11.25">
      <c r="B648" s="207"/>
      <c r="C648" s="208"/>
      <c r="D648" s="198" t="s">
        <v>150</v>
      </c>
      <c r="E648" s="209" t="s">
        <v>1</v>
      </c>
      <c r="F648" s="210" t="s">
        <v>883</v>
      </c>
      <c r="G648" s="208"/>
      <c r="H648" s="211">
        <v>1.05</v>
      </c>
      <c r="I648" s="212"/>
      <c r="J648" s="208"/>
      <c r="K648" s="208"/>
      <c r="L648" s="213"/>
      <c r="M648" s="214"/>
      <c r="N648" s="215"/>
      <c r="O648" s="215"/>
      <c r="P648" s="215"/>
      <c r="Q648" s="215"/>
      <c r="R648" s="215"/>
      <c r="S648" s="215"/>
      <c r="T648" s="216"/>
      <c r="AT648" s="217" t="s">
        <v>150</v>
      </c>
      <c r="AU648" s="217" t="s">
        <v>95</v>
      </c>
      <c r="AV648" s="14" t="s">
        <v>95</v>
      </c>
      <c r="AW648" s="14" t="s">
        <v>40</v>
      </c>
      <c r="AX648" s="14" t="s">
        <v>85</v>
      </c>
      <c r="AY648" s="217" t="s">
        <v>140</v>
      </c>
    </row>
    <row r="649" spans="1:65" s="14" customFormat="1" ht="11.25">
      <c r="B649" s="207"/>
      <c r="C649" s="208"/>
      <c r="D649" s="198" t="s">
        <v>150</v>
      </c>
      <c r="E649" s="209" t="s">
        <v>1</v>
      </c>
      <c r="F649" s="210" t="s">
        <v>884</v>
      </c>
      <c r="G649" s="208"/>
      <c r="H649" s="211">
        <v>1.85</v>
      </c>
      <c r="I649" s="212"/>
      <c r="J649" s="208"/>
      <c r="K649" s="208"/>
      <c r="L649" s="213"/>
      <c r="M649" s="214"/>
      <c r="N649" s="215"/>
      <c r="O649" s="215"/>
      <c r="P649" s="215"/>
      <c r="Q649" s="215"/>
      <c r="R649" s="215"/>
      <c r="S649" s="215"/>
      <c r="T649" s="216"/>
      <c r="AT649" s="217" t="s">
        <v>150</v>
      </c>
      <c r="AU649" s="217" t="s">
        <v>95</v>
      </c>
      <c r="AV649" s="14" t="s">
        <v>95</v>
      </c>
      <c r="AW649" s="14" t="s">
        <v>40</v>
      </c>
      <c r="AX649" s="14" t="s">
        <v>85</v>
      </c>
      <c r="AY649" s="217" t="s">
        <v>140</v>
      </c>
    </row>
    <row r="650" spans="1:65" s="14" customFormat="1" ht="11.25">
      <c r="B650" s="207"/>
      <c r="C650" s="208"/>
      <c r="D650" s="198" t="s">
        <v>150</v>
      </c>
      <c r="E650" s="209" t="s">
        <v>1</v>
      </c>
      <c r="F650" s="210" t="s">
        <v>885</v>
      </c>
      <c r="G650" s="208"/>
      <c r="H650" s="211">
        <v>1.25</v>
      </c>
      <c r="I650" s="212"/>
      <c r="J650" s="208"/>
      <c r="K650" s="208"/>
      <c r="L650" s="213"/>
      <c r="M650" s="214"/>
      <c r="N650" s="215"/>
      <c r="O650" s="215"/>
      <c r="P650" s="215"/>
      <c r="Q650" s="215"/>
      <c r="R650" s="215"/>
      <c r="S650" s="215"/>
      <c r="T650" s="216"/>
      <c r="AT650" s="217" t="s">
        <v>150</v>
      </c>
      <c r="AU650" s="217" t="s">
        <v>95</v>
      </c>
      <c r="AV650" s="14" t="s">
        <v>95</v>
      </c>
      <c r="AW650" s="14" t="s">
        <v>40</v>
      </c>
      <c r="AX650" s="14" t="s">
        <v>85</v>
      </c>
      <c r="AY650" s="217" t="s">
        <v>140</v>
      </c>
    </row>
    <row r="651" spans="1:65" s="14" customFormat="1" ht="11.25">
      <c r="B651" s="207"/>
      <c r="C651" s="208"/>
      <c r="D651" s="198" t="s">
        <v>150</v>
      </c>
      <c r="E651" s="209" t="s">
        <v>1</v>
      </c>
      <c r="F651" s="210" t="s">
        <v>886</v>
      </c>
      <c r="G651" s="208"/>
      <c r="H651" s="211">
        <v>3.2</v>
      </c>
      <c r="I651" s="212"/>
      <c r="J651" s="208"/>
      <c r="K651" s="208"/>
      <c r="L651" s="213"/>
      <c r="M651" s="214"/>
      <c r="N651" s="215"/>
      <c r="O651" s="215"/>
      <c r="P651" s="215"/>
      <c r="Q651" s="215"/>
      <c r="R651" s="215"/>
      <c r="S651" s="215"/>
      <c r="T651" s="216"/>
      <c r="AT651" s="217" t="s">
        <v>150</v>
      </c>
      <c r="AU651" s="217" t="s">
        <v>95</v>
      </c>
      <c r="AV651" s="14" t="s">
        <v>95</v>
      </c>
      <c r="AW651" s="14" t="s">
        <v>40</v>
      </c>
      <c r="AX651" s="14" t="s">
        <v>85</v>
      </c>
      <c r="AY651" s="217" t="s">
        <v>140</v>
      </c>
    </row>
    <row r="652" spans="1:65" s="14" customFormat="1" ht="11.25">
      <c r="B652" s="207"/>
      <c r="C652" s="208"/>
      <c r="D652" s="198" t="s">
        <v>150</v>
      </c>
      <c r="E652" s="209" t="s">
        <v>1</v>
      </c>
      <c r="F652" s="210" t="s">
        <v>887</v>
      </c>
      <c r="G652" s="208"/>
      <c r="H652" s="211">
        <v>3.09</v>
      </c>
      <c r="I652" s="212"/>
      <c r="J652" s="208"/>
      <c r="K652" s="208"/>
      <c r="L652" s="213"/>
      <c r="M652" s="214"/>
      <c r="N652" s="215"/>
      <c r="O652" s="215"/>
      <c r="P652" s="215"/>
      <c r="Q652" s="215"/>
      <c r="R652" s="215"/>
      <c r="S652" s="215"/>
      <c r="T652" s="216"/>
      <c r="AT652" s="217" t="s">
        <v>150</v>
      </c>
      <c r="AU652" s="217" t="s">
        <v>95</v>
      </c>
      <c r="AV652" s="14" t="s">
        <v>95</v>
      </c>
      <c r="AW652" s="14" t="s">
        <v>40</v>
      </c>
      <c r="AX652" s="14" t="s">
        <v>85</v>
      </c>
      <c r="AY652" s="217" t="s">
        <v>140</v>
      </c>
    </row>
    <row r="653" spans="1:65" s="14" customFormat="1" ht="11.25">
      <c r="B653" s="207"/>
      <c r="C653" s="208"/>
      <c r="D653" s="198" t="s">
        <v>150</v>
      </c>
      <c r="E653" s="209" t="s">
        <v>1</v>
      </c>
      <c r="F653" s="210" t="s">
        <v>888</v>
      </c>
      <c r="G653" s="208"/>
      <c r="H653" s="211">
        <v>3.68</v>
      </c>
      <c r="I653" s="212"/>
      <c r="J653" s="208"/>
      <c r="K653" s="208"/>
      <c r="L653" s="213"/>
      <c r="M653" s="214"/>
      <c r="N653" s="215"/>
      <c r="O653" s="215"/>
      <c r="P653" s="215"/>
      <c r="Q653" s="215"/>
      <c r="R653" s="215"/>
      <c r="S653" s="215"/>
      <c r="T653" s="216"/>
      <c r="AT653" s="217" t="s">
        <v>150</v>
      </c>
      <c r="AU653" s="217" t="s">
        <v>95</v>
      </c>
      <c r="AV653" s="14" t="s">
        <v>95</v>
      </c>
      <c r="AW653" s="14" t="s">
        <v>40</v>
      </c>
      <c r="AX653" s="14" t="s">
        <v>85</v>
      </c>
      <c r="AY653" s="217" t="s">
        <v>140</v>
      </c>
    </row>
    <row r="654" spans="1:65" s="15" customFormat="1" ht="11.25">
      <c r="B654" s="218"/>
      <c r="C654" s="219"/>
      <c r="D654" s="198" t="s">
        <v>150</v>
      </c>
      <c r="E654" s="220" t="s">
        <v>1</v>
      </c>
      <c r="F654" s="221" t="s">
        <v>161</v>
      </c>
      <c r="G654" s="219"/>
      <c r="H654" s="222">
        <v>187.22</v>
      </c>
      <c r="I654" s="223"/>
      <c r="J654" s="219"/>
      <c r="K654" s="219"/>
      <c r="L654" s="224"/>
      <c r="M654" s="225"/>
      <c r="N654" s="226"/>
      <c r="O654" s="226"/>
      <c r="P654" s="226"/>
      <c r="Q654" s="226"/>
      <c r="R654" s="226"/>
      <c r="S654" s="226"/>
      <c r="T654" s="227"/>
      <c r="AT654" s="228" t="s">
        <v>150</v>
      </c>
      <c r="AU654" s="228" t="s">
        <v>95</v>
      </c>
      <c r="AV654" s="15" t="s">
        <v>148</v>
      </c>
      <c r="AW654" s="15" t="s">
        <v>40</v>
      </c>
      <c r="AX654" s="15" t="s">
        <v>93</v>
      </c>
      <c r="AY654" s="228" t="s">
        <v>140</v>
      </c>
    </row>
    <row r="655" spans="1:65" s="2" customFormat="1" ht="33" customHeight="1">
      <c r="A655" s="35"/>
      <c r="B655" s="36"/>
      <c r="C655" s="183" t="s">
        <v>889</v>
      </c>
      <c r="D655" s="183" t="s">
        <v>143</v>
      </c>
      <c r="E655" s="184" t="s">
        <v>890</v>
      </c>
      <c r="F655" s="185" t="s">
        <v>891</v>
      </c>
      <c r="G655" s="186" t="s">
        <v>164</v>
      </c>
      <c r="H655" s="187">
        <v>13.5</v>
      </c>
      <c r="I655" s="188"/>
      <c r="J655" s="189">
        <f>ROUND(I655*H655,2)</f>
        <v>0</v>
      </c>
      <c r="K655" s="185" t="s">
        <v>147</v>
      </c>
      <c r="L655" s="40"/>
      <c r="M655" s="190" t="s">
        <v>1</v>
      </c>
      <c r="N655" s="191" t="s">
        <v>50</v>
      </c>
      <c r="O655" s="72"/>
      <c r="P655" s="192">
        <f>O655*H655</f>
        <v>0</v>
      </c>
      <c r="Q655" s="192">
        <v>5.4000000000000003E-3</v>
      </c>
      <c r="R655" s="192">
        <f>Q655*H655</f>
        <v>7.2900000000000006E-2</v>
      </c>
      <c r="S655" s="192">
        <v>0</v>
      </c>
      <c r="T655" s="193">
        <f>S655*H655</f>
        <v>0</v>
      </c>
      <c r="U655" s="35"/>
      <c r="V655" s="35"/>
      <c r="W655" s="35"/>
      <c r="X655" s="35"/>
      <c r="Y655" s="35"/>
      <c r="Z655" s="35"/>
      <c r="AA655" s="35"/>
      <c r="AB655" s="35"/>
      <c r="AC655" s="35"/>
      <c r="AD655" s="35"/>
      <c r="AE655" s="35"/>
      <c r="AR655" s="194" t="s">
        <v>272</v>
      </c>
      <c r="AT655" s="194" t="s">
        <v>143</v>
      </c>
      <c r="AU655" s="194" t="s">
        <v>95</v>
      </c>
      <c r="AY655" s="17" t="s">
        <v>140</v>
      </c>
      <c r="BE655" s="195">
        <f>IF(N655="základní",J655,0)</f>
        <v>0</v>
      </c>
      <c r="BF655" s="195">
        <f>IF(N655="snížená",J655,0)</f>
        <v>0</v>
      </c>
      <c r="BG655" s="195">
        <f>IF(N655="zákl. přenesená",J655,0)</f>
        <v>0</v>
      </c>
      <c r="BH655" s="195">
        <f>IF(N655="sníž. přenesená",J655,0)</f>
        <v>0</v>
      </c>
      <c r="BI655" s="195">
        <f>IF(N655="nulová",J655,0)</f>
        <v>0</v>
      </c>
      <c r="BJ655" s="17" t="s">
        <v>93</v>
      </c>
      <c r="BK655" s="195">
        <f>ROUND(I655*H655,2)</f>
        <v>0</v>
      </c>
      <c r="BL655" s="17" t="s">
        <v>272</v>
      </c>
      <c r="BM655" s="194" t="s">
        <v>892</v>
      </c>
    </row>
    <row r="656" spans="1:65" s="14" customFormat="1" ht="11.25">
      <c r="B656" s="207"/>
      <c r="C656" s="208"/>
      <c r="D656" s="198" t="s">
        <v>150</v>
      </c>
      <c r="E656" s="209" t="s">
        <v>1</v>
      </c>
      <c r="F656" s="210" t="s">
        <v>893</v>
      </c>
      <c r="G656" s="208"/>
      <c r="H656" s="211">
        <v>2.58</v>
      </c>
      <c r="I656" s="212"/>
      <c r="J656" s="208"/>
      <c r="K656" s="208"/>
      <c r="L656" s="213"/>
      <c r="M656" s="214"/>
      <c r="N656" s="215"/>
      <c r="O656" s="215"/>
      <c r="P656" s="215"/>
      <c r="Q656" s="215"/>
      <c r="R656" s="215"/>
      <c r="S656" s="215"/>
      <c r="T656" s="216"/>
      <c r="AT656" s="217" t="s">
        <v>150</v>
      </c>
      <c r="AU656" s="217" t="s">
        <v>95</v>
      </c>
      <c r="AV656" s="14" t="s">
        <v>95</v>
      </c>
      <c r="AW656" s="14" t="s">
        <v>40</v>
      </c>
      <c r="AX656" s="14" t="s">
        <v>85</v>
      </c>
      <c r="AY656" s="217" t="s">
        <v>140</v>
      </c>
    </row>
    <row r="657" spans="1:65" s="14" customFormat="1" ht="11.25">
      <c r="B657" s="207"/>
      <c r="C657" s="208"/>
      <c r="D657" s="198" t="s">
        <v>150</v>
      </c>
      <c r="E657" s="209" t="s">
        <v>1</v>
      </c>
      <c r="F657" s="210" t="s">
        <v>894</v>
      </c>
      <c r="G657" s="208"/>
      <c r="H657" s="211">
        <v>3.18</v>
      </c>
      <c r="I657" s="212"/>
      <c r="J657" s="208"/>
      <c r="K657" s="208"/>
      <c r="L657" s="213"/>
      <c r="M657" s="214"/>
      <c r="N657" s="215"/>
      <c r="O657" s="215"/>
      <c r="P657" s="215"/>
      <c r="Q657" s="215"/>
      <c r="R657" s="215"/>
      <c r="S657" s="215"/>
      <c r="T657" s="216"/>
      <c r="AT657" s="217" t="s">
        <v>150</v>
      </c>
      <c r="AU657" s="217" t="s">
        <v>95</v>
      </c>
      <c r="AV657" s="14" t="s">
        <v>95</v>
      </c>
      <c r="AW657" s="14" t="s">
        <v>40</v>
      </c>
      <c r="AX657" s="14" t="s">
        <v>85</v>
      </c>
      <c r="AY657" s="217" t="s">
        <v>140</v>
      </c>
    </row>
    <row r="658" spans="1:65" s="14" customFormat="1" ht="11.25">
      <c r="B658" s="207"/>
      <c r="C658" s="208"/>
      <c r="D658" s="198" t="s">
        <v>150</v>
      </c>
      <c r="E658" s="209" t="s">
        <v>1</v>
      </c>
      <c r="F658" s="210" t="s">
        <v>895</v>
      </c>
      <c r="G658" s="208"/>
      <c r="H658" s="211">
        <v>3.08</v>
      </c>
      <c r="I658" s="212"/>
      <c r="J658" s="208"/>
      <c r="K658" s="208"/>
      <c r="L658" s="213"/>
      <c r="M658" s="214"/>
      <c r="N658" s="215"/>
      <c r="O658" s="215"/>
      <c r="P658" s="215"/>
      <c r="Q658" s="215"/>
      <c r="R658" s="215"/>
      <c r="S658" s="215"/>
      <c r="T658" s="216"/>
      <c r="AT658" s="217" t="s">
        <v>150</v>
      </c>
      <c r="AU658" s="217" t="s">
        <v>95</v>
      </c>
      <c r="AV658" s="14" t="s">
        <v>95</v>
      </c>
      <c r="AW658" s="14" t="s">
        <v>40</v>
      </c>
      <c r="AX658" s="14" t="s">
        <v>85</v>
      </c>
      <c r="AY658" s="217" t="s">
        <v>140</v>
      </c>
    </row>
    <row r="659" spans="1:65" s="14" customFormat="1" ht="11.25">
      <c r="B659" s="207"/>
      <c r="C659" s="208"/>
      <c r="D659" s="198" t="s">
        <v>150</v>
      </c>
      <c r="E659" s="209" t="s">
        <v>1</v>
      </c>
      <c r="F659" s="210" t="s">
        <v>896</v>
      </c>
      <c r="G659" s="208"/>
      <c r="H659" s="211">
        <v>4.66</v>
      </c>
      <c r="I659" s="212"/>
      <c r="J659" s="208"/>
      <c r="K659" s="208"/>
      <c r="L659" s="213"/>
      <c r="M659" s="214"/>
      <c r="N659" s="215"/>
      <c r="O659" s="215"/>
      <c r="P659" s="215"/>
      <c r="Q659" s="215"/>
      <c r="R659" s="215"/>
      <c r="S659" s="215"/>
      <c r="T659" s="216"/>
      <c r="AT659" s="217" t="s">
        <v>150</v>
      </c>
      <c r="AU659" s="217" t="s">
        <v>95</v>
      </c>
      <c r="AV659" s="14" t="s">
        <v>95</v>
      </c>
      <c r="AW659" s="14" t="s">
        <v>40</v>
      </c>
      <c r="AX659" s="14" t="s">
        <v>85</v>
      </c>
      <c r="AY659" s="217" t="s">
        <v>140</v>
      </c>
    </row>
    <row r="660" spans="1:65" s="15" customFormat="1" ht="11.25">
      <c r="B660" s="218"/>
      <c r="C660" s="219"/>
      <c r="D660" s="198" t="s">
        <v>150</v>
      </c>
      <c r="E660" s="220" t="s">
        <v>1</v>
      </c>
      <c r="F660" s="221" t="s">
        <v>161</v>
      </c>
      <c r="G660" s="219"/>
      <c r="H660" s="222">
        <v>13.5</v>
      </c>
      <c r="I660" s="223"/>
      <c r="J660" s="219"/>
      <c r="K660" s="219"/>
      <c r="L660" s="224"/>
      <c r="M660" s="225"/>
      <c r="N660" s="226"/>
      <c r="O660" s="226"/>
      <c r="P660" s="226"/>
      <c r="Q660" s="226"/>
      <c r="R660" s="226"/>
      <c r="S660" s="226"/>
      <c r="T660" s="227"/>
      <c r="AT660" s="228" t="s">
        <v>150</v>
      </c>
      <c r="AU660" s="228" t="s">
        <v>95</v>
      </c>
      <c r="AV660" s="15" t="s">
        <v>148</v>
      </c>
      <c r="AW660" s="15" t="s">
        <v>40</v>
      </c>
      <c r="AX660" s="15" t="s">
        <v>93</v>
      </c>
      <c r="AY660" s="228" t="s">
        <v>140</v>
      </c>
    </row>
    <row r="661" spans="1:65" s="2" customFormat="1" ht="37.9" customHeight="1">
      <c r="A661" s="35"/>
      <c r="B661" s="36"/>
      <c r="C661" s="229" t="s">
        <v>897</v>
      </c>
      <c r="D661" s="229" t="s">
        <v>296</v>
      </c>
      <c r="E661" s="230" t="s">
        <v>898</v>
      </c>
      <c r="F661" s="231" t="s">
        <v>899</v>
      </c>
      <c r="G661" s="232" t="s">
        <v>164</v>
      </c>
      <c r="H661" s="233">
        <v>14.175000000000001</v>
      </c>
      <c r="I661" s="234"/>
      <c r="J661" s="235">
        <f>ROUND(I661*H661,2)</f>
        <v>0</v>
      </c>
      <c r="K661" s="231" t="s">
        <v>147</v>
      </c>
      <c r="L661" s="236"/>
      <c r="M661" s="237" t="s">
        <v>1</v>
      </c>
      <c r="N661" s="238" t="s">
        <v>50</v>
      </c>
      <c r="O661" s="72"/>
      <c r="P661" s="192">
        <f>O661*H661</f>
        <v>0</v>
      </c>
      <c r="Q661" s="192">
        <v>1.9199999999999998E-2</v>
      </c>
      <c r="R661" s="192">
        <f>Q661*H661</f>
        <v>0.27216000000000001</v>
      </c>
      <c r="S661" s="192">
        <v>0</v>
      </c>
      <c r="T661" s="193">
        <f>S661*H661</f>
        <v>0</v>
      </c>
      <c r="U661" s="35"/>
      <c r="V661" s="35"/>
      <c r="W661" s="35"/>
      <c r="X661" s="35"/>
      <c r="Y661" s="35"/>
      <c r="Z661" s="35"/>
      <c r="AA661" s="35"/>
      <c r="AB661" s="35"/>
      <c r="AC661" s="35"/>
      <c r="AD661" s="35"/>
      <c r="AE661" s="35"/>
      <c r="AR661" s="194" t="s">
        <v>321</v>
      </c>
      <c r="AT661" s="194" t="s">
        <v>296</v>
      </c>
      <c r="AU661" s="194" t="s">
        <v>95</v>
      </c>
      <c r="AY661" s="17" t="s">
        <v>140</v>
      </c>
      <c r="BE661" s="195">
        <f>IF(N661="základní",J661,0)</f>
        <v>0</v>
      </c>
      <c r="BF661" s="195">
        <f>IF(N661="snížená",J661,0)</f>
        <v>0</v>
      </c>
      <c r="BG661" s="195">
        <f>IF(N661="zákl. přenesená",J661,0)</f>
        <v>0</v>
      </c>
      <c r="BH661" s="195">
        <f>IF(N661="sníž. přenesená",J661,0)</f>
        <v>0</v>
      </c>
      <c r="BI661" s="195">
        <f>IF(N661="nulová",J661,0)</f>
        <v>0</v>
      </c>
      <c r="BJ661" s="17" t="s">
        <v>93</v>
      </c>
      <c r="BK661" s="195">
        <f>ROUND(I661*H661,2)</f>
        <v>0</v>
      </c>
      <c r="BL661" s="17" t="s">
        <v>272</v>
      </c>
      <c r="BM661" s="194" t="s">
        <v>900</v>
      </c>
    </row>
    <row r="662" spans="1:65" s="14" customFormat="1" ht="11.25">
      <c r="B662" s="207"/>
      <c r="C662" s="208"/>
      <c r="D662" s="198" t="s">
        <v>150</v>
      </c>
      <c r="E662" s="208"/>
      <c r="F662" s="210" t="s">
        <v>901</v>
      </c>
      <c r="G662" s="208"/>
      <c r="H662" s="211">
        <v>14.175000000000001</v>
      </c>
      <c r="I662" s="212"/>
      <c r="J662" s="208"/>
      <c r="K662" s="208"/>
      <c r="L662" s="213"/>
      <c r="M662" s="214"/>
      <c r="N662" s="215"/>
      <c r="O662" s="215"/>
      <c r="P662" s="215"/>
      <c r="Q662" s="215"/>
      <c r="R662" s="215"/>
      <c r="S662" s="215"/>
      <c r="T662" s="216"/>
      <c r="AT662" s="217" t="s">
        <v>150</v>
      </c>
      <c r="AU662" s="217" t="s">
        <v>95</v>
      </c>
      <c r="AV662" s="14" t="s">
        <v>95</v>
      </c>
      <c r="AW662" s="14" t="s">
        <v>4</v>
      </c>
      <c r="AX662" s="14" t="s">
        <v>93</v>
      </c>
      <c r="AY662" s="217" t="s">
        <v>140</v>
      </c>
    </row>
    <row r="663" spans="1:65" s="2" customFormat="1" ht="37.9" customHeight="1">
      <c r="A663" s="35"/>
      <c r="B663" s="36"/>
      <c r="C663" s="183" t="s">
        <v>902</v>
      </c>
      <c r="D663" s="183" t="s">
        <v>143</v>
      </c>
      <c r="E663" s="184" t="s">
        <v>903</v>
      </c>
      <c r="F663" s="185" t="s">
        <v>904</v>
      </c>
      <c r="G663" s="186" t="s">
        <v>164</v>
      </c>
      <c r="H663" s="187">
        <v>13.5</v>
      </c>
      <c r="I663" s="188"/>
      <c r="J663" s="189">
        <f>ROUND(I663*H663,2)</f>
        <v>0</v>
      </c>
      <c r="K663" s="185" t="s">
        <v>147</v>
      </c>
      <c r="L663" s="40"/>
      <c r="M663" s="190" t="s">
        <v>1</v>
      </c>
      <c r="N663" s="191" t="s">
        <v>50</v>
      </c>
      <c r="O663" s="72"/>
      <c r="P663" s="192">
        <f>O663*H663</f>
        <v>0</v>
      </c>
      <c r="Q663" s="192">
        <v>0</v>
      </c>
      <c r="R663" s="192">
        <f>Q663*H663</f>
        <v>0</v>
      </c>
      <c r="S663" s="192">
        <v>0</v>
      </c>
      <c r="T663" s="193">
        <f>S663*H663</f>
        <v>0</v>
      </c>
      <c r="U663" s="35"/>
      <c r="V663" s="35"/>
      <c r="W663" s="35"/>
      <c r="X663" s="35"/>
      <c r="Y663" s="35"/>
      <c r="Z663" s="35"/>
      <c r="AA663" s="35"/>
      <c r="AB663" s="35"/>
      <c r="AC663" s="35"/>
      <c r="AD663" s="35"/>
      <c r="AE663" s="35"/>
      <c r="AR663" s="194" t="s">
        <v>272</v>
      </c>
      <c r="AT663" s="194" t="s">
        <v>143</v>
      </c>
      <c r="AU663" s="194" t="s">
        <v>95</v>
      </c>
      <c r="AY663" s="17" t="s">
        <v>140</v>
      </c>
      <c r="BE663" s="195">
        <f>IF(N663="základní",J663,0)</f>
        <v>0</v>
      </c>
      <c r="BF663" s="195">
        <f>IF(N663="snížená",J663,0)</f>
        <v>0</v>
      </c>
      <c r="BG663" s="195">
        <f>IF(N663="zákl. přenesená",J663,0)</f>
        <v>0</v>
      </c>
      <c r="BH663" s="195">
        <f>IF(N663="sníž. přenesená",J663,0)</f>
        <v>0</v>
      </c>
      <c r="BI663" s="195">
        <f>IF(N663="nulová",J663,0)</f>
        <v>0</v>
      </c>
      <c r="BJ663" s="17" t="s">
        <v>93</v>
      </c>
      <c r="BK663" s="195">
        <f>ROUND(I663*H663,2)</f>
        <v>0</v>
      </c>
      <c r="BL663" s="17" t="s">
        <v>272</v>
      </c>
      <c r="BM663" s="194" t="s">
        <v>905</v>
      </c>
    </row>
    <row r="664" spans="1:65" s="14" customFormat="1" ht="11.25">
      <c r="B664" s="207"/>
      <c r="C664" s="208"/>
      <c r="D664" s="198" t="s">
        <v>150</v>
      </c>
      <c r="E664" s="209" t="s">
        <v>1</v>
      </c>
      <c r="F664" s="210" t="s">
        <v>893</v>
      </c>
      <c r="G664" s="208"/>
      <c r="H664" s="211">
        <v>2.58</v>
      </c>
      <c r="I664" s="212"/>
      <c r="J664" s="208"/>
      <c r="K664" s="208"/>
      <c r="L664" s="213"/>
      <c r="M664" s="214"/>
      <c r="N664" s="215"/>
      <c r="O664" s="215"/>
      <c r="P664" s="215"/>
      <c r="Q664" s="215"/>
      <c r="R664" s="215"/>
      <c r="S664" s="215"/>
      <c r="T664" s="216"/>
      <c r="AT664" s="217" t="s">
        <v>150</v>
      </c>
      <c r="AU664" s="217" t="s">
        <v>95</v>
      </c>
      <c r="AV664" s="14" t="s">
        <v>95</v>
      </c>
      <c r="AW664" s="14" t="s">
        <v>40</v>
      </c>
      <c r="AX664" s="14" t="s">
        <v>85</v>
      </c>
      <c r="AY664" s="217" t="s">
        <v>140</v>
      </c>
    </row>
    <row r="665" spans="1:65" s="14" customFormat="1" ht="11.25">
      <c r="B665" s="207"/>
      <c r="C665" s="208"/>
      <c r="D665" s="198" t="s">
        <v>150</v>
      </c>
      <c r="E665" s="209" t="s">
        <v>1</v>
      </c>
      <c r="F665" s="210" t="s">
        <v>894</v>
      </c>
      <c r="G665" s="208"/>
      <c r="H665" s="211">
        <v>3.18</v>
      </c>
      <c r="I665" s="212"/>
      <c r="J665" s="208"/>
      <c r="K665" s="208"/>
      <c r="L665" s="213"/>
      <c r="M665" s="214"/>
      <c r="N665" s="215"/>
      <c r="O665" s="215"/>
      <c r="P665" s="215"/>
      <c r="Q665" s="215"/>
      <c r="R665" s="215"/>
      <c r="S665" s="215"/>
      <c r="T665" s="216"/>
      <c r="AT665" s="217" t="s">
        <v>150</v>
      </c>
      <c r="AU665" s="217" t="s">
        <v>95</v>
      </c>
      <c r="AV665" s="14" t="s">
        <v>95</v>
      </c>
      <c r="AW665" s="14" t="s">
        <v>40</v>
      </c>
      <c r="AX665" s="14" t="s">
        <v>85</v>
      </c>
      <c r="AY665" s="217" t="s">
        <v>140</v>
      </c>
    </row>
    <row r="666" spans="1:65" s="14" customFormat="1" ht="11.25">
      <c r="B666" s="207"/>
      <c r="C666" s="208"/>
      <c r="D666" s="198" t="s">
        <v>150</v>
      </c>
      <c r="E666" s="209" t="s">
        <v>1</v>
      </c>
      <c r="F666" s="210" t="s">
        <v>895</v>
      </c>
      <c r="G666" s="208"/>
      <c r="H666" s="211">
        <v>3.08</v>
      </c>
      <c r="I666" s="212"/>
      <c r="J666" s="208"/>
      <c r="K666" s="208"/>
      <c r="L666" s="213"/>
      <c r="M666" s="214"/>
      <c r="N666" s="215"/>
      <c r="O666" s="215"/>
      <c r="P666" s="215"/>
      <c r="Q666" s="215"/>
      <c r="R666" s="215"/>
      <c r="S666" s="215"/>
      <c r="T666" s="216"/>
      <c r="AT666" s="217" t="s">
        <v>150</v>
      </c>
      <c r="AU666" s="217" t="s">
        <v>95</v>
      </c>
      <c r="AV666" s="14" t="s">
        <v>95</v>
      </c>
      <c r="AW666" s="14" t="s">
        <v>40</v>
      </c>
      <c r="AX666" s="14" t="s">
        <v>85</v>
      </c>
      <c r="AY666" s="217" t="s">
        <v>140</v>
      </c>
    </row>
    <row r="667" spans="1:65" s="14" customFormat="1" ht="11.25">
      <c r="B667" s="207"/>
      <c r="C667" s="208"/>
      <c r="D667" s="198" t="s">
        <v>150</v>
      </c>
      <c r="E667" s="209" t="s">
        <v>1</v>
      </c>
      <c r="F667" s="210" t="s">
        <v>896</v>
      </c>
      <c r="G667" s="208"/>
      <c r="H667" s="211">
        <v>4.66</v>
      </c>
      <c r="I667" s="212"/>
      <c r="J667" s="208"/>
      <c r="K667" s="208"/>
      <c r="L667" s="213"/>
      <c r="M667" s="214"/>
      <c r="N667" s="215"/>
      <c r="O667" s="215"/>
      <c r="P667" s="215"/>
      <c r="Q667" s="215"/>
      <c r="R667" s="215"/>
      <c r="S667" s="215"/>
      <c r="T667" s="216"/>
      <c r="AT667" s="217" t="s">
        <v>150</v>
      </c>
      <c r="AU667" s="217" t="s">
        <v>95</v>
      </c>
      <c r="AV667" s="14" t="s">
        <v>95</v>
      </c>
      <c r="AW667" s="14" t="s">
        <v>40</v>
      </c>
      <c r="AX667" s="14" t="s">
        <v>85</v>
      </c>
      <c r="AY667" s="217" t="s">
        <v>140</v>
      </c>
    </row>
    <row r="668" spans="1:65" s="15" customFormat="1" ht="11.25">
      <c r="B668" s="218"/>
      <c r="C668" s="219"/>
      <c r="D668" s="198" t="s">
        <v>150</v>
      </c>
      <c r="E668" s="220" t="s">
        <v>1</v>
      </c>
      <c r="F668" s="221" t="s">
        <v>161</v>
      </c>
      <c r="G668" s="219"/>
      <c r="H668" s="222">
        <v>13.5</v>
      </c>
      <c r="I668" s="223"/>
      <c r="J668" s="219"/>
      <c r="K668" s="219"/>
      <c r="L668" s="224"/>
      <c r="M668" s="225"/>
      <c r="N668" s="226"/>
      <c r="O668" s="226"/>
      <c r="P668" s="226"/>
      <c r="Q668" s="226"/>
      <c r="R668" s="226"/>
      <c r="S668" s="226"/>
      <c r="T668" s="227"/>
      <c r="AT668" s="228" t="s">
        <v>150</v>
      </c>
      <c r="AU668" s="228" t="s">
        <v>95</v>
      </c>
      <c r="AV668" s="15" t="s">
        <v>148</v>
      </c>
      <c r="AW668" s="15" t="s">
        <v>40</v>
      </c>
      <c r="AX668" s="15" t="s">
        <v>93</v>
      </c>
      <c r="AY668" s="228" t="s">
        <v>140</v>
      </c>
    </row>
    <row r="669" spans="1:65" s="2" customFormat="1" ht="24.2" customHeight="1">
      <c r="A669" s="35"/>
      <c r="B669" s="36"/>
      <c r="C669" s="183" t="s">
        <v>906</v>
      </c>
      <c r="D669" s="183" t="s">
        <v>143</v>
      </c>
      <c r="E669" s="184" t="s">
        <v>907</v>
      </c>
      <c r="F669" s="185" t="s">
        <v>908</v>
      </c>
      <c r="G669" s="186" t="s">
        <v>164</v>
      </c>
      <c r="H669" s="187">
        <v>13.5</v>
      </c>
      <c r="I669" s="188"/>
      <c r="J669" s="189">
        <f>ROUND(I669*H669,2)</f>
        <v>0</v>
      </c>
      <c r="K669" s="185" t="s">
        <v>147</v>
      </c>
      <c r="L669" s="40"/>
      <c r="M669" s="190" t="s">
        <v>1</v>
      </c>
      <c r="N669" s="191" t="s">
        <v>50</v>
      </c>
      <c r="O669" s="72"/>
      <c r="P669" s="192">
        <f>O669*H669</f>
        <v>0</v>
      </c>
      <c r="Q669" s="192">
        <v>1.5E-3</v>
      </c>
      <c r="R669" s="192">
        <f>Q669*H669</f>
        <v>2.0250000000000001E-2</v>
      </c>
      <c r="S669" s="192">
        <v>0</v>
      </c>
      <c r="T669" s="193">
        <f>S669*H669</f>
        <v>0</v>
      </c>
      <c r="U669" s="35"/>
      <c r="V669" s="35"/>
      <c r="W669" s="35"/>
      <c r="X669" s="35"/>
      <c r="Y669" s="35"/>
      <c r="Z669" s="35"/>
      <c r="AA669" s="35"/>
      <c r="AB669" s="35"/>
      <c r="AC669" s="35"/>
      <c r="AD669" s="35"/>
      <c r="AE669" s="35"/>
      <c r="AR669" s="194" t="s">
        <v>272</v>
      </c>
      <c r="AT669" s="194" t="s">
        <v>143</v>
      </c>
      <c r="AU669" s="194" t="s">
        <v>95</v>
      </c>
      <c r="AY669" s="17" t="s">
        <v>140</v>
      </c>
      <c r="BE669" s="195">
        <f>IF(N669="základní",J669,0)</f>
        <v>0</v>
      </c>
      <c r="BF669" s="195">
        <f>IF(N669="snížená",J669,0)</f>
        <v>0</v>
      </c>
      <c r="BG669" s="195">
        <f>IF(N669="zákl. přenesená",J669,0)</f>
        <v>0</v>
      </c>
      <c r="BH669" s="195">
        <f>IF(N669="sníž. přenesená",J669,0)</f>
        <v>0</v>
      </c>
      <c r="BI669" s="195">
        <f>IF(N669="nulová",J669,0)</f>
        <v>0</v>
      </c>
      <c r="BJ669" s="17" t="s">
        <v>93</v>
      </c>
      <c r="BK669" s="195">
        <f>ROUND(I669*H669,2)</f>
        <v>0</v>
      </c>
      <c r="BL669" s="17" t="s">
        <v>272</v>
      </c>
      <c r="BM669" s="194" t="s">
        <v>909</v>
      </c>
    </row>
    <row r="670" spans="1:65" s="2" customFormat="1" ht="16.5" customHeight="1">
      <c r="A670" s="35"/>
      <c r="B670" s="36"/>
      <c r="C670" s="183" t="s">
        <v>910</v>
      </c>
      <c r="D670" s="183" t="s">
        <v>143</v>
      </c>
      <c r="E670" s="184" t="s">
        <v>911</v>
      </c>
      <c r="F670" s="185" t="s">
        <v>912</v>
      </c>
      <c r="G670" s="186" t="s">
        <v>357</v>
      </c>
      <c r="H670" s="187">
        <v>34.79</v>
      </c>
      <c r="I670" s="188"/>
      <c r="J670" s="189">
        <f>ROUND(I670*H670,2)</f>
        <v>0</v>
      </c>
      <c r="K670" s="185" t="s">
        <v>147</v>
      </c>
      <c r="L670" s="40"/>
      <c r="M670" s="190" t="s">
        <v>1</v>
      </c>
      <c r="N670" s="191" t="s">
        <v>50</v>
      </c>
      <c r="O670" s="72"/>
      <c r="P670" s="192">
        <f>O670*H670</f>
        <v>0</v>
      </c>
      <c r="Q670" s="192">
        <v>3.2000000000000003E-4</v>
      </c>
      <c r="R670" s="192">
        <f>Q670*H670</f>
        <v>1.11328E-2</v>
      </c>
      <c r="S670" s="192">
        <v>0</v>
      </c>
      <c r="T670" s="193">
        <f>S670*H670</f>
        <v>0</v>
      </c>
      <c r="U670" s="35"/>
      <c r="V670" s="35"/>
      <c r="W670" s="35"/>
      <c r="X670" s="35"/>
      <c r="Y670" s="35"/>
      <c r="Z670" s="35"/>
      <c r="AA670" s="35"/>
      <c r="AB670" s="35"/>
      <c r="AC670" s="35"/>
      <c r="AD670" s="35"/>
      <c r="AE670" s="35"/>
      <c r="AR670" s="194" t="s">
        <v>272</v>
      </c>
      <c r="AT670" s="194" t="s">
        <v>143</v>
      </c>
      <c r="AU670" s="194" t="s">
        <v>95</v>
      </c>
      <c r="AY670" s="17" t="s">
        <v>140</v>
      </c>
      <c r="BE670" s="195">
        <f>IF(N670="základní",J670,0)</f>
        <v>0</v>
      </c>
      <c r="BF670" s="195">
        <f>IF(N670="snížená",J670,0)</f>
        <v>0</v>
      </c>
      <c r="BG670" s="195">
        <f>IF(N670="zákl. přenesená",J670,0)</f>
        <v>0</v>
      </c>
      <c r="BH670" s="195">
        <f>IF(N670="sníž. přenesená",J670,0)</f>
        <v>0</v>
      </c>
      <c r="BI670" s="195">
        <f>IF(N670="nulová",J670,0)</f>
        <v>0</v>
      </c>
      <c r="BJ670" s="17" t="s">
        <v>93</v>
      </c>
      <c r="BK670" s="195">
        <f>ROUND(I670*H670,2)</f>
        <v>0</v>
      </c>
      <c r="BL670" s="17" t="s">
        <v>272</v>
      </c>
      <c r="BM670" s="194" t="s">
        <v>913</v>
      </c>
    </row>
    <row r="671" spans="1:65" s="14" customFormat="1" ht="11.25">
      <c r="B671" s="207"/>
      <c r="C671" s="208"/>
      <c r="D671" s="198" t="s">
        <v>150</v>
      </c>
      <c r="E671" s="209" t="s">
        <v>1</v>
      </c>
      <c r="F671" s="210" t="s">
        <v>914</v>
      </c>
      <c r="G671" s="208"/>
      <c r="H671" s="211">
        <v>7.16</v>
      </c>
      <c r="I671" s="212"/>
      <c r="J671" s="208"/>
      <c r="K671" s="208"/>
      <c r="L671" s="213"/>
      <c r="M671" s="214"/>
      <c r="N671" s="215"/>
      <c r="O671" s="215"/>
      <c r="P671" s="215"/>
      <c r="Q671" s="215"/>
      <c r="R671" s="215"/>
      <c r="S671" s="215"/>
      <c r="T671" s="216"/>
      <c r="AT671" s="217" t="s">
        <v>150</v>
      </c>
      <c r="AU671" s="217" t="s">
        <v>95</v>
      </c>
      <c r="AV671" s="14" t="s">
        <v>95</v>
      </c>
      <c r="AW671" s="14" t="s">
        <v>40</v>
      </c>
      <c r="AX671" s="14" t="s">
        <v>85</v>
      </c>
      <c r="AY671" s="217" t="s">
        <v>140</v>
      </c>
    </row>
    <row r="672" spans="1:65" s="14" customFormat="1" ht="11.25">
      <c r="B672" s="207"/>
      <c r="C672" s="208"/>
      <c r="D672" s="198" t="s">
        <v>150</v>
      </c>
      <c r="E672" s="209" t="s">
        <v>1</v>
      </c>
      <c r="F672" s="210" t="s">
        <v>915</v>
      </c>
      <c r="G672" s="208"/>
      <c r="H672" s="211">
        <v>7.56</v>
      </c>
      <c r="I672" s="212"/>
      <c r="J672" s="208"/>
      <c r="K672" s="208"/>
      <c r="L672" s="213"/>
      <c r="M672" s="214"/>
      <c r="N672" s="215"/>
      <c r="O672" s="215"/>
      <c r="P672" s="215"/>
      <c r="Q672" s="215"/>
      <c r="R672" s="215"/>
      <c r="S672" s="215"/>
      <c r="T672" s="216"/>
      <c r="AT672" s="217" t="s">
        <v>150</v>
      </c>
      <c r="AU672" s="217" t="s">
        <v>95</v>
      </c>
      <c r="AV672" s="14" t="s">
        <v>95</v>
      </c>
      <c r="AW672" s="14" t="s">
        <v>40</v>
      </c>
      <c r="AX672" s="14" t="s">
        <v>85</v>
      </c>
      <c r="AY672" s="217" t="s">
        <v>140</v>
      </c>
    </row>
    <row r="673" spans="1:65" s="14" customFormat="1" ht="11.25">
      <c r="B673" s="207"/>
      <c r="C673" s="208"/>
      <c r="D673" s="198" t="s">
        <v>150</v>
      </c>
      <c r="E673" s="209" t="s">
        <v>1</v>
      </c>
      <c r="F673" s="210" t="s">
        <v>916</v>
      </c>
      <c r="G673" s="208"/>
      <c r="H673" s="211">
        <v>7.47</v>
      </c>
      <c r="I673" s="212"/>
      <c r="J673" s="208"/>
      <c r="K673" s="208"/>
      <c r="L673" s="213"/>
      <c r="M673" s="214"/>
      <c r="N673" s="215"/>
      <c r="O673" s="215"/>
      <c r="P673" s="215"/>
      <c r="Q673" s="215"/>
      <c r="R673" s="215"/>
      <c r="S673" s="215"/>
      <c r="T673" s="216"/>
      <c r="AT673" s="217" t="s">
        <v>150</v>
      </c>
      <c r="AU673" s="217" t="s">
        <v>95</v>
      </c>
      <c r="AV673" s="14" t="s">
        <v>95</v>
      </c>
      <c r="AW673" s="14" t="s">
        <v>40</v>
      </c>
      <c r="AX673" s="14" t="s">
        <v>85</v>
      </c>
      <c r="AY673" s="217" t="s">
        <v>140</v>
      </c>
    </row>
    <row r="674" spans="1:65" s="14" customFormat="1" ht="11.25">
      <c r="B674" s="207"/>
      <c r="C674" s="208"/>
      <c r="D674" s="198" t="s">
        <v>150</v>
      </c>
      <c r="E674" s="209" t="s">
        <v>1</v>
      </c>
      <c r="F674" s="210" t="s">
        <v>917</v>
      </c>
      <c r="G674" s="208"/>
      <c r="H674" s="211">
        <v>7.39</v>
      </c>
      <c r="I674" s="212"/>
      <c r="J674" s="208"/>
      <c r="K674" s="208"/>
      <c r="L674" s="213"/>
      <c r="M674" s="214"/>
      <c r="N674" s="215"/>
      <c r="O674" s="215"/>
      <c r="P674" s="215"/>
      <c r="Q674" s="215"/>
      <c r="R674" s="215"/>
      <c r="S674" s="215"/>
      <c r="T674" s="216"/>
      <c r="AT674" s="217" t="s">
        <v>150</v>
      </c>
      <c r="AU674" s="217" t="s">
        <v>95</v>
      </c>
      <c r="AV674" s="14" t="s">
        <v>95</v>
      </c>
      <c r="AW674" s="14" t="s">
        <v>40</v>
      </c>
      <c r="AX674" s="14" t="s">
        <v>85</v>
      </c>
      <c r="AY674" s="217" t="s">
        <v>140</v>
      </c>
    </row>
    <row r="675" spans="1:65" s="14" customFormat="1" ht="11.25">
      <c r="B675" s="207"/>
      <c r="C675" s="208"/>
      <c r="D675" s="198" t="s">
        <v>150</v>
      </c>
      <c r="E675" s="209" t="s">
        <v>1</v>
      </c>
      <c r="F675" s="210" t="s">
        <v>918</v>
      </c>
      <c r="G675" s="208"/>
      <c r="H675" s="211">
        <v>5.21</v>
      </c>
      <c r="I675" s="212"/>
      <c r="J675" s="208"/>
      <c r="K675" s="208"/>
      <c r="L675" s="213"/>
      <c r="M675" s="214"/>
      <c r="N675" s="215"/>
      <c r="O675" s="215"/>
      <c r="P675" s="215"/>
      <c r="Q675" s="215"/>
      <c r="R675" s="215"/>
      <c r="S675" s="215"/>
      <c r="T675" s="216"/>
      <c r="AT675" s="217" t="s">
        <v>150</v>
      </c>
      <c r="AU675" s="217" t="s">
        <v>95</v>
      </c>
      <c r="AV675" s="14" t="s">
        <v>95</v>
      </c>
      <c r="AW675" s="14" t="s">
        <v>40</v>
      </c>
      <c r="AX675" s="14" t="s">
        <v>85</v>
      </c>
      <c r="AY675" s="217" t="s">
        <v>140</v>
      </c>
    </row>
    <row r="676" spans="1:65" s="15" customFormat="1" ht="11.25">
      <c r="B676" s="218"/>
      <c r="C676" s="219"/>
      <c r="D676" s="198" t="s">
        <v>150</v>
      </c>
      <c r="E676" s="220" t="s">
        <v>1</v>
      </c>
      <c r="F676" s="221" t="s">
        <v>161</v>
      </c>
      <c r="G676" s="219"/>
      <c r="H676" s="222">
        <v>34.79</v>
      </c>
      <c r="I676" s="223"/>
      <c r="J676" s="219"/>
      <c r="K676" s="219"/>
      <c r="L676" s="224"/>
      <c r="M676" s="225"/>
      <c r="N676" s="226"/>
      <c r="O676" s="226"/>
      <c r="P676" s="226"/>
      <c r="Q676" s="226"/>
      <c r="R676" s="226"/>
      <c r="S676" s="226"/>
      <c r="T676" s="227"/>
      <c r="AT676" s="228" t="s">
        <v>150</v>
      </c>
      <c r="AU676" s="228" t="s">
        <v>95</v>
      </c>
      <c r="AV676" s="15" t="s">
        <v>148</v>
      </c>
      <c r="AW676" s="15" t="s">
        <v>40</v>
      </c>
      <c r="AX676" s="15" t="s">
        <v>93</v>
      </c>
      <c r="AY676" s="228" t="s">
        <v>140</v>
      </c>
    </row>
    <row r="677" spans="1:65" s="2" customFormat="1" ht="24.2" customHeight="1">
      <c r="A677" s="35"/>
      <c r="B677" s="36"/>
      <c r="C677" s="183" t="s">
        <v>919</v>
      </c>
      <c r="D677" s="183" t="s">
        <v>143</v>
      </c>
      <c r="E677" s="184" t="s">
        <v>920</v>
      </c>
      <c r="F677" s="185" t="s">
        <v>921</v>
      </c>
      <c r="G677" s="186" t="s">
        <v>164</v>
      </c>
      <c r="H677" s="187">
        <v>187.22</v>
      </c>
      <c r="I677" s="188"/>
      <c r="J677" s="189">
        <f>ROUND(I677*H677,2)</f>
        <v>0</v>
      </c>
      <c r="K677" s="185" t="s">
        <v>147</v>
      </c>
      <c r="L677" s="40"/>
      <c r="M677" s="190" t="s">
        <v>1</v>
      </c>
      <c r="N677" s="191" t="s">
        <v>50</v>
      </c>
      <c r="O677" s="72"/>
      <c r="P677" s="192">
        <f>O677*H677</f>
        <v>0</v>
      </c>
      <c r="Q677" s="192">
        <v>4.0000000000000003E-5</v>
      </c>
      <c r="R677" s="192">
        <f>Q677*H677</f>
        <v>7.4888000000000003E-3</v>
      </c>
      <c r="S677" s="192">
        <v>0</v>
      </c>
      <c r="T677" s="193">
        <f>S677*H677</f>
        <v>0</v>
      </c>
      <c r="U677" s="35"/>
      <c r="V677" s="35"/>
      <c r="W677" s="35"/>
      <c r="X677" s="35"/>
      <c r="Y677" s="35"/>
      <c r="Z677" s="35"/>
      <c r="AA677" s="35"/>
      <c r="AB677" s="35"/>
      <c r="AC677" s="35"/>
      <c r="AD677" s="35"/>
      <c r="AE677" s="35"/>
      <c r="AR677" s="194" t="s">
        <v>272</v>
      </c>
      <c r="AT677" s="194" t="s">
        <v>143</v>
      </c>
      <c r="AU677" s="194" t="s">
        <v>95</v>
      </c>
      <c r="AY677" s="17" t="s">
        <v>140</v>
      </c>
      <c r="BE677" s="195">
        <f>IF(N677="základní",J677,0)</f>
        <v>0</v>
      </c>
      <c r="BF677" s="195">
        <f>IF(N677="snížená",J677,0)</f>
        <v>0</v>
      </c>
      <c r="BG677" s="195">
        <f>IF(N677="zákl. přenesená",J677,0)</f>
        <v>0</v>
      </c>
      <c r="BH677" s="195">
        <f>IF(N677="sníž. přenesená",J677,0)</f>
        <v>0</v>
      </c>
      <c r="BI677" s="195">
        <f>IF(N677="nulová",J677,0)</f>
        <v>0</v>
      </c>
      <c r="BJ677" s="17" t="s">
        <v>93</v>
      </c>
      <c r="BK677" s="195">
        <f>ROUND(I677*H677,2)</f>
        <v>0</v>
      </c>
      <c r="BL677" s="17" t="s">
        <v>272</v>
      </c>
      <c r="BM677" s="194" t="s">
        <v>922</v>
      </c>
    </row>
    <row r="678" spans="1:65" s="2" customFormat="1" ht="24.2" customHeight="1">
      <c r="A678" s="35"/>
      <c r="B678" s="36"/>
      <c r="C678" s="183" t="s">
        <v>923</v>
      </c>
      <c r="D678" s="183" t="s">
        <v>143</v>
      </c>
      <c r="E678" s="184" t="s">
        <v>924</v>
      </c>
      <c r="F678" s="185" t="s">
        <v>925</v>
      </c>
      <c r="G678" s="186" t="s">
        <v>289</v>
      </c>
      <c r="H678" s="187">
        <v>0.59</v>
      </c>
      <c r="I678" s="188"/>
      <c r="J678" s="189">
        <f>ROUND(I678*H678,2)</f>
        <v>0</v>
      </c>
      <c r="K678" s="185" t="s">
        <v>147</v>
      </c>
      <c r="L678" s="40"/>
      <c r="M678" s="190" t="s">
        <v>1</v>
      </c>
      <c r="N678" s="191" t="s">
        <v>50</v>
      </c>
      <c r="O678" s="72"/>
      <c r="P678" s="192">
        <f>O678*H678</f>
        <v>0</v>
      </c>
      <c r="Q678" s="192">
        <v>0</v>
      </c>
      <c r="R678" s="192">
        <f>Q678*H678</f>
        <v>0</v>
      </c>
      <c r="S678" s="192">
        <v>0</v>
      </c>
      <c r="T678" s="193">
        <f>S678*H678</f>
        <v>0</v>
      </c>
      <c r="U678" s="35"/>
      <c r="V678" s="35"/>
      <c r="W678" s="35"/>
      <c r="X678" s="35"/>
      <c r="Y678" s="35"/>
      <c r="Z678" s="35"/>
      <c r="AA678" s="35"/>
      <c r="AB678" s="35"/>
      <c r="AC678" s="35"/>
      <c r="AD678" s="35"/>
      <c r="AE678" s="35"/>
      <c r="AR678" s="194" t="s">
        <v>272</v>
      </c>
      <c r="AT678" s="194" t="s">
        <v>143</v>
      </c>
      <c r="AU678" s="194" t="s">
        <v>95</v>
      </c>
      <c r="AY678" s="17" t="s">
        <v>140</v>
      </c>
      <c r="BE678" s="195">
        <f>IF(N678="základní",J678,0)</f>
        <v>0</v>
      </c>
      <c r="BF678" s="195">
        <f>IF(N678="snížená",J678,0)</f>
        <v>0</v>
      </c>
      <c r="BG678" s="195">
        <f>IF(N678="zákl. přenesená",J678,0)</f>
        <v>0</v>
      </c>
      <c r="BH678" s="195">
        <f>IF(N678="sníž. přenesená",J678,0)</f>
        <v>0</v>
      </c>
      <c r="BI678" s="195">
        <f>IF(N678="nulová",J678,0)</f>
        <v>0</v>
      </c>
      <c r="BJ678" s="17" t="s">
        <v>93</v>
      </c>
      <c r="BK678" s="195">
        <f>ROUND(I678*H678,2)</f>
        <v>0</v>
      </c>
      <c r="BL678" s="17" t="s">
        <v>272</v>
      </c>
      <c r="BM678" s="194" t="s">
        <v>926</v>
      </c>
    </row>
    <row r="679" spans="1:65" s="2" customFormat="1" ht="24.2" customHeight="1">
      <c r="A679" s="35"/>
      <c r="B679" s="36"/>
      <c r="C679" s="183" t="s">
        <v>927</v>
      </c>
      <c r="D679" s="183" t="s">
        <v>143</v>
      </c>
      <c r="E679" s="184" t="s">
        <v>928</v>
      </c>
      <c r="F679" s="185" t="s">
        <v>929</v>
      </c>
      <c r="G679" s="186" t="s">
        <v>289</v>
      </c>
      <c r="H679" s="187">
        <v>0.59</v>
      </c>
      <c r="I679" s="188"/>
      <c r="J679" s="189">
        <f>ROUND(I679*H679,2)</f>
        <v>0</v>
      </c>
      <c r="K679" s="185" t="s">
        <v>147</v>
      </c>
      <c r="L679" s="40"/>
      <c r="M679" s="190" t="s">
        <v>1</v>
      </c>
      <c r="N679" s="191" t="s">
        <v>50</v>
      </c>
      <c r="O679" s="72"/>
      <c r="P679" s="192">
        <f>O679*H679</f>
        <v>0</v>
      </c>
      <c r="Q679" s="192">
        <v>0</v>
      </c>
      <c r="R679" s="192">
        <f>Q679*H679</f>
        <v>0</v>
      </c>
      <c r="S679" s="192">
        <v>0</v>
      </c>
      <c r="T679" s="193">
        <f>S679*H679</f>
        <v>0</v>
      </c>
      <c r="U679" s="35"/>
      <c r="V679" s="35"/>
      <c r="W679" s="35"/>
      <c r="X679" s="35"/>
      <c r="Y679" s="35"/>
      <c r="Z679" s="35"/>
      <c r="AA679" s="35"/>
      <c r="AB679" s="35"/>
      <c r="AC679" s="35"/>
      <c r="AD679" s="35"/>
      <c r="AE679" s="35"/>
      <c r="AR679" s="194" t="s">
        <v>272</v>
      </c>
      <c r="AT679" s="194" t="s">
        <v>143</v>
      </c>
      <c r="AU679" s="194" t="s">
        <v>95</v>
      </c>
      <c r="AY679" s="17" t="s">
        <v>140</v>
      </c>
      <c r="BE679" s="195">
        <f>IF(N679="základní",J679,0)</f>
        <v>0</v>
      </c>
      <c r="BF679" s="195">
        <f>IF(N679="snížená",J679,0)</f>
        <v>0</v>
      </c>
      <c r="BG679" s="195">
        <f>IF(N679="zákl. přenesená",J679,0)</f>
        <v>0</v>
      </c>
      <c r="BH679" s="195">
        <f>IF(N679="sníž. přenesená",J679,0)</f>
        <v>0</v>
      </c>
      <c r="BI679" s="195">
        <f>IF(N679="nulová",J679,0)</f>
        <v>0</v>
      </c>
      <c r="BJ679" s="17" t="s">
        <v>93</v>
      </c>
      <c r="BK679" s="195">
        <f>ROUND(I679*H679,2)</f>
        <v>0</v>
      </c>
      <c r="BL679" s="17" t="s">
        <v>272</v>
      </c>
      <c r="BM679" s="194" t="s">
        <v>930</v>
      </c>
    </row>
    <row r="680" spans="1:65" s="12" customFormat="1" ht="22.9" customHeight="1">
      <c r="B680" s="167"/>
      <c r="C680" s="168"/>
      <c r="D680" s="169" t="s">
        <v>84</v>
      </c>
      <c r="E680" s="181" t="s">
        <v>931</v>
      </c>
      <c r="F680" s="181" t="s">
        <v>932</v>
      </c>
      <c r="G680" s="168"/>
      <c r="H680" s="168"/>
      <c r="I680" s="171"/>
      <c r="J680" s="182">
        <f>BK680</f>
        <v>0</v>
      </c>
      <c r="K680" s="168"/>
      <c r="L680" s="173"/>
      <c r="M680" s="174"/>
      <c r="N680" s="175"/>
      <c r="O680" s="175"/>
      <c r="P680" s="176">
        <f>SUM(P681:P752)</f>
        <v>0</v>
      </c>
      <c r="Q680" s="175"/>
      <c r="R680" s="176">
        <f>SUM(R681:R752)</f>
        <v>6.3444711999999983</v>
      </c>
      <c r="S680" s="175"/>
      <c r="T680" s="177">
        <f>SUM(T681:T752)</f>
        <v>0.36977500000000002</v>
      </c>
      <c r="AR680" s="178" t="s">
        <v>95</v>
      </c>
      <c r="AT680" s="179" t="s">
        <v>84</v>
      </c>
      <c r="AU680" s="179" t="s">
        <v>93</v>
      </c>
      <c r="AY680" s="178" t="s">
        <v>140</v>
      </c>
      <c r="BK680" s="180">
        <f>SUM(BK681:BK752)</f>
        <v>0</v>
      </c>
    </row>
    <row r="681" spans="1:65" s="2" customFormat="1" ht="24.2" customHeight="1">
      <c r="A681" s="35"/>
      <c r="B681" s="36"/>
      <c r="C681" s="183" t="s">
        <v>933</v>
      </c>
      <c r="D681" s="183" t="s">
        <v>143</v>
      </c>
      <c r="E681" s="184" t="s">
        <v>934</v>
      </c>
      <c r="F681" s="185" t="s">
        <v>935</v>
      </c>
      <c r="G681" s="186" t="s">
        <v>164</v>
      </c>
      <c r="H681" s="187">
        <v>147.91</v>
      </c>
      <c r="I681" s="188"/>
      <c r="J681" s="189">
        <f>ROUND(I681*H681,2)</f>
        <v>0</v>
      </c>
      <c r="K681" s="185" t="s">
        <v>147</v>
      </c>
      <c r="L681" s="40"/>
      <c r="M681" s="190" t="s">
        <v>1</v>
      </c>
      <c r="N681" s="191" t="s">
        <v>50</v>
      </c>
      <c r="O681" s="72"/>
      <c r="P681" s="192">
        <f>O681*H681</f>
        <v>0</v>
      </c>
      <c r="Q681" s="192">
        <v>0</v>
      </c>
      <c r="R681" s="192">
        <f>Q681*H681</f>
        <v>0</v>
      </c>
      <c r="S681" s="192">
        <v>0</v>
      </c>
      <c r="T681" s="193">
        <f>S681*H681</f>
        <v>0</v>
      </c>
      <c r="U681" s="35"/>
      <c r="V681" s="35"/>
      <c r="W681" s="35"/>
      <c r="X681" s="35"/>
      <c r="Y681" s="35"/>
      <c r="Z681" s="35"/>
      <c r="AA681" s="35"/>
      <c r="AB681" s="35"/>
      <c r="AC681" s="35"/>
      <c r="AD681" s="35"/>
      <c r="AE681" s="35"/>
      <c r="AR681" s="194" t="s">
        <v>272</v>
      </c>
      <c r="AT681" s="194" t="s">
        <v>143</v>
      </c>
      <c r="AU681" s="194" t="s">
        <v>95</v>
      </c>
      <c r="AY681" s="17" t="s">
        <v>140</v>
      </c>
      <c r="BE681" s="195">
        <f>IF(N681="základní",J681,0)</f>
        <v>0</v>
      </c>
      <c r="BF681" s="195">
        <f>IF(N681="snížená",J681,0)</f>
        <v>0</v>
      </c>
      <c r="BG681" s="195">
        <f>IF(N681="zákl. přenesená",J681,0)</f>
        <v>0</v>
      </c>
      <c r="BH681" s="195">
        <f>IF(N681="sníž. přenesená",J681,0)</f>
        <v>0</v>
      </c>
      <c r="BI681" s="195">
        <f>IF(N681="nulová",J681,0)</f>
        <v>0</v>
      </c>
      <c r="BJ681" s="17" t="s">
        <v>93</v>
      </c>
      <c r="BK681" s="195">
        <f>ROUND(I681*H681,2)</f>
        <v>0</v>
      </c>
      <c r="BL681" s="17" t="s">
        <v>272</v>
      </c>
      <c r="BM681" s="194" t="s">
        <v>936</v>
      </c>
    </row>
    <row r="682" spans="1:65" s="2" customFormat="1" ht="16.5" customHeight="1">
      <c r="A682" s="35"/>
      <c r="B682" s="36"/>
      <c r="C682" s="183" t="s">
        <v>937</v>
      </c>
      <c r="D682" s="183" t="s">
        <v>143</v>
      </c>
      <c r="E682" s="184" t="s">
        <v>938</v>
      </c>
      <c r="F682" s="185" t="s">
        <v>939</v>
      </c>
      <c r="G682" s="186" t="s">
        <v>164</v>
      </c>
      <c r="H682" s="187">
        <v>322.27999999999997</v>
      </c>
      <c r="I682" s="188"/>
      <c r="J682" s="189">
        <f>ROUND(I682*H682,2)</f>
        <v>0</v>
      </c>
      <c r="K682" s="185" t="s">
        <v>147</v>
      </c>
      <c r="L682" s="40"/>
      <c r="M682" s="190" t="s">
        <v>1</v>
      </c>
      <c r="N682" s="191" t="s">
        <v>50</v>
      </c>
      <c r="O682" s="72"/>
      <c r="P682" s="192">
        <f>O682*H682</f>
        <v>0</v>
      </c>
      <c r="Q682" s="192">
        <v>0</v>
      </c>
      <c r="R682" s="192">
        <f>Q682*H682</f>
        <v>0</v>
      </c>
      <c r="S682" s="192">
        <v>0</v>
      </c>
      <c r="T682" s="193">
        <f>S682*H682</f>
        <v>0</v>
      </c>
      <c r="U682" s="35"/>
      <c r="V682" s="35"/>
      <c r="W682" s="35"/>
      <c r="X682" s="35"/>
      <c r="Y682" s="35"/>
      <c r="Z682" s="35"/>
      <c r="AA682" s="35"/>
      <c r="AB682" s="35"/>
      <c r="AC682" s="35"/>
      <c r="AD682" s="35"/>
      <c r="AE682" s="35"/>
      <c r="AR682" s="194" t="s">
        <v>272</v>
      </c>
      <c r="AT682" s="194" t="s">
        <v>143</v>
      </c>
      <c r="AU682" s="194" t="s">
        <v>95</v>
      </c>
      <c r="AY682" s="17" t="s">
        <v>140</v>
      </c>
      <c r="BE682" s="195">
        <f>IF(N682="základní",J682,0)</f>
        <v>0</v>
      </c>
      <c r="BF682" s="195">
        <f>IF(N682="snížená",J682,0)</f>
        <v>0</v>
      </c>
      <c r="BG682" s="195">
        <f>IF(N682="zákl. přenesená",J682,0)</f>
        <v>0</v>
      </c>
      <c r="BH682" s="195">
        <f>IF(N682="sníž. přenesená",J682,0)</f>
        <v>0</v>
      </c>
      <c r="BI682" s="195">
        <f>IF(N682="nulová",J682,0)</f>
        <v>0</v>
      </c>
      <c r="BJ682" s="17" t="s">
        <v>93</v>
      </c>
      <c r="BK682" s="195">
        <f>ROUND(I682*H682,2)</f>
        <v>0</v>
      </c>
      <c r="BL682" s="17" t="s">
        <v>272</v>
      </c>
      <c r="BM682" s="194" t="s">
        <v>940</v>
      </c>
    </row>
    <row r="683" spans="1:65" s="2" customFormat="1" ht="24.2" customHeight="1">
      <c r="A683" s="35"/>
      <c r="B683" s="36"/>
      <c r="C683" s="183" t="s">
        <v>941</v>
      </c>
      <c r="D683" s="183" t="s">
        <v>143</v>
      </c>
      <c r="E683" s="184" t="s">
        <v>942</v>
      </c>
      <c r="F683" s="185" t="s">
        <v>943</v>
      </c>
      <c r="G683" s="186" t="s">
        <v>164</v>
      </c>
      <c r="H683" s="187">
        <v>322.27999999999997</v>
      </c>
      <c r="I683" s="188"/>
      <c r="J683" s="189">
        <f>ROUND(I683*H683,2)</f>
        <v>0</v>
      </c>
      <c r="K683" s="185" t="s">
        <v>147</v>
      </c>
      <c r="L683" s="40"/>
      <c r="M683" s="190" t="s">
        <v>1</v>
      </c>
      <c r="N683" s="191" t="s">
        <v>50</v>
      </c>
      <c r="O683" s="72"/>
      <c r="P683" s="192">
        <f>O683*H683</f>
        <v>0</v>
      </c>
      <c r="Q683" s="192">
        <v>3.0000000000000001E-5</v>
      </c>
      <c r="R683" s="192">
        <f>Q683*H683</f>
        <v>9.6683999999999989E-3</v>
      </c>
      <c r="S683" s="192">
        <v>0</v>
      </c>
      <c r="T683" s="193">
        <f>S683*H683</f>
        <v>0</v>
      </c>
      <c r="U683" s="35"/>
      <c r="V683" s="35"/>
      <c r="W683" s="35"/>
      <c r="X683" s="35"/>
      <c r="Y683" s="35"/>
      <c r="Z683" s="35"/>
      <c r="AA683" s="35"/>
      <c r="AB683" s="35"/>
      <c r="AC683" s="35"/>
      <c r="AD683" s="35"/>
      <c r="AE683" s="35"/>
      <c r="AR683" s="194" t="s">
        <v>272</v>
      </c>
      <c r="AT683" s="194" t="s">
        <v>143</v>
      </c>
      <c r="AU683" s="194" t="s">
        <v>95</v>
      </c>
      <c r="AY683" s="17" t="s">
        <v>140</v>
      </c>
      <c r="BE683" s="195">
        <f>IF(N683="základní",J683,0)</f>
        <v>0</v>
      </c>
      <c r="BF683" s="195">
        <f>IF(N683="snížená",J683,0)</f>
        <v>0</v>
      </c>
      <c r="BG683" s="195">
        <f>IF(N683="zákl. přenesená",J683,0)</f>
        <v>0</v>
      </c>
      <c r="BH683" s="195">
        <f>IF(N683="sníž. přenesená",J683,0)</f>
        <v>0</v>
      </c>
      <c r="BI683" s="195">
        <f>IF(N683="nulová",J683,0)</f>
        <v>0</v>
      </c>
      <c r="BJ683" s="17" t="s">
        <v>93</v>
      </c>
      <c r="BK683" s="195">
        <f>ROUND(I683*H683,2)</f>
        <v>0</v>
      </c>
      <c r="BL683" s="17" t="s">
        <v>272</v>
      </c>
      <c r="BM683" s="194" t="s">
        <v>944</v>
      </c>
    </row>
    <row r="684" spans="1:65" s="2" customFormat="1" ht="24.2" customHeight="1">
      <c r="A684" s="35"/>
      <c r="B684" s="36"/>
      <c r="C684" s="183" t="s">
        <v>945</v>
      </c>
      <c r="D684" s="183" t="s">
        <v>143</v>
      </c>
      <c r="E684" s="184" t="s">
        <v>946</v>
      </c>
      <c r="F684" s="185" t="s">
        <v>947</v>
      </c>
      <c r="G684" s="186" t="s">
        <v>164</v>
      </c>
      <c r="H684" s="187">
        <v>322.27999999999997</v>
      </c>
      <c r="I684" s="188"/>
      <c r="J684" s="189">
        <f>ROUND(I684*H684,2)</f>
        <v>0</v>
      </c>
      <c r="K684" s="185" t="s">
        <v>147</v>
      </c>
      <c r="L684" s="40"/>
      <c r="M684" s="190" t="s">
        <v>1</v>
      </c>
      <c r="N684" s="191" t="s">
        <v>50</v>
      </c>
      <c r="O684" s="72"/>
      <c r="P684" s="192">
        <f>O684*H684</f>
        <v>0</v>
      </c>
      <c r="Q684" s="192">
        <v>1.4999999999999999E-2</v>
      </c>
      <c r="R684" s="192">
        <f>Q684*H684</f>
        <v>4.8341999999999992</v>
      </c>
      <c r="S684" s="192">
        <v>0</v>
      </c>
      <c r="T684" s="193">
        <f>S684*H684</f>
        <v>0</v>
      </c>
      <c r="U684" s="35"/>
      <c r="V684" s="35"/>
      <c r="W684" s="35"/>
      <c r="X684" s="35"/>
      <c r="Y684" s="35"/>
      <c r="Z684" s="35"/>
      <c r="AA684" s="35"/>
      <c r="AB684" s="35"/>
      <c r="AC684" s="35"/>
      <c r="AD684" s="35"/>
      <c r="AE684" s="35"/>
      <c r="AR684" s="194" t="s">
        <v>272</v>
      </c>
      <c r="AT684" s="194" t="s">
        <v>143</v>
      </c>
      <c r="AU684" s="194" t="s">
        <v>95</v>
      </c>
      <c r="AY684" s="17" t="s">
        <v>140</v>
      </c>
      <c r="BE684" s="195">
        <f>IF(N684="základní",J684,0)</f>
        <v>0</v>
      </c>
      <c r="BF684" s="195">
        <f>IF(N684="snížená",J684,0)</f>
        <v>0</v>
      </c>
      <c r="BG684" s="195">
        <f>IF(N684="zákl. přenesená",J684,0)</f>
        <v>0</v>
      </c>
      <c r="BH684" s="195">
        <f>IF(N684="sníž. přenesená",J684,0)</f>
        <v>0</v>
      </c>
      <c r="BI684" s="195">
        <f>IF(N684="nulová",J684,0)</f>
        <v>0</v>
      </c>
      <c r="BJ684" s="17" t="s">
        <v>93</v>
      </c>
      <c r="BK684" s="195">
        <f>ROUND(I684*H684,2)</f>
        <v>0</v>
      </c>
      <c r="BL684" s="17" t="s">
        <v>272</v>
      </c>
      <c r="BM684" s="194" t="s">
        <v>948</v>
      </c>
    </row>
    <row r="685" spans="1:65" s="2" customFormat="1" ht="24.2" customHeight="1">
      <c r="A685" s="35"/>
      <c r="B685" s="36"/>
      <c r="C685" s="183" t="s">
        <v>949</v>
      </c>
      <c r="D685" s="183" t="s">
        <v>143</v>
      </c>
      <c r="E685" s="184" t="s">
        <v>950</v>
      </c>
      <c r="F685" s="185" t="s">
        <v>951</v>
      </c>
      <c r="G685" s="186" t="s">
        <v>164</v>
      </c>
      <c r="H685" s="187">
        <v>147.91</v>
      </c>
      <c r="I685" s="188"/>
      <c r="J685" s="189">
        <f>ROUND(I685*H685,2)</f>
        <v>0</v>
      </c>
      <c r="K685" s="185" t="s">
        <v>147</v>
      </c>
      <c r="L685" s="40"/>
      <c r="M685" s="190" t="s">
        <v>1</v>
      </c>
      <c r="N685" s="191" t="s">
        <v>50</v>
      </c>
      <c r="O685" s="72"/>
      <c r="P685" s="192">
        <f>O685*H685</f>
        <v>0</v>
      </c>
      <c r="Q685" s="192">
        <v>0</v>
      </c>
      <c r="R685" s="192">
        <f>Q685*H685</f>
        <v>0</v>
      </c>
      <c r="S685" s="192">
        <v>2.5000000000000001E-3</v>
      </c>
      <c r="T685" s="193">
        <f>S685*H685</f>
        <v>0.36977500000000002</v>
      </c>
      <c r="U685" s="35"/>
      <c r="V685" s="35"/>
      <c r="W685" s="35"/>
      <c r="X685" s="35"/>
      <c r="Y685" s="35"/>
      <c r="Z685" s="35"/>
      <c r="AA685" s="35"/>
      <c r="AB685" s="35"/>
      <c r="AC685" s="35"/>
      <c r="AD685" s="35"/>
      <c r="AE685" s="35"/>
      <c r="AR685" s="194" t="s">
        <v>272</v>
      </c>
      <c r="AT685" s="194" t="s">
        <v>143</v>
      </c>
      <c r="AU685" s="194" t="s">
        <v>95</v>
      </c>
      <c r="AY685" s="17" t="s">
        <v>140</v>
      </c>
      <c r="BE685" s="195">
        <f>IF(N685="základní",J685,0)</f>
        <v>0</v>
      </c>
      <c r="BF685" s="195">
        <f>IF(N685="snížená",J685,0)</f>
        <v>0</v>
      </c>
      <c r="BG685" s="195">
        <f>IF(N685="zákl. přenesená",J685,0)</f>
        <v>0</v>
      </c>
      <c r="BH685" s="195">
        <f>IF(N685="sníž. přenesená",J685,0)</f>
        <v>0</v>
      </c>
      <c r="BI685" s="195">
        <f>IF(N685="nulová",J685,0)</f>
        <v>0</v>
      </c>
      <c r="BJ685" s="17" t="s">
        <v>93</v>
      </c>
      <c r="BK685" s="195">
        <f>ROUND(I685*H685,2)</f>
        <v>0</v>
      </c>
      <c r="BL685" s="17" t="s">
        <v>272</v>
      </c>
      <c r="BM685" s="194" t="s">
        <v>952</v>
      </c>
    </row>
    <row r="686" spans="1:65" s="14" customFormat="1" ht="11.25">
      <c r="B686" s="207"/>
      <c r="C686" s="208"/>
      <c r="D686" s="198" t="s">
        <v>150</v>
      </c>
      <c r="E686" s="209" t="s">
        <v>1</v>
      </c>
      <c r="F686" s="210" t="s">
        <v>953</v>
      </c>
      <c r="G686" s="208"/>
      <c r="H686" s="211">
        <v>5.59</v>
      </c>
      <c r="I686" s="212"/>
      <c r="J686" s="208"/>
      <c r="K686" s="208"/>
      <c r="L686" s="213"/>
      <c r="M686" s="214"/>
      <c r="N686" s="215"/>
      <c r="O686" s="215"/>
      <c r="P686" s="215"/>
      <c r="Q686" s="215"/>
      <c r="R686" s="215"/>
      <c r="S686" s="215"/>
      <c r="T686" s="216"/>
      <c r="AT686" s="217" t="s">
        <v>150</v>
      </c>
      <c r="AU686" s="217" t="s">
        <v>95</v>
      </c>
      <c r="AV686" s="14" t="s">
        <v>95</v>
      </c>
      <c r="AW686" s="14" t="s">
        <v>40</v>
      </c>
      <c r="AX686" s="14" t="s">
        <v>85</v>
      </c>
      <c r="AY686" s="217" t="s">
        <v>140</v>
      </c>
    </row>
    <row r="687" spans="1:65" s="14" customFormat="1" ht="11.25">
      <c r="B687" s="207"/>
      <c r="C687" s="208"/>
      <c r="D687" s="198" t="s">
        <v>150</v>
      </c>
      <c r="E687" s="209" t="s">
        <v>1</v>
      </c>
      <c r="F687" s="210" t="s">
        <v>954</v>
      </c>
      <c r="G687" s="208"/>
      <c r="H687" s="211">
        <v>9.25</v>
      </c>
      <c r="I687" s="212"/>
      <c r="J687" s="208"/>
      <c r="K687" s="208"/>
      <c r="L687" s="213"/>
      <c r="M687" s="214"/>
      <c r="N687" s="215"/>
      <c r="O687" s="215"/>
      <c r="P687" s="215"/>
      <c r="Q687" s="215"/>
      <c r="R687" s="215"/>
      <c r="S687" s="215"/>
      <c r="T687" s="216"/>
      <c r="AT687" s="217" t="s">
        <v>150</v>
      </c>
      <c r="AU687" s="217" t="s">
        <v>95</v>
      </c>
      <c r="AV687" s="14" t="s">
        <v>95</v>
      </c>
      <c r="AW687" s="14" t="s">
        <v>40</v>
      </c>
      <c r="AX687" s="14" t="s">
        <v>85</v>
      </c>
      <c r="AY687" s="217" t="s">
        <v>140</v>
      </c>
    </row>
    <row r="688" spans="1:65" s="14" customFormat="1" ht="11.25">
      <c r="B688" s="207"/>
      <c r="C688" s="208"/>
      <c r="D688" s="198" t="s">
        <v>150</v>
      </c>
      <c r="E688" s="209" t="s">
        <v>1</v>
      </c>
      <c r="F688" s="210" t="s">
        <v>955</v>
      </c>
      <c r="G688" s="208"/>
      <c r="H688" s="211">
        <v>9.4</v>
      </c>
      <c r="I688" s="212"/>
      <c r="J688" s="208"/>
      <c r="K688" s="208"/>
      <c r="L688" s="213"/>
      <c r="M688" s="214"/>
      <c r="N688" s="215"/>
      <c r="O688" s="215"/>
      <c r="P688" s="215"/>
      <c r="Q688" s="215"/>
      <c r="R688" s="215"/>
      <c r="S688" s="215"/>
      <c r="T688" s="216"/>
      <c r="AT688" s="217" t="s">
        <v>150</v>
      </c>
      <c r="AU688" s="217" t="s">
        <v>95</v>
      </c>
      <c r="AV688" s="14" t="s">
        <v>95</v>
      </c>
      <c r="AW688" s="14" t="s">
        <v>40</v>
      </c>
      <c r="AX688" s="14" t="s">
        <v>85</v>
      </c>
      <c r="AY688" s="217" t="s">
        <v>140</v>
      </c>
    </row>
    <row r="689" spans="1:65" s="14" customFormat="1" ht="11.25">
      <c r="B689" s="207"/>
      <c r="C689" s="208"/>
      <c r="D689" s="198" t="s">
        <v>150</v>
      </c>
      <c r="E689" s="209" t="s">
        <v>1</v>
      </c>
      <c r="F689" s="210" t="s">
        <v>956</v>
      </c>
      <c r="G689" s="208"/>
      <c r="H689" s="211">
        <v>16.649999999999999</v>
      </c>
      <c r="I689" s="212"/>
      <c r="J689" s="208"/>
      <c r="K689" s="208"/>
      <c r="L689" s="213"/>
      <c r="M689" s="214"/>
      <c r="N689" s="215"/>
      <c r="O689" s="215"/>
      <c r="P689" s="215"/>
      <c r="Q689" s="215"/>
      <c r="R689" s="215"/>
      <c r="S689" s="215"/>
      <c r="T689" s="216"/>
      <c r="AT689" s="217" t="s">
        <v>150</v>
      </c>
      <c r="AU689" s="217" t="s">
        <v>95</v>
      </c>
      <c r="AV689" s="14" t="s">
        <v>95</v>
      </c>
      <c r="AW689" s="14" t="s">
        <v>40</v>
      </c>
      <c r="AX689" s="14" t="s">
        <v>85</v>
      </c>
      <c r="AY689" s="217" t="s">
        <v>140</v>
      </c>
    </row>
    <row r="690" spans="1:65" s="14" customFormat="1" ht="11.25">
      <c r="B690" s="207"/>
      <c r="C690" s="208"/>
      <c r="D690" s="198" t="s">
        <v>150</v>
      </c>
      <c r="E690" s="209" t="s">
        <v>1</v>
      </c>
      <c r="F690" s="210" t="s">
        <v>957</v>
      </c>
      <c r="G690" s="208"/>
      <c r="H690" s="211">
        <v>5.57</v>
      </c>
      <c r="I690" s="212"/>
      <c r="J690" s="208"/>
      <c r="K690" s="208"/>
      <c r="L690" s="213"/>
      <c r="M690" s="214"/>
      <c r="N690" s="215"/>
      <c r="O690" s="215"/>
      <c r="P690" s="215"/>
      <c r="Q690" s="215"/>
      <c r="R690" s="215"/>
      <c r="S690" s="215"/>
      <c r="T690" s="216"/>
      <c r="AT690" s="217" t="s">
        <v>150</v>
      </c>
      <c r="AU690" s="217" t="s">
        <v>95</v>
      </c>
      <c r="AV690" s="14" t="s">
        <v>95</v>
      </c>
      <c r="AW690" s="14" t="s">
        <v>40</v>
      </c>
      <c r="AX690" s="14" t="s">
        <v>85</v>
      </c>
      <c r="AY690" s="217" t="s">
        <v>140</v>
      </c>
    </row>
    <row r="691" spans="1:65" s="14" customFormat="1" ht="11.25">
      <c r="B691" s="207"/>
      <c r="C691" s="208"/>
      <c r="D691" s="198" t="s">
        <v>150</v>
      </c>
      <c r="E691" s="209" t="s">
        <v>1</v>
      </c>
      <c r="F691" s="210" t="s">
        <v>958</v>
      </c>
      <c r="G691" s="208"/>
      <c r="H691" s="211">
        <v>14.51</v>
      </c>
      <c r="I691" s="212"/>
      <c r="J691" s="208"/>
      <c r="K691" s="208"/>
      <c r="L691" s="213"/>
      <c r="M691" s="214"/>
      <c r="N691" s="215"/>
      <c r="O691" s="215"/>
      <c r="P691" s="215"/>
      <c r="Q691" s="215"/>
      <c r="R691" s="215"/>
      <c r="S691" s="215"/>
      <c r="T691" s="216"/>
      <c r="AT691" s="217" t="s">
        <v>150</v>
      </c>
      <c r="AU691" s="217" t="s">
        <v>95</v>
      </c>
      <c r="AV691" s="14" t="s">
        <v>95</v>
      </c>
      <c r="AW691" s="14" t="s">
        <v>40</v>
      </c>
      <c r="AX691" s="14" t="s">
        <v>85</v>
      </c>
      <c r="AY691" s="217" t="s">
        <v>140</v>
      </c>
    </row>
    <row r="692" spans="1:65" s="14" customFormat="1" ht="11.25">
      <c r="B692" s="207"/>
      <c r="C692" s="208"/>
      <c r="D692" s="198" t="s">
        <v>150</v>
      </c>
      <c r="E692" s="209" t="s">
        <v>1</v>
      </c>
      <c r="F692" s="210" t="s">
        <v>959</v>
      </c>
      <c r="G692" s="208"/>
      <c r="H692" s="211">
        <v>13.07</v>
      </c>
      <c r="I692" s="212"/>
      <c r="J692" s="208"/>
      <c r="K692" s="208"/>
      <c r="L692" s="213"/>
      <c r="M692" s="214"/>
      <c r="N692" s="215"/>
      <c r="O692" s="215"/>
      <c r="P692" s="215"/>
      <c r="Q692" s="215"/>
      <c r="R692" s="215"/>
      <c r="S692" s="215"/>
      <c r="T692" s="216"/>
      <c r="AT692" s="217" t="s">
        <v>150</v>
      </c>
      <c r="AU692" s="217" t="s">
        <v>95</v>
      </c>
      <c r="AV692" s="14" t="s">
        <v>95</v>
      </c>
      <c r="AW692" s="14" t="s">
        <v>40</v>
      </c>
      <c r="AX692" s="14" t="s">
        <v>85</v>
      </c>
      <c r="AY692" s="217" t="s">
        <v>140</v>
      </c>
    </row>
    <row r="693" spans="1:65" s="14" customFormat="1" ht="11.25">
      <c r="B693" s="207"/>
      <c r="C693" s="208"/>
      <c r="D693" s="198" t="s">
        <v>150</v>
      </c>
      <c r="E693" s="209" t="s">
        <v>1</v>
      </c>
      <c r="F693" s="210" t="s">
        <v>960</v>
      </c>
      <c r="G693" s="208"/>
      <c r="H693" s="211">
        <v>13.55</v>
      </c>
      <c r="I693" s="212"/>
      <c r="J693" s="208"/>
      <c r="K693" s="208"/>
      <c r="L693" s="213"/>
      <c r="M693" s="214"/>
      <c r="N693" s="215"/>
      <c r="O693" s="215"/>
      <c r="P693" s="215"/>
      <c r="Q693" s="215"/>
      <c r="R693" s="215"/>
      <c r="S693" s="215"/>
      <c r="T693" s="216"/>
      <c r="AT693" s="217" t="s">
        <v>150</v>
      </c>
      <c r="AU693" s="217" t="s">
        <v>95</v>
      </c>
      <c r="AV693" s="14" t="s">
        <v>95</v>
      </c>
      <c r="AW693" s="14" t="s">
        <v>40</v>
      </c>
      <c r="AX693" s="14" t="s">
        <v>85</v>
      </c>
      <c r="AY693" s="217" t="s">
        <v>140</v>
      </c>
    </row>
    <row r="694" spans="1:65" s="14" customFormat="1" ht="11.25">
      <c r="B694" s="207"/>
      <c r="C694" s="208"/>
      <c r="D694" s="198" t="s">
        <v>150</v>
      </c>
      <c r="E694" s="209" t="s">
        <v>1</v>
      </c>
      <c r="F694" s="210" t="s">
        <v>961</v>
      </c>
      <c r="G694" s="208"/>
      <c r="H694" s="211">
        <v>14.59</v>
      </c>
      <c r="I694" s="212"/>
      <c r="J694" s="208"/>
      <c r="K694" s="208"/>
      <c r="L694" s="213"/>
      <c r="M694" s="214"/>
      <c r="N694" s="215"/>
      <c r="O694" s="215"/>
      <c r="P694" s="215"/>
      <c r="Q694" s="215"/>
      <c r="R694" s="215"/>
      <c r="S694" s="215"/>
      <c r="T694" s="216"/>
      <c r="AT694" s="217" t="s">
        <v>150</v>
      </c>
      <c r="AU694" s="217" t="s">
        <v>95</v>
      </c>
      <c r="AV694" s="14" t="s">
        <v>95</v>
      </c>
      <c r="AW694" s="14" t="s">
        <v>40</v>
      </c>
      <c r="AX694" s="14" t="s">
        <v>85</v>
      </c>
      <c r="AY694" s="217" t="s">
        <v>140</v>
      </c>
    </row>
    <row r="695" spans="1:65" s="14" customFormat="1" ht="11.25">
      <c r="B695" s="207"/>
      <c r="C695" s="208"/>
      <c r="D695" s="198" t="s">
        <v>150</v>
      </c>
      <c r="E695" s="209" t="s">
        <v>1</v>
      </c>
      <c r="F695" s="210" t="s">
        <v>962</v>
      </c>
      <c r="G695" s="208"/>
      <c r="H695" s="211">
        <v>26.15</v>
      </c>
      <c r="I695" s="212"/>
      <c r="J695" s="208"/>
      <c r="K695" s="208"/>
      <c r="L695" s="213"/>
      <c r="M695" s="214"/>
      <c r="N695" s="215"/>
      <c r="O695" s="215"/>
      <c r="P695" s="215"/>
      <c r="Q695" s="215"/>
      <c r="R695" s="215"/>
      <c r="S695" s="215"/>
      <c r="T695" s="216"/>
      <c r="AT695" s="217" t="s">
        <v>150</v>
      </c>
      <c r="AU695" s="217" t="s">
        <v>95</v>
      </c>
      <c r="AV695" s="14" t="s">
        <v>95</v>
      </c>
      <c r="AW695" s="14" t="s">
        <v>40</v>
      </c>
      <c r="AX695" s="14" t="s">
        <v>85</v>
      </c>
      <c r="AY695" s="217" t="s">
        <v>140</v>
      </c>
    </row>
    <row r="696" spans="1:65" s="14" customFormat="1" ht="11.25">
      <c r="B696" s="207"/>
      <c r="C696" s="208"/>
      <c r="D696" s="198" t="s">
        <v>150</v>
      </c>
      <c r="E696" s="209" t="s">
        <v>1</v>
      </c>
      <c r="F696" s="210" t="s">
        <v>963</v>
      </c>
      <c r="G696" s="208"/>
      <c r="H696" s="211">
        <v>16.190000000000001</v>
      </c>
      <c r="I696" s="212"/>
      <c r="J696" s="208"/>
      <c r="K696" s="208"/>
      <c r="L696" s="213"/>
      <c r="M696" s="214"/>
      <c r="N696" s="215"/>
      <c r="O696" s="215"/>
      <c r="P696" s="215"/>
      <c r="Q696" s="215"/>
      <c r="R696" s="215"/>
      <c r="S696" s="215"/>
      <c r="T696" s="216"/>
      <c r="AT696" s="217" t="s">
        <v>150</v>
      </c>
      <c r="AU696" s="217" t="s">
        <v>95</v>
      </c>
      <c r="AV696" s="14" t="s">
        <v>95</v>
      </c>
      <c r="AW696" s="14" t="s">
        <v>40</v>
      </c>
      <c r="AX696" s="14" t="s">
        <v>85</v>
      </c>
      <c r="AY696" s="217" t="s">
        <v>140</v>
      </c>
    </row>
    <row r="697" spans="1:65" s="14" customFormat="1" ht="11.25">
      <c r="B697" s="207"/>
      <c r="C697" s="208"/>
      <c r="D697" s="198" t="s">
        <v>150</v>
      </c>
      <c r="E697" s="209" t="s">
        <v>1</v>
      </c>
      <c r="F697" s="210" t="s">
        <v>964</v>
      </c>
      <c r="G697" s="208"/>
      <c r="H697" s="211">
        <v>3.39</v>
      </c>
      <c r="I697" s="212"/>
      <c r="J697" s="208"/>
      <c r="K697" s="208"/>
      <c r="L697" s="213"/>
      <c r="M697" s="214"/>
      <c r="N697" s="215"/>
      <c r="O697" s="215"/>
      <c r="P697" s="215"/>
      <c r="Q697" s="215"/>
      <c r="R697" s="215"/>
      <c r="S697" s="215"/>
      <c r="T697" s="216"/>
      <c r="AT697" s="217" t="s">
        <v>150</v>
      </c>
      <c r="AU697" s="217" t="s">
        <v>95</v>
      </c>
      <c r="AV697" s="14" t="s">
        <v>95</v>
      </c>
      <c r="AW697" s="14" t="s">
        <v>40</v>
      </c>
      <c r="AX697" s="14" t="s">
        <v>85</v>
      </c>
      <c r="AY697" s="217" t="s">
        <v>140</v>
      </c>
    </row>
    <row r="698" spans="1:65" s="15" customFormat="1" ht="11.25">
      <c r="B698" s="218"/>
      <c r="C698" s="219"/>
      <c r="D698" s="198" t="s">
        <v>150</v>
      </c>
      <c r="E698" s="220" t="s">
        <v>1</v>
      </c>
      <c r="F698" s="221" t="s">
        <v>161</v>
      </c>
      <c r="G698" s="219"/>
      <c r="H698" s="222">
        <v>147.91</v>
      </c>
      <c r="I698" s="223"/>
      <c r="J698" s="219"/>
      <c r="K698" s="219"/>
      <c r="L698" s="224"/>
      <c r="M698" s="225"/>
      <c r="N698" s="226"/>
      <c r="O698" s="226"/>
      <c r="P698" s="226"/>
      <c r="Q698" s="226"/>
      <c r="R698" s="226"/>
      <c r="S698" s="226"/>
      <c r="T698" s="227"/>
      <c r="AT698" s="228" t="s">
        <v>150</v>
      </c>
      <c r="AU698" s="228" t="s">
        <v>95</v>
      </c>
      <c r="AV698" s="15" t="s">
        <v>148</v>
      </c>
      <c r="AW698" s="15" t="s">
        <v>40</v>
      </c>
      <c r="AX698" s="15" t="s">
        <v>93</v>
      </c>
      <c r="AY698" s="228" t="s">
        <v>140</v>
      </c>
    </row>
    <row r="699" spans="1:65" s="2" customFormat="1" ht="24.2" customHeight="1">
      <c r="A699" s="35"/>
      <c r="B699" s="36"/>
      <c r="C699" s="183" t="s">
        <v>965</v>
      </c>
      <c r="D699" s="183" t="s">
        <v>143</v>
      </c>
      <c r="E699" s="184" t="s">
        <v>966</v>
      </c>
      <c r="F699" s="185" t="s">
        <v>967</v>
      </c>
      <c r="G699" s="186" t="s">
        <v>164</v>
      </c>
      <c r="H699" s="187">
        <v>322.27999999999997</v>
      </c>
      <c r="I699" s="188"/>
      <c r="J699" s="189">
        <f>ROUND(I699*H699,2)</f>
        <v>0</v>
      </c>
      <c r="K699" s="185" t="s">
        <v>147</v>
      </c>
      <c r="L699" s="40"/>
      <c r="M699" s="190" t="s">
        <v>1</v>
      </c>
      <c r="N699" s="191" t="s">
        <v>50</v>
      </c>
      <c r="O699" s="72"/>
      <c r="P699" s="192">
        <f>O699*H699</f>
        <v>0</v>
      </c>
      <c r="Q699" s="192">
        <v>2.9999999999999997E-4</v>
      </c>
      <c r="R699" s="192">
        <f>Q699*H699</f>
        <v>9.6683999999999978E-2</v>
      </c>
      <c r="S699" s="192">
        <v>0</v>
      </c>
      <c r="T699" s="193">
        <f>S699*H699</f>
        <v>0</v>
      </c>
      <c r="U699" s="35"/>
      <c r="V699" s="35"/>
      <c r="W699" s="35"/>
      <c r="X699" s="35"/>
      <c r="Y699" s="35"/>
      <c r="Z699" s="35"/>
      <c r="AA699" s="35"/>
      <c r="AB699" s="35"/>
      <c r="AC699" s="35"/>
      <c r="AD699" s="35"/>
      <c r="AE699" s="35"/>
      <c r="AR699" s="194" t="s">
        <v>272</v>
      </c>
      <c r="AT699" s="194" t="s">
        <v>143</v>
      </c>
      <c r="AU699" s="194" t="s">
        <v>95</v>
      </c>
      <c r="AY699" s="17" t="s">
        <v>140</v>
      </c>
      <c r="BE699" s="195">
        <f>IF(N699="základní",J699,0)</f>
        <v>0</v>
      </c>
      <c r="BF699" s="195">
        <f>IF(N699="snížená",J699,0)</f>
        <v>0</v>
      </c>
      <c r="BG699" s="195">
        <f>IF(N699="zákl. přenesená",J699,0)</f>
        <v>0</v>
      </c>
      <c r="BH699" s="195">
        <f>IF(N699="sníž. přenesená",J699,0)</f>
        <v>0</v>
      </c>
      <c r="BI699" s="195">
        <f>IF(N699="nulová",J699,0)</f>
        <v>0</v>
      </c>
      <c r="BJ699" s="17" t="s">
        <v>93</v>
      </c>
      <c r="BK699" s="195">
        <f>ROUND(I699*H699,2)</f>
        <v>0</v>
      </c>
      <c r="BL699" s="17" t="s">
        <v>272</v>
      </c>
      <c r="BM699" s="194" t="s">
        <v>968</v>
      </c>
    </row>
    <row r="700" spans="1:65" s="14" customFormat="1" ht="11.25">
      <c r="B700" s="207"/>
      <c r="C700" s="208"/>
      <c r="D700" s="198" t="s">
        <v>150</v>
      </c>
      <c r="E700" s="209" t="s">
        <v>1</v>
      </c>
      <c r="F700" s="210" t="s">
        <v>969</v>
      </c>
      <c r="G700" s="208"/>
      <c r="H700" s="211">
        <v>172.99</v>
      </c>
      <c r="I700" s="212"/>
      <c r="J700" s="208"/>
      <c r="K700" s="208"/>
      <c r="L700" s="213"/>
      <c r="M700" s="214"/>
      <c r="N700" s="215"/>
      <c r="O700" s="215"/>
      <c r="P700" s="215"/>
      <c r="Q700" s="215"/>
      <c r="R700" s="215"/>
      <c r="S700" s="215"/>
      <c r="T700" s="216"/>
      <c r="AT700" s="217" t="s">
        <v>150</v>
      </c>
      <c r="AU700" s="217" t="s">
        <v>95</v>
      </c>
      <c r="AV700" s="14" t="s">
        <v>95</v>
      </c>
      <c r="AW700" s="14" t="s">
        <v>40</v>
      </c>
      <c r="AX700" s="14" t="s">
        <v>85</v>
      </c>
      <c r="AY700" s="217" t="s">
        <v>140</v>
      </c>
    </row>
    <row r="701" spans="1:65" s="14" customFormat="1" ht="11.25">
      <c r="B701" s="207"/>
      <c r="C701" s="208"/>
      <c r="D701" s="198" t="s">
        <v>150</v>
      </c>
      <c r="E701" s="209" t="s">
        <v>1</v>
      </c>
      <c r="F701" s="210" t="s">
        <v>970</v>
      </c>
      <c r="G701" s="208"/>
      <c r="H701" s="211">
        <v>5.78</v>
      </c>
      <c r="I701" s="212"/>
      <c r="J701" s="208"/>
      <c r="K701" s="208"/>
      <c r="L701" s="213"/>
      <c r="M701" s="214"/>
      <c r="N701" s="215"/>
      <c r="O701" s="215"/>
      <c r="P701" s="215"/>
      <c r="Q701" s="215"/>
      <c r="R701" s="215"/>
      <c r="S701" s="215"/>
      <c r="T701" s="216"/>
      <c r="AT701" s="217" t="s">
        <v>150</v>
      </c>
      <c r="AU701" s="217" t="s">
        <v>95</v>
      </c>
      <c r="AV701" s="14" t="s">
        <v>95</v>
      </c>
      <c r="AW701" s="14" t="s">
        <v>40</v>
      </c>
      <c r="AX701" s="14" t="s">
        <v>85</v>
      </c>
      <c r="AY701" s="217" t="s">
        <v>140</v>
      </c>
    </row>
    <row r="702" spans="1:65" s="14" customFormat="1" ht="11.25">
      <c r="B702" s="207"/>
      <c r="C702" s="208"/>
      <c r="D702" s="198" t="s">
        <v>150</v>
      </c>
      <c r="E702" s="209" t="s">
        <v>1</v>
      </c>
      <c r="F702" s="210" t="s">
        <v>971</v>
      </c>
      <c r="G702" s="208"/>
      <c r="H702" s="211">
        <v>9.25</v>
      </c>
      <c r="I702" s="212"/>
      <c r="J702" s="208"/>
      <c r="K702" s="208"/>
      <c r="L702" s="213"/>
      <c r="M702" s="214"/>
      <c r="N702" s="215"/>
      <c r="O702" s="215"/>
      <c r="P702" s="215"/>
      <c r="Q702" s="215"/>
      <c r="R702" s="215"/>
      <c r="S702" s="215"/>
      <c r="T702" s="216"/>
      <c r="AT702" s="217" t="s">
        <v>150</v>
      </c>
      <c r="AU702" s="217" t="s">
        <v>95</v>
      </c>
      <c r="AV702" s="14" t="s">
        <v>95</v>
      </c>
      <c r="AW702" s="14" t="s">
        <v>40</v>
      </c>
      <c r="AX702" s="14" t="s">
        <v>85</v>
      </c>
      <c r="AY702" s="217" t="s">
        <v>140</v>
      </c>
    </row>
    <row r="703" spans="1:65" s="14" customFormat="1" ht="11.25">
      <c r="B703" s="207"/>
      <c r="C703" s="208"/>
      <c r="D703" s="198" t="s">
        <v>150</v>
      </c>
      <c r="E703" s="209" t="s">
        <v>1</v>
      </c>
      <c r="F703" s="210" t="s">
        <v>972</v>
      </c>
      <c r="G703" s="208"/>
      <c r="H703" s="211">
        <v>9.4</v>
      </c>
      <c r="I703" s="212"/>
      <c r="J703" s="208"/>
      <c r="K703" s="208"/>
      <c r="L703" s="213"/>
      <c r="M703" s="214"/>
      <c r="N703" s="215"/>
      <c r="O703" s="215"/>
      <c r="P703" s="215"/>
      <c r="Q703" s="215"/>
      <c r="R703" s="215"/>
      <c r="S703" s="215"/>
      <c r="T703" s="216"/>
      <c r="AT703" s="217" t="s">
        <v>150</v>
      </c>
      <c r="AU703" s="217" t="s">
        <v>95</v>
      </c>
      <c r="AV703" s="14" t="s">
        <v>95</v>
      </c>
      <c r="AW703" s="14" t="s">
        <v>40</v>
      </c>
      <c r="AX703" s="14" t="s">
        <v>85</v>
      </c>
      <c r="AY703" s="217" t="s">
        <v>140</v>
      </c>
    </row>
    <row r="704" spans="1:65" s="14" customFormat="1" ht="11.25">
      <c r="B704" s="207"/>
      <c r="C704" s="208"/>
      <c r="D704" s="198" t="s">
        <v>150</v>
      </c>
      <c r="E704" s="209" t="s">
        <v>1</v>
      </c>
      <c r="F704" s="210" t="s">
        <v>973</v>
      </c>
      <c r="G704" s="208"/>
      <c r="H704" s="211">
        <v>16.649999999999999</v>
      </c>
      <c r="I704" s="212"/>
      <c r="J704" s="208"/>
      <c r="K704" s="208"/>
      <c r="L704" s="213"/>
      <c r="M704" s="214"/>
      <c r="N704" s="215"/>
      <c r="O704" s="215"/>
      <c r="P704" s="215"/>
      <c r="Q704" s="215"/>
      <c r="R704" s="215"/>
      <c r="S704" s="215"/>
      <c r="T704" s="216"/>
      <c r="AT704" s="217" t="s">
        <v>150</v>
      </c>
      <c r="AU704" s="217" t="s">
        <v>95</v>
      </c>
      <c r="AV704" s="14" t="s">
        <v>95</v>
      </c>
      <c r="AW704" s="14" t="s">
        <v>40</v>
      </c>
      <c r="AX704" s="14" t="s">
        <v>85</v>
      </c>
      <c r="AY704" s="217" t="s">
        <v>140</v>
      </c>
    </row>
    <row r="705" spans="1:65" s="14" customFormat="1" ht="11.25">
      <c r="B705" s="207"/>
      <c r="C705" s="208"/>
      <c r="D705" s="198" t="s">
        <v>150</v>
      </c>
      <c r="E705" s="209" t="s">
        <v>1</v>
      </c>
      <c r="F705" s="210" t="s">
        <v>974</v>
      </c>
      <c r="G705" s="208"/>
      <c r="H705" s="211">
        <v>5.24</v>
      </c>
      <c r="I705" s="212"/>
      <c r="J705" s="208"/>
      <c r="K705" s="208"/>
      <c r="L705" s="213"/>
      <c r="M705" s="214"/>
      <c r="N705" s="215"/>
      <c r="O705" s="215"/>
      <c r="P705" s="215"/>
      <c r="Q705" s="215"/>
      <c r="R705" s="215"/>
      <c r="S705" s="215"/>
      <c r="T705" s="216"/>
      <c r="AT705" s="217" t="s">
        <v>150</v>
      </c>
      <c r="AU705" s="217" t="s">
        <v>95</v>
      </c>
      <c r="AV705" s="14" t="s">
        <v>95</v>
      </c>
      <c r="AW705" s="14" t="s">
        <v>40</v>
      </c>
      <c r="AX705" s="14" t="s">
        <v>85</v>
      </c>
      <c r="AY705" s="217" t="s">
        <v>140</v>
      </c>
    </row>
    <row r="706" spans="1:65" s="14" customFormat="1" ht="11.25">
      <c r="B706" s="207"/>
      <c r="C706" s="208"/>
      <c r="D706" s="198" t="s">
        <v>150</v>
      </c>
      <c r="E706" s="209" t="s">
        <v>1</v>
      </c>
      <c r="F706" s="210" t="s">
        <v>975</v>
      </c>
      <c r="G706" s="208"/>
      <c r="H706" s="211">
        <v>14.48</v>
      </c>
      <c r="I706" s="212"/>
      <c r="J706" s="208"/>
      <c r="K706" s="208"/>
      <c r="L706" s="213"/>
      <c r="M706" s="214"/>
      <c r="N706" s="215"/>
      <c r="O706" s="215"/>
      <c r="P706" s="215"/>
      <c r="Q706" s="215"/>
      <c r="R706" s="215"/>
      <c r="S706" s="215"/>
      <c r="T706" s="216"/>
      <c r="AT706" s="217" t="s">
        <v>150</v>
      </c>
      <c r="AU706" s="217" t="s">
        <v>95</v>
      </c>
      <c r="AV706" s="14" t="s">
        <v>95</v>
      </c>
      <c r="AW706" s="14" t="s">
        <v>40</v>
      </c>
      <c r="AX706" s="14" t="s">
        <v>85</v>
      </c>
      <c r="AY706" s="217" t="s">
        <v>140</v>
      </c>
    </row>
    <row r="707" spans="1:65" s="14" customFormat="1" ht="11.25">
      <c r="B707" s="207"/>
      <c r="C707" s="208"/>
      <c r="D707" s="198" t="s">
        <v>150</v>
      </c>
      <c r="E707" s="209" t="s">
        <v>1</v>
      </c>
      <c r="F707" s="210" t="s">
        <v>976</v>
      </c>
      <c r="G707" s="208"/>
      <c r="H707" s="211">
        <v>13.07</v>
      </c>
      <c r="I707" s="212"/>
      <c r="J707" s="208"/>
      <c r="K707" s="208"/>
      <c r="L707" s="213"/>
      <c r="M707" s="214"/>
      <c r="N707" s="215"/>
      <c r="O707" s="215"/>
      <c r="P707" s="215"/>
      <c r="Q707" s="215"/>
      <c r="R707" s="215"/>
      <c r="S707" s="215"/>
      <c r="T707" s="216"/>
      <c r="AT707" s="217" t="s">
        <v>150</v>
      </c>
      <c r="AU707" s="217" t="s">
        <v>95</v>
      </c>
      <c r="AV707" s="14" t="s">
        <v>95</v>
      </c>
      <c r="AW707" s="14" t="s">
        <v>40</v>
      </c>
      <c r="AX707" s="14" t="s">
        <v>85</v>
      </c>
      <c r="AY707" s="217" t="s">
        <v>140</v>
      </c>
    </row>
    <row r="708" spans="1:65" s="14" customFormat="1" ht="11.25">
      <c r="B708" s="207"/>
      <c r="C708" s="208"/>
      <c r="D708" s="198" t="s">
        <v>150</v>
      </c>
      <c r="E708" s="209" t="s">
        <v>1</v>
      </c>
      <c r="F708" s="210" t="s">
        <v>977</v>
      </c>
      <c r="G708" s="208"/>
      <c r="H708" s="211">
        <v>13.55</v>
      </c>
      <c r="I708" s="212"/>
      <c r="J708" s="208"/>
      <c r="K708" s="208"/>
      <c r="L708" s="213"/>
      <c r="M708" s="214"/>
      <c r="N708" s="215"/>
      <c r="O708" s="215"/>
      <c r="P708" s="215"/>
      <c r="Q708" s="215"/>
      <c r="R708" s="215"/>
      <c r="S708" s="215"/>
      <c r="T708" s="216"/>
      <c r="AT708" s="217" t="s">
        <v>150</v>
      </c>
      <c r="AU708" s="217" t="s">
        <v>95</v>
      </c>
      <c r="AV708" s="14" t="s">
        <v>95</v>
      </c>
      <c r="AW708" s="14" t="s">
        <v>40</v>
      </c>
      <c r="AX708" s="14" t="s">
        <v>85</v>
      </c>
      <c r="AY708" s="217" t="s">
        <v>140</v>
      </c>
    </row>
    <row r="709" spans="1:65" s="14" customFormat="1" ht="11.25">
      <c r="B709" s="207"/>
      <c r="C709" s="208"/>
      <c r="D709" s="198" t="s">
        <v>150</v>
      </c>
      <c r="E709" s="209" t="s">
        <v>1</v>
      </c>
      <c r="F709" s="210" t="s">
        <v>978</v>
      </c>
      <c r="G709" s="208"/>
      <c r="H709" s="211">
        <v>14.49</v>
      </c>
      <c r="I709" s="212"/>
      <c r="J709" s="208"/>
      <c r="K709" s="208"/>
      <c r="L709" s="213"/>
      <c r="M709" s="214"/>
      <c r="N709" s="215"/>
      <c r="O709" s="215"/>
      <c r="P709" s="215"/>
      <c r="Q709" s="215"/>
      <c r="R709" s="215"/>
      <c r="S709" s="215"/>
      <c r="T709" s="216"/>
      <c r="AT709" s="217" t="s">
        <v>150</v>
      </c>
      <c r="AU709" s="217" t="s">
        <v>95</v>
      </c>
      <c r="AV709" s="14" t="s">
        <v>95</v>
      </c>
      <c r="AW709" s="14" t="s">
        <v>40</v>
      </c>
      <c r="AX709" s="14" t="s">
        <v>85</v>
      </c>
      <c r="AY709" s="217" t="s">
        <v>140</v>
      </c>
    </row>
    <row r="710" spans="1:65" s="14" customFormat="1" ht="11.25">
      <c r="B710" s="207"/>
      <c r="C710" s="208"/>
      <c r="D710" s="198" t="s">
        <v>150</v>
      </c>
      <c r="E710" s="209" t="s">
        <v>1</v>
      </c>
      <c r="F710" s="210" t="s">
        <v>979</v>
      </c>
      <c r="G710" s="208"/>
      <c r="H710" s="211">
        <v>26.15</v>
      </c>
      <c r="I710" s="212"/>
      <c r="J710" s="208"/>
      <c r="K710" s="208"/>
      <c r="L710" s="213"/>
      <c r="M710" s="214"/>
      <c r="N710" s="215"/>
      <c r="O710" s="215"/>
      <c r="P710" s="215"/>
      <c r="Q710" s="215"/>
      <c r="R710" s="215"/>
      <c r="S710" s="215"/>
      <c r="T710" s="216"/>
      <c r="AT710" s="217" t="s">
        <v>150</v>
      </c>
      <c r="AU710" s="217" t="s">
        <v>95</v>
      </c>
      <c r="AV710" s="14" t="s">
        <v>95</v>
      </c>
      <c r="AW710" s="14" t="s">
        <v>40</v>
      </c>
      <c r="AX710" s="14" t="s">
        <v>85</v>
      </c>
      <c r="AY710" s="217" t="s">
        <v>140</v>
      </c>
    </row>
    <row r="711" spans="1:65" s="14" customFormat="1" ht="11.25">
      <c r="B711" s="207"/>
      <c r="C711" s="208"/>
      <c r="D711" s="198" t="s">
        <v>150</v>
      </c>
      <c r="E711" s="209" t="s">
        <v>1</v>
      </c>
      <c r="F711" s="210" t="s">
        <v>980</v>
      </c>
      <c r="G711" s="208"/>
      <c r="H711" s="211">
        <v>16.190000000000001</v>
      </c>
      <c r="I711" s="212"/>
      <c r="J711" s="208"/>
      <c r="K711" s="208"/>
      <c r="L711" s="213"/>
      <c r="M711" s="214"/>
      <c r="N711" s="215"/>
      <c r="O711" s="215"/>
      <c r="P711" s="215"/>
      <c r="Q711" s="215"/>
      <c r="R711" s="215"/>
      <c r="S711" s="215"/>
      <c r="T711" s="216"/>
      <c r="AT711" s="217" t="s">
        <v>150</v>
      </c>
      <c r="AU711" s="217" t="s">
        <v>95</v>
      </c>
      <c r="AV711" s="14" t="s">
        <v>95</v>
      </c>
      <c r="AW711" s="14" t="s">
        <v>40</v>
      </c>
      <c r="AX711" s="14" t="s">
        <v>85</v>
      </c>
      <c r="AY711" s="217" t="s">
        <v>140</v>
      </c>
    </row>
    <row r="712" spans="1:65" s="14" customFormat="1" ht="11.25">
      <c r="B712" s="207"/>
      <c r="C712" s="208"/>
      <c r="D712" s="198" t="s">
        <v>150</v>
      </c>
      <c r="E712" s="209" t="s">
        <v>1</v>
      </c>
      <c r="F712" s="210" t="s">
        <v>981</v>
      </c>
      <c r="G712" s="208"/>
      <c r="H712" s="211">
        <v>3.39</v>
      </c>
      <c r="I712" s="212"/>
      <c r="J712" s="208"/>
      <c r="K712" s="208"/>
      <c r="L712" s="213"/>
      <c r="M712" s="214"/>
      <c r="N712" s="215"/>
      <c r="O712" s="215"/>
      <c r="P712" s="215"/>
      <c r="Q712" s="215"/>
      <c r="R712" s="215"/>
      <c r="S712" s="215"/>
      <c r="T712" s="216"/>
      <c r="AT712" s="217" t="s">
        <v>150</v>
      </c>
      <c r="AU712" s="217" t="s">
        <v>95</v>
      </c>
      <c r="AV712" s="14" t="s">
        <v>95</v>
      </c>
      <c r="AW712" s="14" t="s">
        <v>40</v>
      </c>
      <c r="AX712" s="14" t="s">
        <v>85</v>
      </c>
      <c r="AY712" s="217" t="s">
        <v>140</v>
      </c>
    </row>
    <row r="713" spans="1:65" s="14" customFormat="1" ht="11.25">
      <c r="B713" s="207"/>
      <c r="C713" s="208"/>
      <c r="D713" s="198" t="s">
        <v>150</v>
      </c>
      <c r="E713" s="209" t="s">
        <v>1</v>
      </c>
      <c r="F713" s="210" t="s">
        <v>982</v>
      </c>
      <c r="G713" s="208"/>
      <c r="H713" s="211">
        <v>1.65</v>
      </c>
      <c r="I713" s="212"/>
      <c r="J713" s="208"/>
      <c r="K713" s="208"/>
      <c r="L713" s="213"/>
      <c r="M713" s="214"/>
      <c r="N713" s="215"/>
      <c r="O713" s="215"/>
      <c r="P713" s="215"/>
      <c r="Q713" s="215"/>
      <c r="R713" s="215"/>
      <c r="S713" s="215"/>
      <c r="T713" s="216"/>
      <c r="AT713" s="217" t="s">
        <v>150</v>
      </c>
      <c r="AU713" s="217" t="s">
        <v>95</v>
      </c>
      <c r="AV713" s="14" t="s">
        <v>95</v>
      </c>
      <c r="AW713" s="14" t="s">
        <v>40</v>
      </c>
      <c r="AX713" s="14" t="s">
        <v>85</v>
      </c>
      <c r="AY713" s="217" t="s">
        <v>140</v>
      </c>
    </row>
    <row r="714" spans="1:65" s="15" customFormat="1" ht="11.25">
      <c r="B714" s="218"/>
      <c r="C714" s="219"/>
      <c r="D714" s="198" t="s">
        <v>150</v>
      </c>
      <c r="E714" s="220" t="s">
        <v>1</v>
      </c>
      <c r="F714" s="221" t="s">
        <v>161</v>
      </c>
      <c r="G714" s="219"/>
      <c r="H714" s="222">
        <v>322.27999999999997</v>
      </c>
      <c r="I714" s="223"/>
      <c r="J714" s="219"/>
      <c r="K714" s="219"/>
      <c r="L714" s="224"/>
      <c r="M714" s="225"/>
      <c r="N714" s="226"/>
      <c r="O714" s="226"/>
      <c r="P714" s="226"/>
      <c r="Q714" s="226"/>
      <c r="R714" s="226"/>
      <c r="S714" s="226"/>
      <c r="T714" s="227"/>
      <c r="AT714" s="228" t="s">
        <v>150</v>
      </c>
      <c r="AU714" s="228" t="s">
        <v>95</v>
      </c>
      <c r="AV714" s="15" t="s">
        <v>148</v>
      </c>
      <c r="AW714" s="15" t="s">
        <v>40</v>
      </c>
      <c r="AX714" s="15" t="s">
        <v>93</v>
      </c>
      <c r="AY714" s="228" t="s">
        <v>140</v>
      </c>
    </row>
    <row r="715" spans="1:65" s="2" customFormat="1" ht="37.9" customHeight="1">
      <c r="A715" s="35"/>
      <c r="B715" s="36"/>
      <c r="C715" s="229" t="s">
        <v>983</v>
      </c>
      <c r="D715" s="229" t="s">
        <v>296</v>
      </c>
      <c r="E715" s="230" t="s">
        <v>984</v>
      </c>
      <c r="F715" s="231" t="s">
        <v>985</v>
      </c>
      <c r="G715" s="232" t="s">
        <v>164</v>
      </c>
      <c r="H715" s="233">
        <v>354.50799999999998</v>
      </c>
      <c r="I715" s="234"/>
      <c r="J715" s="235">
        <f>ROUND(I715*H715,2)</f>
        <v>0</v>
      </c>
      <c r="K715" s="231" t="s">
        <v>147</v>
      </c>
      <c r="L715" s="236"/>
      <c r="M715" s="237" t="s">
        <v>1</v>
      </c>
      <c r="N715" s="238" t="s">
        <v>50</v>
      </c>
      <c r="O715" s="72"/>
      <c r="P715" s="192">
        <f>O715*H715</f>
        <v>0</v>
      </c>
      <c r="Q715" s="192">
        <v>3.5500000000000002E-3</v>
      </c>
      <c r="R715" s="192">
        <f>Q715*H715</f>
        <v>1.2585033999999999</v>
      </c>
      <c r="S715" s="192">
        <v>0</v>
      </c>
      <c r="T715" s="193">
        <f>S715*H715</f>
        <v>0</v>
      </c>
      <c r="U715" s="35"/>
      <c r="V715" s="35"/>
      <c r="W715" s="35"/>
      <c r="X715" s="35"/>
      <c r="Y715" s="35"/>
      <c r="Z715" s="35"/>
      <c r="AA715" s="35"/>
      <c r="AB715" s="35"/>
      <c r="AC715" s="35"/>
      <c r="AD715" s="35"/>
      <c r="AE715" s="35"/>
      <c r="AR715" s="194" t="s">
        <v>321</v>
      </c>
      <c r="AT715" s="194" t="s">
        <v>296</v>
      </c>
      <c r="AU715" s="194" t="s">
        <v>95</v>
      </c>
      <c r="AY715" s="17" t="s">
        <v>140</v>
      </c>
      <c r="BE715" s="195">
        <f>IF(N715="základní",J715,0)</f>
        <v>0</v>
      </c>
      <c r="BF715" s="195">
        <f>IF(N715="snížená",J715,0)</f>
        <v>0</v>
      </c>
      <c r="BG715" s="195">
        <f>IF(N715="zákl. přenesená",J715,0)</f>
        <v>0</v>
      </c>
      <c r="BH715" s="195">
        <f>IF(N715="sníž. přenesená",J715,0)</f>
        <v>0</v>
      </c>
      <c r="BI715" s="195">
        <f>IF(N715="nulová",J715,0)</f>
        <v>0</v>
      </c>
      <c r="BJ715" s="17" t="s">
        <v>93</v>
      </c>
      <c r="BK715" s="195">
        <f>ROUND(I715*H715,2)</f>
        <v>0</v>
      </c>
      <c r="BL715" s="17" t="s">
        <v>272</v>
      </c>
      <c r="BM715" s="194" t="s">
        <v>986</v>
      </c>
    </row>
    <row r="716" spans="1:65" s="14" customFormat="1" ht="11.25">
      <c r="B716" s="207"/>
      <c r="C716" s="208"/>
      <c r="D716" s="198" t="s">
        <v>150</v>
      </c>
      <c r="E716" s="208"/>
      <c r="F716" s="210" t="s">
        <v>987</v>
      </c>
      <c r="G716" s="208"/>
      <c r="H716" s="211">
        <v>354.50799999999998</v>
      </c>
      <c r="I716" s="212"/>
      <c r="J716" s="208"/>
      <c r="K716" s="208"/>
      <c r="L716" s="213"/>
      <c r="M716" s="214"/>
      <c r="N716" s="215"/>
      <c r="O716" s="215"/>
      <c r="P716" s="215"/>
      <c r="Q716" s="215"/>
      <c r="R716" s="215"/>
      <c r="S716" s="215"/>
      <c r="T716" s="216"/>
      <c r="AT716" s="217" t="s">
        <v>150</v>
      </c>
      <c r="AU716" s="217" t="s">
        <v>95</v>
      </c>
      <c r="AV716" s="14" t="s">
        <v>95</v>
      </c>
      <c r="AW716" s="14" t="s">
        <v>4</v>
      </c>
      <c r="AX716" s="14" t="s">
        <v>93</v>
      </c>
      <c r="AY716" s="217" t="s">
        <v>140</v>
      </c>
    </row>
    <row r="717" spans="1:65" s="2" customFormat="1" ht="24.2" customHeight="1">
      <c r="A717" s="35"/>
      <c r="B717" s="36"/>
      <c r="C717" s="183" t="s">
        <v>988</v>
      </c>
      <c r="D717" s="183" t="s">
        <v>143</v>
      </c>
      <c r="E717" s="184" t="s">
        <v>989</v>
      </c>
      <c r="F717" s="185" t="s">
        <v>990</v>
      </c>
      <c r="G717" s="186" t="s">
        <v>357</v>
      </c>
      <c r="H717" s="187">
        <v>249.642</v>
      </c>
      <c r="I717" s="188"/>
      <c r="J717" s="189">
        <f>ROUND(I717*H717,2)</f>
        <v>0</v>
      </c>
      <c r="K717" s="185" t="s">
        <v>147</v>
      </c>
      <c r="L717" s="40"/>
      <c r="M717" s="190" t="s">
        <v>1</v>
      </c>
      <c r="N717" s="191" t="s">
        <v>50</v>
      </c>
      <c r="O717" s="72"/>
      <c r="P717" s="192">
        <f>O717*H717</f>
        <v>0</v>
      </c>
      <c r="Q717" s="192">
        <v>5.0000000000000002E-5</v>
      </c>
      <c r="R717" s="192">
        <f>Q717*H717</f>
        <v>1.2482100000000001E-2</v>
      </c>
      <c r="S717" s="192">
        <v>0</v>
      </c>
      <c r="T717" s="193">
        <f>S717*H717</f>
        <v>0</v>
      </c>
      <c r="U717" s="35"/>
      <c r="V717" s="35"/>
      <c r="W717" s="35"/>
      <c r="X717" s="35"/>
      <c r="Y717" s="35"/>
      <c r="Z717" s="35"/>
      <c r="AA717" s="35"/>
      <c r="AB717" s="35"/>
      <c r="AC717" s="35"/>
      <c r="AD717" s="35"/>
      <c r="AE717" s="35"/>
      <c r="AR717" s="194" t="s">
        <v>272</v>
      </c>
      <c r="AT717" s="194" t="s">
        <v>143</v>
      </c>
      <c r="AU717" s="194" t="s">
        <v>95</v>
      </c>
      <c r="AY717" s="17" t="s">
        <v>140</v>
      </c>
      <c r="BE717" s="195">
        <f>IF(N717="základní",J717,0)</f>
        <v>0</v>
      </c>
      <c r="BF717" s="195">
        <f>IF(N717="snížená",J717,0)</f>
        <v>0</v>
      </c>
      <c r="BG717" s="195">
        <f>IF(N717="zákl. přenesená",J717,0)</f>
        <v>0</v>
      </c>
      <c r="BH717" s="195">
        <f>IF(N717="sníž. přenesená",J717,0)</f>
        <v>0</v>
      </c>
      <c r="BI717" s="195">
        <f>IF(N717="nulová",J717,0)</f>
        <v>0</v>
      </c>
      <c r="BJ717" s="17" t="s">
        <v>93</v>
      </c>
      <c r="BK717" s="195">
        <f>ROUND(I717*H717,2)</f>
        <v>0</v>
      </c>
      <c r="BL717" s="17" t="s">
        <v>272</v>
      </c>
      <c r="BM717" s="194" t="s">
        <v>991</v>
      </c>
    </row>
    <row r="718" spans="1:65" s="13" customFormat="1" ht="11.25">
      <c r="B718" s="196"/>
      <c r="C718" s="197"/>
      <c r="D718" s="198" t="s">
        <v>150</v>
      </c>
      <c r="E718" s="199" t="s">
        <v>1</v>
      </c>
      <c r="F718" s="200" t="s">
        <v>992</v>
      </c>
      <c r="G718" s="197"/>
      <c r="H718" s="199" t="s">
        <v>1</v>
      </c>
      <c r="I718" s="201"/>
      <c r="J718" s="197"/>
      <c r="K718" s="197"/>
      <c r="L718" s="202"/>
      <c r="M718" s="203"/>
      <c r="N718" s="204"/>
      <c r="O718" s="204"/>
      <c r="P718" s="204"/>
      <c r="Q718" s="204"/>
      <c r="R718" s="204"/>
      <c r="S718" s="204"/>
      <c r="T718" s="205"/>
      <c r="AT718" s="206" t="s">
        <v>150</v>
      </c>
      <c r="AU718" s="206" t="s">
        <v>95</v>
      </c>
      <c r="AV718" s="13" t="s">
        <v>93</v>
      </c>
      <c r="AW718" s="13" t="s">
        <v>40</v>
      </c>
      <c r="AX718" s="13" t="s">
        <v>85</v>
      </c>
      <c r="AY718" s="206" t="s">
        <v>140</v>
      </c>
    </row>
    <row r="719" spans="1:65" s="14" customFormat="1" ht="11.25">
      <c r="B719" s="207"/>
      <c r="C719" s="208"/>
      <c r="D719" s="198" t="s">
        <v>150</v>
      </c>
      <c r="E719" s="209" t="s">
        <v>1</v>
      </c>
      <c r="F719" s="210" t="s">
        <v>993</v>
      </c>
      <c r="G719" s="208"/>
      <c r="H719" s="211">
        <v>57.08</v>
      </c>
      <c r="I719" s="212"/>
      <c r="J719" s="208"/>
      <c r="K719" s="208"/>
      <c r="L719" s="213"/>
      <c r="M719" s="214"/>
      <c r="N719" s="215"/>
      <c r="O719" s="215"/>
      <c r="P719" s="215"/>
      <c r="Q719" s="215"/>
      <c r="R719" s="215"/>
      <c r="S719" s="215"/>
      <c r="T719" s="216"/>
      <c r="AT719" s="217" t="s">
        <v>150</v>
      </c>
      <c r="AU719" s="217" t="s">
        <v>95</v>
      </c>
      <c r="AV719" s="14" t="s">
        <v>95</v>
      </c>
      <c r="AW719" s="14" t="s">
        <v>40</v>
      </c>
      <c r="AX719" s="14" t="s">
        <v>85</v>
      </c>
      <c r="AY719" s="217" t="s">
        <v>140</v>
      </c>
    </row>
    <row r="720" spans="1:65" s="14" customFormat="1" ht="11.25">
      <c r="B720" s="207"/>
      <c r="C720" s="208"/>
      <c r="D720" s="198" t="s">
        <v>150</v>
      </c>
      <c r="E720" s="209" t="s">
        <v>1</v>
      </c>
      <c r="F720" s="210" t="s">
        <v>994</v>
      </c>
      <c r="G720" s="208"/>
      <c r="H720" s="211">
        <v>-11.4</v>
      </c>
      <c r="I720" s="212"/>
      <c r="J720" s="208"/>
      <c r="K720" s="208"/>
      <c r="L720" s="213"/>
      <c r="M720" s="214"/>
      <c r="N720" s="215"/>
      <c r="O720" s="215"/>
      <c r="P720" s="215"/>
      <c r="Q720" s="215"/>
      <c r="R720" s="215"/>
      <c r="S720" s="215"/>
      <c r="T720" s="216"/>
      <c r="AT720" s="217" t="s">
        <v>150</v>
      </c>
      <c r="AU720" s="217" t="s">
        <v>95</v>
      </c>
      <c r="AV720" s="14" t="s">
        <v>95</v>
      </c>
      <c r="AW720" s="14" t="s">
        <v>40</v>
      </c>
      <c r="AX720" s="14" t="s">
        <v>85</v>
      </c>
      <c r="AY720" s="217" t="s">
        <v>140</v>
      </c>
    </row>
    <row r="721" spans="2:51" s="14" customFormat="1" ht="11.25">
      <c r="B721" s="207"/>
      <c r="C721" s="208"/>
      <c r="D721" s="198" t="s">
        <v>150</v>
      </c>
      <c r="E721" s="209" t="s">
        <v>1</v>
      </c>
      <c r="F721" s="210" t="s">
        <v>995</v>
      </c>
      <c r="G721" s="208"/>
      <c r="H721" s="211">
        <v>21.6</v>
      </c>
      <c r="I721" s="212"/>
      <c r="J721" s="208"/>
      <c r="K721" s="208"/>
      <c r="L721" s="213"/>
      <c r="M721" s="214"/>
      <c r="N721" s="215"/>
      <c r="O721" s="215"/>
      <c r="P721" s="215"/>
      <c r="Q721" s="215"/>
      <c r="R721" s="215"/>
      <c r="S721" s="215"/>
      <c r="T721" s="216"/>
      <c r="AT721" s="217" t="s">
        <v>150</v>
      </c>
      <c r="AU721" s="217" t="s">
        <v>95</v>
      </c>
      <c r="AV721" s="14" t="s">
        <v>95</v>
      </c>
      <c r="AW721" s="14" t="s">
        <v>40</v>
      </c>
      <c r="AX721" s="14" t="s">
        <v>85</v>
      </c>
      <c r="AY721" s="217" t="s">
        <v>140</v>
      </c>
    </row>
    <row r="722" spans="2:51" s="13" customFormat="1" ht="11.25">
      <c r="B722" s="196"/>
      <c r="C722" s="197"/>
      <c r="D722" s="198" t="s">
        <v>150</v>
      </c>
      <c r="E722" s="199" t="s">
        <v>1</v>
      </c>
      <c r="F722" s="200" t="s">
        <v>996</v>
      </c>
      <c r="G722" s="197"/>
      <c r="H722" s="199" t="s">
        <v>1</v>
      </c>
      <c r="I722" s="201"/>
      <c r="J722" s="197"/>
      <c r="K722" s="197"/>
      <c r="L722" s="202"/>
      <c r="M722" s="203"/>
      <c r="N722" s="204"/>
      <c r="O722" s="204"/>
      <c r="P722" s="204"/>
      <c r="Q722" s="204"/>
      <c r="R722" s="204"/>
      <c r="S722" s="204"/>
      <c r="T722" s="205"/>
      <c r="AT722" s="206" t="s">
        <v>150</v>
      </c>
      <c r="AU722" s="206" t="s">
        <v>95</v>
      </c>
      <c r="AV722" s="13" t="s">
        <v>93</v>
      </c>
      <c r="AW722" s="13" t="s">
        <v>40</v>
      </c>
      <c r="AX722" s="13" t="s">
        <v>85</v>
      </c>
      <c r="AY722" s="206" t="s">
        <v>140</v>
      </c>
    </row>
    <row r="723" spans="2:51" s="14" customFormat="1" ht="11.25">
      <c r="B723" s="207"/>
      <c r="C723" s="208"/>
      <c r="D723" s="198" t="s">
        <v>150</v>
      </c>
      <c r="E723" s="209" t="s">
        <v>1</v>
      </c>
      <c r="F723" s="210" t="s">
        <v>997</v>
      </c>
      <c r="G723" s="208"/>
      <c r="H723" s="211">
        <v>7.16</v>
      </c>
      <c r="I723" s="212"/>
      <c r="J723" s="208"/>
      <c r="K723" s="208"/>
      <c r="L723" s="213"/>
      <c r="M723" s="214"/>
      <c r="N723" s="215"/>
      <c r="O723" s="215"/>
      <c r="P723" s="215"/>
      <c r="Q723" s="215"/>
      <c r="R723" s="215"/>
      <c r="S723" s="215"/>
      <c r="T723" s="216"/>
      <c r="AT723" s="217" t="s">
        <v>150</v>
      </c>
      <c r="AU723" s="217" t="s">
        <v>95</v>
      </c>
      <c r="AV723" s="14" t="s">
        <v>95</v>
      </c>
      <c r="AW723" s="14" t="s">
        <v>40</v>
      </c>
      <c r="AX723" s="14" t="s">
        <v>85</v>
      </c>
      <c r="AY723" s="217" t="s">
        <v>140</v>
      </c>
    </row>
    <row r="724" spans="2:51" s="13" customFormat="1" ht="11.25">
      <c r="B724" s="196"/>
      <c r="C724" s="197"/>
      <c r="D724" s="198" t="s">
        <v>150</v>
      </c>
      <c r="E724" s="199" t="s">
        <v>1</v>
      </c>
      <c r="F724" s="200" t="s">
        <v>998</v>
      </c>
      <c r="G724" s="197"/>
      <c r="H724" s="199" t="s">
        <v>1</v>
      </c>
      <c r="I724" s="201"/>
      <c r="J724" s="197"/>
      <c r="K724" s="197"/>
      <c r="L724" s="202"/>
      <c r="M724" s="203"/>
      <c r="N724" s="204"/>
      <c r="O724" s="204"/>
      <c r="P724" s="204"/>
      <c r="Q724" s="204"/>
      <c r="R724" s="204"/>
      <c r="S724" s="204"/>
      <c r="T724" s="205"/>
      <c r="AT724" s="206" t="s">
        <v>150</v>
      </c>
      <c r="AU724" s="206" t="s">
        <v>95</v>
      </c>
      <c r="AV724" s="13" t="s">
        <v>93</v>
      </c>
      <c r="AW724" s="13" t="s">
        <v>40</v>
      </c>
      <c r="AX724" s="13" t="s">
        <v>85</v>
      </c>
      <c r="AY724" s="206" t="s">
        <v>140</v>
      </c>
    </row>
    <row r="725" spans="2:51" s="14" customFormat="1" ht="11.25">
      <c r="B725" s="207"/>
      <c r="C725" s="208"/>
      <c r="D725" s="198" t="s">
        <v>150</v>
      </c>
      <c r="E725" s="209" t="s">
        <v>1</v>
      </c>
      <c r="F725" s="210" t="s">
        <v>999</v>
      </c>
      <c r="G725" s="208"/>
      <c r="H725" s="211">
        <v>11.94</v>
      </c>
      <c r="I725" s="212"/>
      <c r="J725" s="208"/>
      <c r="K725" s="208"/>
      <c r="L725" s="213"/>
      <c r="M725" s="214"/>
      <c r="N725" s="215"/>
      <c r="O725" s="215"/>
      <c r="P725" s="215"/>
      <c r="Q725" s="215"/>
      <c r="R725" s="215"/>
      <c r="S725" s="215"/>
      <c r="T725" s="216"/>
      <c r="AT725" s="217" t="s">
        <v>150</v>
      </c>
      <c r="AU725" s="217" t="s">
        <v>95</v>
      </c>
      <c r="AV725" s="14" t="s">
        <v>95</v>
      </c>
      <c r="AW725" s="14" t="s">
        <v>40</v>
      </c>
      <c r="AX725" s="14" t="s">
        <v>85</v>
      </c>
      <c r="AY725" s="217" t="s">
        <v>140</v>
      </c>
    </row>
    <row r="726" spans="2:51" s="13" customFormat="1" ht="11.25">
      <c r="B726" s="196"/>
      <c r="C726" s="197"/>
      <c r="D726" s="198" t="s">
        <v>150</v>
      </c>
      <c r="E726" s="199" t="s">
        <v>1</v>
      </c>
      <c r="F726" s="200" t="s">
        <v>1000</v>
      </c>
      <c r="G726" s="197"/>
      <c r="H726" s="199" t="s">
        <v>1</v>
      </c>
      <c r="I726" s="201"/>
      <c r="J726" s="197"/>
      <c r="K726" s="197"/>
      <c r="L726" s="202"/>
      <c r="M726" s="203"/>
      <c r="N726" s="204"/>
      <c r="O726" s="204"/>
      <c r="P726" s="204"/>
      <c r="Q726" s="204"/>
      <c r="R726" s="204"/>
      <c r="S726" s="204"/>
      <c r="T726" s="205"/>
      <c r="AT726" s="206" t="s">
        <v>150</v>
      </c>
      <c r="AU726" s="206" t="s">
        <v>95</v>
      </c>
      <c r="AV726" s="13" t="s">
        <v>93</v>
      </c>
      <c r="AW726" s="13" t="s">
        <v>40</v>
      </c>
      <c r="AX726" s="13" t="s">
        <v>85</v>
      </c>
      <c r="AY726" s="206" t="s">
        <v>140</v>
      </c>
    </row>
    <row r="727" spans="2:51" s="14" customFormat="1" ht="11.25">
      <c r="B727" s="207"/>
      <c r="C727" s="208"/>
      <c r="D727" s="198" t="s">
        <v>150</v>
      </c>
      <c r="E727" s="209" t="s">
        <v>1</v>
      </c>
      <c r="F727" s="210" t="s">
        <v>1001</v>
      </c>
      <c r="G727" s="208"/>
      <c r="H727" s="211">
        <v>11.88</v>
      </c>
      <c r="I727" s="212"/>
      <c r="J727" s="208"/>
      <c r="K727" s="208"/>
      <c r="L727" s="213"/>
      <c r="M727" s="214"/>
      <c r="N727" s="215"/>
      <c r="O727" s="215"/>
      <c r="P727" s="215"/>
      <c r="Q727" s="215"/>
      <c r="R727" s="215"/>
      <c r="S727" s="215"/>
      <c r="T727" s="216"/>
      <c r="AT727" s="217" t="s">
        <v>150</v>
      </c>
      <c r="AU727" s="217" t="s">
        <v>95</v>
      </c>
      <c r="AV727" s="14" t="s">
        <v>95</v>
      </c>
      <c r="AW727" s="14" t="s">
        <v>40</v>
      </c>
      <c r="AX727" s="14" t="s">
        <v>85</v>
      </c>
      <c r="AY727" s="217" t="s">
        <v>140</v>
      </c>
    </row>
    <row r="728" spans="2:51" s="13" customFormat="1" ht="11.25">
      <c r="B728" s="196"/>
      <c r="C728" s="197"/>
      <c r="D728" s="198" t="s">
        <v>150</v>
      </c>
      <c r="E728" s="199" t="s">
        <v>1</v>
      </c>
      <c r="F728" s="200" t="s">
        <v>1002</v>
      </c>
      <c r="G728" s="197"/>
      <c r="H728" s="199" t="s">
        <v>1</v>
      </c>
      <c r="I728" s="201"/>
      <c r="J728" s="197"/>
      <c r="K728" s="197"/>
      <c r="L728" s="202"/>
      <c r="M728" s="203"/>
      <c r="N728" s="204"/>
      <c r="O728" s="204"/>
      <c r="P728" s="204"/>
      <c r="Q728" s="204"/>
      <c r="R728" s="204"/>
      <c r="S728" s="204"/>
      <c r="T728" s="205"/>
      <c r="AT728" s="206" t="s">
        <v>150</v>
      </c>
      <c r="AU728" s="206" t="s">
        <v>95</v>
      </c>
      <c r="AV728" s="13" t="s">
        <v>93</v>
      </c>
      <c r="AW728" s="13" t="s">
        <v>40</v>
      </c>
      <c r="AX728" s="13" t="s">
        <v>85</v>
      </c>
      <c r="AY728" s="206" t="s">
        <v>140</v>
      </c>
    </row>
    <row r="729" spans="2:51" s="14" customFormat="1" ht="11.25">
      <c r="B729" s="207"/>
      <c r="C729" s="208"/>
      <c r="D729" s="198" t="s">
        <v>150</v>
      </c>
      <c r="E729" s="209" t="s">
        <v>1</v>
      </c>
      <c r="F729" s="210" t="s">
        <v>1003</v>
      </c>
      <c r="G729" s="208"/>
      <c r="H729" s="211">
        <v>14.7</v>
      </c>
      <c r="I729" s="212"/>
      <c r="J729" s="208"/>
      <c r="K729" s="208"/>
      <c r="L729" s="213"/>
      <c r="M729" s="214"/>
      <c r="N729" s="215"/>
      <c r="O729" s="215"/>
      <c r="P729" s="215"/>
      <c r="Q729" s="215"/>
      <c r="R729" s="215"/>
      <c r="S729" s="215"/>
      <c r="T729" s="216"/>
      <c r="AT729" s="217" t="s">
        <v>150</v>
      </c>
      <c r="AU729" s="217" t="s">
        <v>95</v>
      </c>
      <c r="AV729" s="14" t="s">
        <v>95</v>
      </c>
      <c r="AW729" s="14" t="s">
        <v>40</v>
      </c>
      <c r="AX729" s="14" t="s">
        <v>85</v>
      </c>
      <c r="AY729" s="217" t="s">
        <v>140</v>
      </c>
    </row>
    <row r="730" spans="2:51" s="13" customFormat="1" ht="11.25">
      <c r="B730" s="196"/>
      <c r="C730" s="197"/>
      <c r="D730" s="198" t="s">
        <v>150</v>
      </c>
      <c r="E730" s="199" t="s">
        <v>1</v>
      </c>
      <c r="F730" s="200" t="s">
        <v>1004</v>
      </c>
      <c r="G730" s="197"/>
      <c r="H730" s="199" t="s">
        <v>1</v>
      </c>
      <c r="I730" s="201"/>
      <c r="J730" s="197"/>
      <c r="K730" s="197"/>
      <c r="L730" s="202"/>
      <c r="M730" s="203"/>
      <c r="N730" s="204"/>
      <c r="O730" s="204"/>
      <c r="P730" s="204"/>
      <c r="Q730" s="204"/>
      <c r="R730" s="204"/>
      <c r="S730" s="204"/>
      <c r="T730" s="205"/>
      <c r="AT730" s="206" t="s">
        <v>150</v>
      </c>
      <c r="AU730" s="206" t="s">
        <v>95</v>
      </c>
      <c r="AV730" s="13" t="s">
        <v>93</v>
      </c>
      <c r="AW730" s="13" t="s">
        <v>40</v>
      </c>
      <c r="AX730" s="13" t="s">
        <v>85</v>
      </c>
      <c r="AY730" s="206" t="s">
        <v>140</v>
      </c>
    </row>
    <row r="731" spans="2:51" s="14" customFormat="1" ht="11.25">
      <c r="B731" s="207"/>
      <c r="C731" s="208"/>
      <c r="D731" s="198" t="s">
        <v>150</v>
      </c>
      <c r="E731" s="209" t="s">
        <v>1</v>
      </c>
      <c r="F731" s="210" t="s">
        <v>1005</v>
      </c>
      <c r="G731" s="208"/>
      <c r="H731" s="211">
        <v>6.71</v>
      </c>
      <c r="I731" s="212"/>
      <c r="J731" s="208"/>
      <c r="K731" s="208"/>
      <c r="L731" s="213"/>
      <c r="M731" s="214"/>
      <c r="N731" s="215"/>
      <c r="O731" s="215"/>
      <c r="P731" s="215"/>
      <c r="Q731" s="215"/>
      <c r="R731" s="215"/>
      <c r="S731" s="215"/>
      <c r="T731" s="216"/>
      <c r="AT731" s="217" t="s">
        <v>150</v>
      </c>
      <c r="AU731" s="217" t="s">
        <v>95</v>
      </c>
      <c r="AV731" s="14" t="s">
        <v>95</v>
      </c>
      <c r="AW731" s="14" t="s">
        <v>40</v>
      </c>
      <c r="AX731" s="14" t="s">
        <v>85</v>
      </c>
      <c r="AY731" s="217" t="s">
        <v>140</v>
      </c>
    </row>
    <row r="732" spans="2:51" s="13" customFormat="1" ht="11.25">
      <c r="B732" s="196"/>
      <c r="C732" s="197"/>
      <c r="D732" s="198" t="s">
        <v>150</v>
      </c>
      <c r="E732" s="199" t="s">
        <v>1</v>
      </c>
      <c r="F732" s="200" t="s">
        <v>1006</v>
      </c>
      <c r="G732" s="197"/>
      <c r="H732" s="199" t="s">
        <v>1</v>
      </c>
      <c r="I732" s="201"/>
      <c r="J732" s="197"/>
      <c r="K732" s="197"/>
      <c r="L732" s="202"/>
      <c r="M732" s="203"/>
      <c r="N732" s="204"/>
      <c r="O732" s="204"/>
      <c r="P732" s="204"/>
      <c r="Q732" s="204"/>
      <c r="R732" s="204"/>
      <c r="S732" s="204"/>
      <c r="T732" s="205"/>
      <c r="AT732" s="206" t="s">
        <v>150</v>
      </c>
      <c r="AU732" s="206" t="s">
        <v>95</v>
      </c>
      <c r="AV732" s="13" t="s">
        <v>93</v>
      </c>
      <c r="AW732" s="13" t="s">
        <v>40</v>
      </c>
      <c r="AX732" s="13" t="s">
        <v>85</v>
      </c>
      <c r="AY732" s="206" t="s">
        <v>140</v>
      </c>
    </row>
    <row r="733" spans="2:51" s="14" customFormat="1" ht="11.25">
      <c r="B733" s="207"/>
      <c r="C733" s="208"/>
      <c r="D733" s="198" t="s">
        <v>150</v>
      </c>
      <c r="E733" s="209" t="s">
        <v>1</v>
      </c>
      <c r="F733" s="210" t="s">
        <v>1007</v>
      </c>
      <c r="G733" s="208"/>
      <c r="H733" s="211">
        <v>28.227</v>
      </c>
      <c r="I733" s="212"/>
      <c r="J733" s="208"/>
      <c r="K733" s="208"/>
      <c r="L733" s="213"/>
      <c r="M733" s="214"/>
      <c r="N733" s="215"/>
      <c r="O733" s="215"/>
      <c r="P733" s="215"/>
      <c r="Q733" s="215"/>
      <c r="R733" s="215"/>
      <c r="S733" s="215"/>
      <c r="T733" s="216"/>
      <c r="AT733" s="217" t="s">
        <v>150</v>
      </c>
      <c r="AU733" s="217" t="s">
        <v>95</v>
      </c>
      <c r="AV733" s="14" t="s">
        <v>95</v>
      </c>
      <c r="AW733" s="14" t="s">
        <v>40</v>
      </c>
      <c r="AX733" s="14" t="s">
        <v>85</v>
      </c>
      <c r="AY733" s="217" t="s">
        <v>140</v>
      </c>
    </row>
    <row r="734" spans="2:51" s="13" customFormat="1" ht="11.25">
      <c r="B734" s="196"/>
      <c r="C734" s="197"/>
      <c r="D734" s="198" t="s">
        <v>150</v>
      </c>
      <c r="E734" s="199" t="s">
        <v>1</v>
      </c>
      <c r="F734" s="200" t="s">
        <v>1008</v>
      </c>
      <c r="G734" s="197"/>
      <c r="H734" s="199" t="s">
        <v>1</v>
      </c>
      <c r="I734" s="201"/>
      <c r="J734" s="197"/>
      <c r="K734" s="197"/>
      <c r="L734" s="202"/>
      <c r="M734" s="203"/>
      <c r="N734" s="204"/>
      <c r="O734" s="204"/>
      <c r="P734" s="204"/>
      <c r="Q734" s="204"/>
      <c r="R734" s="204"/>
      <c r="S734" s="204"/>
      <c r="T734" s="205"/>
      <c r="AT734" s="206" t="s">
        <v>150</v>
      </c>
      <c r="AU734" s="206" t="s">
        <v>95</v>
      </c>
      <c r="AV734" s="13" t="s">
        <v>93</v>
      </c>
      <c r="AW734" s="13" t="s">
        <v>40</v>
      </c>
      <c r="AX734" s="13" t="s">
        <v>85</v>
      </c>
      <c r="AY734" s="206" t="s">
        <v>140</v>
      </c>
    </row>
    <row r="735" spans="2:51" s="14" customFormat="1" ht="11.25">
      <c r="B735" s="207"/>
      <c r="C735" s="208"/>
      <c r="D735" s="198" t="s">
        <v>150</v>
      </c>
      <c r="E735" s="209" t="s">
        <v>1</v>
      </c>
      <c r="F735" s="210" t="s">
        <v>1009</v>
      </c>
      <c r="G735" s="208"/>
      <c r="H735" s="211">
        <v>25.155000000000001</v>
      </c>
      <c r="I735" s="212"/>
      <c r="J735" s="208"/>
      <c r="K735" s="208"/>
      <c r="L735" s="213"/>
      <c r="M735" s="214"/>
      <c r="N735" s="215"/>
      <c r="O735" s="215"/>
      <c r="P735" s="215"/>
      <c r="Q735" s="215"/>
      <c r="R735" s="215"/>
      <c r="S735" s="215"/>
      <c r="T735" s="216"/>
      <c r="AT735" s="217" t="s">
        <v>150</v>
      </c>
      <c r="AU735" s="217" t="s">
        <v>95</v>
      </c>
      <c r="AV735" s="14" t="s">
        <v>95</v>
      </c>
      <c r="AW735" s="14" t="s">
        <v>40</v>
      </c>
      <c r="AX735" s="14" t="s">
        <v>85</v>
      </c>
      <c r="AY735" s="217" t="s">
        <v>140</v>
      </c>
    </row>
    <row r="736" spans="2:51" s="13" customFormat="1" ht="11.25">
      <c r="B736" s="196"/>
      <c r="C736" s="197"/>
      <c r="D736" s="198" t="s">
        <v>150</v>
      </c>
      <c r="E736" s="199" t="s">
        <v>1</v>
      </c>
      <c r="F736" s="200" t="s">
        <v>1010</v>
      </c>
      <c r="G736" s="197"/>
      <c r="H736" s="199" t="s">
        <v>1</v>
      </c>
      <c r="I736" s="201"/>
      <c r="J736" s="197"/>
      <c r="K736" s="197"/>
      <c r="L736" s="202"/>
      <c r="M736" s="203"/>
      <c r="N736" s="204"/>
      <c r="O736" s="204"/>
      <c r="P736" s="204"/>
      <c r="Q736" s="204"/>
      <c r="R736" s="204"/>
      <c r="S736" s="204"/>
      <c r="T736" s="205"/>
      <c r="AT736" s="206" t="s">
        <v>150</v>
      </c>
      <c r="AU736" s="206" t="s">
        <v>95</v>
      </c>
      <c r="AV736" s="13" t="s">
        <v>93</v>
      </c>
      <c r="AW736" s="13" t="s">
        <v>40</v>
      </c>
      <c r="AX736" s="13" t="s">
        <v>85</v>
      </c>
      <c r="AY736" s="206" t="s">
        <v>140</v>
      </c>
    </row>
    <row r="737" spans="1:65" s="14" customFormat="1" ht="11.25">
      <c r="B737" s="207"/>
      <c r="C737" s="208"/>
      <c r="D737" s="198" t="s">
        <v>150</v>
      </c>
      <c r="E737" s="209" t="s">
        <v>1</v>
      </c>
      <c r="F737" s="210" t="s">
        <v>1011</v>
      </c>
      <c r="G737" s="208"/>
      <c r="H737" s="211">
        <v>15.94</v>
      </c>
      <c r="I737" s="212"/>
      <c r="J737" s="208"/>
      <c r="K737" s="208"/>
      <c r="L737" s="213"/>
      <c r="M737" s="214"/>
      <c r="N737" s="215"/>
      <c r="O737" s="215"/>
      <c r="P737" s="215"/>
      <c r="Q737" s="215"/>
      <c r="R737" s="215"/>
      <c r="S737" s="215"/>
      <c r="T737" s="216"/>
      <c r="AT737" s="217" t="s">
        <v>150</v>
      </c>
      <c r="AU737" s="217" t="s">
        <v>95</v>
      </c>
      <c r="AV737" s="14" t="s">
        <v>95</v>
      </c>
      <c r="AW737" s="14" t="s">
        <v>40</v>
      </c>
      <c r="AX737" s="14" t="s">
        <v>85</v>
      </c>
      <c r="AY737" s="217" t="s">
        <v>140</v>
      </c>
    </row>
    <row r="738" spans="1:65" s="13" customFormat="1" ht="11.25">
      <c r="B738" s="196"/>
      <c r="C738" s="197"/>
      <c r="D738" s="198" t="s">
        <v>150</v>
      </c>
      <c r="E738" s="199" t="s">
        <v>1</v>
      </c>
      <c r="F738" s="200" t="s">
        <v>240</v>
      </c>
      <c r="G738" s="197"/>
      <c r="H738" s="199" t="s">
        <v>1</v>
      </c>
      <c r="I738" s="201"/>
      <c r="J738" s="197"/>
      <c r="K738" s="197"/>
      <c r="L738" s="202"/>
      <c r="M738" s="203"/>
      <c r="N738" s="204"/>
      <c r="O738" s="204"/>
      <c r="P738" s="204"/>
      <c r="Q738" s="204"/>
      <c r="R738" s="204"/>
      <c r="S738" s="204"/>
      <c r="T738" s="205"/>
      <c r="AT738" s="206" t="s">
        <v>150</v>
      </c>
      <c r="AU738" s="206" t="s">
        <v>95</v>
      </c>
      <c r="AV738" s="13" t="s">
        <v>93</v>
      </c>
      <c r="AW738" s="13" t="s">
        <v>40</v>
      </c>
      <c r="AX738" s="13" t="s">
        <v>85</v>
      </c>
      <c r="AY738" s="206" t="s">
        <v>140</v>
      </c>
    </row>
    <row r="739" spans="1:65" s="14" customFormat="1" ht="11.25">
      <c r="B739" s="207"/>
      <c r="C739" s="208"/>
      <c r="D739" s="198" t="s">
        <v>150</v>
      </c>
      <c r="E739" s="209" t="s">
        <v>1</v>
      </c>
      <c r="F739" s="210" t="s">
        <v>1012</v>
      </c>
      <c r="G739" s="208"/>
      <c r="H739" s="211">
        <v>15.98</v>
      </c>
      <c r="I739" s="212"/>
      <c r="J739" s="208"/>
      <c r="K739" s="208"/>
      <c r="L739" s="213"/>
      <c r="M739" s="214"/>
      <c r="N739" s="215"/>
      <c r="O739" s="215"/>
      <c r="P739" s="215"/>
      <c r="Q739" s="215"/>
      <c r="R739" s="215"/>
      <c r="S739" s="215"/>
      <c r="T739" s="216"/>
      <c r="AT739" s="217" t="s">
        <v>150</v>
      </c>
      <c r="AU739" s="217" t="s">
        <v>95</v>
      </c>
      <c r="AV739" s="14" t="s">
        <v>95</v>
      </c>
      <c r="AW739" s="14" t="s">
        <v>40</v>
      </c>
      <c r="AX739" s="14" t="s">
        <v>85</v>
      </c>
      <c r="AY739" s="217" t="s">
        <v>140</v>
      </c>
    </row>
    <row r="740" spans="1:65" s="13" customFormat="1" ht="11.25">
      <c r="B740" s="196"/>
      <c r="C740" s="197"/>
      <c r="D740" s="198" t="s">
        <v>150</v>
      </c>
      <c r="E740" s="199" t="s">
        <v>1</v>
      </c>
      <c r="F740" s="200" t="s">
        <v>242</v>
      </c>
      <c r="G740" s="197"/>
      <c r="H740" s="199" t="s">
        <v>1</v>
      </c>
      <c r="I740" s="201"/>
      <c r="J740" s="197"/>
      <c r="K740" s="197"/>
      <c r="L740" s="202"/>
      <c r="M740" s="203"/>
      <c r="N740" s="204"/>
      <c r="O740" s="204"/>
      <c r="P740" s="204"/>
      <c r="Q740" s="204"/>
      <c r="R740" s="204"/>
      <c r="S740" s="204"/>
      <c r="T740" s="205"/>
      <c r="AT740" s="206" t="s">
        <v>150</v>
      </c>
      <c r="AU740" s="206" t="s">
        <v>95</v>
      </c>
      <c r="AV740" s="13" t="s">
        <v>93</v>
      </c>
      <c r="AW740" s="13" t="s">
        <v>40</v>
      </c>
      <c r="AX740" s="13" t="s">
        <v>85</v>
      </c>
      <c r="AY740" s="206" t="s">
        <v>140</v>
      </c>
    </row>
    <row r="741" spans="1:65" s="14" customFormat="1" ht="11.25">
      <c r="B741" s="207"/>
      <c r="C741" s="208"/>
      <c r="D741" s="198" t="s">
        <v>150</v>
      </c>
      <c r="E741" s="209" t="s">
        <v>1</v>
      </c>
      <c r="F741" s="210" t="s">
        <v>1013</v>
      </c>
      <c r="G741" s="208"/>
      <c r="H741" s="211">
        <v>19.600000000000001</v>
      </c>
      <c r="I741" s="212"/>
      <c r="J741" s="208"/>
      <c r="K741" s="208"/>
      <c r="L741" s="213"/>
      <c r="M741" s="214"/>
      <c r="N741" s="215"/>
      <c r="O741" s="215"/>
      <c r="P741" s="215"/>
      <c r="Q741" s="215"/>
      <c r="R741" s="215"/>
      <c r="S741" s="215"/>
      <c r="T741" s="216"/>
      <c r="AT741" s="217" t="s">
        <v>150</v>
      </c>
      <c r="AU741" s="217" t="s">
        <v>95</v>
      </c>
      <c r="AV741" s="14" t="s">
        <v>95</v>
      </c>
      <c r="AW741" s="14" t="s">
        <v>40</v>
      </c>
      <c r="AX741" s="14" t="s">
        <v>85</v>
      </c>
      <c r="AY741" s="217" t="s">
        <v>140</v>
      </c>
    </row>
    <row r="742" spans="1:65" s="13" customFormat="1" ht="11.25">
      <c r="B742" s="196"/>
      <c r="C742" s="197"/>
      <c r="D742" s="198" t="s">
        <v>150</v>
      </c>
      <c r="E742" s="199" t="s">
        <v>1</v>
      </c>
      <c r="F742" s="200" t="s">
        <v>1014</v>
      </c>
      <c r="G742" s="197"/>
      <c r="H742" s="199" t="s">
        <v>1</v>
      </c>
      <c r="I742" s="201"/>
      <c r="J742" s="197"/>
      <c r="K742" s="197"/>
      <c r="L742" s="202"/>
      <c r="M742" s="203"/>
      <c r="N742" s="204"/>
      <c r="O742" s="204"/>
      <c r="P742" s="204"/>
      <c r="Q742" s="204"/>
      <c r="R742" s="204"/>
      <c r="S742" s="204"/>
      <c r="T742" s="205"/>
      <c r="AT742" s="206" t="s">
        <v>150</v>
      </c>
      <c r="AU742" s="206" t="s">
        <v>95</v>
      </c>
      <c r="AV742" s="13" t="s">
        <v>93</v>
      </c>
      <c r="AW742" s="13" t="s">
        <v>40</v>
      </c>
      <c r="AX742" s="13" t="s">
        <v>85</v>
      </c>
      <c r="AY742" s="206" t="s">
        <v>140</v>
      </c>
    </row>
    <row r="743" spans="1:65" s="14" customFormat="1" ht="11.25">
      <c r="B743" s="207"/>
      <c r="C743" s="208"/>
      <c r="D743" s="198" t="s">
        <v>150</v>
      </c>
      <c r="E743" s="209" t="s">
        <v>1</v>
      </c>
      <c r="F743" s="210" t="s">
        <v>1015</v>
      </c>
      <c r="G743" s="208"/>
      <c r="H743" s="211">
        <v>15.46</v>
      </c>
      <c r="I743" s="212"/>
      <c r="J743" s="208"/>
      <c r="K743" s="208"/>
      <c r="L743" s="213"/>
      <c r="M743" s="214"/>
      <c r="N743" s="215"/>
      <c r="O743" s="215"/>
      <c r="P743" s="215"/>
      <c r="Q743" s="215"/>
      <c r="R743" s="215"/>
      <c r="S743" s="215"/>
      <c r="T743" s="216"/>
      <c r="AT743" s="217" t="s">
        <v>150</v>
      </c>
      <c r="AU743" s="217" t="s">
        <v>95</v>
      </c>
      <c r="AV743" s="14" t="s">
        <v>95</v>
      </c>
      <c r="AW743" s="14" t="s">
        <v>40</v>
      </c>
      <c r="AX743" s="14" t="s">
        <v>85</v>
      </c>
      <c r="AY743" s="217" t="s">
        <v>140</v>
      </c>
    </row>
    <row r="744" spans="1:65" s="13" customFormat="1" ht="11.25">
      <c r="B744" s="196"/>
      <c r="C744" s="197"/>
      <c r="D744" s="198" t="s">
        <v>150</v>
      </c>
      <c r="E744" s="199" t="s">
        <v>1</v>
      </c>
      <c r="F744" s="200" t="s">
        <v>246</v>
      </c>
      <c r="G744" s="197"/>
      <c r="H744" s="199" t="s">
        <v>1</v>
      </c>
      <c r="I744" s="201"/>
      <c r="J744" s="197"/>
      <c r="K744" s="197"/>
      <c r="L744" s="202"/>
      <c r="M744" s="203"/>
      <c r="N744" s="204"/>
      <c r="O744" s="204"/>
      <c r="P744" s="204"/>
      <c r="Q744" s="204"/>
      <c r="R744" s="204"/>
      <c r="S744" s="204"/>
      <c r="T744" s="205"/>
      <c r="AT744" s="206" t="s">
        <v>150</v>
      </c>
      <c r="AU744" s="206" t="s">
        <v>95</v>
      </c>
      <c r="AV744" s="13" t="s">
        <v>93</v>
      </c>
      <c r="AW744" s="13" t="s">
        <v>40</v>
      </c>
      <c r="AX744" s="13" t="s">
        <v>85</v>
      </c>
      <c r="AY744" s="206" t="s">
        <v>140</v>
      </c>
    </row>
    <row r="745" spans="1:65" s="14" customFormat="1" ht="11.25">
      <c r="B745" s="207"/>
      <c r="C745" s="208"/>
      <c r="D745" s="198" t="s">
        <v>150</v>
      </c>
      <c r="E745" s="209" t="s">
        <v>1</v>
      </c>
      <c r="F745" s="210" t="s">
        <v>1016</v>
      </c>
      <c r="G745" s="208"/>
      <c r="H745" s="211">
        <v>5.16</v>
      </c>
      <c r="I745" s="212"/>
      <c r="J745" s="208"/>
      <c r="K745" s="208"/>
      <c r="L745" s="213"/>
      <c r="M745" s="214"/>
      <c r="N745" s="215"/>
      <c r="O745" s="215"/>
      <c r="P745" s="215"/>
      <c r="Q745" s="215"/>
      <c r="R745" s="215"/>
      <c r="S745" s="215"/>
      <c r="T745" s="216"/>
      <c r="AT745" s="217" t="s">
        <v>150</v>
      </c>
      <c r="AU745" s="217" t="s">
        <v>95</v>
      </c>
      <c r="AV745" s="14" t="s">
        <v>95</v>
      </c>
      <c r="AW745" s="14" t="s">
        <v>40</v>
      </c>
      <c r="AX745" s="14" t="s">
        <v>85</v>
      </c>
      <c r="AY745" s="217" t="s">
        <v>140</v>
      </c>
    </row>
    <row r="746" spans="1:65" s="13" customFormat="1" ht="11.25">
      <c r="B746" s="196"/>
      <c r="C746" s="197"/>
      <c r="D746" s="198" t="s">
        <v>150</v>
      </c>
      <c r="E746" s="199" t="s">
        <v>1</v>
      </c>
      <c r="F746" s="200" t="s">
        <v>1017</v>
      </c>
      <c r="G746" s="197"/>
      <c r="H746" s="199" t="s">
        <v>1</v>
      </c>
      <c r="I746" s="201"/>
      <c r="J746" s="197"/>
      <c r="K746" s="197"/>
      <c r="L746" s="202"/>
      <c r="M746" s="203"/>
      <c r="N746" s="204"/>
      <c r="O746" s="204"/>
      <c r="P746" s="204"/>
      <c r="Q746" s="204"/>
      <c r="R746" s="204"/>
      <c r="S746" s="204"/>
      <c r="T746" s="205"/>
      <c r="AT746" s="206" t="s">
        <v>150</v>
      </c>
      <c r="AU746" s="206" t="s">
        <v>95</v>
      </c>
      <c r="AV746" s="13" t="s">
        <v>93</v>
      </c>
      <c r="AW746" s="13" t="s">
        <v>40</v>
      </c>
      <c r="AX746" s="13" t="s">
        <v>85</v>
      </c>
      <c r="AY746" s="206" t="s">
        <v>140</v>
      </c>
    </row>
    <row r="747" spans="1:65" s="14" customFormat="1" ht="11.25">
      <c r="B747" s="207"/>
      <c r="C747" s="208"/>
      <c r="D747" s="198" t="s">
        <v>150</v>
      </c>
      <c r="E747" s="209" t="s">
        <v>1</v>
      </c>
      <c r="F747" s="210" t="s">
        <v>1018</v>
      </c>
      <c r="G747" s="208"/>
      <c r="H747" s="211">
        <v>4.45</v>
      </c>
      <c r="I747" s="212"/>
      <c r="J747" s="208"/>
      <c r="K747" s="208"/>
      <c r="L747" s="213"/>
      <c r="M747" s="214"/>
      <c r="N747" s="215"/>
      <c r="O747" s="215"/>
      <c r="P747" s="215"/>
      <c r="Q747" s="215"/>
      <c r="R747" s="215"/>
      <c r="S747" s="215"/>
      <c r="T747" s="216"/>
      <c r="AT747" s="217" t="s">
        <v>150</v>
      </c>
      <c r="AU747" s="217" t="s">
        <v>95</v>
      </c>
      <c r="AV747" s="14" t="s">
        <v>95</v>
      </c>
      <c r="AW747" s="14" t="s">
        <v>40</v>
      </c>
      <c r="AX747" s="14" t="s">
        <v>85</v>
      </c>
      <c r="AY747" s="217" t="s">
        <v>140</v>
      </c>
    </row>
    <row r="748" spans="1:65" s="15" customFormat="1" ht="11.25">
      <c r="B748" s="218"/>
      <c r="C748" s="219"/>
      <c r="D748" s="198" t="s">
        <v>150</v>
      </c>
      <c r="E748" s="220" t="s">
        <v>1</v>
      </c>
      <c r="F748" s="221" t="s">
        <v>161</v>
      </c>
      <c r="G748" s="219"/>
      <c r="H748" s="222">
        <v>249.642</v>
      </c>
      <c r="I748" s="223"/>
      <c r="J748" s="219"/>
      <c r="K748" s="219"/>
      <c r="L748" s="224"/>
      <c r="M748" s="225"/>
      <c r="N748" s="226"/>
      <c r="O748" s="226"/>
      <c r="P748" s="226"/>
      <c r="Q748" s="226"/>
      <c r="R748" s="226"/>
      <c r="S748" s="226"/>
      <c r="T748" s="227"/>
      <c r="AT748" s="228" t="s">
        <v>150</v>
      </c>
      <c r="AU748" s="228" t="s">
        <v>95</v>
      </c>
      <c r="AV748" s="15" t="s">
        <v>148</v>
      </c>
      <c r="AW748" s="15" t="s">
        <v>40</v>
      </c>
      <c r="AX748" s="15" t="s">
        <v>93</v>
      </c>
      <c r="AY748" s="228" t="s">
        <v>140</v>
      </c>
    </row>
    <row r="749" spans="1:65" s="2" customFormat="1" ht="37.9" customHeight="1">
      <c r="A749" s="35"/>
      <c r="B749" s="36"/>
      <c r="C749" s="229" t="s">
        <v>1019</v>
      </c>
      <c r="D749" s="229" t="s">
        <v>296</v>
      </c>
      <c r="E749" s="230" t="s">
        <v>984</v>
      </c>
      <c r="F749" s="231" t="s">
        <v>985</v>
      </c>
      <c r="G749" s="232" t="s">
        <v>164</v>
      </c>
      <c r="H749" s="233">
        <v>37.445999999999998</v>
      </c>
      <c r="I749" s="234"/>
      <c r="J749" s="235">
        <f>ROUND(I749*H749,2)</f>
        <v>0</v>
      </c>
      <c r="K749" s="231" t="s">
        <v>147</v>
      </c>
      <c r="L749" s="236"/>
      <c r="M749" s="237" t="s">
        <v>1</v>
      </c>
      <c r="N749" s="238" t="s">
        <v>50</v>
      </c>
      <c r="O749" s="72"/>
      <c r="P749" s="192">
        <f>O749*H749</f>
        <v>0</v>
      </c>
      <c r="Q749" s="192">
        <v>3.5500000000000002E-3</v>
      </c>
      <c r="R749" s="192">
        <f>Q749*H749</f>
        <v>0.1329333</v>
      </c>
      <c r="S749" s="192">
        <v>0</v>
      </c>
      <c r="T749" s="193">
        <f>S749*H749</f>
        <v>0</v>
      </c>
      <c r="U749" s="35"/>
      <c r="V749" s="35"/>
      <c r="W749" s="35"/>
      <c r="X749" s="35"/>
      <c r="Y749" s="35"/>
      <c r="Z749" s="35"/>
      <c r="AA749" s="35"/>
      <c r="AB749" s="35"/>
      <c r="AC749" s="35"/>
      <c r="AD749" s="35"/>
      <c r="AE749" s="35"/>
      <c r="AR749" s="194" t="s">
        <v>321</v>
      </c>
      <c r="AT749" s="194" t="s">
        <v>296</v>
      </c>
      <c r="AU749" s="194" t="s">
        <v>95</v>
      </c>
      <c r="AY749" s="17" t="s">
        <v>140</v>
      </c>
      <c r="BE749" s="195">
        <f>IF(N749="základní",J749,0)</f>
        <v>0</v>
      </c>
      <c r="BF749" s="195">
        <f>IF(N749="snížená",J749,0)</f>
        <v>0</v>
      </c>
      <c r="BG749" s="195">
        <f>IF(N749="zákl. přenesená",J749,0)</f>
        <v>0</v>
      </c>
      <c r="BH749" s="195">
        <f>IF(N749="sníž. přenesená",J749,0)</f>
        <v>0</v>
      </c>
      <c r="BI749" s="195">
        <f>IF(N749="nulová",J749,0)</f>
        <v>0</v>
      </c>
      <c r="BJ749" s="17" t="s">
        <v>93</v>
      </c>
      <c r="BK749" s="195">
        <f>ROUND(I749*H749,2)</f>
        <v>0</v>
      </c>
      <c r="BL749" s="17" t="s">
        <v>272</v>
      </c>
      <c r="BM749" s="194" t="s">
        <v>1020</v>
      </c>
    </row>
    <row r="750" spans="1:65" s="14" customFormat="1" ht="11.25">
      <c r="B750" s="207"/>
      <c r="C750" s="208"/>
      <c r="D750" s="198" t="s">
        <v>150</v>
      </c>
      <c r="E750" s="208"/>
      <c r="F750" s="210" t="s">
        <v>1021</v>
      </c>
      <c r="G750" s="208"/>
      <c r="H750" s="211">
        <v>37.445999999999998</v>
      </c>
      <c r="I750" s="212"/>
      <c r="J750" s="208"/>
      <c r="K750" s="208"/>
      <c r="L750" s="213"/>
      <c r="M750" s="214"/>
      <c r="N750" s="215"/>
      <c r="O750" s="215"/>
      <c r="P750" s="215"/>
      <c r="Q750" s="215"/>
      <c r="R750" s="215"/>
      <c r="S750" s="215"/>
      <c r="T750" s="216"/>
      <c r="AT750" s="217" t="s">
        <v>150</v>
      </c>
      <c r="AU750" s="217" t="s">
        <v>95</v>
      </c>
      <c r="AV750" s="14" t="s">
        <v>95</v>
      </c>
      <c r="AW750" s="14" t="s">
        <v>4</v>
      </c>
      <c r="AX750" s="14" t="s">
        <v>93</v>
      </c>
      <c r="AY750" s="217" t="s">
        <v>140</v>
      </c>
    </row>
    <row r="751" spans="1:65" s="2" customFormat="1" ht="24.2" customHeight="1">
      <c r="A751" s="35"/>
      <c r="B751" s="36"/>
      <c r="C751" s="183" t="s">
        <v>1022</v>
      </c>
      <c r="D751" s="183" t="s">
        <v>143</v>
      </c>
      <c r="E751" s="184" t="s">
        <v>1023</v>
      </c>
      <c r="F751" s="185" t="s">
        <v>1024</v>
      </c>
      <c r="G751" s="186" t="s">
        <v>289</v>
      </c>
      <c r="H751" s="187">
        <v>6.3440000000000003</v>
      </c>
      <c r="I751" s="188"/>
      <c r="J751" s="189">
        <f>ROUND(I751*H751,2)</f>
        <v>0</v>
      </c>
      <c r="K751" s="185" t="s">
        <v>147</v>
      </c>
      <c r="L751" s="40"/>
      <c r="M751" s="190" t="s">
        <v>1</v>
      </c>
      <c r="N751" s="191" t="s">
        <v>50</v>
      </c>
      <c r="O751" s="72"/>
      <c r="P751" s="192">
        <f>O751*H751</f>
        <v>0</v>
      </c>
      <c r="Q751" s="192">
        <v>0</v>
      </c>
      <c r="R751" s="192">
        <f>Q751*H751</f>
        <v>0</v>
      </c>
      <c r="S751" s="192">
        <v>0</v>
      </c>
      <c r="T751" s="193">
        <f>S751*H751</f>
        <v>0</v>
      </c>
      <c r="U751" s="35"/>
      <c r="V751" s="35"/>
      <c r="W751" s="35"/>
      <c r="X751" s="35"/>
      <c r="Y751" s="35"/>
      <c r="Z751" s="35"/>
      <c r="AA751" s="35"/>
      <c r="AB751" s="35"/>
      <c r="AC751" s="35"/>
      <c r="AD751" s="35"/>
      <c r="AE751" s="35"/>
      <c r="AR751" s="194" t="s">
        <v>272</v>
      </c>
      <c r="AT751" s="194" t="s">
        <v>143</v>
      </c>
      <c r="AU751" s="194" t="s">
        <v>95</v>
      </c>
      <c r="AY751" s="17" t="s">
        <v>140</v>
      </c>
      <c r="BE751" s="195">
        <f>IF(N751="základní",J751,0)</f>
        <v>0</v>
      </c>
      <c r="BF751" s="195">
        <f>IF(N751="snížená",J751,0)</f>
        <v>0</v>
      </c>
      <c r="BG751" s="195">
        <f>IF(N751="zákl. přenesená",J751,0)</f>
        <v>0</v>
      </c>
      <c r="BH751" s="195">
        <f>IF(N751="sníž. přenesená",J751,0)</f>
        <v>0</v>
      </c>
      <c r="BI751" s="195">
        <f>IF(N751="nulová",J751,0)</f>
        <v>0</v>
      </c>
      <c r="BJ751" s="17" t="s">
        <v>93</v>
      </c>
      <c r="BK751" s="195">
        <f>ROUND(I751*H751,2)</f>
        <v>0</v>
      </c>
      <c r="BL751" s="17" t="s">
        <v>272</v>
      </c>
      <c r="BM751" s="194" t="s">
        <v>1025</v>
      </c>
    </row>
    <row r="752" spans="1:65" s="2" customFormat="1" ht="24.2" customHeight="1">
      <c r="A752" s="35"/>
      <c r="B752" s="36"/>
      <c r="C752" s="183" t="s">
        <v>1026</v>
      </c>
      <c r="D752" s="183" t="s">
        <v>143</v>
      </c>
      <c r="E752" s="184" t="s">
        <v>1027</v>
      </c>
      <c r="F752" s="185" t="s">
        <v>1028</v>
      </c>
      <c r="G752" s="186" t="s">
        <v>289</v>
      </c>
      <c r="H752" s="187">
        <v>6.3440000000000003</v>
      </c>
      <c r="I752" s="188"/>
      <c r="J752" s="189">
        <f>ROUND(I752*H752,2)</f>
        <v>0</v>
      </c>
      <c r="K752" s="185" t="s">
        <v>147</v>
      </c>
      <c r="L752" s="40"/>
      <c r="M752" s="190" t="s">
        <v>1</v>
      </c>
      <c r="N752" s="191" t="s">
        <v>50</v>
      </c>
      <c r="O752" s="72"/>
      <c r="P752" s="192">
        <f>O752*H752</f>
        <v>0</v>
      </c>
      <c r="Q752" s="192">
        <v>0</v>
      </c>
      <c r="R752" s="192">
        <f>Q752*H752</f>
        <v>0</v>
      </c>
      <c r="S752" s="192">
        <v>0</v>
      </c>
      <c r="T752" s="193">
        <f>S752*H752</f>
        <v>0</v>
      </c>
      <c r="U752" s="35"/>
      <c r="V752" s="35"/>
      <c r="W752" s="35"/>
      <c r="X752" s="35"/>
      <c r="Y752" s="35"/>
      <c r="Z752" s="35"/>
      <c r="AA752" s="35"/>
      <c r="AB752" s="35"/>
      <c r="AC752" s="35"/>
      <c r="AD752" s="35"/>
      <c r="AE752" s="35"/>
      <c r="AR752" s="194" t="s">
        <v>272</v>
      </c>
      <c r="AT752" s="194" t="s">
        <v>143</v>
      </c>
      <c r="AU752" s="194" t="s">
        <v>95</v>
      </c>
      <c r="AY752" s="17" t="s">
        <v>140</v>
      </c>
      <c r="BE752" s="195">
        <f>IF(N752="základní",J752,0)</f>
        <v>0</v>
      </c>
      <c r="BF752" s="195">
        <f>IF(N752="snížená",J752,0)</f>
        <v>0</v>
      </c>
      <c r="BG752" s="195">
        <f>IF(N752="zákl. přenesená",J752,0)</f>
        <v>0</v>
      </c>
      <c r="BH752" s="195">
        <f>IF(N752="sníž. přenesená",J752,0)</f>
        <v>0</v>
      </c>
      <c r="BI752" s="195">
        <f>IF(N752="nulová",J752,0)</f>
        <v>0</v>
      </c>
      <c r="BJ752" s="17" t="s">
        <v>93</v>
      </c>
      <c r="BK752" s="195">
        <f>ROUND(I752*H752,2)</f>
        <v>0</v>
      </c>
      <c r="BL752" s="17" t="s">
        <v>272</v>
      </c>
      <c r="BM752" s="194" t="s">
        <v>1029</v>
      </c>
    </row>
    <row r="753" spans="1:65" s="12" customFormat="1" ht="22.9" customHeight="1">
      <c r="B753" s="167"/>
      <c r="C753" s="168"/>
      <c r="D753" s="169" t="s">
        <v>84</v>
      </c>
      <c r="E753" s="181" t="s">
        <v>1030</v>
      </c>
      <c r="F753" s="181" t="s">
        <v>1031</v>
      </c>
      <c r="G753" s="168"/>
      <c r="H753" s="168"/>
      <c r="I753" s="171"/>
      <c r="J753" s="182">
        <f>BK753</f>
        <v>0</v>
      </c>
      <c r="K753" s="168"/>
      <c r="L753" s="173"/>
      <c r="M753" s="174"/>
      <c r="N753" s="175"/>
      <c r="O753" s="175"/>
      <c r="P753" s="176">
        <f>SUM(P754:P809)</f>
        <v>0</v>
      </c>
      <c r="Q753" s="175"/>
      <c r="R753" s="176">
        <f>SUM(R754:R809)</f>
        <v>1.6046570999999998</v>
      </c>
      <c r="S753" s="175"/>
      <c r="T753" s="177">
        <f>SUM(T754:T809)</f>
        <v>5.4908995000000003</v>
      </c>
      <c r="AR753" s="178" t="s">
        <v>95</v>
      </c>
      <c r="AT753" s="179" t="s">
        <v>84</v>
      </c>
      <c r="AU753" s="179" t="s">
        <v>93</v>
      </c>
      <c r="AY753" s="178" t="s">
        <v>140</v>
      </c>
      <c r="BK753" s="180">
        <f>SUM(BK754:BK809)</f>
        <v>0</v>
      </c>
    </row>
    <row r="754" spans="1:65" s="2" customFormat="1" ht="24.2" customHeight="1">
      <c r="A754" s="35"/>
      <c r="B754" s="36"/>
      <c r="C754" s="183" t="s">
        <v>1032</v>
      </c>
      <c r="D754" s="183" t="s">
        <v>143</v>
      </c>
      <c r="E754" s="184" t="s">
        <v>1033</v>
      </c>
      <c r="F754" s="185" t="s">
        <v>1034</v>
      </c>
      <c r="G754" s="186" t="s">
        <v>164</v>
      </c>
      <c r="H754" s="187">
        <v>80.400999999999996</v>
      </c>
      <c r="I754" s="188"/>
      <c r="J754" s="189">
        <f>ROUND(I754*H754,2)</f>
        <v>0</v>
      </c>
      <c r="K754" s="185" t="s">
        <v>147</v>
      </c>
      <c r="L754" s="40"/>
      <c r="M754" s="190" t="s">
        <v>1</v>
      </c>
      <c r="N754" s="191" t="s">
        <v>50</v>
      </c>
      <c r="O754" s="72"/>
      <c r="P754" s="192">
        <f>O754*H754</f>
        <v>0</v>
      </c>
      <c r="Q754" s="192">
        <v>2.9999999999999997E-4</v>
      </c>
      <c r="R754" s="192">
        <f>Q754*H754</f>
        <v>2.4120299999999997E-2</v>
      </c>
      <c r="S754" s="192">
        <v>0</v>
      </c>
      <c r="T754" s="193">
        <f>S754*H754</f>
        <v>0</v>
      </c>
      <c r="U754" s="35"/>
      <c r="V754" s="35"/>
      <c r="W754" s="35"/>
      <c r="X754" s="35"/>
      <c r="Y754" s="35"/>
      <c r="Z754" s="35"/>
      <c r="AA754" s="35"/>
      <c r="AB754" s="35"/>
      <c r="AC754" s="35"/>
      <c r="AD754" s="35"/>
      <c r="AE754" s="35"/>
      <c r="AR754" s="194" t="s">
        <v>272</v>
      </c>
      <c r="AT754" s="194" t="s">
        <v>143</v>
      </c>
      <c r="AU754" s="194" t="s">
        <v>95</v>
      </c>
      <c r="AY754" s="17" t="s">
        <v>140</v>
      </c>
      <c r="BE754" s="195">
        <f>IF(N754="základní",J754,0)</f>
        <v>0</v>
      </c>
      <c r="BF754" s="195">
        <f>IF(N754="snížená",J754,0)</f>
        <v>0</v>
      </c>
      <c r="BG754" s="195">
        <f>IF(N754="zákl. přenesená",J754,0)</f>
        <v>0</v>
      </c>
      <c r="BH754" s="195">
        <f>IF(N754="sníž. přenesená",J754,0)</f>
        <v>0</v>
      </c>
      <c r="BI754" s="195">
        <f>IF(N754="nulová",J754,0)</f>
        <v>0</v>
      </c>
      <c r="BJ754" s="17" t="s">
        <v>93</v>
      </c>
      <c r="BK754" s="195">
        <f>ROUND(I754*H754,2)</f>
        <v>0</v>
      </c>
      <c r="BL754" s="17" t="s">
        <v>272</v>
      </c>
      <c r="BM754" s="194" t="s">
        <v>1035</v>
      </c>
    </row>
    <row r="755" spans="1:65" s="2" customFormat="1" ht="24.2" customHeight="1">
      <c r="A755" s="35"/>
      <c r="B755" s="36"/>
      <c r="C755" s="183" t="s">
        <v>1036</v>
      </c>
      <c r="D755" s="183" t="s">
        <v>143</v>
      </c>
      <c r="E755" s="184" t="s">
        <v>1037</v>
      </c>
      <c r="F755" s="185" t="s">
        <v>1038</v>
      </c>
      <c r="G755" s="186" t="s">
        <v>164</v>
      </c>
      <c r="H755" s="187">
        <v>21.5</v>
      </c>
      <c r="I755" s="188"/>
      <c r="J755" s="189">
        <f>ROUND(I755*H755,2)</f>
        <v>0</v>
      </c>
      <c r="K755" s="185" t="s">
        <v>147</v>
      </c>
      <c r="L755" s="40"/>
      <c r="M755" s="190" t="s">
        <v>1</v>
      </c>
      <c r="N755" s="191" t="s">
        <v>50</v>
      </c>
      <c r="O755" s="72"/>
      <c r="P755" s="192">
        <f>O755*H755</f>
        <v>0</v>
      </c>
      <c r="Q755" s="192">
        <v>1.5E-3</v>
      </c>
      <c r="R755" s="192">
        <f>Q755*H755</f>
        <v>3.2250000000000001E-2</v>
      </c>
      <c r="S755" s="192">
        <v>0</v>
      </c>
      <c r="T755" s="193">
        <f>S755*H755</f>
        <v>0</v>
      </c>
      <c r="U755" s="35"/>
      <c r="V755" s="35"/>
      <c r="W755" s="35"/>
      <c r="X755" s="35"/>
      <c r="Y755" s="35"/>
      <c r="Z755" s="35"/>
      <c r="AA755" s="35"/>
      <c r="AB755" s="35"/>
      <c r="AC755" s="35"/>
      <c r="AD755" s="35"/>
      <c r="AE755" s="35"/>
      <c r="AR755" s="194" t="s">
        <v>272</v>
      </c>
      <c r="AT755" s="194" t="s">
        <v>143</v>
      </c>
      <c r="AU755" s="194" t="s">
        <v>95</v>
      </c>
      <c r="AY755" s="17" t="s">
        <v>140</v>
      </c>
      <c r="BE755" s="195">
        <f>IF(N755="základní",J755,0)</f>
        <v>0</v>
      </c>
      <c r="BF755" s="195">
        <f>IF(N755="snížená",J755,0)</f>
        <v>0</v>
      </c>
      <c r="BG755" s="195">
        <f>IF(N755="zákl. přenesená",J755,0)</f>
        <v>0</v>
      </c>
      <c r="BH755" s="195">
        <f>IF(N755="sníž. přenesená",J755,0)</f>
        <v>0</v>
      </c>
      <c r="BI755" s="195">
        <f>IF(N755="nulová",J755,0)</f>
        <v>0</v>
      </c>
      <c r="BJ755" s="17" t="s">
        <v>93</v>
      </c>
      <c r="BK755" s="195">
        <f>ROUND(I755*H755,2)</f>
        <v>0</v>
      </c>
      <c r="BL755" s="17" t="s">
        <v>272</v>
      </c>
      <c r="BM755" s="194" t="s">
        <v>1039</v>
      </c>
    </row>
    <row r="756" spans="1:65" s="13" customFormat="1" ht="11.25">
      <c r="B756" s="196"/>
      <c r="C756" s="197"/>
      <c r="D756" s="198" t="s">
        <v>150</v>
      </c>
      <c r="E756" s="199" t="s">
        <v>1</v>
      </c>
      <c r="F756" s="200" t="s">
        <v>1040</v>
      </c>
      <c r="G756" s="197"/>
      <c r="H756" s="199" t="s">
        <v>1</v>
      </c>
      <c r="I756" s="201"/>
      <c r="J756" s="197"/>
      <c r="K756" s="197"/>
      <c r="L756" s="202"/>
      <c r="M756" s="203"/>
      <c r="N756" s="204"/>
      <c r="O756" s="204"/>
      <c r="P756" s="204"/>
      <c r="Q756" s="204"/>
      <c r="R756" s="204"/>
      <c r="S756" s="204"/>
      <c r="T756" s="205"/>
      <c r="AT756" s="206" t="s">
        <v>150</v>
      </c>
      <c r="AU756" s="206" t="s">
        <v>95</v>
      </c>
      <c r="AV756" s="13" t="s">
        <v>93</v>
      </c>
      <c r="AW756" s="13" t="s">
        <v>40</v>
      </c>
      <c r="AX756" s="13" t="s">
        <v>85</v>
      </c>
      <c r="AY756" s="206" t="s">
        <v>140</v>
      </c>
    </row>
    <row r="757" spans="1:65" s="14" customFormat="1" ht="11.25">
      <c r="B757" s="207"/>
      <c r="C757" s="208"/>
      <c r="D757" s="198" t="s">
        <v>150</v>
      </c>
      <c r="E757" s="209" t="s">
        <v>1</v>
      </c>
      <c r="F757" s="210" t="s">
        <v>1041</v>
      </c>
      <c r="G757" s="208"/>
      <c r="H757" s="211">
        <v>5.5</v>
      </c>
      <c r="I757" s="212"/>
      <c r="J757" s="208"/>
      <c r="K757" s="208"/>
      <c r="L757" s="213"/>
      <c r="M757" s="214"/>
      <c r="N757" s="215"/>
      <c r="O757" s="215"/>
      <c r="P757" s="215"/>
      <c r="Q757" s="215"/>
      <c r="R757" s="215"/>
      <c r="S757" s="215"/>
      <c r="T757" s="216"/>
      <c r="AT757" s="217" t="s">
        <v>150</v>
      </c>
      <c r="AU757" s="217" t="s">
        <v>95</v>
      </c>
      <c r="AV757" s="14" t="s">
        <v>95</v>
      </c>
      <c r="AW757" s="14" t="s">
        <v>40</v>
      </c>
      <c r="AX757" s="14" t="s">
        <v>85</v>
      </c>
      <c r="AY757" s="217" t="s">
        <v>140</v>
      </c>
    </row>
    <row r="758" spans="1:65" s="14" customFormat="1" ht="11.25">
      <c r="B758" s="207"/>
      <c r="C758" s="208"/>
      <c r="D758" s="198" t="s">
        <v>150</v>
      </c>
      <c r="E758" s="209" t="s">
        <v>1</v>
      </c>
      <c r="F758" s="210" t="s">
        <v>1042</v>
      </c>
      <c r="G758" s="208"/>
      <c r="H758" s="211">
        <v>6.6</v>
      </c>
      <c r="I758" s="212"/>
      <c r="J758" s="208"/>
      <c r="K758" s="208"/>
      <c r="L758" s="213"/>
      <c r="M758" s="214"/>
      <c r="N758" s="215"/>
      <c r="O758" s="215"/>
      <c r="P758" s="215"/>
      <c r="Q758" s="215"/>
      <c r="R758" s="215"/>
      <c r="S758" s="215"/>
      <c r="T758" s="216"/>
      <c r="AT758" s="217" t="s">
        <v>150</v>
      </c>
      <c r="AU758" s="217" t="s">
        <v>95</v>
      </c>
      <c r="AV758" s="14" t="s">
        <v>95</v>
      </c>
      <c r="AW758" s="14" t="s">
        <v>40</v>
      </c>
      <c r="AX758" s="14" t="s">
        <v>85</v>
      </c>
      <c r="AY758" s="217" t="s">
        <v>140</v>
      </c>
    </row>
    <row r="759" spans="1:65" s="14" customFormat="1" ht="11.25">
      <c r="B759" s="207"/>
      <c r="C759" s="208"/>
      <c r="D759" s="198" t="s">
        <v>150</v>
      </c>
      <c r="E759" s="209" t="s">
        <v>1</v>
      </c>
      <c r="F759" s="210" t="s">
        <v>1043</v>
      </c>
      <c r="G759" s="208"/>
      <c r="H759" s="211">
        <v>9.4</v>
      </c>
      <c r="I759" s="212"/>
      <c r="J759" s="208"/>
      <c r="K759" s="208"/>
      <c r="L759" s="213"/>
      <c r="M759" s="214"/>
      <c r="N759" s="215"/>
      <c r="O759" s="215"/>
      <c r="P759" s="215"/>
      <c r="Q759" s="215"/>
      <c r="R759" s="215"/>
      <c r="S759" s="215"/>
      <c r="T759" s="216"/>
      <c r="AT759" s="217" t="s">
        <v>150</v>
      </c>
      <c r="AU759" s="217" t="s">
        <v>95</v>
      </c>
      <c r="AV759" s="14" t="s">
        <v>95</v>
      </c>
      <c r="AW759" s="14" t="s">
        <v>40</v>
      </c>
      <c r="AX759" s="14" t="s">
        <v>85</v>
      </c>
      <c r="AY759" s="217" t="s">
        <v>140</v>
      </c>
    </row>
    <row r="760" spans="1:65" s="15" customFormat="1" ht="11.25">
      <c r="B760" s="218"/>
      <c r="C760" s="219"/>
      <c r="D760" s="198" t="s">
        <v>150</v>
      </c>
      <c r="E760" s="220" t="s">
        <v>1</v>
      </c>
      <c r="F760" s="221" t="s">
        <v>161</v>
      </c>
      <c r="G760" s="219"/>
      <c r="H760" s="222">
        <v>21.5</v>
      </c>
      <c r="I760" s="223"/>
      <c r="J760" s="219"/>
      <c r="K760" s="219"/>
      <c r="L760" s="224"/>
      <c r="M760" s="225"/>
      <c r="N760" s="226"/>
      <c r="O760" s="226"/>
      <c r="P760" s="226"/>
      <c r="Q760" s="226"/>
      <c r="R760" s="226"/>
      <c r="S760" s="226"/>
      <c r="T760" s="227"/>
      <c r="AT760" s="228" t="s">
        <v>150</v>
      </c>
      <c r="AU760" s="228" t="s">
        <v>95</v>
      </c>
      <c r="AV760" s="15" t="s">
        <v>148</v>
      </c>
      <c r="AW760" s="15" t="s">
        <v>40</v>
      </c>
      <c r="AX760" s="15" t="s">
        <v>93</v>
      </c>
      <c r="AY760" s="228" t="s">
        <v>140</v>
      </c>
    </row>
    <row r="761" spans="1:65" s="2" customFormat="1" ht="24.2" customHeight="1">
      <c r="A761" s="35"/>
      <c r="B761" s="36"/>
      <c r="C761" s="183" t="s">
        <v>1044</v>
      </c>
      <c r="D761" s="183" t="s">
        <v>143</v>
      </c>
      <c r="E761" s="184" t="s">
        <v>1045</v>
      </c>
      <c r="F761" s="185" t="s">
        <v>1046</v>
      </c>
      <c r="G761" s="186" t="s">
        <v>164</v>
      </c>
      <c r="H761" s="187">
        <v>67.373000000000005</v>
      </c>
      <c r="I761" s="188"/>
      <c r="J761" s="189">
        <f>ROUND(I761*H761,2)</f>
        <v>0</v>
      </c>
      <c r="K761" s="185" t="s">
        <v>147</v>
      </c>
      <c r="L761" s="40"/>
      <c r="M761" s="190" t="s">
        <v>1</v>
      </c>
      <c r="N761" s="191" t="s">
        <v>50</v>
      </c>
      <c r="O761" s="72"/>
      <c r="P761" s="192">
        <f>O761*H761</f>
        <v>0</v>
      </c>
      <c r="Q761" s="192">
        <v>0</v>
      </c>
      <c r="R761" s="192">
        <f>Q761*H761</f>
        <v>0</v>
      </c>
      <c r="S761" s="192">
        <v>8.1500000000000003E-2</v>
      </c>
      <c r="T761" s="193">
        <f>S761*H761</f>
        <v>5.4908995000000003</v>
      </c>
      <c r="U761" s="35"/>
      <c r="V761" s="35"/>
      <c r="W761" s="35"/>
      <c r="X761" s="35"/>
      <c r="Y761" s="35"/>
      <c r="Z761" s="35"/>
      <c r="AA761" s="35"/>
      <c r="AB761" s="35"/>
      <c r="AC761" s="35"/>
      <c r="AD761" s="35"/>
      <c r="AE761" s="35"/>
      <c r="AR761" s="194" t="s">
        <v>272</v>
      </c>
      <c r="AT761" s="194" t="s">
        <v>143</v>
      </c>
      <c r="AU761" s="194" t="s">
        <v>95</v>
      </c>
      <c r="AY761" s="17" t="s">
        <v>140</v>
      </c>
      <c r="BE761" s="195">
        <f>IF(N761="základní",J761,0)</f>
        <v>0</v>
      </c>
      <c r="BF761" s="195">
        <f>IF(N761="snížená",J761,0)</f>
        <v>0</v>
      </c>
      <c r="BG761" s="195">
        <f>IF(N761="zákl. přenesená",J761,0)</f>
        <v>0</v>
      </c>
      <c r="BH761" s="195">
        <f>IF(N761="sníž. přenesená",J761,0)</f>
        <v>0</v>
      </c>
      <c r="BI761" s="195">
        <f>IF(N761="nulová",J761,0)</f>
        <v>0</v>
      </c>
      <c r="BJ761" s="17" t="s">
        <v>93</v>
      </c>
      <c r="BK761" s="195">
        <f>ROUND(I761*H761,2)</f>
        <v>0</v>
      </c>
      <c r="BL761" s="17" t="s">
        <v>272</v>
      </c>
      <c r="BM761" s="194" t="s">
        <v>1047</v>
      </c>
    </row>
    <row r="762" spans="1:65" s="13" customFormat="1" ht="11.25">
      <c r="B762" s="196"/>
      <c r="C762" s="197"/>
      <c r="D762" s="198" t="s">
        <v>150</v>
      </c>
      <c r="E762" s="199" t="s">
        <v>1</v>
      </c>
      <c r="F762" s="200" t="s">
        <v>1048</v>
      </c>
      <c r="G762" s="197"/>
      <c r="H762" s="199" t="s">
        <v>1</v>
      </c>
      <c r="I762" s="201"/>
      <c r="J762" s="197"/>
      <c r="K762" s="197"/>
      <c r="L762" s="202"/>
      <c r="M762" s="203"/>
      <c r="N762" s="204"/>
      <c r="O762" s="204"/>
      <c r="P762" s="204"/>
      <c r="Q762" s="204"/>
      <c r="R762" s="204"/>
      <c r="S762" s="204"/>
      <c r="T762" s="205"/>
      <c r="AT762" s="206" t="s">
        <v>150</v>
      </c>
      <c r="AU762" s="206" t="s">
        <v>95</v>
      </c>
      <c r="AV762" s="13" t="s">
        <v>93</v>
      </c>
      <c r="AW762" s="13" t="s">
        <v>40</v>
      </c>
      <c r="AX762" s="13" t="s">
        <v>85</v>
      </c>
      <c r="AY762" s="206" t="s">
        <v>140</v>
      </c>
    </row>
    <row r="763" spans="1:65" s="14" customFormat="1" ht="11.25">
      <c r="B763" s="207"/>
      <c r="C763" s="208"/>
      <c r="D763" s="198" t="s">
        <v>150</v>
      </c>
      <c r="E763" s="209" t="s">
        <v>1</v>
      </c>
      <c r="F763" s="210" t="s">
        <v>1049</v>
      </c>
      <c r="G763" s="208"/>
      <c r="H763" s="211">
        <v>7.56</v>
      </c>
      <c r="I763" s="212"/>
      <c r="J763" s="208"/>
      <c r="K763" s="208"/>
      <c r="L763" s="213"/>
      <c r="M763" s="214"/>
      <c r="N763" s="215"/>
      <c r="O763" s="215"/>
      <c r="P763" s="215"/>
      <c r="Q763" s="215"/>
      <c r="R763" s="215"/>
      <c r="S763" s="215"/>
      <c r="T763" s="216"/>
      <c r="AT763" s="217" t="s">
        <v>150</v>
      </c>
      <c r="AU763" s="217" t="s">
        <v>95</v>
      </c>
      <c r="AV763" s="14" t="s">
        <v>95</v>
      </c>
      <c r="AW763" s="14" t="s">
        <v>40</v>
      </c>
      <c r="AX763" s="14" t="s">
        <v>85</v>
      </c>
      <c r="AY763" s="217" t="s">
        <v>140</v>
      </c>
    </row>
    <row r="764" spans="1:65" s="13" customFormat="1" ht="11.25">
      <c r="B764" s="196"/>
      <c r="C764" s="197"/>
      <c r="D764" s="198" t="s">
        <v>150</v>
      </c>
      <c r="E764" s="199" t="s">
        <v>1</v>
      </c>
      <c r="F764" s="200" t="s">
        <v>1050</v>
      </c>
      <c r="G764" s="197"/>
      <c r="H764" s="199" t="s">
        <v>1</v>
      </c>
      <c r="I764" s="201"/>
      <c r="J764" s="197"/>
      <c r="K764" s="197"/>
      <c r="L764" s="202"/>
      <c r="M764" s="203"/>
      <c r="N764" s="204"/>
      <c r="O764" s="204"/>
      <c r="P764" s="204"/>
      <c r="Q764" s="204"/>
      <c r="R764" s="204"/>
      <c r="S764" s="204"/>
      <c r="T764" s="205"/>
      <c r="AT764" s="206" t="s">
        <v>150</v>
      </c>
      <c r="AU764" s="206" t="s">
        <v>95</v>
      </c>
      <c r="AV764" s="13" t="s">
        <v>93</v>
      </c>
      <c r="AW764" s="13" t="s">
        <v>40</v>
      </c>
      <c r="AX764" s="13" t="s">
        <v>85</v>
      </c>
      <c r="AY764" s="206" t="s">
        <v>140</v>
      </c>
    </row>
    <row r="765" spans="1:65" s="14" customFormat="1" ht="11.25">
      <c r="B765" s="207"/>
      <c r="C765" s="208"/>
      <c r="D765" s="198" t="s">
        <v>150</v>
      </c>
      <c r="E765" s="209" t="s">
        <v>1</v>
      </c>
      <c r="F765" s="210" t="s">
        <v>1051</v>
      </c>
      <c r="G765" s="208"/>
      <c r="H765" s="211">
        <v>1.65</v>
      </c>
      <c r="I765" s="212"/>
      <c r="J765" s="208"/>
      <c r="K765" s="208"/>
      <c r="L765" s="213"/>
      <c r="M765" s="214"/>
      <c r="N765" s="215"/>
      <c r="O765" s="215"/>
      <c r="P765" s="215"/>
      <c r="Q765" s="215"/>
      <c r="R765" s="215"/>
      <c r="S765" s="215"/>
      <c r="T765" s="216"/>
      <c r="AT765" s="217" t="s">
        <v>150</v>
      </c>
      <c r="AU765" s="217" t="s">
        <v>95</v>
      </c>
      <c r="AV765" s="14" t="s">
        <v>95</v>
      </c>
      <c r="AW765" s="14" t="s">
        <v>40</v>
      </c>
      <c r="AX765" s="14" t="s">
        <v>85</v>
      </c>
      <c r="AY765" s="217" t="s">
        <v>140</v>
      </c>
    </row>
    <row r="766" spans="1:65" s="13" customFormat="1" ht="11.25">
      <c r="B766" s="196"/>
      <c r="C766" s="197"/>
      <c r="D766" s="198" t="s">
        <v>150</v>
      </c>
      <c r="E766" s="199" t="s">
        <v>1</v>
      </c>
      <c r="F766" s="200" t="s">
        <v>1052</v>
      </c>
      <c r="G766" s="197"/>
      <c r="H766" s="199" t="s">
        <v>1</v>
      </c>
      <c r="I766" s="201"/>
      <c r="J766" s="197"/>
      <c r="K766" s="197"/>
      <c r="L766" s="202"/>
      <c r="M766" s="203"/>
      <c r="N766" s="204"/>
      <c r="O766" s="204"/>
      <c r="P766" s="204"/>
      <c r="Q766" s="204"/>
      <c r="R766" s="204"/>
      <c r="S766" s="204"/>
      <c r="T766" s="205"/>
      <c r="AT766" s="206" t="s">
        <v>150</v>
      </c>
      <c r="AU766" s="206" t="s">
        <v>95</v>
      </c>
      <c r="AV766" s="13" t="s">
        <v>93</v>
      </c>
      <c r="AW766" s="13" t="s">
        <v>40</v>
      </c>
      <c r="AX766" s="13" t="s">
        <v>85</v>
      </c>
      <c r="AY766" s="206" t="s">
        <v>140</v>
      </c>
    </row>
    <row r="767" spans="1:65" s="14" customFormat="1" ht="11.25">
      <c r="B767" s="207"/>
      <c r="C767" s="208"/>
      <c r="D767" s="198" t="s">
        <v>150</v>
      </c>
      <c r="E767" s="209" t="s">
        <v>1</v>
      </c>
      <c r="F767" s="210" t="s">
        <v>1053</v>
      </c>
      <c r="G767" s="208"/>
      <c r="H767" s="211">
        <v>4.22</v>
      </c>
      <c r="I767" s="212"/>
      <c r="J767" s="208"/>
      <c r="K767" s="208"/>
      <c r="L767" s="213"/>
      <c r="M767" s="214"/>
      <c r="N767" s="215"/>
      <c r="O767" s="215"/>
      <c r="P767" s="215"/>
      <c r="Q767" s="215"/>
      <c r="R767" s="215"/>
      <c r="S767" s="215"/>
      <c r="T767" s="216"/>
      <c r="AT767" s="217" t="s">
        <v>150</v>
      </c>
      <c r="AU767" s="217" t="s">
        <v>95</v>
      </c>
      <c r="AV767" s="14" t="s">
        <v>95</v>
      </c>
      <c r="AW767" s="14" t="s">
        <v>40</v>
      </c>
      <c r="AX767" s="14" t="s">
        <v>85</v>
      </c>
      <c r="AY767" s="217" t="s">
        <v>140</v>
      </c>
    </row>
    <row r="768" spans="1:65" s="13" customFormat="1" ht="11.25">
      <c r="B768" s="196"/>
      <c r="C768" s="197"/>
      <c r="D768" s="198" t="s">
        <v>150</v>
      </c>
      <c r="E768" s="199" t="s">
        <v>1</v>
      </c>
      <c r="F768" s="200" t="s">
        <v>1054</v>
      </c>
      <c r="G768" s="197"/>
      <c r="H768" s="199" t="s">
        <v>1</v>
      </c>
      <c r="I768" s="201"/>
      <c r="J768" s="197"/>
      <c r="K768" s="197"/>
      <c r="L768" s="202"/>
      <c r="M768" s="203"/>
      <c r="N768" s="204"/>
      <c r="O768" s="204"/>
      <c r="P768" s="204"/>
      <c r="Q768" s="204"/>
      <c r="R768" s="204"/>
      <c r="S768" s="204"/>
      <c r="T768" s="205"/>
      <c r="AT768" s="206" t="s">
        <v>150</v>
      </c>
      <c r="AU768" s="206" t="s">
        <v>95</v>
      </c>
      <c r="AV768" s="13" t="s">
        <v>93</v>
      </c>
      <c r="AW768" s="13" t="s">
        <v>40</v>
      </c>
      <c r="AX768" s="13" t="s">
        <v>85</v>
      </c>
      <c r="AY768" s="206" t="s">
        <v>140</v>
      </c>
    </row>
    <row r="769" spans="2:51" s="14" customFormat="1" ht="11.25">
      <c r="B769" s="207"/>
      <c r="C769" s="208"/>
      <c r="D769" s="198" t="s">
        <v>150</v>
      </c>
      <c r="E769" s="209" t="s">
        <v>1</v>
      </c>
      <c r="F769" s="210" t="s">
        <v>1055</v>
      </c>
      <c r="G769" s="208"/>
      <c r="H769" s="211">
        <v>7.56</v>
      </c>
      <c r="I769" s="212"/>
      <c r="J769" s="208"/>
      <c r="K769" s="208"/>
      <c r="L769" s="213"/>
      <c r="M769" s="214"/>
      <c r="N769" s="215"/>
      <c r="O769" s="215"/>
      <c r="P769" s="215"/>
      <c r="Q769" s="215"/>
      <c r="R769" s="215"/>
      <c r="S769" s="215"/>
      <c r="T769" s="216"/>
      <c r="AT769" s="217" t="s">
        <v>150</v>
      </c>
      <c r="AU769" s="217" t="s">
        <v>95</v>
      </c>
      <c r="AV769" s="14" t="s">
        <v>95</v>
      </c>
      <c r="AW769" s="14" t="s">
        <v>40</v>
      </c>
      <c r="AX769" s="14" t="s">
        <v>85</v>
      </c>
      <c r="AY769" s="217" t="s">
        <v>140</v>
      </c>
    </row>
    <row r="770" spans="2:51" s="13" customFormat="1" ht="11.25">
      <c r="B770" s="196"/>
      <c r="C770" s="197"/>
      <c r="D770" s="198" t="s">
        <v>150</v>
      </c>
      <c r="E770" s="199" t="s">
        <v>1</v>
      </c>
      <c r="F770" s="200" t="s">
        <v>1056</v>
      </c>
      <c r="G770" s="197"/>
      <c r="H770" s="199" t="s">
        <v>1</v>
      </c>
      <c r="I770" s="201"/>
      <c r="J770" s="197"/>
      <c r="K770" s="197"/>
      <c r="L770" s="202"/>
      <c r="M770" s="203"/>
      <c r="N770" s="204"/>
      <c r="O770" s="204"/>
      <c r="P770" s="204"/>
      <c r="Q770" s="204"/>
      <c r="R770" s="204"/>
      <c r="S770" s="204"/>
      <c r="T770" s="205"/>
      <c r="AT770" s="206" t="s">
        <v>150</v>
      </c>
      <c r="AU770" s="206" t="s">
        <v>95</v>
      </c>
      <c r="AV770" s="13" t="s">
        <v>93</v>
      </c>
      <c r="AW770" s="13" t="s">
        <v>40</v>
      </c>
      <c r="AX770" s="13" t="s">
        <v>85</v>
      </c>
      <c r="AY770" s="206" t="s">
        <v>140</v>
      </c>
    </row>
    <row r="771" spans="2:51" s="14" customFormat="1" ht="11.25">
      <c r="B771" s="207"/>
      <c r="C771" s="208"/>
      <c r="D771" s="198" t="s">
        <v>150</v>
      </c>
      <c r="E771" s="209" t="s">
        <v>1</v>
      </c>
      <c r="F771" s="210" t="s">
        <v>1057</v>
      </c>
      <c r="G771" s="208"/>
      <c r="H771" s="211">
        <v>1.65</v>
      </c>
      <c r="I771" s="212"/>
      <c r="J771" s="208"/>
      <c r="K771" s="208"/>
      <c r="L771" s="213"/>
      <c r="M771" s="214"/>
      <c r="N771" s="215"/>
      <c r="O771" s="215"/>
      <c r="P771" s="215"/>
      <c r="Q771" s="215"/>
      <c r="R771" s="215"/>
      <c r="S771" s="215"/>
      <c r="T771" s="216"/>
      <c r="AT771" s="217" t="s">
        <v>150</v>
      </c>
      <c r="AU771" s="217" t="s">
        <v>95</v>
      </c>
      <c r="AV771" s="14" t="s">
        <v>95</v>
      </c>
      <c r="AW771" s="14" t="s">
        <v>40</v>
      </c>
      <c r="AX771" s="14" t="s">
        <v>85</v>
      </c>
      <c r="AY771" s="217" t="s">
        <v>140</v>
      </c>
    </row>
    <row r="772" spans="2:51" s="13" customFormat="1" ht="11.25">
      <c r="B772" s="196"/>
      <c r="C772" s="197"/>
      <c r="D772" s="198" t="s">
        <v>150</v>
      </c>
      <c r="E772" s="199" t="s">
        <v>1</v>
      </c>
      <c r="F772" s="200" t="s">
        <v>1058</v>
      </c>
      <c r="G772" s="197"/>
      <c r="H772" s="199" t="s">
        <v>1</v>
      </c>
      <c r="I772" s="201"/>
      <c r="J772" s="197"/>
      <c r="K772" s="197"/>
      <c r="L772" s="202"/>
      <c r="M772" s="203"/>
      <c r="N772" s="204"/>
      <c r="O772" s="204"/>
      <c r="P772" s="204"/>
      <c r="Q772" s="204"/>
      <c r="R772" s="204"/>
      <c r="S772" s="204"/>
      <c r="T772" s="205"/>
      <c r="AT772" s="206" t="s">
        <v>150</v>
      </c>
      <c r="AU772" s="206" t="s">
        <v>95</v>
      </c>
      <c r="AV772" s="13" t="s">
        <v>93</v>
      </c>
      <c r="AW772" s="13" t="s">
        <v>40</v>
      </c>
      <c r="AX772" s="13" t="s">
        <v>85</v>
      </c>
      <c r="AY772" s="206" t="s">
        <v>140</v>
      </c>
    </row>
    <row r="773" spans="2:51" s="14" customFormat="1" ht="11.25">
      <c r="B773" s="207"/>
      <c r="C773" s="208"/>
      <c r="D773" s="198" t="s">
        <v>150</v>
      </c>
      <c r="E773" s="209" t="s">
        <v>1</v>
      </c>
      <c r="F773" s="210" t="s">
        <v>1059</v>
      </c>
      <c r="G773" s="208"/>
      <c r="H773" s="211">
        <v>4.4400000000000004</v>
      </c>
      <c r="I773" s="212"/>
      <c r="J773" s="208"/>
      <c r="K773" s="208"/>
      <c r="L773" s="213"/>
      <c r="M773" s="214"/>
      <c r="N773" s="215"/>
      <c r="O773" s="215"/>
      <c r="P773" s="215"/>
      <c r="Q773" s="215"/>
      <c r="R773" s="215"/>
      <c r="S773" s="215"/>
      <c r="T773" s="216"/>
      <c r="AT773" s="217" t="s">
        <v>150</v>
      </c>
      <c r="AU773" s="217" t="s">
        <v>95</v>
      </c>
      <c r="AV773" s="14" t="s">
        <v>95</v>
      </c>
      <c r="AW773" s="14" t="s">
        <v>40</v>
      </c>
      <c r="AX773" s="14" t="s">
        <v>85</v>
      </c>
      <c r="AY773" s="217" t="s">
        <v>140</v>
      </c>
    </row>
    <row r="774" spans="2:51" s="14" customFormat="1" ht="11.25">
      <c r="B774" s="207"/>
      <c r="C774" s="208"/>
      <c r="D774" s="198" t="s">
        <v>150</v>
      </c>
      <c r="E774" s="209" t="s">
        <v>1</v>
      </c>
      <c r="F774" s="210" t="s">
        <v>1060</v>
      </c>
      <c r="G774" s="208"/>
      <c r="H774" s="211">
        <v>1.95</v>
      </c>
      <c r="I774" s="212"/>
      <c r="J774" s="208"/>
      <c r="K774" s="208"/>
      <c r="L774" s="213"/>
      <c r="M774" s="214"/>
      <c r="N774" s="215"/>
      <c r="O774" s="215"/>
      <c r="P774" s="215"/>
      <c r="Q774" s="215"/>
      <c r="R774" s="215"/>
      <c r="S774" s="215"/>
      <c r="T774" s="216"/>
      <c r="AT774" s="217" t="s">
        <v>150</v>
      </c>
      <c r="AU774" s="217" t="s">
        <v>95</v>
      </c>
      <c r="AV774" s="14" t="s">
        <v>95</v>
      </c>
      <c r="AW774" s="14" t="s">
        <v>40</v>
      </c>
      <c r="AX774" s="14" t="s">
        <v>85</v>
      </c>
      <c r="AY774" s="217" t="s">
        <v>140</v>
      </c>
    </row>
    <row r="775" spans="2:51" s="13" customFormat="1" ht="11.25">
      <c r="B775" s="196"/>
      <c r="C775" s="197"/>
      <c r="D775" s="198" t="s">
        <v>150</v>
      </c>
      <c r="E775" s="199" t="s">
        <v>1</v>
      </c>
      <c r="F775" s="200" t="s">
        <v>1061</v>
      </c>
      <c r="G775" s="197"/>
      <c r="H775" s="199" t="s">
        <v>1</v>
      </c>
      <c r="I775" s="201"/>
      <c r="J775" s="197"/>
      <c r="K775" s="197"/>
      <c r="L775" s="202"/>
      <c r="M775" s="203"/>
      <c r="N775" s="204"/>
      <c r="O775" s="204"/>
      <c r="P775" s="204"/>
      <c r="Q775" s="204"/>
      <c r="R775" s="204"/>
      <c r="S775" s="204"/>
      <c r="T775" s="205"/>
      <c r="AT775" s="206" t="s">
        <v>150</v>
      </c>
      <c r="AU775" s="206" t="s">
        <v>95</v>
      </c>
      <c r="AV775" s="13" t="s">
        <v>93</v>
      </c>
      <c r="AW775" s="13" t="s">
        <v>40</v>
      </c>
      <c r="AX775" s="13" t="s">
        <v>85</v>
      </c>
      <c r="AY775" s="206" t="s">
        <v>140</v>
      </c>
    </row>
    <row r="776" spans="2:51" s="14" customFormat="1" ht="11.25">
      <c r="B776" s="207"/>
      <c r="C776" s="208"/>
      <c r="D776" s="198" t="s">
        <v>150</v>
      </c>
      <c r="E776" s="209" t="s">
        <v>1</v>
      </c>
      <c r="F776" s="210" t="s">
        <v>1062</v>
      </c>
      <c r="G776" s="208"/>
      <c r="H776" s="211">
        <v>4.5</v>
      </c>
      <c r="I776" s="212"/>
      <c r="J776" s="208"/>
      <c r="K776" s="208"/>
      <c r="L776" s="213"/>
      <c r="M776" s="214"/>
      <c r="N776" s="215"/>
      <c r="O776" s="215"/>
      <c r="P776" s="215"/>
      <c r="Q776" s="215"/>
      <c r="R776" s="215"/>
      <c r="S776" s="215"/>
      <c r="T776" s="216"/>
      <c r="AT776" s="217" t="s">
        <v>150</v>
      </c>
      <c r="AU776" s="217" t="s">
        <v>95</v>
      </c>
      <c r="AV776" s="14" t="s">
        <v>95</v>
      </c>
      <c r="AW776" s="14" t="s">
        <v>40</v>
      </c>
      <c r="AX776" s="14" t="s">
        <v>85</v>
      </c>
      <c r="AY776" s="217" t="s">
        <v>140</v>
      </c>
    </row>
    <row r="777" spans="2:51" s="13" customFormat="1" ht="11.25">
      <c r="B777" s="196"/>
      <c r="C777" s="197"/>
      <c r="D777" s="198" t="s">
        <v>150</v>
      </c>
      <c r="E777" s="199" t="s">
        <v>1</v>
      </c>
      <c r="F777" s="200" t="s">
        <v>1063</v>
      </c>
      <c r="G777" s="197"/>
      <c r="H777" s="199" t="s">
        <v>1</v>
      </c>
      <c r="I777" s="201"/>
      <c r="J777" s="197"/>
      <c r="K777" s="197"/>
      <c r="L777" s="202"/>
      <c r="M777" s="203"/>
      <c r="N777" s="204"/>
      <c r="O777" s="204"/>
      <c r="P777" s="204"/>
      <c r="Q777" s="204"/>
      <c r="R777" s="204"/>
      <c r="S777" s="204"/>
      <c r="T777" s="205"/>
      <c r="AT777" s="206" t="s">
        <v>150</v>
      </c>
      <c r="AU777" s="206" t="s">
        <v>95</v>
      </c>
      <c r="AV777" s="13" t="s">
        <v>93</v>
      </c>
      <c r="AW777" s="13" t="s">
        <v>40</v>
      </c>
      <c r="AX777" s="13" t="s">
        <v>85</v>
      </c>
      <c r="AY777" s="206" t="s">
        <v>140</v>
      </c>
    </row>
    <row r="778" spans="2:51" s="14" customFormat="1" ht="11.25">
      <c r="B778" s="207"/>
      <c r="C778" s="208"/>
      <c r="D778" s="198" t="s">
        <v>150</v>
      </c>
      <c r="E778" s="209" t="s">
        <v>1</v>
      </c>
      <c r="F778" s="210" t="s">
        <v>1064</v>
      </c>
      <c r="G778" s="208"/>
      <c r="H778" s="211">
        <v>4.3499999999999996</v>
      </c>
      <c r="I778" s="212"/>
      <c r="J778" s="208"/>
      <c r="K778" s="208"/>
      <c r="L778" s="213"/>
      <c r="M778" s="214"/>
      <c r="N778" s="215"/>
      <c r="O778" s="215"/>
      <c r="P778" s="215"/>
      <c r="Q778" s="215"/>
      <c r="R778" s="215"/>
      <c r="S778" s="215"/>
      <c r="T778" s="216"/>
      <c r="AT778" s="217" t="s">
        <v>150</v>
      </c>
      <c r="AU778" s="217" t="s">
        <v>95</v>
      </c>
      <c r="AV778" s="14" t="s">
        <v>95</v>
      </c>
      <c r="AW778" s="14" t="s">
        <v>40</v>
      </c>
      <c r="AX778" s="14" t="s">
        <v>85</v>
      </c>
      <c r="AY778" s="217" t="s">
        <v>140</v>
      </c>
    </row>
    <row r="779" spans="2:51" s="13" customFormat="1" ht="11.25">
      <c r="B779" s="196"/>
      <c r="C779" s="197"/>
      <c r="D779" s="198" t="s">
        <v>150</v>
      </c>
      <c r="E779" s="199" t="s">
        <v>1</v>
      </c>
      <c r="F779" s="200" t="s">
        <v>1065</v>
      </c>
      <c r="G779" s="197"/>
      <c r="H779" s="199" t="s">
        <v>1</v>
      </c>
      <c r="I779" s="201"/>
      <c r="J779" s="197"/>
      <c r="K779" s="197"/>
      <c r="L779" s="202"/>
      <c r="M779" s="203"/>
      <c r="N779" s="204"/>
      <c r="O779" s="204"/>
      <c r="P779" s="204"/>
      <c r="Q779" s="204"/>
      <c r="R779" s="204"/>
      <c r="S779" s="204"/>
      <c r="T779" s="205"/>
      <c r="AT779" s="206" t="s">
        <v>150</v>
      </c>
      <c r="AU779" s="206" t="s">
        <v>95</v>
      </c>
      <c r="AV779" s="13" t="s">
        <v>93</v>
      </c>
      <c r="AW779" s="13" t="s">
        <v>40</v>
      </c>
      <c r="AX779" s="13" t="s">
        <v>85</v>
      </c>
      <c r="AY779" s="206" t="s">
        <v>140</v>
      </c>
    </row>
    <row r="780" spans="2:51" s="14" customFormat="1" ht="11.25">
      <c r="B780" s="207"/>
      <c r="C780" s="208"/>
      <c r="D780" s="198" t="s">
        <v>150</v>
      </c>
      <c r="E780" s="209" t="s">
        <v>1</v>
      </c>
      <c r="F780" s="210" t="s">
        <v>1066</v>
      </c>
      <c r="G780" s="208"/>
      <c r="H780" s="211">
        <v>7.3209999999999997</v>
      </c>
      <c r="I780" s="212"/>
      <c r="J780" s="208"/>
      <c r="K780" s="208"/>
      <c r="L780" s="213"/>
      <c r="M780" s="214"/>
      <c r="N780" s="215"/>
      <c r="O780" s="215"/>
      <c r="P780" s="215"/>
      <c r="Q780" s="215"/>
      <c r="R780" s="215"/>
      <c r="S780" s="215"/>
      <c r="T780" s="216"/>
      <c r="AT780" s="217" t="s">
        <v>150</v>
      </c>
      <c r="AU780" s="217" t="s">
        <v>95</v>
      </c>
      <c r="AV780" s="14" t="s">
        <v>95</v>
      </c>
      <c r="AW780" s="14" t="s">
        <v>40</v>
      </c>
      <c r="AX780" s="14" t="s">
        <v>85</v>
      </c>
      <c r="AY780" s="217" t="s">
        <v>140</v>
      </c>
    </row>
    <row r="781" spans="2:51" s="14" customFormat="1" ht="11.25">
      <c r="B781" s="207"/>
      <c r="C781" s="208"/>
      <c r="D781" s="198" t="s">
        <v>150</v>
      </c>
      <c r="E781" s="209" t="s">
        <v>1</v>
      </c>
      <c r="F781" s="210" t="s">
        <v>1067</v>
      </c>
      <c r="G781" s="208"/>
      <c r="H781" s="211">
        <v>8.3420000000000005</v>
      </c>
      <c r="I781" s="212"/>
      <c r="J781" s="208"/>
      <c r="K781" s="208"/>
      <c r="L781" s="213"/>
      <c r="M781" s="214"/>
      <c r="N781" s="215"/>
      <c r="O781" s="215"/>
      <c r="P781" s="215"/>
      <c r="Q781" s="215"/>
      <c r="R781" s="215"/>
      <c r="S781" s="215"/>
      <c r="T781" s="216"/>
      <c r="AT781" s="217" t="s">
        <v>150</v>
      </c>
      <c r="AU781" s="217" t="s">
        <v>95</v>
      </c>
      <c r="AV781" s="14" t="s">
        <v>95</v>
      </c>
      <c r="AW781" s="14" t="s">
        <v>40</v>
      </c>
      <c r="AX781" s="14" t="s">
        <v>85</v>
      </c>
      <c r="AY781" s="217" t="s">
        <v>140</v>
      </c>
    </row>
    <row r="782" spans="2:51" s="13" customFormat="1" ht="11.25">
      <c r="B782" s="196"/>
      <c r="C782" s="197"/>
      <c r="D782" s="198" t="s">
        <v>150</v>
      </c>
      <c r="E782" s="199" t="s">
        <v>1</v>
      </c>
      <c r="F782" s="200" t="s">
        <v>1068</v>
      </c>
      <c r="G782" s="197"/>
      <c r="H782" s="199" t="s">
        <v>1</v>
      </c>
      <c r="I782" s="201"/>
      <c r="J782" s="197"/>
      <c r="K782" s="197"/>
      <c r="L782" s="202"/>
      <c r="M782" s="203"/>
      <c r="N782" s="204"/>
      <c r="O782" s="204"/>
      <c r="P782" s="204"/>
      <c r="Q782" s="204"/>
      <c r="R782" s="204"/>
      <c r="S782" s="204"/>
      <c r="T782" s="205"/>
      <c r="AT782" s="206" t="s">
        <v>150</v>
      </c>
      <c r="AU782" s="206" t="s">
        <v>95</v>
      </c>
      <c r="AV782" s="13" t="s">
        <v>93</v>
      </c>
      <c r="AW782" s="13" t="s">
        <v>40</v>
      </c>
      <c r="AX782" s="13" t="s">
        <v>85</v>
      </c>
      <c r="AY782" s="206" t="s">
        <v>140</v>
      </c>
    </row>
    <row r="783" spans="2:51" s="14" customFormat="1" ht="11.25">
      <c r="B783" s="207"/>
      <c r="C783" s="208"/>
      <c r="D783" s="198" t="s">
        <v>150</v>
      </c>
      <c r="E783" s="209" t="s">
        <v>1</v>
      </c>
      <c r="F783" s="210" t="s">
        <v>1069</v>
      </c>
      <c r="G783" s="208"/>
      <c r="H783" s="211">
        <v>5.99</v>
      </c>
      <c r="I783" s="212"/>
      <c r="J783" s="208"/>
      <c r="K783" s="208"/>
      <c r="L783" s="213"/>
      <c r="M783" s="214"/>
      <c r="N783" s="215"/>
      <c r="O783" s="215"/>
      <c r="P783" s="215"/>
      <c r="Q783" s="215"/>
      <c r="R783" s="215"/>
      <c r="S783" s="215"/>
      <c r="T783" s="216"/>
      <c r="AT783" s="217" t="s">
        <v>150</v>
      </c>
      <c r="AU783" s="217" t="s">
        <v>95</v>
      </c>
      <c r="AV783" s="14" t="s">
        <v>95</v>
      </c>
      <c r="AW783" s="14" t="s">
        <v>40</v>
      </c>
      <c r="AX783" s="14" t="s">
        <v>85</v>
      </c>
      <c r="AY783" s="217" t="s">
        <v>140</v>
      </c>
    </row>
    <row r="784" spans="2:51" s="14" customFormat="1" ht="11.25">
      <c r="B784" s="207"/>
      <c r="C784" s="208"/>
      <c r="D784" s="198" t="s">
        <v>150</v>
      </c>
      <c r="E784" s="209" t="s">
        <v>1</v>
      </c>
      <c r="F784" s="210" t="s">
        <v>1070</v>
      </c>
      <c r="G784" s="208"/>
      <c r="H784" s="211">
        <v>7.84</v>
      </c>
      <c r="I784" s="212"/>
      <c r="J784" s="208"/>
      <c r="K784" s="208"/>
      <c r="L784" s="213"/>
      <c r="M784" s="214"/>
      <c r="N784" s="215"/>
      <c r="O784" s="215"/>
      <c r="P784" s="215"/>
      <c r="Q784" s="215"/>
      <c r="R784" s="215"/>
      <c r="S784" s="215"/>
      <c r="T784" s="216"/>
      <c r="AT784" s="217" t="s">
        <v>150</v>
      </c>
      <c r="AU784" s="217" t="s">
        <v>95</v>
      </c>
      <c r="AV784" s="14" t="s">
        <v>95</v>
      </c>
      <c r="AW784" s="14" t="s">
        <v>40</v>
      </c>
      <c r="AX784" s="14" t="s">
        <v>85</v>
      </c>
      <c r="AY784" s="217" t="s">
        <v>140</v>
      </c>
    </row>
    <row r="785" spans="1:65" s="15" customFormat="1" ht="11.25">
      <c r="B785" s="218"/>
      <c r="C785" s="219"/>
      <c r="D785" s="198" t="s">
        <v>150</v>
      </c>
      <c r="E785" s="220" t="s">
        <v>1</v>
      </c>
      <c r="F785" s="221" t="s">
        <v>161</v>
      </c>
      <c r="G785" s="219"/>
      <c r="H785" s="222">
        <v>67.373000000000005</v>
      </c>
      <c r="I785" s="223"/>
      <c r="J785" s="219"/>
      <c r="K785" s="219"/>
      <c r="L785" s="224"/>
      <c r="M785" s="225"/>
      <c r="N785" s="226"/>
      <c r="O785" s="226"/>
      <c r="P785" s="226"/>
      <c r="Q785" s="226"/>
      <c r="R785" s="226"/>
      <c r="S785" s="226"/>
      <c r="T785" s="227"/>
      <c r="AT785" s="228" t="s">
        <v>150</v>
      </c>
      <c r="AU785" s="228" t="s">
        <v>95</v>
      </c>
      <c r="AV785" s="15" t="s">
        <v>148</v>
      </c>
      <c r="AW785" s="15" t="s">
        <v>40</v>
      </c>
      <c r="AX785" s="15" t="s">
        <v>93</v>
      </c>
      <c r="AY785" s="228" t="s">
        <v>140</v>
      </c>
    </row>
    <row r="786" spans="1:65" s="2" customFormat="1" ht="37.9" customHeight="1">
      <c r="A786" s="35"/>
      <c r="B786" s="36"/>
      <c r="C786" s="183" t="s">
        <v>1071</v>
      </c>
      <c r="D786" s="183" t="s">
        <v>143</v>
      </c>
      <c r="E786" s="184" t="s">
        <v>1072</v>
      </c>
      <c r="F786" s="185" t="s">
        <v>1073</v>
      </c>
      <c r="G786" s="186" t="s">
        <v>164</v>
      </c>
      <c r="H786" s="187">
        <v>80.400999999999996</v>
      </c>
      <c r="I786" s="188"/>
      <c r="J786" s="189">
        <f>ROUND(I786*H786,2)</f>
        <v>0</v>
      </c>
      <c r="K786" s="185" t="s">
        <v>147</v>
      </c>
      <c r="L786" s="40"/>
      <c r="M786" s="190" t="s">
        <v>1</v>
      </c>
      <c r="N786" s="191" t="s">
        <v>50</v>
      </c>
      <c r="O786" s="72"/>
      <c r="P786" s="192">
        <f>O786*H786</f>
        <v>0</v>
      </c>
      <c r="Q786" s="192">
        <v>5.1999999999999998E-3</v>
      </c>
      <c r="R786" s="192">
        <f>Q786*H786</f>
        <v>0.41808519999999993</v>
      </c>
      <c r="S786" s="192">
        <v>0</v>
      </c>
      <c r="T786" s="193">
        <f>S786*H786</f>
        <v>0</v>
      </c>
      <c r="U786" s="35"/>
      <c r="V786" s="35"/>
      <c r="W786" s="35"/>
      <c r="X786" s="35"/>
      <c r="Y786" s="35"/>
      <c r="Z786" s="35"/>
      <c r="AA786" s="35"/>
      <c r="AB786" s="35"/>
      <c r="AC786" s="35"/>
      <c r="AD786" s="35"/>
      <c r="AE786" s="35"/>
      <c r="AR786" s="194" t="s">
        <v>272</v>
      </c>
      <c r="AT786" s="194" t="s">
        <v>143</v>
      </c>
      <c r="AU786" s="194" t="s">
        <v>95</v>
      </c>
      <c r="AY786" s="17" t="s">
        <v>140</v>
      </c>
      <c r="BE786" s="195">
        <f>IF(N786="základní",J786,0)</f>
        <v>0</v>
      </c>
      <c r="BF786" s="195">
        <f>IF(N786="snížená",J786,0)</f>
        <v>0</v>
      </c>
      <c r="BG786" s="195">
        <f>IF(N786="zákl. přenesená",J786,0)</f>
        <v>0</v>
      </c>
      <c r="BH786" s="195">
        <f>IF(N786="sníž. přenesená",J786,0)</f>
        <v>0</v>
      </c>
      <c r="BI786" s="195">
        <f>IF(N786="nulová",J786,0)</f>
        <v>0</v>
      </c>
      <c r="BJ786" s="17" t="s">
        <v>93</v>
      </c>
      <c r="BK786" s="195">
        <f>ROUND(I786*H786,2)</f>
        <v>0</v>
      </c>
      <c r="BL786" s="17" t="s">
        <v>272</v>
      </c>
      <c r="BM786" s="194" t="s">
        <v>1074</v>
      </c>
    </row>
    <row r="787" spans="1:65" s="14" customFormat="1" ht="11.25">
      <c r="B787" s="207"/>
      <c r="C787" s="208"/>
      <c r="D787" s="198" t="s">
        <v>150</v>
      </c>
      <c r="E787" s="209" t="s">
        <v>1</v>
      </c>
      <c r="F787" s="210" t="s">
        <v>254</v>
      </c>
      <c r="G787" s="208"/>
      <c r="H787" s="211">
        <v>16.521000000000001</v>
      </c>
      <c r="I787" s="212"/>
      <c r="J787" s="208"/>
      <c r="K787" s="208"/>
      <c r="L787" s="213"/>
      <c r="M787" s="214"/>
      <c r="N787" s="215"/>
      <c r="O787" s="215"/>
      <c r="P787" s="215"/>
      <c r="Q787" s="215"/>
      <c r="R787" s="215"/>
      <c r="S787" s="215"/>
      <c r="T787" s="216"/>
      <c r="AT787" s="217" t="s">
        <v>150</v>
      </c>
      <c r="AU787" s="217" t="s">
        <v>95</v>
      </c>
      <c r="AV787" s="14" t="s">
        <v>95</v>
      </c>
      <c r="AW787" s="14" t="s">
        <v>40</v>
      </c>
      <c r="AX787" s="14" t="s">
        <v>85</v>
      </c>
      <c r="AY787" s="217" t="s">
        <v>140</v>
      </c>
    </row>
    <row r="788" spans="1:65" s="14" customFormat="1" ht="11.25">
      <c r="B788" s="207"/>
      <c r="C788" s="208"/>
      <c r="D788" s="198" t="s">
        <v>150</v>
      </c>
      <c r="E788" s="209" t="s">
        <v>1</v>
      </c>
      <c r="F788" s="210" t="s">
        <v>255</v>
      </c>
      <c r="G788" s="208"/>
      <c r="H788" s="211">
        <v>17.702000000000002</v>
      </c>
      <c r="I788" s="212"/>
      <c r="J788" s="208"/>
      <c r="K788" s="208"/>
      <c r="L788" s="213"/>
      <c r="M788" s="214"/>
      <c r="N788" s="215"/>
      <c r="O788" s="215"/>
      <c r="P788" s="215"/>
      <c r="Q788" s="215"/>
      <c r="R788" s="215"/>
      <c r="S788" s="215"/>
      <c r="T788" s="216"/>
      <c r="AT788" s="217" t="s">
        <v>150</v>
      </c>
      <c r="AU788" s="217" t="s">
        <v>95</v>
      </c>
      <c r="AV788" s="14" t="s">
        <v>95</v>
      </c>
      <c r="AW788" s="14" t="s">
        <v>40</v>
      </c>
      <c r="AX788" s="14" t="s">
        <v>85</v>
      </c>
      <c r="AY788" s="217" t="s">
        <v>140</v>
      </c>
    </row>
    <row r="789" spans="1:65" s="14" customFormat="1" ht="11.25">
      <c r="B789" s="207"/>
      <c r="C789" s="208"/>
      <c r="D789" s="198" t="s">
        <v>150</v>
      </c>
      <c r="E789" s="209" t="s">
        <v>1</v>
      </c>
      <c r="F789" s="210" t="s">
        <v>256</v>
      </c>
      <c r="G789" s="208"/>
      <c r="H789" s="211">
        <v>9.0609999999999999</v>
      </c>
      <c r="I789" s="212"/>
      <c r="J789" s="208"/>
      <c r="K789" s="208"/>
      <c r="L789" s="213"/>
      <c r="M789" s="214"/>
      <c r="N789" s="215"/>
      <c r="O789" s="215"/>
      <c r="P789" s="215"/>
      <c r="Q789" s="215"/>
      <c r="R789" s="215"/>
      <c r="S789" s="215"/>
      <c r="T789" s="216"/>
      <c r="AT789" s="217" t="s">
        <v>150</v>
      </c>
      <c r="AU789" s="217" t="s">
        <v>95</v>
      </c>
      <c r="AV789" s="14" t="s">
        <v>95</v>
      </c>
      <c r="AW789" s="14" t="s">
        <v>40</v>
      </c>
      <c r="AX789" s="14" t="s">
        <v>85</v>
      </c>
      <c r="AY789" s="217" t="s">
        <v>140</v>
      </c>
    </row>
    <row r="790" spans="1:65" s="14" customFormat="1" ht="22.5">
      <c r="B790" s="207"/>
      <c r="C790" s="208"/>
      <c r="D790" s="198" t="s">
        <v>150</v>
      </c>
      <c r="E790" s="209" t="s">
        <v>1</v>
      </c>
      <c r="F790" s="210" t="s">
        <v>257</v>
      </c>
      <c r="G790" s="208"/>
      <c r="H790" s="211">
        <v>10.561999999999999</v>
      </c>
      <c r="I790" s="212"/>
      <c r="J790" s="208"/>
      <c r="K790" s="208"/>
      <c r="L790" s="213"/>
      <c r="M790" s="214"/>
      <c r="N790" s="215"/>
      <c r="O790" s="215"/>
      <c r="P790" s="215"/>
      <c r="Q790" s="215"/>
      <c r="R790" s="215"/>
      <c r="S790" s="215"/>
      <c r="T790" s="216"/>
      <c r="AT790" s="217" t="s">
        <v>150</v>
      </c>
      <c r="AU790" s="217" t="s">
        <v>95</v>
      </c>
      <c r="AV790" s="14" t="s">
        <v>95</v>
      </c>
      <c r="AW790" s="14" t="s">
        <v>40</v>
      </c>
      <c r="AX790" s="14" t="s">
        <v>85</v>
      </c>
      <c r="AY790" s="217" t="s">
        <v>140</v>
      </c>
    </row>
    <row r="791" spans="1:65" s="14" customFormat="1" ht="22.5">
      <c r="B791" s="207"/>
      <c r="C791" s="208"/>
      <c r="D791" s="198" t="s">
        <v>150</v>
      </c>
      <c r="E791" s="209" t="s">
        <v>1</v>
      </c>
      <c r="F791" s="210" t="s">
        <v>258</v>
      </c>
      <c r="G791" s="208"/>
      <c r="H791" s="211">
        <v>15.269</v>
      </c>
      <c r="I791" s="212"/>
      <c r="J791" s="208"/>
      <c r="K791" s="208"/>
      <c r="L791" s="213"/>
      <c r="M791" s="214"/>
      <c r="N791" s="215"/>
      <c r="O791" s="215"/>
      <c r="P791" s="215"/>
      <c r="Q791" s="215"/>
      <c r="R791" s="215"/>
      <c r="S791" s="215"/>
      <c r="T791" s="216"/>
      <c r="AT791" s="217" t="s">
        <v>150</v>
      </c>
      <c r="AU791" s="217" t="s">
        <v>95</v>
      </c>
      <c r="AV791" s="14" t="s">
        <v>95</v>
      </c>
      <c r="AW791" s="14" t="s">
        <v>40</v>
      </c>
      <c r="AX791" s="14" t="s">
        <v>85</v>
      </c>
      <c r="AY791" s="217" t="s">
        <v>140</v>
      </c>
    </row>
    <row r="792" spans="1:65" s="14" customFormat="1" ht="11.25">
      <c r="B792" s="207"/>
      <c r="C792" s="208"/>
      <c r="D792" s="198" t="s">
        <v>150</v>
      </c>
      <c r="E792" s="209" t="s">
        <v>1</v>
      </c>
      <c r="F792" s="210" t="s">
        <v>259</v>
      </c>
      <c r="G792" s="208"/>
      <c r="H792" s="211">
        <v>11.286</v>
      </c>
      <c r="I792" s="212"/>
      <c r="J792" s="208"/>
      <c r="K792" s="208"/>
      <c r="L792" s="213"/>
      <c r="M792" s="214"/>
      <c r="N792" s="215"/>
      <c r="O792" s="215"/>
      <c r="P792" s="215"/>
      <c r="Q792" s="215"/>
      <c r="R792" s="215"/>
      <c r="S792" s="215"/>
      <c r="T792" s="216"/>
      <c r="AT792" s="217" t="s">
        <v>150</v>
      </c>
      <c r="AU792" s="217" t="s">
        <v>95</v>
      </c>
      <c r="AV792" s="14" t="s">
        <v>95</v>
      </c>
      <c r="AW792" s="14" t="s">
        <v>40</v>
      </c>
      <c r="AX792" s="14" t="s">
        <v>85</v>
      </c>
      <c r="AY792" s="217" t="s">
        <v>140</v>
      </c>
    </row>
    <row r="793" spans="1:65" s="15" customFormat="1" ht="11.25">
      <c r="B793" s="218"/>
      <c r="C793" s="219"/>
      <c r="D793" s="198" t="s">
        <v>150</v>
      </c>
      <c r="E793" s="220" t="s">
        <v>1</v>
      </c>
      <c r="F793" s="221" t="s">
        <v>161</v>
      </c>
      <c r="G793" s="219"/>
      <c r="H793" s="222">
        <v>80.400999999999996</v>
      </c>
      <c r="I793" s="223"/>
      <c r="J793" s="219"/>
      <c r="K793" s="219"/>
      <c r="L793" s="224"/>
      <c r="M793" s="225"/>
      <c r="N793" s="226"/>
      <c r="O793" s="226"/>
      <c r="P793" s="226"/>
      <c r="Q793" s="226"/>
      <c r="R793" s="226"/>
      <c r="S793" s="226"/>
      <c r="T793" s="227"/>
      <c r="AT793" s="228" t="s">
        <v>150</v>
      </c>
      <c r="AU793" s="228" t="s">
        <v>95</v>
      </c>
      <c r="AV793" s="15" t="s">
        <v>148</v>
      </c>
      <c r="AW793" s="15" t="s">
        <v>40</v>
      </c>
      <c r="AX793" s="15" t="s">
        <v>93</v>
      </c>
      <c r="AY793" s="228" t="s">
        <v>140</v>
      </c>
    </row>
    <row r="794" spans="1:65" s="2" customFormat="1" ht="16.5" customHeight="1">
      <c r="A794" s="35"/>
      <c r="B794" s="36"/>
      <c r="C794" s="229" t="s">
        <v>1075</v>
      </c>
      <c r="D794" s="229" t="s">
        <v>296</v>
      </c>
      <c r="E794" s="230" t="s">
        <v>1076</v>
      </c>
      <c r="F794" s="231" t="s">
        <v>1077</v>
      </c>
      <c r="G794" s="232" t="s">
        <v>164</v>
      </c>
      <c r="H794" s="233">
        <v>88.441000000000003</v>
      </c>
      <c r="I794" s="234"/>
      <c r="J794" s="235">
        <f>ROUND(I794*H794,2)</f>
        <v>0</v>
      </c>
      <c r="K794" s="231" t="s">
        <v>147</v>
      </c>
      <c r="L794" s="236"/>
      <c r="M794" s="237" t="s">
        <v>1</v>
      </c>
      <c r="N794" s="238" t="s">
        <v>50</v>
      </c>
      <c r="O794" s="72"/>
      <c r="P794" s="192">
        <f>O794*H794</f>
        <v>0</v>
      </c>
      <c r="Q794" s="192">
        <v>1.26E-2</v>
      </c>
      <c r="R794" s="192">
        <f>Q794*H794</f>
        <v>1.1143566</v>
      </c>
      <c r="S794" s="192">
        <v>0</v>
      </c>
      <c r="T794" s="193">
        <f>S794*H794</f>
        <v>0</v>
      </c>
      <c r="U794" s="35"/>
      <c r="V794" s="35"/>
      <c r="W794" s="35"/>
      <c r="X794" s="35"/>
      <c r="Y794" s="35"/>
      <c r="Z794" s="35"/>
      <c r="AA794" s="35"/>
      <c r="AB794" s="35"/>
      <c r="AC794" s="35"/>
      <c r="AD794" s="35"/>
      <c r="AE794" s="35"/>
      <c r="AR794" s="194" t="s">
        <v>321</v>
      </c>
      <c r="AT794" s="194" t="s">
        <v>296</v>
      </c>
      <c r="AU794" s="194" t="s">
        <v>95</v>
      </c>
      <c r="AY794" s="17" t="s">
        <v>140</v>
      </c>
      <c r="BE794" s="195">
        <f>IF(N794="základní",J794,0)</f>
        <v>0</v>
      </c>
      <c r="BF794" s="195">
        <f>IF(N794="snížená",J794,0)</f>
        <v>0</v>
      </c>
      <c r="BG794" s="195">
        <f>IF(N794="zákl. přenesená",J794,0)</f>
        <v>0</v>
      </c>
      <c r="BH794" s="195">
        <f>IF(N794="sníž. přenesená",J794,0)</f>
        <v>0</v>
      </c>
      <c r="BI794" s="195">
        <f>IF(N794="nulová",J794,0)</f>
        <v>0</v>
      </c>
      <c r="BJ794" s="17" t="s">
        <v>93</v>
      </c>
      <c r="BK794" s="195">
        <f>ROUND(I794*H794,2)</f>
        <v>0</v>
      </c>
      <c r="BL794" s="17" t="s">
        <v>272</v>
      </c>
      <c r="BM794" s="194" t="s">
        <v>1078</v>
      </c>
    </row>
    <row r="795" spans="1:65" s="14" customFormat="1" ht="11.25">
      <c r="B795" s="207"/>
      <c r="C795" s="208"/>
      <c r="D795" s="198" t="s">
        <v>150</v>
      </c>
      <c r="E795" s="208"/>
      <c r="F795" s="210" t="s">
        <v>1079</v>
      </c>
      <c r="G795" s="208"/>
      <c r="H795" s="211">
        <v>88.441000000000003</v>
      </c>
      <c r="I795" s="212"/>
      <c r="J795" s="208"/>
      <c r="K795" s="208"/>
      <c r="L795" s="213"/>
      <c r="M795" s="214"/>
      <c r="N795" s="215"/>
      <c r="O795" s="215"/>
      <c r="P795" s="215"/>
      <c r="Q795" s="215"/>
      <c r="R795" s="215"/>
      <c r="S795" s="215"/>
      <c r="T795" s="216"/>
      <c r="AT795" s="217" t="s">
        <v>150</v>
      </c>
      <c r="AU795" s="217" t="s">
        <v>95</v>
      </c>
      <c r="AV795" s="14" t="s">
        <v>95</v>
      </c>
      <c r="AW795" s="14" t="s">
        <v>4</v>
      </c>
      <c r="AX795" s="14" t="s">
        <v>93</v>
      </c>
      <c r="AY795" s="217" t="s">
        <v>140</v>
      </c>
    </row>
    <row r="796" spans="1:65" s="2" customFormat="1" ht="24.2" customHeight="1">
      <c r="A796" s="35"/>
      <c r="B796" s="36"/>
      <c r="C796" s="183" t="s">
        <v>1080</v>
      </c>
      <c r="D796" s="183" t="s">
        <v>143</v>
      </c>
      <c r="E796" s="184" t="s">
        <v>1081</v>
      </c>
      <c r="F796" s="185" t="s">
        <v>1082</v>
      </c>
      <c r="G796" s="186" t="s">
        <v>357</v>
      </c>
      <c r="H796" s="187">
        <v>13.9</v>
      </c>
      <c r="I796" s="188"/>
      <c r="J796" s="189">
        <f>ROUND(I796*H796,2)</f>
        <v>0</v>
      </c>
      <c r="K796" s="185" t="s">
        <v>147</v>
      </c>
      <c r="L796" s="40"/>
      <c r="M796" s="190" t="s">
        <v>1</v>
      </c>
      <c r="N796" s="191" t="s">
        <v>50</v>
      </c>
      <c r="O796" s="72"/>
      <c r="P796" s="192">
        <f>O796*H796</f>
        <v>0</v>
      </c>
      <c r="Q796" s="192">
        <v>5.5000000000000003E-4</v>
      </c>
      <c r="R796" s="192">
        <f>Q796*H796</f>
        <v>7.6450000000000008E-3</v>
      </c>
      <c r="S796" s="192">
        <v>0</v>
      </c>
      <c r="T796" s="193">
        <f>S796*H796</f>
        <v>0</v>
      </c>
      <c r="U796" s="35"/>
      <c r="V796" s="35"/>
      <c r="W796" s="35"/>
      <c r="X796" s="35"/>
      <c r="Y796" s="35"/>
      <c r="Z796" s="35"/>
      <c r="AA796" s="35"/>
      <c r="AB796" s="35"/>
      <c r="AC796" s="35"/>
      <c r="AD796" s="35"/>
      <c r="AE796" s="35"/>
      <c r="AR796" s="194" t="s">
        <v>272</v>
      </c>
      <c r="AT796" s="194" t="s">
        <v>143</v>
      </c>
      <c r="AU796" s="194" t="s">
        <v>95</v>
      </c>
      <c r="AY796" s="17" t="s">
        <v>140</v>
      </c>
      <c r="BE796" s="195">
        <f>IF(N796="základní",J796,0)</f>
        <v>0</v>
      </c>
      <c r="BF796" s="195">
        <f>IF(N796="snížená",J796,0)</f>
        <v>0</v>
      </c>
      <c r="BG796" s="195">
        <f>IF(N796="zákl. přenesená",J796,0)</f>
        <v>0</v>
      </c>
      <c r="BH796" s="195">
        <f>IF(N796="sníž. přenesená",J796,0)</f>
        <v>0</v>
      </c>
      <c r="BI796" s="195">
        <f>IF(N796="nulová",J796,0)</f>
        <v>0</v>
      </c>
      <c r="BJ796" s="17" t="s">
        <v>93</v>
      </c>
      <c r="BK796" s="195">
        <f>ROUND(I796*H796,2)</f>
        <v>0</v>
      </c>
      <c r="BL796" s="17" t="s">
        <v>272</v>
      </c>
      <c r="BM796" s="194" t="s">
        <v>1083</v>
      </c>
    </row>
    <row r="797" spans="1:65" s="14" customFormat="1" ht="11.25">
      <c r="B797" s="207"/>
      <c r="C797" s="208"/>
      <c r="D797" s="198" t="s">
        <v>150</v>
      </c>
      <c r="E797" s="209" t="s">
        <v>1</v>
      </c>
      <c r="F797" s="210" t="s">
        <v>1084</v>
      </c>
      <c r="G797" s="208"/>
      <c r="H797" s="211">
        <v>4.8</v>
      </c>
      <c r="I797" s="212"/>
      <c r="J797" s="208"/>
      <c r="K797" s="208"/>
      <c r="L797" s="213"/>
      <c r="M797" s="214"/>
      <c r="N797" s="215"/>
      <c r="O797" s="215"/>
      <c r="P797" s="215"/>
      <c r="Q797" s="215"/>
      <c r="R797" s="215"/>
      <c r="S797" s="215"/>
      <c r="T797" s="216"/>
      <c r="AT797" s="217" t="s">
        <v>150</v>
      </c>
      <c r="AU797" s="217" t="s">
        <v>95</v>
      </c>
      <c r="AV797" s="14" t="s">
        <v>95</v>
      </c>
      <c r="AW797" s="14" t="s">
        <v>40</v>
      </c>
      <c r="AX797" s="14" t="s">
        <v>85</v>
      </c>
      <c r="AY797" s="217" t="s">
        <v>140</v>
      </c>
    </row>
    <row r="798" spans="1:65" s="14" customFormat="1" ht="11.25">
      <c r="B798" s="207"/>
      <c r="C798" s="208"/>
      <c r="D798" s="198" t="s">
        <v>150</v>
      </c>
      <c r="E798" s="209" t="s">
        <v>1</v>
      </c>
      <c r="F798" s="210" t="s">
        <v>1085</v>
      </c>
      <c r="G798" s="208"/>
      <c r="H798" s="211">
        <v>0.9</v>
      </c>
      <c r="I798" s="212"/>
      <c r="J798" s="208"/>
      <c r="K798" s="208"/>
      <c r="L798" s="213"/>
      <c r="M798" s="214"/>
      <c r="N798" s="215"/>
      <c r="O798" s="215"/>
      <c r="P798" s="215"/>
      <c r="Q798" s="215"/>
      <c r="R798" s="215"/>
      <c r="S798" s="215"/>
      <c r="T798" s="216"/>
      <c r="AT798" s="217" t="s">
        <v>150</v>
      </c>
      <c r="AU798" s="217" t="s">
        <v>95</v>
      </c>
      <c r="AV798" s="14" t="s">
        <v>95</v>
      </c>
      <c r="AW798" s="14" t="s">
        <v>40</v>
      </c>
      <c r="AX798" s="14" t="s">
        <v>85</v>
      </c>
      <c r="AY798" s="217" t="s">
        <v>140</v>
      </c>
    </row>
    <row r="799" spans="1:65" s="14" customFormat="1" ht="11.25">
      <c r="B799" s="207"/>
      <c r="C799" s="208"/>
      <c r="D799" s="198" t="s">
        <v>150</v>
      </c>
      <c r="E799" s="209" t="s">
        <v>1</v>
      </c>
      <c r="F799" s="210" t="s">
        <v>1086</v>
      </c>
      <c r="G799" s="208"/>
      <c r="H799" s="211">
        <v>0.9</v>
      </c>
      <c r="I799" s="212"/>
      <c r="J799" s="208"/>
      <c r="K799" s="208"/>
      <c r="L799" s="213"/>
      <c r="M799" s="214"/>
      <c r="N799" s="215"/>
      <c r="O799" s="215"/>
      <c r="P799" s="215"/>
      <c r="Q799" s="215"/>
      <c r="R799" s="215"/>
      <c r="S799" s="215"/>
      <c r="T799" s="216"/>
      <c r="AT799" s="217" t="s">
        <v>150</v>
      </c>
      <c r="AU799" s="217" t="s">
        <v>95</v>
      </c>
      <c r="AV799" s="14" t="s">
        <v>95</v>
      </c>
      <c r="AW799" s="14" t="s">
        <v>40</v>
      </c>
      <c r="AX799" s="14" t="s">
        <v>85</v>
      </c>
      <c r="AY799" s="217" t="s">
        <v>140</v>
      </c>
    </row>
    <row r="800" spans="1:65" s="14" customFormat="1" ht="11.25">
      <c r="B800" s="207"/>
      <c r="C800" s="208"/>
      <c r="D800" s="198" t="s">
        <v>150</v>
      </c>
      <c r="E800" s="209" t="s">
        <v>1</v>
      </c>
      <c r="F800" s="210" t="s">
        <v>1087</v>
      </c>
      <c r="G800" s="208"/>
      <c r="H800" s="211">
        <v>7.3</v>
      </c>
      <c r="I800" s="212"/>
      <c r="J800" s="208"/>
      <c r="K800" s="208"/>
      <c r="L800" s="213"/>
      <c r="M800" s="214"/>
      <c r="N800" s="215"/>
      <c r="O800" s="215"/>
      <c r="P800" s="215"/>
      <c r="Q800" s="215"/>
      <c r="R800" s="215"/>
      <c r="S800" s="215"/>
      <c r="T800" s="216"/>
      <c r="AT800" s="217" t="s">
        <v>150</v>
      </c>
      <c r="AU800" s="217" t="s">
        <v>95</v>
      </c>
      <c r="AV800" s="14" t="s">
        <v>95</v>
      </c>
      <c r="AW800" s="14" t="s">
        <v>40</v>
      </c>
      <c r="AX800" s="14" t="s">
        <v>85</v>
      </c>
      <c r="AY800" s="217" t="s">
        <v>140</v>
      </c>
    </row>
    <row r="801" spans="1:65" s="15" customFormat="1" ht="11.25">
      <c r="B801" s="218"/>
      <c r="C801" s="219"/>
      <c r="D801" s="198" t="s">
        <v>150</v>
      </c>
      <c r="E801" s="220" t="s">
        <v>1</v>
      </c>
      <c r="F801" s="221" t="s">
        <v>161</v>
      </c>
      <c r="G801" s="219"/>
      <c r="H801" s="222">
        <v>13.9</v>
      </c>
      <c r="I801" s="223"/>
      <c r="J801" s="219"/>
      <c r="K801" s="219"/>
      <c r="L801" s="224"/>
      <c r="M801" s="225"/>
      <c r="N801" s="226"/>
      <c r="O801" s="226"/>
      <c r="P801" s="226"/>
      <c r="Q801" s="226"/>
      <c r="R801" s="226"/>
      <c r="S801" s="226"/>
      <c r="T801" s="227"/>
      <c r="AT801" s="228" t="s">
        <v>150</v>
      </c>
      <c r="AU801" s="228" t="s">
        <v>95</v>
      </c>
      <c r="AV801" s="15" t="s">
        <v>148</v>
      </c>
      <c r="AW801" s="15" t="s">
        <v>40</v>
      </c>
      <c r="AX801" s="15" t="s">
        <v>93</v>
      </c>
      <c r="AY801" s="228" t="s">
        <v>140</v>
      </c>
    </row>
    <row r="802" spans="1:65" s="2" customFormat="1" ht="24.2" customHeight="1">
      <c r="A802" s="35"/>
      <c r="B802" s="36"/>
      <c r="C802" s="183" t="s">
        <v>1088</v>
      </c>
      <c r="D802" s="183" t="s">
        <v>143</v>
      </c>
      <c r="E802" s="184" t="s">
        <v>1089</v>
      </c>
      <c r="F802" s="185" t="s">
        <v>1090</v>
      </c>
      <c r="G802" s="186" t="s">
        <v>357</v>
      </c>
      <c r="H802" s="187">
        <v>16.399999999999999</v>
      </c>
      <c r="I802" s="188"/>
      <c r="J802" s="189">
        <f>ROUND(I802*H802,2)</f>
        <v>0</v>
      </c>
      <c r="K802" s="185" t="s">
        <v>147</v>
      </c>
      <c r="L802" s="40"/>
      <c r="M802" s="190" t="s">
        <v>1</v>
      </c>
      <c r="N802" s="191" t="s">
        <v>50</v>
      </c>
      <c r="O802" s="72"/>
      <c r="P802" s="192">
        <f>O802*H802</f>
        <v>0</v>
      </c>
      <c r="Q802" s="192">
        <v>5.0000000000000001E-4</v>
      </c>
      <c r="R802" s="192">
        <f>Q802*H802</f>
        <v>8.199999999999999E-3</v>
      </c>
      <c r="S802" s="192">
        <v>0</v>
      </c>
      <c r="T802" s="193">
        <f>S802*H802</f>
        <v>0</v>
      </c>
      <c r="U802" s="35"/>
      <c r="V802" s="35"/>
      <c r="W802" s="35"/>
      <c r="X802" s="35"/>
      <c r="Y802" s="35"/>
      <c r="Z802" s="35"/>
      <c r="AA802" s="35"/>
      <c r="AB802" s="35"/>
      <c r="AC802" s="35"/>
      <c r="AD802" s="35"/>
      <c r="AE802" s="35"/>
      <c r="AR802" s="194" t="s">
        <v>272</v>
      </c>
      <c r="AT802" s="194" t="s">
        <v>143</v>
      </c>
      <c r="AU802" s="194" t="s">
        <v>95</v>
      </c>
      <c r="AY802" s="17" t="s">
        <v>140</v>
      </c>
      <c r="BE802" s="195">
        <f>IF(N802="základní",J802,0)</f>
        <v>0</v>
      </c>
      <c r="BF802" s="195">
        <f>IF(N802="snížená",J802,0)</f>
        <v>0</v>
      </c>
      <c r="BG802" s="195">
        <f>IF(N802="zákl. přenesená",J802,0)</f>
        <v>0</v>
      </c>
      <c r="BH802" s="195">
        <f>IF(N802="sníž. přenesená",J802,0)</f>
        <v>0</v>
      </c>
      <c r="BI802" s="195">
        <f>IF(N802="nulová",J802,0)</f>
        <v>0</v>
      </c>
      <c r="BJ802" s="17" t="s">
        <v>93</v>
      </c>
      <c r="BK802" s="195">
        <f>ROUND(I802*H802,2)</f>
        <v>0</v>
      </c>
      <c r="BL802" s="17" t="s">
        <v>272</v>
      </c>
      <c r="BM802" s="194" t="s">
        <v>1091</v>
      </c>
    </row>
    <row r="803" spans="1:65" s="14" customFormat="1" ht="11.25">
      <c r="B803" s="207"/>
      <c r="C803" s="208"/>
      <c r="D803" s="198" t="s">
        <v>150</v>
      </c>
      <c r="E803" s="209" t="s">
        <v>1</v>
      </c>
      <c r="F803" s="210" t="s">
        <v>1092</v>
      </c>
      <c r="G803" s="208"/>
      <c r="H803" s="211">
        <v>2.7</v>
      </c>
      <c r="I803" s="212"/>
      <c r="J803" s="208"/>
      <c r="K803" s="208"/>
      <c r="L803" s="213"/>
      <c r="M803" s="214"/>
      <c r="N803" s="215"/>
      <c r="O803" s="215"/>
      <c r="P803" s="215"/>
      <c r="Q803" s="215"/>
      <c r="R803" s="215"/>
      <c r="S803" s="215"/>
      <c r="T803" s="216"/>
      <c r="AT803" s="217" t="s">
        <v>150</v>
      </c>
      <c r="AU803" s="217" t="s">
        <v>95</v>
      </c>
      <c r="AV803" s="14" t="s">
        <v>95</v>
      </c>
      <c r="AW803" s="14" t="s">
        <v>40</v>
      </c>
      <c r="AX803" s="14" t="s">
        <v>85</v>
      </c>
      <c r="AY803" s="217" t="s">
        <v>140</v>
      </c>
    </row>
    <row r="804" spans="1:65" s="14" customFormat="1" ht="11.25">
      <c r="B804" s="207"/>
      <c r="C804" s="208"/>
      <c r="D804" s="198" t="s">
        <v>150</v>
      </c>
      <c r="E804" s="209" t="s">
        <v>1</v>
      </c>
      <c r="F804" s="210" t="s">
        <v>1093</v>
      </c>
      <c r="G804" s="208"/>
      <c r="H804" s="211">
        <v>2.8</v>
      </c>
      <c r="I804" s="212"/>
      <c r="J804" s="208"/>
      <c r="K804" s="208"/>
      <c r="L804" s="213"/>
      <c r="M804" s="214"/>
      <c r="N804" s="215"/>
      <c r="O804" s="215"/>
      <c r="P804" s="215"/>
      <c r="Q804" s="215"/>
      <c r="R804" s="215"/>
      <c r="S804" s="215"/>
      <c r="T804" s="216"/>
      <c r="AT804" s="217" t="s">
        <v>150</v>
      </c>
      <c r="AU804" s="217" t="s">
        <v>95</v>
      </c>
      <c r="AV804" s="14" t="s">
        <v>95</v>
      </c>
      <c r="AW804" s="14" t="s">
        <v>40</v>
      </c>
      <c r="AX804" s="14" t="s">
        <v>85</v>
      </c>
      <c r="AY804" s="217" t="s">
        <v>140</v>
      </c>
    </row>
    <row r="805" spans="1:65" s="14" customFormat="1" ht="11.25">
      <c r="B805" s="207"/>
      <c r="C805" s="208"/>
      <c r="D805" s="198" t="s">
        <v>150</v>
      </c>
      <c r="E805" s="209" t="s">
        <v>1</v>
      </c>
      <c r="F805" s="210" t="s">
        <v>1094</v>
      </c>
      <c r="G805" s="208"/>
      <c r="H805" s="211">
        <v>8.1</v>
      </c>
      <c r="I805" s="212"/>
      <c r="J805" s="208"/>
      <c r="K805" s="208"/>
      <c r="L805" s="213"/>
      <c r="M805" s="214"/>
      <c r="N805" s="215"/>
      <c r="O805" s="215"/>
      <c r="P805" s="215"/>
      <c r="Q805" s="215"/>
      <c r="R805" s="215"/>
      <c r="S805" s="215"/>
      <c r="T805" s="216"/>
      <c r="AT805" s="217" t="s">
        <v>150</v>
      </c>
      <c r="AU805" s="217" t="s">
        <v>95</v>
      </c>
      <c r="AV805" s="14" t="s">
        <v>95</v>
      </c>
      <c r="AW805" s="14" t="s">
        <v>40</v>
      </c>
      <c r="AX805" s="14" t="s">
        <v>85</v>
      </c>
      <c r="AY805" s="217" t="s">
        <v>140</v>
      </c>
    </row>
    <row r="806" spans="1:65" s="14" customFormat="1" ht="11.25">
      <c r="B806" s="207"/>
      <c r="C806" s="208"/>
      <c r="D806" s="198" t="s">
        <v>150</v>
      </c>
      <c r="E806" s="209" t="s">
        <v>1</v>
      </c>
      <c r="F806" s="210" t="s">
        <v>1095</v>
      </c>
      <c r="G806" s="208"/>
      <c r="H806" s="211">
        <v>2.8</v>
      </c>
      <c r="I806" s="212"/>
      <c r="J806" s="208"/>
      <c r="K806" s="208"/>
      <c r="L806" s="213"/>
      <c r="M806" s="214"/>
      <c r="N806" s="215"/>
      <c r="O806" s="215"/>
      <c r="P806" s="215"/>
      <c r="Q806" s="215"/>
      <c r="R806" s="215"/>
      <c r="S806" s="215"/>
      <c r="T806" s="216"/>
      <c r="AT806" s="217" t="s">
        <v>150</v>
      </c>
      <c r="AU806" s="217" t="s">
        <v>95</v>
      </c>
      <c r="AV806" s="14" t="s">
        <v>95</v>
      </c>
      <c r="AW806" s="14" t="s">
        <v>40</v>
      </c>
      <c r="AX806" s="14" t="s">
        <v>85</v>
      </c>
      <c r="AY806" s="217" t="s">
        <v>140</v>
      </c>
    </row>
    <row r="807" spans="1:65" s="15" customFormat="1" ht="11.25">
      <c r="B807" s="218"/>
      <c r="C807" s="219"/>
      <c r="D807" s="198" t="s">
        <v>150</v>
      </c>
      <c r="E807" s="220" t="s">
        <v>1</v>
      </c>
      <c r="F807" s="221" t="s">
        <v>161</v>
      </c>
      <c r="G807" s="219"/>
      <c r="H807" s="222">
        <v>16.399999999999999</v>
      </c>
      <c r="I807" s="223"/>
      <c r="J807" s="219"/>
      <c r="K807" s="219"/>
      <c r="L807" s="224"/>
      <c r="M807" s="225"/>
      <c r="N807" s="226"/>
      <c r="O807" s="226"/>
      <c r="P807" s="226"/>
      <c r="Q807" s="226"/>
      <c r="R807" s="226"/>
      <c r="S807" s="226"/>
      <c r="T807" s="227"/>
      <c r="AT807" s="228" t="s">
        <v>150</v>
      </c>
      <c r="AU807" s="228" t="s">
        <v>95</v>
      </c>
      <c r="AV807" s="15" t="s">
        <v>148</v>
      </c>
      <c r="AW807" s="15" t="s">
        <v>40</v>
      </c>
      <c r="AX807" s="15" t="s">
        <v>93</v>
      </c>
      <c r="AY807" s="228" t="s">
        <v>140</v>
      </c>
    </row>
    <row r="808" spans="1:65" s="2" customFormat="1" ht="24.2" customHeight="1">
      <c r="A808" s="35"/>
      <c r="B808" s="36"/>
      <c r="C808" s="183" t="s">
        <v>1096</v>
      </c>
      <c r="D808" s="183" t="s">
        <v>143</v>
      </c>
      <c r="E808" s="184" t="s">
        <v>1097</v>
      </c>
      <c r="F808" s="185" t="s">
        <v>1098</v>
      </c>
      <c r="G808" s="186" t="s">
        <v>289</v>
      </c>
      <c r="H808" s="187">
        <v>1.605</v>
      </c>
      <c r="I808" s="188"/>
      <c r="J808" s="189">
        <f>ROUND(I808*H808,2)</f>
        <v>0</v>
      </c>
      <c r="K808" s="185" t="s">
        <v>147</v>
      </c>
      <c r="L808" s="40"/>
      <c r="M808" s="190" t="s">
        <v>1</v>
      </c>
      <c r="N808" s="191" t="s">
        <v>50</v>
      </c>
      <c r="O808" s="72"/>
      <c r="P808" s="192">
        <f>O808*H808</f>
        <v>0</v>
      </c>
      <c r="Q808" s="192">
        <v>0</v>
      </c>
      <c r="R808" s="192">
        <f>Q808*H808</f>
        <v>0</v>
      </c>
      <c r="S808" s="192">
        <v>0</v>
      </c>
      <c r="T808" s="193">
        <f>S808*H808</f>
        <v>0</v>
      </c>
      <c r="U808" s="35"/>
      <c r="V808" s="35"/>
      <c r="W808" s="35"/>
      <c r="X808" s="35"/>
      <c r="Y808" s="35"/>
      <c r="Z808" s="35"/>
      <c r="AA808" s="35"/>
      <c r="AB808" s="35"/>
      <c r="AC808" s="35"/>
      <c r="AD808" s="35"/>
      <c r="AE808" s="35"/>
      <c r="AR808" s="194" t="s">
        <v>272</v>
      </c>
      <c r="AT808" s="194" t="s">
        <v>143</v>
      </c>
      <c r="AU808" s="194" t="s">
        <v>95</v>
      </c>
      <c r="AY808" s="17" t="s">
        <v>140</v>
      </c>
      <c r="BE808" s="195">
        <f>IF(N808="základní",J808,0)</f>
        <v>0</v>
      </c>
      <c r="BF808" s="195">
        <f>IF(N808="snížená",J808,0)</f>
        <v>0</v>
      </c>
      <c r="BG808" s="195">
        <f>IF(N808="zákl. přenesená",J808,0)</f>
        <v>0</v>
      </c>
      <c r="BH808" s="195">
        <f>IF(N808="sníž. přenesená",J808,0)</f>
        <v>0</v>
      </c>
      <c r="BI808" s="195">
        <f>IF(N808="nulová",J808,0)</f>
        <v>0</v>
      </c>
      <c r="BJ808" s="17" t="s">
        <v>93</v>
      </c>
      <c r="BK808" s="195">
        <f>ROUND(I808*H808,2)</f>
        <v>0</v>
      </c>
      <c r="BL808" s="17" t="s">
        <v>272</v>
      </c>
      <c r="BM808" s="194" t="s">
        <v>1099</v>
      </c>
    </row>
    <row r="809" spans="1:65" s="2" customFormat="1" ht="24.2" customHeight="1">
      <c r="A809" s="35"/>
      <c r="B809" s="36"/>
      <c r="C809" s="183" t="s">
        <v>1100</v>
      </c>
      <c r="D809" s="183" t="s">
        <v>143</v>
      </c>
      <c r="E809" s="184" t="s">
        <v>1101</v>
      </c>
      <c r="F809" s="185" t="s">
        <v>1102</v>
      </c>
      <c r="G809" s="186" t="s">
        <v>289</v>
      </c>
      <c r="H809" s="187">
        <v>1.605</v>
      </c>
      <c r="I809" s="188"/>
      <c r="J809" s="189">
        <f>ROUND(I809*H809,2)</f>
        <v>0</v>
      </c>
      <c r="K809" s="185" t="s">
        <v>147</v>
      </c>
      <c r="L809" s="40"/>
      <c r="M809" s="190" t="s">
        <v>1</v>
      </c>
      <c r="N809" s="191" t="s">
        <v>50</v>
      </c>
      <c r="O809" s="72"/>
      <c r="P809" s="192">
        <f>O809*H809</f>
        <v>0</v>
      </c>
      <c r="Q809" s="192">
        <v>0</v>
      </c>
      <c r="R809" s="192">
        <f>Q809*H809</f>
        <v>0</v>
      </c>
      <c r="S809" s="192">
        <v>0</v>
      </c>
      <c r="T809" s="193">
        <f>S809*H809</f>
        <v>0</v>
      </c>
      <c r="U809" s="35"/>
      <c r="V809" s="35"/>
      <c r="W809" s="35"/>
      <c r="X809" s="35"/>
      <c r="Y809" s="35"/>
      <c r="Z809" s="35"/>
      <c r="AA809" s="35"/>
      <c r="AB809" s="35"/>
      <c r="AC809" s="35"/>
      <c r="AD809" s="35"/>
      <c r="AE809" s="35"/>
      <c r="AR809" s="194" t="s">
        <v>272</v>
      </c>
      <c r="AT809" s="194" t="s">
        <v>143</v>
      </c>
      <c r="AU809" s="194" t="s">
        <v>95</v>
      </c>
      <c r="AY809" s="17" t="s">
        <v>140</v>
      </c>
      <c r="BE809" s="195">
        <f>IF(N809="základní",J809,0)</f>
        <v>0</v>
      </c>
      <c r="BF809" s="195">
        <f>IF(N809="snížená",J809,0)</f>
        <v>0</v>
      </c>
      <c r="BG809" s="195">
        <f>IF(N809="zákl. přenesená",J809,0)</f>
        <v>0</v>
      </c>
      <c r="BH809" s="195">
        <f>IF(N809="sníž. přenesená",J809,0)</f>
        <v>0</v>
      </c>
      <c r="BI809" s="195">
        <f>IF(N809="nulová",J809,0)</f>
        <v>0</v>
      </c>
      <c r="BJ809" s="17" t="s">
        <v>93</v>
      </c>
      <c r="BK809" s="195">
        <f>ROUND(I809*H809,2)</f>
        <v>0</v>
      </c>
      <c r="BL809" s="17" t="s">
        <v>272</v>
      </c>
      <c r="BM809" s="194" t="s">
        <v>1103</v>
      </c>
    </row>
    <row r="810" spans="1:65" s="12" customFormat="1" ht="22.9" customHeight="1">
      <c r="B810" s="167"/>
      <c r="C810" s="168"/>
      <c r="D810" s="169" t="s">
        <v>84</v>
      </c>
      <c r="E810" s="181" t="s">
        <v>1104</v>
      </c>
      <c r="F810" s="181" t="s">
        <v>1105</v>
      </c>
      <c r="G810" s="168"/>
      <c r="H810" s="168"/>
      <c r="I810" s="171"/>
      <c r="J810" s="182">
        <f>BK810</f>
        <v>0</v>
      </c>
      <c r="K810" s="168"/>
      <c r="L810" s="173"/>
      <c r="M810" s="174"/>
      <c r="N810" s="175"/>
      <c r="O810" s="175"/>
      <c r="P810" s="176">
        <f>SUM(P811:P822)</f>
        <v>0</v>
      </c>
      <c r="Q810" s="175"/>
      <c r="R810" s="176">
        <f>SUM(R811:R822)</f>
        <v>9.3467499999999992E-3</v>
      </c>
      <c r="S810" s="175"/>
      <c r="T810" s="177">
        <f>SUM(T811:T822)</f>
        <v>0</v>
      </c>
      <c r="AR810" s="178" t="s">
        <v>95</v>
      </c>
      <c r="AT810" s="179" t="s">
        <v>84</v>
      </c>
      <c r="AU810" s="179" t="s">
        <v>93</v>
      </c>
      <c r="AY810" s="178" t="s">
        <v>140</v>
      </c>
      <c r="BK810" s="180">
        <f>SUM(BK811:BK822)</f>
        <v>0</v>
      </c>
    </row>
    <row r="811" spans="1:65" s="2" customFormat="1" ht="16.5" customHeight="1">
      <c r="A811" s="35"/>
      <c r="B811" s="36"/>
      <c r="C811" s="183" t="s">
        <v>1106</v>
      </c>
      <c r="D811" s="183" t="s">
        <v>143</v>
      </c>
      <c r="E811" s="184" t="s">
        <v>1107</v>
      </c>
      <c r="F811" s="185" t="s">
        <v>1108</v>
      </c>
      <c r="G811" s="186" t="s">
        <v>164</v>
      </c>
      <c r="H811" s="187">
        <v>15.725</v>
      </c>
      <c r="I811" s="188"/>
      <c r="J811" s="189">
        <f>ROUND(I811*H811,2)</f>
        <v>0</v>
      </c>
      <c r="K811" s="185" t="s">
        <v>1</v>
      </c>
      <c r="L811" s="40"/>
      <c r="M811" s="190" t="s">
        <v>1</v>
      </c>
      <c r="N811" s="191" t="s">
        <v>50</v>
      </c>
      <c r="O811" s="72"/>
      <c r="P811" s="192">
        <f>O811*H811</f>
        <v>0</v>
      </c>
      <c r="Q811" s="192">
        <v>6.9999999999999994E-5</v>
      </c>
      <c r="R811" s="192">
        <f>Q811*H811</f>
        <v>1.1007499999999999E-3</v>
      </c>
      <c r="S811" s="192">
        <v>0</v>
      </c>
      <c r="T811" s="193">
        <f>S811*H811</f>
        <v>0</v>
      </c>
      <c r="U811" s="35"/>
      <c r="V811" s="35"/>
      <c r="W811" s="35"/>
      <c r="X811" s="35"/>
      <c r="Y811" s="35"/>
      <c r="Z811" s="35"/>
      <c r="AA811" s="35"/>
      <c r="AB811" s="35"/>
      <c r="AC811" s="35"/>
      <c r="AD811" s="35"/>
      <c r="AE811" s="35"/>
      <c r="AR811" s="194" t="s">
        <v>272</v>
      </c>
      <c r="AT811" s="194" t="s">
        <v>143</v>
      </c>
      <c r="AU811" s="194" t="s">
        <v>95</v>
      </c>
      <c r="AY811" s="17" t="s">
        <v>140</v>
      </c>
      <c r="BE811" s="195">
        <f>IF(N811="základní",J811,0)</f>
        <v>0</v>
      </c>
      <c r="BF811" s="195">
        <f>IF(N811="snížená",J811,0)</f>
        <v>0</v>
      </c>
      <c r="BG811" s="195">
        <f>IF(N811="zákl. přenesená",J811,0)</f>
        <v>0</v>
      </c>
      <c r="BH811" s="195">
        <f>IF(N811="sníž. přenesená",J811,0)</f>
        <v>0</v>
      </c>
      <c r="BI811" s="195">
        <f>IF(N811="nulová",J811,0)</f>
        <v>0</v>
      </c>
      <c r="BJ811" s="17" t="s">
        <v>93</v>
      </c>
      <c r="BK811" s="195">
        <f>ROUND(I811*H811,2)</f>
        <v>0</v>
      </c>
      <c r="BL811" s="17" t="s">
        <v>272</v>
      </c>
      <c r="BM811" s="194" t="s">
        <v>1109</v>
      </c>
    </row>
    <row r="812" spans="1:65" s="14" customFormat="1" ht="11.25">
      <c r="B812" s="207"/>
      <c r="C812" s="208"/>
      <c r="D812" s="198" t="s">
        <v>150</v>
      </c>
      <c r="E812" s="209" t="s">
        <v>1</v>
      </c>
      <c r="F812" s="210" t="s">
        <v>1110</v>
      </c>
      <c r="G812" s="208"/>
      <c r="H812" s="211">
        <v>4.7</v>
      </c>
      <c r="I812" s="212"/>
      <c r="J812" s="208"/>
      <c r="K812" s="208"/>
      <c r="L812" s="213"/>
      <c r="M812" s="214"/>
      <c r="N812" s="215"/>
      <c r="O812" s="215"/>
      <c r="P812" s="215"/>
      <c r="Q812" s="215"/>
      <c r="R812" s="215"/>
      <c r="S812" s="215"/>
      <c r="T812" s="216"/>
      <c r="AT812" s="217" t="s">
        <v>150</v>
      </c>
      <c r="AU812" s="217" t="s">
        <v>95</v>
      </c>
      <c r="AV812" s="14" t="s">
        <v>95</v>
      </c>
      <c r="AW812" s="14" t="s">
        <v>40</v>
      </c>
      <c r="AX812" s="14" t="s">
        <v>85</v>
      </c>
      <c r="AY812" s="217" t="s">
        <v>140</v>
      </c>
    </row>
    <row r="813" spans="1:65" s="14" customFormat="1" ht="11.25">
      <c r="B813" s="207"/>
      <c r="C813" s="208"/>
      <c r="D813" s="198" t="s">
        <v>150</v>
      </c>
      <c r="E813" s="209" t="s">
        <v>1</v>
      </c>
      <c r="F813" s="210" t="s">
        <v>1111</v>
      </c>
      <c r="G813" s="208"/>
      <c r="H813" s="211">
        <v>7.2</v>
      </c>
      <c r="I813" s="212"/>
      <c r="J813" s="208"/>
      <c r="K813" s="208"/>
      <c r="L813" s="213"/>
      <c r="M813" s="214"/>
      <c r="N813" s="215"/>
      <c r="O813" s="215"/>
      <c r="P813" s="215"/>
      <c r="Q813" s="215"/>
      <c r="R813" s="215"/>
      <c r="S813" s="215"/>
      <c r="T813" s="216"/>
      <c r="AT813" s="217" t="s">
        <v>150</v>
      </c>
      <c r="AU813" s="217" t="s">
        <v>95</v>
      </c>
      <c r="AV813" s="14" t="s">
        <v>95</v>
      </c>
      <c r="AW813" s="14" t="s">
        <v>40</v>
      </c>
      <c r="AX813" s="14" t="s">
        <v>85</v>
      </c>
      <c r="AY813" s="217" t="s">
        <v>140</v>
      </c>
    </row>
    <row r="814" spans="1:65" s="14" customFormat="1" ht="11.25">
      <c r="B814" s="207"/>
      <c r="C814" s="208"/>
      <c r="D814" s="198" t="s">
        <v>150</v>
      </c>
      <c r="E814" s="209" t="s">
        <v>1</v>
      </c>
      <c r="F814" s="210" t="s">
        <v>1112</v>
      </c>
      <c r="G814" s="208"/>
      <c r="H814" s="211">
        <v>3.8250000000000002</v>
      </c>
      <c r="I814" s="212"/>
      <c r="J814" s="208"/>
      <c r="K814" s="208"/>
      <c r="L814" s="213"/>
      <c r="M814" s="214"/>
      <c r="N814" s="215"/>
      <c r="O814" s="215"/>
      <c r="P814" s="215"/>
      <c r="Q814" s="215"/>
      <c r="R814" s="215"/>
      <c r="S814" s="215"/>
      <c r="T814" s="216"/>
      <c r="AT814" s="217" t="s">
        <v>150</v>
      </c>
      <c r="AU814" s="217" t="s">
        <v>95</v>
      </c>
      <c r="AV814" s="14" t="s">
        <v>95</v>
      </c>
      <c r="AW814" s="14" t="s">
        <v>40</v>
      </c>
      <c r="AX814" s="14" t="s">
        <v>85</v>
      </c>
      <c r="AY814" s="217" t="s">
        <v>140</v>
      </c>
    </row>
    <row r="815" spans="1:65" s="15" customFormat="1" ht="11.25">
      <c r="B815" s="218"/>
      <c r="C815" s="219"/>
      <c r="D815" s="198" t="s">
        <v>150</v>
      </c>
      <c r="E815" s="220" t="s">
        <v>1</v>
      </c>
      <c r="F815" s="221" t="s">
        <v>161</v>
      </c>
      <c r="G815" s="219"/>
      <c r="H815" s="222">
        <v>15.725</v>
      </c>
      <c r="I815" s="223"/>
      <c r="J815" s="219"/>
      <c r="K815" s="219"/>
      <c r="L815" s="224"/>
      <c r="M815" s="225"/>
      <c r="N815" s="226"/>
      <c r="O815" s="226"/>
      <c r="P815" s="226"/>
      <c r="Q815" s="226"/>
      <c r="R815" s="226"/>
      <c r="S815" s="226"/>
      <c r="T815" s="227"/>
      <c r="AT815" s="228" t="s">
        <v>150</v>
      </c>
      <c r="AU815" s="228" t="s">
        <v>95</v>
      </c>
      <c r="AV815" s="15" t="s">
        <v>148</v>
      </c>
      <c r="AW815" s="15" t="s">
        <v>40</v>
      </c>
      <c r="AX815" s="15" t="s">
        <v>93</v>
      </c>
      <c r="AY815" s="228" t="s">
        <v>140</v>
      </c>
    </row>
    <row r="816" spans="1:65" s="2" customFormat="1" ht="24.2" customHeight="1">
      <c r="A816" s="35"/>
      <c r="B816" s="36"/>
      <c r="C816" s="183" t="s">
        <v>1113</v>
      </c>
      <c r="D816" s="183" t="s">
        <v>143</v>
      </c>
      <c r="E816" s="184" t="s">
        <v>1114</v>
      </c>
      <c r="F816" s="185" t="s">
        <v>1115</v>
      </c>
      <c r="G816" s="186" t="s">
        <v>164</v>
      </c>
      <c r="H816" s="187">
        <v>21.7</v>
      </c>
      <c r="I816" s="188"/>
      <c r="J816" s="189">
        <f>ROUND(I816*H816,2)</f>
        <v>0</v>
      </c>
      <c r="K816" s="185" t="s">
        <v>147</v>
      </c>
      <c r="L816" s="40"/>
      <c r="M816" s="190" t="s">
        <v>1</v>
      </c>
      <c r="N816" s="191" t="s">
        <v>50</v>
      </c>
      <c r="O816" s="72"/>
      <c r="P816" s="192">
        <f>O816*H816</f>
        <v>0</v>
      </c>
      <c r="Q816" s="192">
        <v>1.3999999999999999E-4</v>
      </c>
      <c r="R816" s="192">
        <f>Q816*H816</f>
        <v>3.0379999999999995E-3</v>
      </c>
      <c r="S816" s="192">
        <v>0</v>
      </c>
      <c r="T816" s="193">
        <f>S816*H816</f>
        <v>0</v>
      </c>
      <c r="U816" s="35"/>
      <c r="V816" s="35"/>
      <c r="W816" s="35"/>
      <c r="X816" s="35"/>
      <c r="Y816" s="35"/>
      <c r="Z816" s="35"/>
      <c r="AA816" s="35"/>
      <c r="AB816" s="35"/>
      <c r="AC816" s="35"/>
      <c r="AD816" s="35"/>
      <c r="AE816" s="35"/>
      <c r="AR816" s="194" t="s">
        <v>272</v>
      </c>
      <c r="AT816" s="194" t="s">
        <v>143</v>
      </c>
      <c r="AU816" s="194" t="s">
        <v>95</v>
      </c>
      <c r="AY816" s="17" t="s">
        <v>140</v>
      </c>
      <c r="BE816" s="195">
        <f>IF(N816="základní",J816,0)</f>
        <v>0</v>
      </c>
      <c r="BF816" s="195">
        <f>IF(N816="snížená",J816,0)</f>
        <v>0</v>
      </c>
      <c r="BG816" s="195">
        <f>IF(N816="zákl. přenesená",J816,0)</f>
        <v>0</v>
      </c>
      <c r="BH816" s="195">
        <f>IF(N816="sníž. přenesená",J816,0)</f>
        <v>0</v>
      </c>
      <c r="BI816" s="195">
        <f>IF(N816="nulová",J816,0)</f>
        <v>0</v>
      </c>
      <c r="BJ816" s="17" t="s">
        <v>93</v>
      </c>
      <c r="BK816" s="195">
        <f>ROUND(I816*H816,2)</f>
        <v>0</v>
      </c>
      <c r="BL816" s="17" t="s">
        <v>272</v>
      </c>
      <c r="BM816" s="194" t="s">
        <v>1116</v>
      </c>
    </row>
    <row r="817" spans="1:65" s="2" customFormat="1" ht="24.2" customHeight="1">
      <c r="A817" s="35"/>
      <c r="B817" s="36"/>
      <c r="C817" s="183" t="s">
        <v>1117</v>
      </c>
      <c r="D817" s="183" t="s">
        <v>143</v>
      </c>
      <c r="E817" s="184" t="s">
        <v>1118</v>
      </c>
      <c r="F817" s="185" t="s">
        <v>1119</v>
      </c>
      <c r="G817" s="186" t="s">
        <v>164</v>
      </c>
      <c r="H817" s="187">
        <v>21.7</v>
      </c>
      <c r="I817" s="188"/>
      <c r="J817" s="189">
        <f>ROUND(I817*H817,2)</f>
        <v>0</v>
      </c>
      <c r="K817" s="185" t="s">
        <v>147</v>
      </c>
      <c r="L817" s="40"/>
      <c r="M817" s="190" t="s">
        <v>1</v>
      </c>
      <c r="N817" s="191" t="s">
        <v>50</v>
      </c>
      <c r="O817" s="72"/>
      <c r="P817" s="192">
        <f>O817*H817</f>
        <v>0</v>
      </c>
      <c r="Q817" s="192">
        <v>1.2E-4</v>
      </c>
      <c r="R817" s="192">
        <f>Q817*H817</f>
        <v>2.604E-3</v>
      </c>
      <c r="S817" s="192">
        <v>0</v>
      </c>
      <c r="T817" s="193">
        <f>S817*H817</f>
        <v>0</v>
      </c>
      <c r="U817" s="35"/>
      <c r="V817" s="35"/>
      <c r="W817" s="35"/>
      <c r="X817" s="35"/>
      <c r="Y817" s="35"/>
      <c r="Z817" s="35"/>
      <c r="AA817" s="35"/>
      <c r="AB817" s="35"/>
      <c r="AC817" s="35"/>
      <c r="AD817" s="35"/>
      <c r="AE817" s="35"/>
      <c r="AR817" s="194" t="s">
        <v>272</v>
      </c>
      <c r="AT817" s="194" t="s">
        <v>143</v>
      </c>
      <c r="AU817" s="194" t="s">
        <v>95</v>
      </c>
      <c r="AY817" s="17" t="s">
        <v>140</v>
      </c>
      <c r="BE817" s="195">
        <f>IF(N817="základní",J817,0)</f>
        <v>0</v>
      </c>
      <c r="BF817" s="195">
        <f>IF(N817="snížená",J817,0)</f>
        <v>0</v>
      </c>
      <c r="BG817" s="195">
        <f>IF(N817="zákl. přenesená",J817,0)</f>
        <v>0</v>
      </c>
      <c r="BH817" s="195">
        <f>IF(N817="sníž. přenesená",J817,0)</f>
        <v>0</v>
      </c>
      <c r="BI817" s="195">
        <f>IF(N817="nulová",J817,0)</f>
        <v>0</v>
      </c>
      <c r="BJ817" s="17" t="s">
        <v>93</v>
      </c>
      <c r="BK817" s="195">
        <f>ROUND(I817*H817,2)</f>
        <v>0</v>
      </c>
      <c r="BL817" s="17" t="s">
        <v>272</v>
      </c>
      <c r="BM817" s="194" t="s">
        <v>1120</v>
      </c>
    </row>
    <row r="818" spans="1:65" s="2" customFormat="1" ht="24.2" customHeight="1">
      <c r="A818" s="35"/>
      <c r="B818" s="36"/>
      <c r="C818" s="183" t="s">
        <v>1121</v>
      </c>
      <c r="D818" s="183" t="s">
        <v>143</v>
      </c>
      <c r="E818" s="184" t="s">
        <v>1122</v>
      </c>
      <c r="F818" s="185" t="s">
        <v>1123</v>
      </c>
      <c r="G818" s="186" t="s">
        <v>164</v>
      </c>
      <c r="H818" s="187">
        <v>21.7</v>
      </c>
      <c r="I818" s="188"/>
      <c r="J818" s="189">
        <f>ROUND(I818*H818,2)</f>
        <v>0</v>
      </c>
      <c r="K818" s="185" t="s">
        <v>147</v>
      </c>
      <c r="L818" s="40"/>
      <c r="M818" s="190" t="s">
        <v>1</v>
      </c>
      <c r="N818" s="191" t="s">
        <v>50</v>
      </c>
      <c r="O818" s="72"/>
      <c r="P818" s="192">
        <f>O818*H818</f>
        <v>0</v>
      </c>
      <c r="Q818" s="192">
        <v>1.2E-4</v>
      </c>
      <c r="R818" s="192">
        <f>Q818*H818</f>
        <v>2.604E-3</v>
      </c>
      <c r="S818" s="192">
        <v>0</v>
      </c>
      <c r="T818" s="193">
        <f>S818*H818</f>
        <v>0</v>
      </c>
      <c r="U818" s="35"/>
      <c r="V818" s="35"/>
      <c r="W818" s="35"/>
      <c r="X818" s="35"/>
      <c r="Y818" s="35"/>
      <c r="Z818" s="35"/>
      <c r="AA818" s="35"/>
      <c r="AB818" s="35"/>
      <c r="AC818" s="35"/>
      <c r="AD818" s="35"/>
      <c r="AE818" s="35"/>
      <c r="AR818" s="194" t="s">
        <v>272</v>
      </c>
      <c r="AT818" s="194" t="s">
        <v>143</v>
      </c>
      <c r="AU818" s="194" t="s">
        <v>95</v>
      </c>
      <c r="AY818" s="17" t="s">
        <v>140</v>
      </c>
      <c r="BE818" s="195">
        <f>IF(N818="základní",J818,0)</f>
        <v>0</v>
      </c>
      <c r="BF818" s="195">
        <f>IF(N818="snížená",J818,0)</f>
        <v>0</v>
      </c>
      <c r="BG818" s="195">
        <f>IF(N818="zákl. přenesená",J818,0)</f>
        <v>0</v>
      </c>
      <c r="BH818" s="195">
        <f>IF(N818="sníž. přenesená",J818,0)</f>
        <v>0</v>
      </c>
      <c r="BI818" s="195">
        <f>IF(N818="nulová",J818,0)</f>
        <v>0</v>
      </c>
      <c r="BJ818" s="17" t="s">
        <v>93</v>
      </c>
      <c r="BK818" s="195">
        <f>ROUND(I818*H818,2)</f>
        <v>0</v>
      </c>
      <c r="BL818" s="17" t="s">
        <v>272</v>
      </c>
      <c r="BM818" s="194" t="s">
        <v>1124</v>
      </c>
    </row>
    <row r="819" spans="1:65" s="14" customFormat="1" ht="11.25">
      <c r="B819" s="207"/>
      <c r="C819" s="208"/>
      <c r="D819" s="198" t="s">
        <v>150</v>
      </c>
      <c r="E819" s="209" t="s">
        <v>1</v>
      </c>
      <c r="F819" s="210" t="s">
        <v>1125</v>
      </c>
      <c r="G819" s="208"/>
      <c r="H819" s="211">
        <v>5.875</v>
      </c>
      <c r="I819" s="212"/>
      <c r="J819" s="208"/>
      <c r="K819" s="208"/>
      <c r="L819" s="213"/>
      <c r="M819" s="214"/>
      <c r="N819" s="215"/>
      <c r="O819" s="215"/>
      <c r="P819" s="215"/>
      <c r="Q819" s="215"/>
      <c r="R819" s="215"/>
      <c r="S819" s="215"/>
      <c r="T819" s="216"/>
      <c r="AT819" s="217" t="s">
        <v>150</v>
      </c>
      <c r="AU819" s="217" t="s">
        <v>95</v>
      </c>
      <c r="AV819" s="14" t="s">
        <v>95</v>
      </c>
      <c r="AW819" s="14" t="s">
        <v>40</v>
      </c>
      <c r="AX819" s="14" t="s">
        <v>85</v>
      </c>
      <c r="AY819" s="217" t="s">
        <v>140</v>
      </c>
    </row>
    <row r="820" spans="1:65" s="14" customFormat="1" ht="11.25">
      <c r="B820" s="207"/>
      <c r="C820" s="208"/>
      <c r="D820" s="198" t="s">
        <v>150</v>
      </c>
      <c r="E820" s="209" t="s">
        <v>1</v>
      </c>
      <c r="F820" s="210" t="s">
        <v>1126</v>
      </c>
      <c r="G820" s="208"/>
      <c r="H820" s="211">
        <v>12</v>
      </c>
      <c r="I820" s="212"/>
      <c r="J820" s="208"/>
      <c r="K820" s="208"/>
      <c r="L820" s="213"/>
      <c r="M820" s="214"/>
      <c r="N820" s="215"/>
      <c r="O820" s="215"/>
      <c r="P820" s="215"/>
      <c r="Q820" s="215"/>
      <c r="R820" s="215"/>
      <c r="S820" s="215"/>
      <c r="T820" s="216"/>
      <c r="AT820" s="217" t="s">
        <v>150</v>
      </c>
      <c r="AU820" s="217" t="s">
        <v>95</v>
      </c>
      <c r="AV820" s="14" t="s">
        <v>95</v>
      </c>
      <c r="AW820" s="14" t="s">
        <v>40</v>
      </c>
      <c r="AX820" s="14" t="s">
        <v>85</v>
      </c>
      <c r="AY820" s="217" t="s">
        <v>140</v>
      </c>
    </row>
    <row r="821" spans="1:65" s="14" customFormat="1" ht="11.25">
      <c r="B821" s="207"/>
      <c r="C821" s="208"/>
      <c r="D821" s="198" t="s">
        <v>150</v>
      </c>
      <c r="E821" s="209" t="s">
        <v>1</v>
      </c>
      <c r="F821" s="210" t="s">
        <v>1112</v>
      </c>
      <c r="G821" s="208"/>
      <c r="H821" s="211">
        <v>3.8250000000000002</v>
      </c>
      <c r="I821" s="212"/>
      <c r="J821" s="208"/>
      <c r="K821" s="208"/>
      <c r="L821" s="213"/>
      <c r="M821" s="214"/>
      <c r="N821" s="215"/>
      <c r="O821" s="215"/>
      <c r="P821" s="215"/>
      <c r="Q821" s="215"/>
      <c r="R821" s="215"/>
      <c r="S821" s="215"/>
      <c r="T821" s="216"/>
      <c r="AT821" s="217" t="s">
        <v>150</v>
      </c>
      <c r="AU821" s="217" t="s">
        <v>95</v>
      </c>
      <c r="AV821" s="14" t="s">
        <v>95</v>
      </c>
      <c r="AW821" s="14" t="s">
        <v>40</v>
      </c>
      <c r="AX821" s="14" t="s">
        <v>85</v>
      </c>
      <c r="AY821" s="217" t="s">
        <v>140</v>
      </c>
    </row>
    <row r="822" spans="1:65" s="15" customFormat="1" ht="11.25">
      <c r="B822" s="218"/>
      <c r="C822" s="219"/>
      <c r="D822" s="198" t="s">
        <v>150</v>
      </c>
      <c r="E822" s="220" t="s">
        <v>1</v>
      </c>
      <c r="F822" s="221" t="s">
        <v>161</v>
      </c>
      <c r="G822" s="219"/>
      <c r="H822" s="222">
        <v>21.7</v>
      </c>
      <c r="I822" s="223"/>
      <c r="J822" s="219"/>
      <c r="K822" s="219"/>
      <c r="L822" s="224"/>
      <c r="M822" s="225"/>
      <c r="N822" s="226"/>
      <c r="O822" s="226"/>
      <c r="P822" s="226"/>
      <c r="Q822" s="226"/>
      <c r="R822" s="226"/>
      <c r="S822" s="226"/>
      <c r="T822" s="227"/>
      <c r="AT822" s="228" t="s">
        <v>150</v>
      </c>
      <c r="AU822" s="228" t="s">
        <v>95</v>
      </c>
      <c r="AV822" s="15" t="s">
        <v>148</v>
      </c>
      <c r="AW822" s="15" t="s">
        <v>40</v>
      </c>
      <c r="AX822" s="15" t="s">
        <v>93</v>
      </c>
      <c r="AY822" s="228" t="s">
        <v>140</v>
      </c>
    </row>
    <row r="823" spans="1:65" s="12" customFormat="1" ht="22.9" customHeight="1">
      <c r="B823" s="167"/>
      <c r="C823" s="168"/>
      <c r="D823" s="169" t="s">
        <v>84</v>
      </c>
      <c r="E823" s="181" t="s">
        <v>1127</v>
      </c>
      <c r="F823" s="181" t="s">
        <v>1128</v>
      </c>
      <c r="G823" s="168"/>
      <c r="H823" s="168"/>
      <c r="I823" s="171"/>
      <c r="J823" s="182">
        <f>BK823</f>
        <v>0</v>
      </c>
      <c r="K823" s="168"/>
      <c r="L823" s="173"/>
      <c r="M823" s="174"/>
      <c r="N823" s="175"/>
      <c r="O823" s="175"/>
      <c r="P823" s="176">
        <f>SUM(P824:P865)</f>
        <v>0</v>
      </c>
      <c r="Q823" s="175"/>
      <c r="R823" s="176">
        <f>SUM(R824:R865)</f>
        <v>0.56287690999999995</v>
      </c>
      <c r="S823" s="175"/>
      <c r="T823" s="177">
        <f>SUM(T824:T865)</f>
        <v>0</v>
      </c>
      <c r="AR823" s="178" t="s">
        <v>95</v>
      </c>
      <c r="AT823" s="179" t="s">
        <v>84</v>
      </c>
      <c r="AU823" s="179" t="s">
        <v>93</v>
      </c>
      <c r="AY823" s="178" t="s">
        <v>140</v>
      </c>
      <c r="BK823" s="180">
        <f>SUM(BK824:BK865)</f>
        <v>0</v>
      </c>
    </row>
    <row r="824" spans="1:65" s="2" customFormat="1" ht="33" customHeight="1">
      <c r="A824" s="35"/>
      <c r="B824" s="36"/>
      <c r="C824" s="183" t="s">
        <v>1129</v>
      </c>
      <c r="D824" s="183" t="s">
        <v>143</v>
      </c>
      <c r="E824" s="184" t="s">
        <v>1130</v>
      </c>
      <c r="F824" s="185" t="s">
        <v>1131</v>
      </c>
      <c r="G824" s="186" t="s">
        <v>164</v>
      </c>
      <c r="H824" s="187">
        <v>1159.8589999999999</v>
      </c>
      <c r="I824" s="188"/>
      <c r="J824" s="189">
        <f>ROUND(I824*H824,2)</f>
        <v>0</v>
      </c>
      <c r="K824" s="185" t="s">
        <v>147</v>
      </c>
      <c r="L824" s="40"/>
      <c r="M824" s="190" t="s">
        <v>1</v>
      </c>
      <c r="N824" s="191" t="s">
        <v>50</v>
      </c>
      <c r="O824" s="72"/>
      <c r="P824" s="192">
        <f>O824*H824</f>
        <v>0</v>
      </c>
      <c r="Q824" s="192">
        <v>2.0000000000000001E-4</v>
      </c>
      <c r="R824" s="192">
        <f>Q824*H824</f>
        <v>0.23197180000000001</v>
      </c>
      <c r="S824" s="192">
        <v>0</v>
      </c>
      <c r="T824" s="193">
        <f>S824*H824</f>
        <v>0</v>
      </c>
      <c r="U824" s="35"/>
      <c r="V824" s="35"/>
      <c r="W824" s="35"/>
      <c r="X824" s="35"/>
      <c r="Y824" s="35"/>
      <c r="Z824" s="35"/>
      <c r="AA824" s="35"/>
      <c r="AB824" s="35"/>
      <c r="AC824" s="35"/>
      <c r="AD824" s="35"/>
      <c r="AE824" s="35"/>
      <c r="AR824" s="194" t="s">
        <v>272</v>
      </c>
      <c r="AT824" s="194" t="s">
        <v>143</v>
      </c>
      <c r="AU824" s="194" t="s">
        <v>95</v>
      </c>
      <c r="AY824" s="17" t="s">
        <v>140</v>
      </c>
      <c r="BE824" s="195">
        <f>IF(N824="základní",J824,0)</f>
        <v>0</v>
      </c>
      <c r="BF824" s="195">
        <f>IF(N824="snížená",J824,0)</f>
        <v>0</v>
      </c>
      <c r="BG824" s="195">
        <f>IF(N824="zákl. přenesená",J824,0)</f>
        <v>0</v>
      </c>
      <c r="BH824" s="195">
        <f>IF(N824="sníž. přenesená",J824,0)</f>
        <v>0</v>
      </c>
      <c r="BI824" s="195">
        <f>IF(N824="nulová",J824,0)</f>
        <v>0</v>
      </c>
      <c r="BJ824" s="17" t="s">
        <v>93</v>
      </c>
      <c r="BK824" s="195">
        <f>ROUND(I824*H824,2)</f>
        <v>0</v>
      </c>
      <c r="BL824" s="17" t="s">
        <v>272</v>
      </c>
      <c r="BM824" s="194" t="s">
        <v>1132</v>
      </c>
    </row>
    <row r="825" spans="1:65" s="14" customFormat="1" ht="11.25">
      <c r="B825" s="207"/>
      <c r="C825" s="208"/>
      <c r="D825" s="198" t="s">
        <v>150</v>
      </c>
      <c r="E825" s="209" t="s">
        <v>1</v>
      </c>
      <c r="F825" s="210" t="s">
        <v>1133</v>
      </c>
      <c r="G825" s="208"/>
      <c r="H825" s="211">
        <v>1159.8589999999999</v>
      </c>
      <c r="I825" s="212"/>
      <c r="J825" s="208"/>
      <c r="K825" s="208"/>
      <c r="L825" s="213"/>
      <c r="M825" s="214"/>
      <c r="N825" s="215"/>
      <c r="O825" s="215"/>
      <c r="P825" s="215"/>
      <c r="Q825" s="215"/>
      <c r="R825" s="215"/>
      <c r="S825" s="215"/>
      <c r="T825" s="216"/>
      <c r="AT825" s="217" t="s">
        <v>150</v>
      </c>
      <c r="AU825" s="217" t="s">
        <v>95</v>
      </c>
      <c r="AV825" s="14" t="s">
        <v>95</v>
      </c>
      <c r="AW825" s="14" t="s">
        <v>40</v>
      </c>
      <c r="AX825" s="14" t="s">
        <v>93</v>
      </c>
      <c r="AY825" s="217" t="s">
        <v>140</v>
      </c>
    </row>
    <row r="826" spans="1:65" s="2" customFormat="1" ht="33" customHeight="1">
      <c r="A826" s="35"/>
      <c r="B826" s="36"/>
      <c r="C826" s="183" t="s">
        <v>1134</v>
      </c>
      <c r="D826" s="183" t="s">
        <v>143</v>
      </c>
      <c r="E826" s="184" t="s">
        <v>1135</v>
      </c>
      <c r="F826" s="185" t="s">
        <v>1136</v>
      </c>
      <c r="G826" s="186" t="s">
        <v>164</v>
      </c>
      <c r="H826" s="187">
        <v>181.8</v>
      </c>
      <c r="I826" s="188"/>
      <c r="J826" s="189">
        <f>ROUND(I826*H826,2)</f>
        <v>0</v>
      </c>
      <c r="K826" s="185" t="s">
        <v>1</v>
      </c>
      <c r="L826" s="40"/>
      <c r="M826" s="190" t="s">
        <v>1</v>
      </c>
      <c r="N826" s="191" t="s">
        <v>50</v>
      </c>
      <c r="O826" s="72"/>
      <c r="P826" s="192">
        <f>O826*H826</f>
        <v>0</v>
      </c>
      <c r="Q826" s="192">
        <v>2.5999999999999998E-4</v>
      </c>
      <c r="R826" s="192">
        <f>Q826*H826</f>
        <v>4.7267999999999998E-2</v>
      </c>
      <c r="S826" s="192">
        <v>0</v>
      </c>
      <c r="T826" s="193">
        <f>S826*H826</f>
        <v>0</v>
      </c>
      <c r="U826" s="35"/>
      <c r="V826" s="35"/>
      <c r="W826" s="35"/>
      <c r="X826" s="35"/>
      <c r="Y826" s="35"/>
      <c r="Z826" s="35"/>
      <c r="AA826" s="35"/>
      <c r="AB826" s="35"/>
      <c r="AC826" s="35"/>
      <c r="AD826" s="35"/>
      <c r="AE826" s="35"/>
      <c r="AR826" s="194" t="s">
        <v>272</v>
      </c>
      <c r="AT826" s="194" t="s">
        <v>143</v>
      </c>
      <c r="AU826" s="194" t="s">
        <v>95</v>
      </c>
      <c r="AY826" s="17" t="s">
        <v>140</v>
      </c>
      <c r="BE826" s="195">
        <f>IF(N826="základní",J826,0)</f>
        <v>0</v>
      </c>
      <c r="BF826" s="195">
        <f>IF(N826="snížená",J826,0)</f>
        <v>0</v>
      </c>
      <c r="BG826" s="195">
        <f>IF(N826="zákl. přenesená",J826,0)</f>
        <v>0</v>
      </c>
      <c r="BH826" s="195">
        <f>IF(N826="sníž. přenesená",J826,0)</f>
        <v>0</v>
      </c>
      <c r="BI826" s="195">
        <f>IF(N826="nulová",J826,0)</f>
        <v>0</v>
      </c>
      <c r="BJ826" s="17" t="s">
        <v>93</v>
      </c>
      <c r="BK826" s="195">
        <f>ROUND(I826*H826,2)</f>
        <v>0</v>
      </c>
      <c r="BL826" s="17" t="s">
        <v>272</v>
      </c>
      <c r="BM826" s="194" t="s">
        <v>1137</v>
      </c>
    </row>
    <row r="827" spans="1:65" s="13" customFormat="1" ht="11.25">
      <c r="B827" s="196"/>
      <c r="C827" s="197"/>
      <c r="D827" s="198" t="s">
        <v>150</v>
      </c>
      <c r="E827" s="199" t="s">
        <v>1</v>
      </c>
      <c r="F827" s="200" t="s">
        <v>1138</v>
      </c>
      <c r="G827" s="197"/>
      <c r="H827" s="199" t="s">
        <v>1</v>
      </c>
      <c r="I827" s="201"/>
      <c r="J827" s="197"/>
      <c r="K827" s="197"/>
      <c r="L827" s="202"/>
      <c r="M827" s="203"/>
      <c r="N827" s="204"/>
      <c r="O827" s="204"/>
      <c r="P827" s="204"/>
      <c r="Q827" s="204"/>
      <c r="R827" s="204"/>
      <c r="S827" s="204"/>
      <c r="T827" s="205"/>
      <c r="AT827" s="206" t="s">
        <v>150</v>
      </c>
      <c r="AU827" s="206" t="s">
        <v>95</v>
      </c>
      <c r="AV827" s="13" t="s">
        <v>93</v>
      </c>
      <c r="AW827" s="13" t="s">
        <v>40</v>
      </c>
      <c r="AX827" s="13" t="s">
        <v>85</v>
      </c>
      <c r="AY827" s="206" t="s">
        <v>140</v>
      </c>
    </row>
    <row r="828" spans="1:65" s="14" customFormat="1" ht="11.25">
      <c r="B828" s="207"/>
      <c r="C828" s="208"/>
      <c r="D828" s="198" t="s">
        <v>150</v>
      </c>
      <c r="E828" s="209" t="s">
        <v>1</v>
      </c>
      <c r="F828" s="210" t="s">
        <v>1139</v>
      </c>
      <c r="G828" s="208"/>
      <c r="H828" s="211">
        <v>92.82</v>
      </c>
      <c r="I828" s="212"/>
      <c r="J828" s="208"/>
      <c r="K828" s="208"/>
      <c r="L828" s="213"/>
      <c r="M828" s="214"/>
      <c r="N828" s="215"/>
      <c r="O828" s="215"/>
      <c r="P828" s="215"/>
      <c r="Q828" s="215"/>
      <c r="R828" s="215"/>
      <c r="S828" s="215"/>
      <c r="T828" s="216"/>
      <c r="AT828" s="217" t="s">
        <v>150</v>
      </c>
      <c r="AU828" s="217" t="s">
        <v>95</v>
      </c>
      <c r="AV828" s="14" t="s">
        <v>95</v>
      </c>
      <c r="AW828" s="14" t="s">
        <v>40</v>
      </c>
      <c r="AX828" s="14" t="s">
        <v>85</v>
      </c>
      <c r="AY828" s="217" t="s">
        <v>140</v>
      </c>
    </row>
    <row r="829" spans="1:65" s="14" customFormat="1" ht="11.25">
      <c r="B829" s="207"/>
      <c r="C829" s="208"/>
      <c r="D829" s="198" t="s">
        <v>150</v>
      </c>
      <c r="E829" s="209" t="s">
        <v>1</v>
      </c>
      <c r="F829" s="210" t="s">
        <v>1140</v>
      </c>
      <c r="G829" s="208"/>
      <c r="H829" s="211">
        <v>37.799999999999997</v>
      </c>
      <c r="I829" s="212"/>
      <c r="J829" s="208"/>
      <c r="K829" s="208"/>
      <c r="L829" s="213"/>
      <c r="M829" s="214"/>
      <c r="N829" s="215"/>
      <c r="O829" s="215"/>
      <c r="P829" s="215"/>
      <c r="Q829" s="215"/>
      <c r="R829" s="215"/>
      <c r="S829" s="215"/>
      <c r="T829" s="216"/>
      <c r="AT829" s="217" t="s">
        <v>150</v>
      </c>
      <c r="AU829" s="217" t="s">
        <v>95</v>
      </c>
      <c r="AV829" s="14" t="s">
        <v>95</v>
      </c>
      <c r="AW829" s="14" t="s">
        <v>40</v>
      </c>
      <c r="AX829" s="14" t="s">
        <v>85</v>
      </c>
      <c r="AY829" s="217" t="s">
        <v>140</v>
      </c>
    </row>
    <row r="830" spans="1:65" s="13" customFormat="1" ht="11.25">
      <c r="B830" s="196"/>
      <c r="C830" s="197"/>
      <c r="D830" s="198" t="s">
        <v>150</v>
      </c>
      <c r="E830" s="199" t="s">
        <v>1</v>
      </c>
      <c r="F830" s="200" t="s">
        <v>1141</v>
      </c>
      <c r="G830" s="197"/>
      <c r="H830" s="199" t="s">
        <v>1</v>
      </c>
      <c r="I830" s="201"/>
      <c r="J830" s="197"/>
      <c r="K830" s="197"/>
      <c r="L830" s="202"/>
      <c r="M830" s="203"/>
      <c r="N830" s="204"/>
      <c r="O830" s="204"/>
      <c r="P830" s="204"/>
      <c r="Q830" s="204"/>
      <c r="R830" s="204"/>
      <c r="S830" s="204"/>
      <c r="T830" s="205"/>
      <c r="AT830" s="206" t="s">
        <v>150</v>
      </c>
      <c r="AU830" s="206" t="s">
        <v>95</v>
      </c>
      <c r="AV830" s="13" t="s">
        <v>93</v>
      </c>
      <c r="AW830" s="13" t="s">
        <v>40</v>
      </c>
      <c r="AX830" s="13" t="s">
        <v>85</v>
      </c>
      <c r="AY830" s="206" t="s">
        <v>140</v>
      </c>
    </row>
    <row r="831" spans="1:65" s="14" customFormat="1" ht="11.25">
      <c r="B831" s="207"/>
      <c r="C831" s="208"/>
      <c r="D831" s="198" t="s">
        <v>150</v>
      </c>
      <c r="E831" s="209" t="s">
        <v>1</v>
      </c>
      <c r="F831" s="210" t="s">
        <v>1142</v>
      </c>
      <c r="G831" s="208"/>
      <c r="H831" s="211">
        <v>25.56</v>
      </c>
      <c r="I831" s="212"/>
      <c r="J831" s="208"/>
      <c r="K831" s="208"/>
      <c r="L831" s="213"/>
      <c r="M831" s="214"/>
      <c r="N831" s="215"/>
      <c r="O831" s="215"/>
      <c r="P831" s="215"/>
      <c r="Q831" s="215"/>
      <c r="R831" s="215"/>
      <c r="S831" s="215"/>
      <c r="T831" s="216"/>
      <c r="AT831" s="217" t="s">
        <v>150</v>
      </c>
      <c r="AU831" s="217" t="s">
        <v>95</v>
      </c>
      <c r="AV831" s="14" t="s">
        <v>95</v>
      </c>
      <c r="AW831" s="14" t="s">
        <v>40</v>
      </c>
      <c r="AX831" s="14" t="s">
        <v>85</v>
      </c>
      <c r="AY831" s="217" t="s">
        <v>140</v>
      </c>
    </row>
    <row r="832" spans="1:65" s="13" customFormat="1" ht="11.25">
      <c r="B832" s="196"/>
      <c r="C832" s="197"/>
      <c r="D832" s="198" t="s">
        <v>150</v>
      </c>
      <c r="E832" s="199" t="s">
        <v>1</v>
      </c>
      <c r="F832" s="200" t="s">
        <v>1143</v>
      </c>
      <c r="G832" s="197"/>
      <c r="H832" s="199" t="s">
        <v>1</v>
      </c>
      <c r="I832" s="201"/>
      <c r="J832" s="197"/>
      <c r="K832" s="197"/>
      <c r="L832" s="202"/>
      <c r="M832" s="203"/>
      <c r="N832" s="204"/>
      <c r="O832" s="204"/>
      <c r="P832" s="204"/>
      <c r="Q832" s="204"/>
      <c r="R832" s="204"/>
      <c r="S832" s="204"/>
      <c r="T832" s="205"/>
      <c r="AT832" s="206" t="s">
        <v>150</v>
      </c>
      <c r="AU832" s="206" t="s">
        <v>95</v>
      </c>
      <c r="AV832" s="13" t="s">
        <v>93</v>
      </c>
      <c r="AW832" s="13" t="s">
        <v>40</v>
      </c>
      <c r="AX832" s="13" t="s">
        <v>85</v>
      </c>
      <c r="AY832" s="206" t="s">
        <v>140</v>
      </c>
    </row>
    <row r="833" spans="1:65" s="14" customFormat="1" ht="11.25">
      <c r="B833" s="207"/>
      <c r="C833" s="208"/>
      <c r="D833" s="198" t="s">
        <v>150</v>
      </c>
      <c r="E833" s="209" t="s">
        <v>1</v>
      </c>
      <c r="F833" s="210" t="s">
        <v>1144</v>
      </c>
      <c r="G833" s="208"/>
      <c r="H833" s="211">
        <v>25.62</v>
      </c>
      <c r="I833" s="212"/>
      <c r="J833" s="208"/>
      <c r="K833" s="208"/>
      <c r="L833" s="213"/>
      <c r="M833" s="214"/>
      <c r="N833" s="215"/>
      <c r="O833" s="215"/>
      <c r="P833" s="215"/>
      <c r="Q833" s="215"/>
      <c r="R833" s="215"/>
      <c r="S833" s="215"/>
      <c r="T833" s="216"/>
      <c r="AT833" s="217" t="s">
        <v>150</v>
      </c>
      <c r="AU833" s="217" t="s">
        <v>95</v>
      </c>
      <c r="AV833" s="14" t="s">
        <v>95</v>
      </c>
      <c r="AW833" s="14" t="s">
        <v>40</v>
      </c>
      <c r="AX833" s="14" t="s">
        <v>85</v>
      </c>
      <c r="AY833" s="217" t="s">
        <v>140</v>
      </c>
    </row>
    <row r="834" spans="1:65" s="15" customFormat="1" ht="11.25">
      <c r="B834" s="218"/>
      <c r="C834" s="219"/>
      <c r="D834" s="198" t="s">
        <v>150</v>
      </c>
      <c r="E834" s="220" t="s">
        <v>1</v>
      </c>
      <c r="F834" s="221" t="s">
        <v>161</v>
      </c>
      <c r="G834" s="219"/>
      <c r="H834" s="222">
        <v>181.8</v>
      </c>
      <c r="I834" s="223"/>
      <c r="J834" s="219"/>
      <c r="K834" s="219"/>
      <c r="L834" s="224"/>
      <c r="M834" s="225"/>
      <c r="N834" s="226"/>
      <c r="O834" s="226"/>
      <c r="P834" s="226"/>
      <c r="Q834" s="226"/>
      <c r="R834" s="226"/>
      <c r="S834" s="226"/>
      <c r="T834" s="227"/>
      <c r="AT834" s="228" t="s">
        <v>150</v>
      </c>
      <c r="AU834" s="228" t="s">
        <v>95</v>
      </c>
      <c r="AV834" s="15" t="s">
        <v>148</v>
      </c>
      <c r="AW834" s="15" t="s">
        <v>40</v>
      </c>
      <c r="AX834" s="15" t="s">
        <v>93</v>
      </c>
      <c r="AY834" s="228" t="s">
        <v>140</v>
      </c>
    </row>
    <row r="835" spans="1:65" s="2" customFormat="1" ht="37.9" customHeight="1">
      <c r="A835" s="35"/>
      <c r="B835" s="36"/>
      <c r="C835" s="183" t="s">
        <v>1145</v>
      </c>
      <c r="D835" s="183" t="s">
        <v>143</v>
      </c>
      <c r="E835" s="184" t="s">
        <v>1146</v>
      </c>
      <c r="F835" s="185" t="s">
        <v>1147</v>
      </c>
      <c r="G835" s="186" t="s">
        <v>164</v>
      </c>
      <c r="H835" s="187">
        <v>978.05899999999997</v>
      </c>
      <c r="I835" s="188"/>
      <c r="J835" s="189">
        <f>ROUND(I835*H835,2)</f>
        <v>0</v>
      </c>
      <c r="K835" s="185" t="s">
        <v>147</v>
      </c>
      <c r="L835" s="40"/>
      <c r="M835" s="190" t="s">
        <v>1</v>
      </c>
      <c r="N835" s="191" t="s">
        <v>50</v>
      </c>
      <c r="O835" s="72"/>
      <c r="P835" s="192">
        <f>O835*H835</f>
        <v>0</v>
      </c>
      <c r="Q835" s="192">
        <v>2.9E-4</v>
      </c>
      <c r="R835" s="192">
        <f>Q835*H835</f>
        <v>0.28363710999999997</v>
      </c>
      <c r="S835" s="192">
        <v>0</v>
      </c>
      <c r="T835" s="193">
        <f>S835*H835</f>
        <v>0</v>
      </c>
      <c r="U835" s="35"/>
      <c r="V835" s="35"/>
      <c r="W835" s="35"/>
      <c r="X835" s="35"/>
      <c r="Y835" s="35"/>
      <c r="Z835" s="35"/>
      <c r="AA835" s="35"/>
      <c r="AB835" s="35"/>
      <c r="AC835" s="35"/>
      <c r="AD835" s="35"/>
      <c r="AE835" s="35"/>
      <c r="AR835" s="194" t="s">
        <v>272</v>
      </c>
      <c r="AT835" s="194" t="s">
        <v>143</v>
      </c>
      <c r="AU835" s="194" t="s">
        <v>95</v>
      </c>
      <c r="AY835" s="17" t="s">
        <v>140</v>
      </c>
      <c r="BE835" s="195">
        <f>IF(N835="základní",J835,0)</f>
        <v>0</v>
      </c>
      <c r="BF835" s="195">
        <f>IF(N835="snížená",J835,0)</f>
        <v>0</v>
      </c>
      <c r="BG835" s="195">
        <f>IF(N835="zákl. přenesená",J835,0)</f>
        <v>0</v>
      </c>
      <c r="BH835" s="195">
        <f>IF(N835="sníž. přenesená",J835,0)</f>
        <v>0</v>
      </c>
      <c r="BI835" s="195">
        <f>IF(N835="nulová",J835,0)</f>
        <v>0</v>
      </c>
      <c r="BJ835" s="17" t="s">
        <v>93</v>
      </c>
      <c r="BK835" s="195">
        <f>ROUND(I835*H835,2)</f>
        <v>0</v>
      </c>
      <c r="BL835" s="17" t="s">
        <v>272</v>
      </c>
      <c r="BM835" s="194" t="s">
        <v>1148</v>
      </c>
    </row>
    <row r="836" spans="1:65" s="14" customFormat="1" ht="11.25">
      <c r="B836" s="207"/>
      <c r="C836" s="208"/>
      <c r="D836" s="198" t="s">
        <v>150</v>
      </c>
      <c r="E836" s="209" t="s">
        <v>1</v>
      </c>
      <c r="F836" s="210" t="s">
        <v>1149</v>
      </c>
      <c r="G836" s="208"/>
      <c r="H836" s="211">
        <v>115.87</v>
      </c>
      <c r="I836" s="212"/>
      <c r="J836" s="208"/>
      <c r="K836" s="208"/>
      <c r="L836" s="213"/>
      <c r="M836" s="214"/>
      <c r="N836" s="215"/>
      <c r="O836" s="215"/>
      <c r="P836" s="215"/>
      <c r="Q836" s="215"/>
      <c r="R836" s="215"/>
      <c r="S836" s="215"/>
      <c r="T836" s="216"/>
      <c r="AT836" s="217" t="s">
        <v>150</v>
      </c>
      <c r="AU836" s="217" t="s">
        <v>95</v>
      </c>
      <c r="AV836" s="14" t="s">
        <v>95</v>
      </c>
      <c r="AW836" s="14" t="s">
        <v>40</v>
      </c>
      <c r="AX836" s="14" t="s">
        <v>85</v>
      </c>
      <c r="AY836" s="217" t="s">
        <v>140</v>
      </c>
    </row>
    <row r="837" spans="1:65" s="14" customFormat="1" ht="11.25">
      <c r="B837" s="207"/>
      <c r="C837" s="208"/>
      <c r="D837" s="198" t="s">
        <v>150</v>
      </c>
      <c r="E837" s="209" t="s">
        <v>1</v>
      </c>
      <c r="F837" s="210" t="s">
        <v>1150</v>
      </c>
      <c r="G837" s="208"/>
      <c r="H837" s="211">
        <v>117.572</v>
      </c>
      <c r="I837" s="212"/>
      <c r="J837" s="208"/>
      <c r="K837" s="208"/>
      <c r="L837" s="213"/>
      <c r="M837" s="214"/>
      <c r="N837" s="215"/>
      <c r="O837" s="215"/>
      <c r="P837" s="215"/>
      <c r="Q837" s="215"/>
      <c r="R837" s="215"/>
      <c r="S837" s="215"/>
      <c r="T837" s="216"/>
      <c r="AT837" s="217" t="s">
        <v>150</v>
      </c>
      <c r="AU837" s="217" t="s">
        <v>95</v>
      </c>
      <c r="AV837" s="14" t="s">
        <v>95</v>
      </c>
      <c r="AW837" s="14" t="s">
        <v>40</v>
      </c>
      <c r="AX837" s="14" t="s">
        <v>85</v>
      </c>
      <c r="AY837" s="217" t="s">
        <v>140</v>
      </c>
    </row>
    <row r="838" spans="1:65" s="14" customFormat="1" ht="11.25">
      <c r="B838" s="207"/>
      <c r="C838" s="208"/>
      <c r="D838" s="198" t="s">
        <v>150</v>
      </c>
      <c r="E838" s="209" t="s">
        <v>1</v>
      </c>
      <c r="F838" s="210" t="s">
        <v>1151</v>
      </c>
      <c r="G838" s="208"/>
      <c r="H838" s="211">
        <v>47.88</v>
      </c>
      <c r="I838" s="212"/>
      <c r="J838" s="208"/>
      <c r="K838" s="208"/>
      <c r="L838" s="213"/>
      <c r="M838" s="214"/>
      <c r="N838" s="215"/>
      <c r="O838" s="215"/>
      <c r="P838" s="215"/>
      <c r="Q838" s="215"/>
      <c r="R838" s="215"/>
      <c r="S838" s="215"/>
      <c r="T838" s="216"/>
      <c r="AT838" s="217" t="s">
        <v>150</v>
      </c>
      <c r="AU838" s="217" t="s">
        <v>95</v>
      </c>
      <c r="AV838" s="14" t="s">
        <v>95</v>
      </c>
      <c r="AW838" s="14" t="s">
        <v>40</v>
      </c>
      <c r="AX838" s="14" t="s">
        <v>85</v>
      </c>
      <c r="AY838" s="217" t="s">
        <v>140</v>
      </c>
    </row>
    <row r="839" spans="1:65" s="13" customFormat="1" ht="11.25">
      <c r="B839" s="196"/>
      <c r="C839" s="197"/>
      <c r="D839" s="198" t="s">
        <v>150</v>
      </c>
      <c r="E839" s="199" t="s">
        <v>1</v>
      </c>
      <c r="F839" s="200" t="s">
        <v>1152</v>
      </c>
      <c r="G839" s="197"/>
      <c r="H839" s="199" t="s">
        <v>1</v>
      </c>
      <c r="I839" s="201"/>
      <c r="J839" s="197"/>
      <c r="K839" s="197"/>
      <c r="L839" s="202"/>
      <c r="M839" s="203"/>
      <c r="N839" s="204"/>
      <c r="O839" s="204"/>
      <c r="P839" s="204"/>
      <c r="Q839" s="204"/>
      <c r="R839" s="204"/>
      <c r="S839" s="204"/>
      <c r="T839" s="205"/>
      <c r="AT839" s="206" t="s">
        <v>150</v>
      </c>
      <c r="AU839" s="206" t="s">
        <v>95</v>
      </c>
      <c r="AV839" s="13" t="s">
        <v>93</v>
      </c>
      <c r="AW839" s="13" t="s">
        <v>40</v>
      </c>
      <c r="AX839" s="13" t="s">
        <v>85</v>
      </c>
      <c r="AY839" s="206" t="s">
        <v>140</v>
      </c>
    </row>
    <row r="840" spans="1:65" s="14" customFormat="1" ht="11.25">
      <c r="B840" s="207"/>
      <c r="C840" s="208"/>
      <c r="D840" s="198" t="s">
        <v>150</v>
      </c>
      <c r="E840" s="209" t="s">
        <v>1</v>
      </c>
      <c r="F840" s="210" t="s">
        <v>1153</v>
      </c>
      <c r="G840" s="208"/>
      <c r="H840" s="211">
        <v>25.15</v>
      </c>
      <c r="I840" s="212"/>
      <c r="J840" s="208"/>
      <c r="K840" s="208"/>
      <c r="L840" s="213"/>
      <c r="M840" s="214"/>
      <c r="N840" s="215"/>
      <c r="O840" s="215"/>
      <c r="P840" s="215"/>
      <c r="Q840" s="215"/>
      <c r="R840" s="215"/>
      <c r="S840" s="215"/>
      <c r="T840" s="216"/>
      <c r="AT840" s="217" t="s">
        <v>150</v>
      </c>
      <c r="AU840" s="217" t="s">
        <v>95</v>
      </c>
      <c r="AV840" s="14" t="s">
        <v>95</v>
      </c>
      <c r="AW840" s="14" t="s">
        <v>40</v>
      </c>
      <c r="AX840" s="14" t="s">
        <v>85</v>
      </c>
      <c r="AY840" s="217" t="s">
        <v>140</v>
      </c>
    </row>
    <row r="841" spans="1:65" s="14" customFormat="1" ht="11.25">
      <c r="B841" s="207"/>
      <c r="C841" s="208"/>
      <c r="D841" s="198" t="s">
        <v>150</v>
      </c>
      <c r="E841" s="209" t="s">
        <v>1</v>
      </c>
      <c r="F841" s="210" t="s">
        <v>1154</v>
      </c>
      <c r="G841" s="208"/>
      <c r="H841" s="211">
        <v>9.25</v>
      </c>
      <c r="I841" s="212"/>
      <c r="J841" s="208"/>
      <c r="K841" s="208"/>
      <c r="L841" s="213"/>
      <c r="M841" s="214"/>
      <c r="N841" s="215"/>
      <c r="O841" s="215"/>
      <c r="P841" s="215"/>
      <c r="Q841" s="215"/>
      <c r="R841" s="215"/>
      <c r="S841" s="215"/>
      <c r="T841" s="216"/>
      <c r="AT841" s="217" t="s">
        <v>150</v>
      </c>
      <c r="AU841" s="217" t="s">
        <v>95</v>
      </c>
      <c r="AV841" s="14" t="s">
        <v>95</v>
      </c>
      <c r="AW841" s="14" t="s">
        <v>40</v>
      </c>
      <c r="AX841" s="14" t="s">
        <v>85</v>
      </c>
      <c r="AY841" s="217" t="s">
        <v>140</v>
      </c>
    </row>
    <row r="842" spans="1:65" s="14" customFormat="1" ht="11.25">
      <c r="B842" s="207"/>
      <c r="C842" s="208"/>
      <c r="D842" s="198" t="s">
        <v>150</v>
      </c>
      <c r="E842" s="209" t="s">
        <v>1</v>
      </c>
      <c r="F842" s="210" t="s">
        <v>1155</v>
      </c>
      <c r="G842" s="208"/>
      <c r="H842" s="211">
        <v>39.183999999999997</v>
      </c>
      <c r="I842" s="212"/>
      <c r="J842" s="208"/>
      <c r="K842" s="208"/>
      <c r="L842" s="213"/>
      <c r="M842" s="214"/>
      <c r="N842" s="215"/>
      <c r="O842" s="215"/>
      <c r="P842" s="215"/>
      <c r="Q842" s="215"/>
      <c r="R842" s="215"/>
      <c r="S842" s="215"/>
      <c r="T842" s="216"/>
      <c r="AT842" s="217" t="s">
        <v>150</v>
      </c>
      <c r="AU842" s="217" t="s">
        <v>95</v>
      </c>
      <c r="AV842" s="14" t="s">
        <v>95</v>
      </c>
      <c r="AW842" s="14" t="s">
        <v>40</v>
      </c>
      <c r="AX842" s="14" t="s">
        <v>85</v>
      </c>
      <c r="AY842" s="217" t="s">
        <v>140</v>
      </c>
    </row>
    <row r="843" spans="1:65" s="14" customFormat="1" ht="11.25">
      <c r="B843" s="207"/>
      <c r="C843" s="208"/>
      <c r="D843" s="198" t="s">
        <v>150</v>
      </c>
      <c r="E843" s="209" t="s">
        <v>1</v>
      </c>
      <c r="F843" s="210" t="s">
        <v>1156</v>
      </c>
      <c r="G843" s="208"/>
      <c r="H843" s="211">
        <v>9.4</v>
      </c>
      <c r="I843" s="212"/>
      <c r="J843" s="208"/>
      <c r="K843" s="208"/>
      <c r="L843" s="213"/>
      <c r="M843" s="214"/>
      <c r="N843" s="215"/>
      <c r="O843" s="215"/>
      <c r="P843" s="215"/>
      <c r="Q843" s="215"/>
      <c r="R843" s="215"/>
      <c r="S843" s="215"/>
      <c r="T843" s="216"/>
      <c r="AT843" s="217" t="s">
        <v>150</v>
      </c>
      <c r="AU843" s="217" t="s">
        <v>95</v>
      </c>
      <c r="AV843" s="14" t="s">
        <v>95</v>
      </c>
      <c r="AW843" s="14" t="s">
        <v>40</v>
      </c>
      <c r="AX843" s="14" t="s">
        <v>85</v>
      </c>
      <c r="AY843" s="217" t="s">
        <v>140</v>
      </c>
    </row>
    <row r="844" spans="1:65" s="14" customFormat="1" ht="11.25">
      <c r="B844" s="207"/>
      <c r="C844" s="208"/>
      <c r="D844" s="198" t="s">
        <v>150</v>
      </c>
      <c r="E844" s="209" t="s">
        <v>1</v>
      </c>
      <c r="F844" s="210" t="s">
        <v>1157</v>
      </c>
      <c r="G844" s="208"/>
      <c r="H844" s="211">
        <v>38.997999999999998</v>
      </c>
      <c r="I844" s="212"/>
      <c r="J844" s="208"/>
      <c r="K844" s="208"/>
      <c r="L844" s="213"/>
      <c r="M844" s="214"/>
      <c r="N844" s="215"/>
      <c r="O844" s="215"/>
      <c r="P844" s="215"/>
      <c r="Q844" s="215"/>
      <c r="R844" s="215"/>
      <c r="S844" s="215"/>
      <c r="T844" s="216"/>
      <c r="AT844" s="217" t="s">
        <v>150</v>
      </c>
      <c r="AU844" s="217" t="s">
        <v>95</v>
      </c>
      <c r="AV844" s="14" t="s">
        <v>95</v>
      </c>
      <c r="AW844" s="14" t="s">
        <v>40</v>
      </c>
      <c r="AX844" s="14" t="s">
        <v>85</v>
      </c>
      <c r="AY844" s="217" t="s">
        <v>140</v>
      </c>
    </row>
    <row r="845" spans="1:65" s="14" customFormat="1" ht="11.25">
      <c r="B845" s="207"/>
      <c r="C845" s="208"/>
      <c r="D845" s="198" t="s">
        <v>150</v>
      </c>
      <c r="E845" s="209" t="s">
        <v>1</v>
      </c>
      <c r="F845" s="210" t="s">
        <v>1158</v>
      </c>
      <c r="G845" s="208"/>
      <c r="H845" s="211">
        <v>16.649999999999999</v>
      </c>
      <c r="I845" s="212"/>
      <c r="J845" s="208"/>
      <c r="K845" s="208"/>
      <c r="L845" s="213"/>
      <c r="M845" s="214"/>
      <c r="N845" s="215"/>
      <c r="O845" s="215"/>
      <c r="P845" s="215"/>
      <c r="Q845" s="215"/>
      <c r="R845" s="215"/>
      <c r="S845" s="215"/>
      <c r="T845" s="216"/>
      <c r="AT845" s="217" t="s">
        <v>150</v>
      </c>
      <c r="AU845" s="217" t="s">
        <v>95</v>
      </c>
      <c r="AV845" s="14" t="s">
        <v>95</v>
      </c>
      <c r="AW845" s="14" t="s">
        <v>40</v>
      </c>
      <c r="AX845" s="14" t="s">
        <v>85</v>
      </c>
      <c r="AY845" s="217" t="s">
        <v>140</v>
      </c>
    </row>
    <row r="846" spans="1:65" s="14" customFormat="1" ht="11.25">
      <c r="B846" s="207"/>
      <c r="C846" s="208"/>
      <c r="D846" s="198" t="s">
        <v>150</v>
      </c>
      <c r="E846" s="209" t="s">
        <v>1</v>
      </c>
      <c r="F846" s="210" t="s">
        <v>1159</v>
      </c>
      <c r="G846" s="208"/>
      <c r="H846" s="211">
        <v>50.53</v>
      </c>
      <c r="I846" s="212"/>
      <c r="J846" s="208"/>
      <c r="K846" s="208"/>
      <c r="L846" s="213"/>
      <c r="M846" s="214"/>
      <c r="N846" s="215"/>
      <c r="O846" s="215"/>
      <c r="P846" s="215"/>
      <c r="Q846" s="215"/>
      <c r="R846" s="215"/>
      <c r="S846" s="215"/>
      <c r="T846" s="216"/>
      <c r="AT846" s="217" t="s">
        <v>150</v>
      </c>
      <c r="AU846" s="217" t="s">
        <v>95</v>
      </c>
      <c r="AV846" s="14" t="s">
        <v>95</v>
      </c>
      <c r="AW846" s="14" t="s">
        <v>40</v>
      </c>
      <c r="AX846" s="14" t="s">
        <v>85</v>
      </c>
      <c r="AY846" s="217" t="s">
        <v>140</v>
      </c>
    </row>
    <row r="847" spans="1:65" s="13" customFormat="1" ht="11.25">
      <c r="B847" s="196"/>
      <c r="C847" s="197"/>
      <c r="D847" s="198" t="s">
        <v>150</v>
      </c>
      <c r="E847" s="199" t="s">
        <v>1</v>
      </c>
      <c r="F847" s="200" t="s">
        <v>1160</v>
      </c>
      <c r="G847" s="197"/>
      <c r="H847" s="199" t="s">
        <v>1</v>
      </c>
      <c r="I847" s="201"/>
      <c r="J847" s="197"/>
      <c r="K847" s="197"/>
      <c r="L847" s="202"/>
      <c r="M847" s="203"/>
      <c r="N847" s="204"/>
      <c r="O847" s="204"/>
      <c r="P847" s="204"/>
      <c r="Q847" s="204"/>
      <c r="R847" s="204"/>
      <c r="S847" s="204"/>
      <c r="T847" s="205"/>
      <c r="AT847" s="206" t="s">
        <v>150</v>
      </c>
      <c r="AU847" s="206" t="s">
        <v>95</v>
      </c>
      <c r="AV847" s="13" t="s">
        <v>93</v>
      </c>
      <c r="AW847" s="13" t="s">
        <v>40</v>
      </c>
      <c r="AX847" s="13" t="s">
        <v>85</v>
      </c>
      <c r="AY847" s="206" t="s">
        <v>140</v>
      </c>
    </row>
    <row r="848" spans="1:65" s="14" customFormat="1" ht="11.25">
      <c r="B848" s="207"/>
      <c r="C848" s="208"/>
      <c r="D848" s="198" t="s">
        <v>150</v>
      </c>
      <c r="E848" s="209" t="s">
        <v>1</v>
      </c>
      <c r="F848" s="210" t="s">
        <v>1161</v>
      </c>
      <c r="G848" s="208"/>
      <c r="H848" s="211">
        <v>22.774999999999999</v>
      </c>
      <c r="I848" s="212"/>
      <c r="J848" s="208"/>
      <c r="K848" s="208"/>
      <c r="L848" s="213"/>
      <c r="M848" s="214"/>
      <c r="N848" s="215"/>
      <c r="O848" s="215"/>
      <c r="P848" s="215"/>
      <c r="Q848" s="215"/>
      <c r="R848" s="215"/>
      <c r="S848" s="215"/>
      <c r="T848" s="216"/>
      <c r="AT848" s="217" t="s">
        <v>150</v>
      </c>
      <c r="AU848" s="217" t="s">
        <v>95</v>
      </c>
      <c r="AV848" s="14" t="s">
        <v>95</v>
      </c>
      <c r="AW848" s="14" t="s">
        <v>40</v>
      </c>
      <c r="AX848" s="14" t="s">
        <v>85</v>
      </c>
      <c r="AY848" s="217" t="s">
        <v>140</v>
      </c>
    </row>
    <row r="849" spans="2:51" s="14" customFormat="1" ht="11.25">
      <c r="B849" s="207"/>
      <c r="C849" s="208"/>
      <c r="D849" s="198" t="s">
        <v>150</v>
      </c>
      <c r="E849" s="209" t="s">
        <v>1</v>
      </c>
      <c r="F849" s="210" t="s">
        <v>1162</v>
      </c>
      <c r="G849" s="208"/>
      <c r="H849" s="211">
        <v>14.51</v>
      </c>
      <c r="I849" s="212"/>
      <c r="J849" s="208"/>
      <c r="K849" s="208"/>
      <c r="L849" s="213"/>
      <c r="M849" s="214"/>
      <c r="N849" s="215"/>
      <c r="O849" s="215"/>
      <c r="P849" s="215"/>
      <c r="Q849" s="215"/>
      <c r="R849" s="215"/>
      <c r="S849" s="215"/>
      <c r="T849" s="216"/>
      <c r="AT849" s="217" t="s">
        <v>150</v>
      </c>
      <c r="AU849" s="217" t="s">
        <v>95</v>
      </c>
      <c r="AV849" s="14" t="s">
        <v>95</v>
      </c>
      <c r="AW849" s="14" t="s">
        <v>40</v>
      </c>
      <c r="AX849" s="14" t="s">
        <v>85</v>
      </c>
      <c r="AY849" s="217" t="s">
        <v>140</v>
      </c>
    </row>
    <row r="850" spans="2:51" s="14" customFormat="1" ht="11.25">
      <c r="B850" s="207"/>
      <c r="C850" s="208"/>
      <c r="D850" s="198" t="s">
        <v>150</v>
      </c>
      <c r="E850" s="209" t="s">
        <v>1</v>
      </c>
      <c r="F850" s="210" t="s">
        <v>1163</v>
      </c>
      <c r="G850" s="208"/>
      <c r="H850" s="211">
        <v>92.462000000000003</v>
      </c>
      <c r="I850" s="212"/>
      <c r="J850" s="208"/>
      <c r="K850" s="208"/>
      <c r="L850" s="213"/>
      <c r="M850" s="214"/>
      <c r="N850" s="215"/>
      <c r="O850" s="215"/>
      <c r="P850" s="215"/>
      <c r="Q850" s="215"/>
      <c r="R850" s="215"/>
      <c r="S850" s="215"/>
      <c r="T850" s="216"/>
      <c r="AT850" s="217" t="s">
        <v>150</v>
      </c>
      <c r="AU850" s="217" t="s">
        <v>95</v>
      </c>
      <c r="AV850" s="14" t="s">
        <v>95</v>
      </c>
      <c r="AW850" s="14" t="s">
        <v>40</v>
      </c>
      <c r="AX850" s="14" t="s">
        <v>85</v>
      </c>
      <c r="AY850" s="217" t="s">
        <v>140</v>
      </c>
    </row>
    <row r="851" spans="2:51" s="14" customFormat="1" ht="11.25">
      <c r="B851" s="207"/>
      <c r="C851" s="208"/>
      <c r="D851" s="198" t="s">
        <v>150</v>
      </c>
      <c r="E851" s="209" t="s">
        <v>1</v>
      </c>
      <c r="F851" s="210" t="s">
        <v>1164</v>
      </c>
      <c r="G851" s="208"/>
      <c r="H851" s="211">
        <v>13.07</v>
      </c>
      <c r="I851" s="212"/>
      <c r="J851" s="208"/>
      <c r="K851" s="208"/>
      <c r="L851" s="213"/>
      <c r="M851" s="214"/>
      <c r="N851" s="215"/>
      <c r="O851" s="215"/>
      <c r="P851" s="215"/>
      <c r="Q851" s="215"/>
      <c r="R851" s="215"/>
      <c r="S851" s="215"/>
      <c r="T851" s="216"/>
      <c r="AT851" s="217" t="s">
        <v>150</v>
      </c>
      <c r="AU851" s="217" t="s">
        <v>95</v>
      </c>
      <c r="AV851" s="14" t="s">
        <v>95</v>
      </c>
      <c r="AW851" s="14" t="s">
        <v>40</v>
      </c>
      <c r="AX851" s="14" t="s">
        <v>85</v>
      </c>
      <c r="AY851" s="217" t="s">
        <v>140</v>
      </c>
    </row>
    <row r="852" spans="2:51" s="14" customFormat="1" ht="11.25">
      <c r="B852" s="207"/>
      <c r="C852" s="208"/>
      <c r="D852" s="198" t="s">
        <v>150</v>
      </c>
      <c r="E852" s="209" t="s">
        <v>1</v>
      </c>
      <c r="F852" s="210" t="s">
        <v>1165</v>
      </c>
      <c r="G852" s="208"/>
      <c r="H852" s="211">
        <v>80.459000000000003</v>
      </c>
      <c r="I852" s="212"/>
      <c r="J852" s="208"/>
      <c r="K852" s="208"/>
      <c r="L852" s="213"/>
      <c r="M852" s="214"/>
      <c r="N852" s="215"/>
      <c r="O852" s="215"/>
      <c r="P852" s="215"/>
      <c r="Q852" s="215"/>
      <c r="R852" s="215"/>
      <c r="S852" s="215"/>
      <c r="T852" s="216"/>
      <c r="AT852" s="217" t="s">
        <v>150</v>
      </c>
      <c r="AU852" s="217" t="s">
        <v>95</v>
      </c>
      <c r="AV852" s="14" t="s">
        <v>95</v>
      </c>
      <c r="AW852" s="14" t="s">
        <v>40</v>
      </c>
      <c r="AX852" s="14" t="s">
        <v>85</v>
      </c>
      <c r="AY852" s="217" t="s">
        <v>140</v>
      </c>
    </row>
    <row r="853" spans="2:51" s="14" customFormat="1" ht="11.25">
      <c r="B853" s="207"/>
      <c r="C853" s="208"/>
      <c r="D853" s="198" t="s">
        <v>150</v>
      </c>
      <c r="E853" s="209" t="s">
        <v>1</v>
      </c>
      <c r="F853" s="210" t="s">
        <v>1166</v>
      </c>
      <c r="G853" s="208"/>
      <c r="H853" s="211">
        <v>13.55</v>
      </c>
      <c r="I853" s="212"/>
      <c r="J853" s="208"/>
      <c r="K853" s="208"/>
      <c r="L853" s="213"/>
      <c r="M853" s="214"/>
      <c r="N853" s="215"/>
      <c r="O853" s="215"/>
      <c r="P853" s="215"/>
      <c r="Q853" s="215"/>
      <c r="R853" s="215"/>
      <c r="S853" s="215"/>
      <c r="T853" s="216"/>
      <c r="AT853" s="217" t="s">
        <v>150</v>
      </c>
      <c r="AU853" s="217" t="s">
        <v>95</v>
      </c>
      <c r="AV853" s="14" t="s">
        <v>95</v>
      </c>
      <c r="AW853" s="14" t="s">
        <v>40</v>
      </c>
      <c r="AX853" s="14" t="s">
        <v>85</v>
      </c>
      <c r="AY853" s="217" t="s">
        <v>140</v>
      </c>
    </row>
    <row r="854" spans="2:51" s="14" customFormat="1" ht="11.25">
      <c r="B854" s="207"/>
      <c r="C854" s="208"/>
      <c r="D854" s="198" t="s">
        <v>150</v>
      </c>
      <c r="E854" s="209" t="s">
        <v>1</v>
      </c>
      <c r="F854" s="210" t="s">
        <v>1167</v>
      </c>
      <c r="G854" s="208"/>
      <c r="H854" s="211">
        <v>27.263999999999999</v>
      </c>
      <c r="I854" s="212"/>
      <c r="J854" s="208"/>
      <c r="K854" s="208"/>
      <c r="L854" s="213"/>
      <c r="M854" s="214"/>
      <c r="N854" s="215"/>
      <c r="O854" s="215"/>
      <c r="P854" s="215"/>
      <c r="Q854" s="215"/>
      <c r="R854" s="215"/>
      <c r="S854" s="215"/>
      <c r="T854" s="216"/>
      <c r="AT854" s="217" t="s">
        <v>150</v>
      </c>
      <c r="AU854" s="217" t="s">
        <v>95</v>
      </c>
      <c r="AV854" s="14" t="s">
        <v>95</v>
      </c>
      <c r="AW854" s="14" t="s">
        <v>40</v>
      </c>
      <c r="AX854" s="14" t="s">
        <v>85</v>
      </c>
      <c r="AY854" s="217" t="s">
        <v>140</v>
      </c>
    </row>
    <row r="855" spans="2:51" s="14" customFormat="1" ht="11.25">
      <c r="B855" s="207"/>
      <c r="C855" s="208"/>
      <c r="D855" s="198" t="s">
        <v>150</v>
      </c>
      <c r="E855" s="209" t="s">
        <v>1</v>
      </c>
      <c r="F855" s="210" t="s">
        <v>1168</v>
      </c>
      <c r="G855" s="208"/>
      <c r="H855" s="211">
        <v>14.49</v>
      </c>
      <c r="I855" s="212"/>
      <c r="J855" s="208"/>
      <c r="K855" s="208"/>
      <c r="L855" s="213"/>
      <c r="M855" s="214"/>
      <c r="N855" s="215"/>
      <c r="O855" s="215"/>
      <c r="P855" s="215"/>
      <c r="Q855" s="215"/>
      <c r="R855" s="215"/>
      <c r="S855" s="215"/>
      <c r="T855" s="216"/>
      <c r="AT855" s="217" t="s">
        <v>150</v>
      </c>
      <c r="AU855" s="217" t="s">
        <v>95</v>
      </c>
      <c r="AV855" s="14" t="s">
        <v>95</v>
      </c>
      <c r="AW855" s="14" t="s">
        <v>40</v>
      </c>
      <c r="AX855" s="14" t="s">
        <v>85</v>
      </c>
      <c r="AY855" s="217" t="s">
        <v>140</v>
      </c>
    </row>
    <row r="856" spans="2:51" s="14" customFormat="1" ht="11.25">
      <c r="B856" s="207"/>
      <c r="C856" s="208"/>
      <c r="D856" s="198" t="s">
        <v>150</v>
      </c>
      <c r="E856" s="209" t="s">
        <v>1</v>
      </c>
      <c r="F856" s="210" t="s">
        <v>1169</v>
      </c>
      <c r="G856" s="208"/>
      <c r="H856" s="211">
        <v>27.327999999999999</v>
      </c>
      <c r="I856" s="212"/>
      <c r="J856" s="208"/>
      <c r="K856" s="208"/>
      <c r="L856" s="213"/>
      <c r="M856" s="214"/>
      <c r="N856" s="215"/>
      <c r="O856" s="215"/>
      <c r="P856" s="215"/>
      <c r="Q856" s="215"/>
      <c r="R856" s="215"/>
      <c r="S856" s="215"/>
      <c r="T856" s="216"/>
      <c r="AT856" s="217" t="s">
        <v>150</v>
      </c>
      <c r="AU856" s="217" t="s">
        <v>95</v>
      </c>
      <c r="AV856" s="14" t="s">
        <v>95</v>
      </c>
      <c r="AW856" s="14" t="s">
        <v>40</v>
      </c>
      <c r="AX856" s="14" t="s">
        <v>85</v>
      </c>
      <c r="AY856" s="217" t="s">
        <v>140</v>
      </c>
    </row>
    <row r="857" spans="2:51" s="14" customFormat="1" ht="11.25">
      <c r="B857" s="207"/>
      <c r="C857" s="208"/>
      <c r="D857" s="198" t="s">
        <v>150</v>
      </c>
      <c r="E857" s="209" t="s">
        <v>1</v>
      </c>
      <c r="F857" s="210" t="s">
        <v>1170</v>
      </c>
      <c r="G857" s="208"/>
      <c r="H857" s="211">
        <v>26.15</v>
      </c>
      <c r="I857" s="212"/>
      <c r="J857" s="208"/>
      <c r="K857" s="208"/>
      <c r="L857" s="213"/>
      <c r="M857" s="214"/>
      <c r="N857" s="215"/>
      <c r="O857" s="215"/>
      <c r="P857" s="215"/>
      <c r="Q857" s="215"/>
      <c r="R857" s="215"/>
      <c r="S857" s="215"/>
      <c r="T857" s="216"/>
      <c r="AT857" s="217" t="s">
        <v>150</v>
      </c>
      <c r="AU857" s="217" t="s">
        <v>95</v>
      </c>
      <c r="AV857" s="14" t="s">
        <v>95</v>
      </c>
      <c r="AW857" s="14" t="s">
        <v>40</v>
      </c>
      <c r="AX857" s="14" t="s">
        <v>85</v>
      </c>
      <c r="AY857" s="217" t="s">
        <v>140</v>
      </c>
    </row>
    <row r="858" spans="2:51" s="14" customFormat="1" ht="11.25">
      <c r="B858" s="207"/>
      <c r="C858" s="208"/>
      <c r="D858" s="198" t="s">
        <v>150</v>
      </c>
      <c r="E858" s="209" t="s">
        <v>1</v>
      </c>
      <c r="F858" s="210" t="s">
        <v>1171</v>
      </c>
      <c r="G858" s="208"/>
      <c r="H858" s="211">
        <v>64.17</v>
      </c>
      <c r="I858" s="212"/>
      <c r="J858" s="208"/>
      <c r="K858" s="208"/>
      <c r="L858" s="213"/>
      <c r="M858" s="214"/>
      <c r="N858" s="215"/>
      <c r="O858" s="215"/>
      <c r="P858" s="215"/>
      <c r="Q858" s="215"/>
      <c r="R858" s="215"/>
      <c r="S858" s="215"/>
      <c r="T858" s="216"/>
      <c r="AT858" s="217" t="s">
        <v>150</v>
      </c>
      <c r="AU858" s="217" t="s">
        <v>95</v>
      </c>
      <c r="AV858" s="14" t="s">
        <v>95</v>
      </c>
      <c r="AW858" s="14" t="s">
        <v>40</v>
      </c>
      <c r="AX858" s="14" t="s">
        <v>85</v>
      </c>
      <c r="AY858" s="217" t="s">
        <v>140</v>
      </c>
    </row>
    <row r="859" spans="2:51" s="14" customFormat="1" ht="11.25">
      <c r="B859" s="207"/>
      <c r="C859" s="208"/>
      <c r="D859" s="198" t="s">
        <v>150</v>
      </c>
      <c r="E859" s="209" t="s">
        <v>1</v>
      </c>
      <c r="F859" s="210" t="s">
        <v>1172</v>
      </c>
      <c r="G859" s="208"/>
      <c r="H859" s="211">
        <v>16.190000000000001</v>
      </c>
      <c r="I859" s="212"/>
      <c r="J859" s="208"/>
      <c r="K859" s="208"/>
      <c r="L859" s="213"/>
      <c r="M859" s="214"/>
      <c r="N859" s="215"/>
      <c r="O859" s="215"/>
      <c r="P859" s="215"/>
      <c r="Q859" s="215"/>
      <c r="R859" s="215"/>
      <c r="S859" s="215"/>
      <c r="T859" s="216"/>
      <c r="AT859" s="217" t="s">
        <v>150</v>
      </c>
      <c r="AU859" s="217" t="s">
        <v>95</v>
      </c>
      <c r="AV859" s="14" t="s">
        <v>95</v>
      </c>
      <c r="AW859" s="14" t="s">
        <v>40</v>
      </c>
      <c r="AX859" s="14" t="s">
        <v>85</v>
      </c>
      <c r="AY859" s="217" t="s">
        <v>140</v>
      </c>
    </row>
    <row r="860" spans="2:51" s="14" customFormat="1" ht="11.25">
      <c r="B860" s="207"/>
      <c r="C860" s="208"/>
      <c r="D860" s="198" t="s">
        <v>150</v>
      </c>
      <c r="E860" s="209" t="s">
        <v>1</v>
      </c>
      <c r="F860" s="210" t="s">
        <v>1173</v>
      </c>
      <c r="G860" s="208"/>
      <c r="H860" s="211">
        <v>50.405999999999999</v>
      </c>
      <c r="I860" s="212"/>
      <c r="J860" s="208"/>
      <c r="K860" s="208"/>
      <c r="L860" s="213"/>
      <c r="M860" s="214"/>
      <c r="N860" s="215"/>
      <c r="O860" s="215"/>
      <c r="P860" s="215"/>
      <c r="Q860" s="215"/>
      <c r="R860" s="215"/>
      <c r="S860" s="215"/>
      <c r="T860" s="216"/>
      <c r="AT860" s="217" t="s">
        <v>150</v>
      </c>
      <c r="AU860" s="217" t="s">
        <v>95</v>
      </c>
      <c r="AV860" s="14" t="s">
        <v>95</v>
      </c>
      <c r="AW860" s="14" t="s">
        <v>40</v>
      </c>
      <c r="AX860" s="14" t="s">
        <v>85</v>
      </c>
      <c r="AY860" s="217" t="s">
        <v>140</v>
      </c>
    </row>
    <row r="861" spans="2:51" s="14" customFormat="1" ht="11.25">
      <c r="B861" s="207"/>
      <c r="C861" s="208"/>
      <c r="D861" s="198" t="s">
        <v>150</v>
      </c>
      <c r="E861" s="209" t="s">
        <v>1</v>
      </c>
      <c r="F861" s="210" t="s">
        <v>1174</v>
      </c>
      <c r="G861" s="208"/>
      <c r="H861" s="211">
        <v>3.39</v>
      </c>
      <c r="I861" s="212"/>
      <c r="J861" s="208"/>
      <c r="K861" s="208"/>
      <c r="L861" s="213"/>
      <c r="M861" s="214"/>
      <c r="N861" s="215"/>
      <c r="O861" s="215"/>
      <c r="P861" s="215"/>
      <c r="Q861" s="215"/>
      <c r="R861" s="215"/>
      <c r="S861" s="215"/>
      <c r="T861" s="216"/>
      <c r="AT861" s="217" t="s">
        <v>150</v>
      </c>
      <c r="AU861" s="217" t="s">
        <v>95</v>
      </c>
      <c r="AV861" s="14" t="s">
        <v>95</v>
      </c>
      <c r="AW861" s="14" t="s">
        <v>40</v>
      </c>
      <c r="AX861" s="14" t="s">
        <v>85</v>
      </c>
      <c r="AY861" s="217" t="s">
        <v>140</v>
      </c>
    </row>
    <row r="862" spans="2:51" s="14" customFormat="1" ht="11.25">
      <c r="B862" s="207"/>
      <c r="C862" s="208"/>
      <c r="D862" s="198" t="s">
        <v>150</v>
      </c>
      <c r="E862" s="209" t="s">
        <v>1</v>
      </c>
      <c r="F862" s="210" t="s">
        <v>1175</v>
      </c>
      <c r="G862" s="208"/>
      <c r="H862" s="211">
        <v>23.436</v>
      </c>
      <c r="I862" s="212"/>
      <c r="J862" s="208"/>
      <c r="K862" s="208"/>
      <c r="L862" s="213"/>
      <c r="M862" s="214"/>
      <c r="N862" s="215"/>
      <c r="O862" s="215"/>
      <c r="P862" s="215"/>
      <c r="Q862" s="215"/>
      <c r="R862" s="215"/>
      <c r="S862" s="215"/>
      <c r="T862" s="216"/>
      <c r="AT862" s="217" t="s">
        <v>150</v>
      </c>
      <c r="AU862" s="217" t="s">
        <v>95</v>
      </c>
      <c r="AV862" s="14" t="s">
        <v>95</v>
      </c>
      <c r="AW862" s="14" t="s">
        <v>40</v>
      </c>
      <c r="AX862" s="14" t="s">
        <v>85</v>
      </c>
      <c r="AY862" s="217" t="s">
        <v>140</v>
      </c>
    </row>
    <row r="863" spans="2:51" s="14" customFormat="1" ht="11.25">
      <c r="B863" s="207"/>
      <c r="C863" s="208"/>
      <c r="D863" s="198" t="s">
        <v>150</v>
      </c>
      <c r="E863" s="209" t="s">
        <v>1</v>
      </c>
      <c r="F863" s="210" t="s">
        <v>1176</v>
      </c>
      <c r="G863" s="208"/>
      <c r="H863" s="211">
        <v>1.65</v>
      </c>
      <c r="I863" s="212"/>
      <c r="J863" s="208"/>
      <c r="K863" s="208"/>
      <c r="L863" s="213"/>
      <c r="M863" s="214"/>
      <c r="N863" s="215"/>
      <c r="O863" s="215"/>
      <c r="P863" s="215"/>
      <c r="Q863" s="215"/>
      <c r="R863" s="215"/>
      <c r="S863" s="215"/>
      <c r="T863" s="216"/>
      <c r="AT863" s="217" t="s">
        <v>150</v>
      </c>
      <c r="AU863" s="217" t="s">
        <v>95</v>
      </c>
      <c r="AV863" s="14" t="s">
        <v>95</v>
      </c>
      <c r="AW863" s="14" t="s">
        <v>40</v>
      </c>
      <c r="AX863" s="14" t="s">
        <v>85</v>
      </c>
      <c r="AY863" s="217" t="s">
        <v>140</v>
      </c>
    </row>
    <row r="864" spans="2:51" s="14" customFormat="1" ht="11.25">
      <c r="B864" s="207"/>
      <c r="C864" s="208"/>
      <c r="D864" s="198" t="s">
        <v>150</v>
      </c>
      <c r="E864" s="209" t="s">
        <v>1</v>
      </c>
      <c r="F864" s="210" t="s">
        <v>1177</v>
      </c>
      <c r="G864" s="208"/>
      <c r="H864" s="211">
        <v>16.274999999999999</v>
      </c>
      <c r="I864" s="212"/>
      <c r="J864" s="208"/>
      <c r="K864" s="208"/>
      <c r="L864" s="213"/>
      <c r="M864" s="214"/>
      <c r="N864" s="215"/>
      <c r="O864" s="215"/>
      <c r="P864" s="215"/>
      <c r="Q864" s="215"/>
      <c r="R864" s="215"/>
      <c r="S864" s="215"/>
      <c r="T864" s="216"/>
      <c r="AT864" s="217" t="s">
        <v>150</v>
      </c>
      <c r="AU864" s="217" t="s">
        <v>95</v>
      </c>
      <c r="AV864" s="14" t="s">
        <v>95</v>
      </c>
      <c r="AW864" s="14" t="s">
        <v>40</v>
      </c>
      <c r="AX864" s="14" t="s">
        <v>85</v>
      </c>
      <c r="AY864" s="217" t="s">
        <v>140</v>
      </c>
    </row>
    <row r="865" spans="1:65" s="15" customFormat="1" ht="11.25">
      <c r="B865" s="218"/>
      <c r="C865" s="219"/>
      <c r="D865" s="198" t="s">
        <v>150</v>
      </c>
      <c r="E865" s="220" t="s">
        <v>1</v>
      </c>
      <c r="F865" s="221" t="s">
        <v>161</v>
      </c>
      <c r="G865" s="219"/>
      <c r="H865" s="222">
        <v>978.05899999999997</v>
      </c>
      <c r="I865" s="223"/>
      <c r="J865" s="219"/>
      <c r="K865" s="219"/>
      <c r="L865" s="224"/>
      <c r="M865" s="225"/>
      <c r="N865" s="226"/>
      <c r="O865" s="226"/>
      <c r="P865" s="226"/>
      <c r="Q865" s="226"/>
      <c r="R865" s="226"/>
      <c r="S865" s="226"/>
      <c r="T865" s="227"/>
      <c r="AT865" s="228" t="s">
        <v>150</v>
      </c>
      <c r="AU865" s="228" t="s">
        <v>95</v>
      </c>
      <c r="AV865" s="15" t="s">
        <v>148</v>
      </c>
      <c r="AW865" s="15" t="s">
        <v>40</v>
      </c>
      <c r="AX865" s="15" t="s">
        <v>93</v>
      </c>
      <c r="AY865" s="228" t="s">
        <v>140</v>
      </c>
    </row>
    <row r="866" spans="1:65" s="12" customFormat="1" ht="25.9" customHeight="1">
      <c r="B866" s="167"/>
      <c r="C866" s="168"/>
      <c r="D866" s="169" t="s">
        <v>84</v>
      </c>
      <c r="E866" s="170" t="s">
        <v>1178</v>
      </c>
      <c r="F866" s="170" t="s">
        <v>1179</v>
      </c>
      <c r="G866" s="168"/>
      <c r="H866" s="168"/>
      <c r="I866" s="171"/>
      <c r="J866" s="172">
        <f>BK866</f>
        <v>0</v>
      </c>
      <c r="K866" s="168"/>
      <c r="L866" s="173"/>
      <c r="M866" s="174"/>
      <c r="N866" s="175"/>
      <c r="O866" s="175"/>
      <c r="P866" s="176">
        <f>SUM(P867:P872)</f>
        <v>0</v>
      </c>
      <c r="Q866" s="175"/>
      <c r="R866" s="176">
        <f>SUM(R867:R872)</f>
        <v>0</v>
      </c>
      <c r="S866" s="175"/>
      <c r="T866" s="177">
        <f>SUM(T867:T872)</f>
        <v>0</v>
      </c>
      <c r="AR866" s="178" t="s">
        <v>179</v>
      </c>
      <c r="AT866" s="179" t="s">
        <v>84</v>
      </c>
      <c r="AU866" s="179" t="s">
        <v>85</v>
      </c>
      <c r="AY866" s="178" t="s">
        <v>140</v>
      </c>
      <c r="BK866" s="180">
        <f>SUM(BK867:BK872)</f>
        <v>0</v>
      </c>
    </row>
    <row r="867" spans="1:65" s="2" customFormat="1" ht="37.9" customHeight="1">
      <c r="A867" s="35"/>
      <c r="B867" s="36"/>
      <c r="C867" s="183" t="s">
        <v>1180</v>
      </c>
      <c r="D867" s="183" t="s">
        <v>143</v>
      </c>
      <c r="E867" s="184" t="s">
        <v>1181</v>
      </c>
      <c r="F867" s="185" t="s">
        <v>1182</v>
      </c>
      <c r="G867" s="186" t="s">
        <v>333</v>
      </c>
      <c r="H867" s="187">
        <v>1</v>
      </c>
      <c r="I867" s="188"/>
      <c r="J867" s="189">
        <f t="shared" ref="J867:J872" si="0">ROUND(I867*H867,2)</f>
        <v>0</v>
      </c>
      <c r="K867" s="185" t="s">
        <v>1</v>
      </c>
      <c r="L867" s="40"/>
      <c r="M867" s="190" t="s">
        <v>1</v>
      </c>
      <c r="N867" s="191" t="s">
        <v>50</v>
      </c>
      <c r="O867" s="72"/>
      <c r="P867" s="192">
        <f t="shared" ref="P867:P872" si="1">O867*H867</f>
        <v>0</v>
      </c>
      <c r="Q867" s="192">
        <v>0</v>
      </c>
      <c r="R867" s="192">
        <f t="shared" ref="R867:R872" si="2">Q867*H867</f>
        <v>0</v>
      </c>
      <c r="S867" s="192">
        <v>0</v>
      </c>
      <c r="T867" s="193">
        <f t="shared" ref="T867:T872" si="3">S867*H867</f>
        <v>0</v>
      </c>
      <c r="U867" s="35"/>
      <c r="V867" s="35"/>
      <c r="W867" s="35"/>
      <c r="X867" s="35"/>
      <c r="Y867" s="35"/>
      <c r="Z867" s="35"/>
      <c r="AA867" s="35"/>
      <c r="AB867" s="35"/>
      <c r="AC867" s="35"/>
      <c r="AD867" s="35"/>
      <c r="AE867" s="35"/>
      <c r="AR867" s="194" t="s">
        <v>1183</v>
      </c>
      <c r="AT867" s="194" t="s">
        <v>143</v>
      </c>
      <c r="AU867" s="194" t="s">
        <v>93</v>
      </c>
      <c r="AY867" s="17" t="s">
        <v>140</v>
      </c>
      <c r="BE867" s="195">
        <f t="shared" ref="BE867:BE872" si="4">IF(N867="základní",J867,0)</f>
        <v>0</v>
      </c>
      <c r="BF867" s="195">
        <f t="shared" ref="BF867:BF872" si="5">IF(N867="snížená",J867,0)</f>
        <v>0</v>
      </c>
      <c r="BG867" s="195">
        <f t="shared" ref="BG867:BG872" si="6">IF(N867="zákl. přenesená",J867,0)</f>
        <v>0</v>
      </c>
      <c r="BH867" s="195">
        <f t="shared" ref="BH867:BH872" si="7">IF(N867="sníž. přenesená",J867,0)</f>
        <v>0</v>
      </c>
      <c r="BI867" s="195">
        <f t="shared" ref="BI867:BI872" si="8">IF(N867="nulová",J867,0)</f>
        <v>0</v>
      </c>
      <c r="BJ867" s="17" t="s">
        <v>93</v>
      </c>
      <c r="BK867" s="195">
        <f t="shared" ref="BK867:BK872" si="9">ROUND(I867*H867,2)</f>
        <v>0</v>
      </c>
      <c r="BL867" s="17" t="s">
        <v>1183</v>
      </c>
      <c r="BM867" s="194" t="s">
        <v>1184</v>
      </c>
    </row>
    <row r="868" spans="1:65" s="2" customFormat="1" ht="24.2" customHeight="1">
      <c r="A868" s="35"/>
      <c r="B868" s="36"/>
      <c r="C868" s="183" t="s">
        <v>1185</v>
      </c>
      <c r="D868" s="183" t="s">
        <v>143</v>
      </c>
      <c r="E868" s="184" t="s">
        <v>1186</v>
      </c>
      <c r="F868" s="185" t="s">
        <v>1187</v>
      </c>
      <c r="G868" s="186" t="s">
        <v>333</v>
      </c>
      <c r="H868" s="187">
        <v>1</v>
      </c>
      <c r="I868" s="188"/>
      <c r="J868" s="189">
        <f t="shared" si="0"/>
        <v>0</v>
      </c>
      <c r="K868" s="185" t="s">
        <v>1</v>
      </c>
      <c r="L868" s="40"/>
      <c r="M868" s="190" t="s">
        <v>1</v>
      </c>
      <c r="N868" s="191" t="s">
        <v>50</v>
      </c>
      <c r="O868" s="72"/>
      <c r="P868" s="192">
        <f t="shared" si="1"/>
        <v>0</v>
      </c>
      <c r="Q868" s="192">
        <v>0</v>
      </c>
      <c r="R868" s="192">
        <f t="shared" si="2"/>
        <v>0</v>
      </c>
      <c r="S868" s="192">
        <v>0</v>
      </c>
      <c r="T868" s="193">
        <f t="shared" si="3"/>
        <v>0</v>
      </c>
      <c r="U868" s="35"/>
      <c r="V868" s="35"/>
      <c r="W868" s="35"/>
      <c r="X868" s="35"/>
      <c r="Y868" s="35"/>
      <c r="Z868" s="35"/>
      <c r="AA868" s="35"/>
      <c r="AB868" s="35"/>
      <c r="AC868" s="35"/>
      <c r="AD868" s="35"/>
      <c r="AE868" s="35"/>
      <c r="AR868" s="194" t="s">
        <v>1183</v>
      </c>
      <c r="AT868" s="194" t="s">
        <v>143</v>
      </c>
      <c r="AU868" s="194" t="s">
        <v>93</v>
      </c>
      <c r="AY868" s="17" t="s">
        <v>140</v>
      </c>
      <c r="BE868" s="195">
        <f t="shared" si="4"/>
        <v>0</v>
      </c>
      <c r="BF868" s="195">
        <f t="shared" si="5"/>
        <v>0</v>
      </c>
      <c r="BG868" s="195">
        <f t="shared" si="6"/>
        <v>0</v>
      </c>
      <c r="BH868" s="195">
        <f t="shared" si="7"/>
        <v>0</v>
      </c>
      <c r="BI868" s="195">
        <f t="shared" si="8"/>
        <v>0</v>
      </c>
      <c r="BJ868" s="17" t="s">
        <v>93</v>
      </c>
      <c r="BK868" s="195">
        <f t="shared" si="9"/>
        <v>0</v>
      </c>
      <c r="BL868" s="17" t="s">
        <v>1183</v>
      </c>
      <c r="BM868" s="194" t="s">
        <v>1188</v>
      </c>
    </row>
    <row r="869" spans="1:65" s="2" customFormat="1" ht="33" customHeight="1">
      <c r="A869" s="35"/>
      <c r="B869" s="36"/>
      <c r="C869" s="183" t="s">
        <v>1189</v>
      </c>
      <c r="D869" s="183" t="s">
        <v>143</v>
      </c>
      <c r="E869" s="184" t="s">
        <v>1190</v>
      </c>
      <c r="F869" s="185" t="s">
        <v>1191</v>
      </c>
      <c r="G869" s="186" t="s">
        <v>333</v>
      </c>
      <c r="H869" s="187">
        <v>1</v>
      </c>
      <c r="I869" s="188"/>
      <c r="J869" s="189">
        <f t="shared" si="0"/>
        <v>0</v>
      </c>
      <c r="K869" s="185" t="s">
        <v>1</v>
      </c>
      <c r="L869" s="40"/>
      <c r="M869" s="190" t="s">
        <v>1</v>
      </c>
      <c r="N869" s="191" t="s">
        <v>50</v>
      </c>
      <c r="O869" s="72"/>
      <c r="P869" s="192">
        <f t="shared" si="1"/>
        <v>0</v>
      </c>
      <c r="Q869" s="192">
        <v>0</v>
      </c>
      <c r="R869" s="192">
        <f t="shared" si="2"/>
        <v>0</v>
      </c>
      <c r="S869" s="192">
        <v>0</v>
      </c>
      <c r="T869" s="193">
        <f t="shared" si="3"/>
        <v>0</v>
      </c>
      <c r="U869" s="35"/>
      <c r="V869" s="35"/>
      <c r="W869" s="35"/>
      <c r="X869" s="35"/>
      <c r="Y869" s="35"/>
      <c r="Z869" s="35"/>
      <c r="AA869" s="35"/>
      <c r="AB869" s="35"/>
      <c r="AC869" s="35"/>
      <c r="AD869" s="35"/>
      <c r="AE869" s="35"/>
      <c r="AR869" s="194" t="s">
        <v>1183</v>
      </c>
      <c r="AT869" s="194" t="s">
        <v>143</v>
      </c>
      <c r="AU869" s="194" t="s">
        <v>93</v>
      </c>
      <c r="AY869" s="17" t="s">
        <v>140</v>
      </c>
      <c r="BE869" s="195">
        <f t="shared" si="4"/>
        <v>0</v>
      </c>
      <c r="BF869" s="195">
        <f t="shared" si="5"/>
        <v>0</v>
      </c>
      <c r="BG869" s="195">
        <f t="shared" si="6"/>
        <v>0</v>
      </c>
      <c r="BH869" s="195">
        <f t="shared" si="7"/>
        <v>0</v>
      </c>
      <c r="BI869" s="195">
        <f t="shared" si="8"/>
        <v>0</v>
      </c>
      <c r="BJ869" s="17" t="s">
        <v>93</v>
      </c>
      <c r="BK869" s="195">
        <f t="shared" si="9"/>
        <v>0</v>
      </c>
      <c r="BL869" s="17" t="s">
        <v>1183</v>
      </c>
      <c r="BM869" s="194" t="s">
        <v>1192</v>
      </c>
    </row>
    <row r="870" spans="1:65" s="2" customFormat="1" ht="24.2" customHeight="1">
      <c r="A870" s="35"/>
      <c r="B870" s="36"/>
      <c r="C870" s="183" t="s">
        <v>1193</v>
      </c>
      <c r="D870" s="183" t="s">
        <v>143</v>
      </c>
      <c r="E870" s="184" t="s">
        <v>1194</v>
      </c>
      <c r="F870" s="185" t="s">
        <v>1195</v>
      </c>
      <c r="G870" s="186" t="s">
        <v>445</v>
      </c>
      <c r="H870" s="187">
        <v>1</v>
      </c>
      <c r="I870" s="188"/>
      <c r="J870" s="189">
        <f t="shared" si="0"/>
        <v>0</v>
      </c>
      <c r="K870" s="185" t="s">
        <v>1</v>
      </c>
      <c r="L870" s="40"/>
      <c r="M870" s="190" t="s">
        <v>1</v>
      </c>
      <c r="N870" s="191" t="s">
        <v>50</v>
      </c>
      <c r="O870" s="72"/>
      <c r="P870" s="192">
        <f t="shared" si="1"/>
        <v>0</v>
      </c>
      <c r="Q870" s="192">
        <v>0</v>
      </c>
      <c r="R870" s="192">
        <f t="shared" si="2"/>
        <v>0</v>
      </c>
      <c r="S870" s="192">
        <v>0</v>
      </c>
      <c r="T870" s="193">
        <f t="shared" si="3"/>
        <v>0</v>
      </c>
      <c r="U870" s="35"/>
      <c r="V870" s="35"/>
      <c r="W870" s="35"/>
      <c r="X870" s="35"/>
      <c r="Y870" s="35"/>
      <c r="Z870" s="35"/>
      <c r="AA870" s="35"/>
      <c r="AB870" s="35"/>
      <c r="AC870" s="35"/>
      <c r="AD870" s="35"/>
      <c r="AE870" s="35"/>
      <c r="AR870" s="194" t="s">
        <v>1183</v>
      </c>
      <c r="AT870" s="194" t="s">
        <v>143</v>
      </c>
      <c r="AU870" s="194" t="s">
        <v>93</v>
      </c>
      <c r="AY870" s="17" t="s">
        <v>140</v>
      </c>
      <c r="BE870" s="195">
        <f t="shared" si="4"/>
        <v>0</v>
      </c>
      <c r="BF870" s="195">
        <f t="shared" si="5"/>
        <v>0</v>
      </c>
      <c r="BG870" s="195">
        <f t="shared" si="6"/>
        <v>0</v>
      </c>
      <c r="BH870" s="195">
        <f t="shared" si="7"/>
        <v>0</v>
      </c>
      <c r="BI870" s="195">
        <f t="shared" si="8"/>
        <v>0</v>
      </c>
      <c r="BJ870" s="17" t="s">
        <v>93</v>
      </c>
      <c r="BK870" s="195">
        <f t="shared" si="9"/>
        <v>0</v>
      </c>
      <c r="BL870" s="17" t="s">
        <v>1183</v>
      </c>
      <c r="BM870" s="194" t="s">
        <v>1196</v>
      </c>
    </row>
    <row r="871" spans="1:65" s="2" customFormat="1" ht="66.75" customHeight="1">
      <c r="A871" s="35"/>
      <c r="B871" s="36"/>
      <c r="C871" s="183" t="s">
        <v>1197</v>
      </c>
      <c r="D871" s="183" t="s">
        <v>143</v>
      </c>
      <c r="E871" s="184" t="s">
        <v>1198</v>
      </c>
      <c r="F871" s="185" t="s">
        <v>1199</v>
      </c>
      <c r="G871" s="186" t="s">
        <v>333</v>
      </c>
      <c r="H871" s="187">
        <v>1</v>
      </c>
      <c r="I871" s="188"/>
      <c r="J871" s="189">
        <f t="shared" si="0"/>
        <v>0</v>
      </c>
      <c r="K871" s="185" t="s">
        <v>1</v>
      </c>
      <c r="L871" s="40"/>
      <c r="M871" s="190" t="s">
        <v>1</v>
      </c>
      <c r="N871" s="191" t="s">
        <v>50</v>
      </c>
      <c r="O871" s="72"/>
      <c r="P871" s="192">
        <f t="shared" si="1"/>
        <v>0</v>
      </c>
      <c r="Q871" s="192">
        <v>0</v>
      </c>
      <c r="R871" s="192">
        <f t="shared" si="2"/>
        <v>0</v>
      </c>
      <c r="S871" s="192">
        <v>0</v>
      </c>
      <c r="T871" s="193">
        <f t="shared" si="3"/>
        <v>0</v>
      </c>
      <c r="U871" s="35"/>
      <c r="V871" s="35"/>
      <c r="W871" s="35"/>
      <c r="X871" s="35"/>
      <c r="Y871" s="35"/>
      <c r="Z871" s="35"/>
      <c r="AA871" s="35"/>
      <c r="AB871" s="35"/>
      <c r="AC871" s="35"/>
      <c r="AD871" s="35"/>
      <c r="AE871" s="35"/>
      <c r="AR871" s="194" t="s">
        <v>1183</v>
      </c>
      <c r="AT871" s="194" t="s">
        <v>143</v>
      </c>
      <c r="AU871" s="194" t="s">
        <v>93</v>
      </c>
      <c r="AY871" s="17" t="s">
        <v>140</v>
      </c>
      <c r="BE871" s="195">
        <f t="shared" si="4"/>
        <v>0</v>
      </c>
      <c r="BF871" s="195">
        <f t="shared" si="5"/>
        <v>0</v>
      </c>
      <c r="BG871" s="195">
        <f t="shared" si="6"/>
        <v>0</v>
      </c>
      <c r="BH871" s="195">
        <f t="shared" si="7"/>
        <v>0</v>
      </c>
      <c r="BI871" s="195">
        <f t="shared" si="8"/>
        <v>0</v>
      </c>
      <c r="BJ871" s="17" t="s">
        <v>93</v>
      </c>
      <c r="BK871" s="195">
        <f t="shared" si="9"/>
        <v>0</v>
      </c>
      <c r="BL871" s="17" t="s">
        <v>1183</v>
      </c>
      <c r="BM871" s="194" t="s">
        <v>1200</v>
      </c>
    </row>
    <row r="872" spans="1:65" s="2" customFormat="1" ht="66.75" customHeight="1">
      <c r="A872" s="35"/>
      <c r="B872" s="36"/>
      <c r="C872" s="183" t="s">
        <v>1201</v>
      </c>
      <c r="D872" s="183" t="s">
        <v>143</v>
      </c>
      <c r="E872" s="184" t="s">
        <v>1202</v>
      </c>
      <c r="F872" s="185" t="s">
        <v>1203</v>
      </c>
      <c r="G872" s="186" t="s">
        <v>333</v>
      </c>
      <c r="H872" s="187">
        <v>1</v>
      </c>
      <c r="I872" s="188"/>
      <c r="J872" s="189">
        <f t="shared" si="0"/>
        <v>0</v>
      </c>
      <c r="K872" s="185" t="s">
        <v>1</v>
      </c>
      <c r="L872" s="40"/>
      <c r="M872" s="243" t="s">
        <v>1</v>
      </c>
      <c r="N872" s="244" t="s">
        <v>50</v>
      </c>
      <c r="O872" s="245"/>
      <c r="P872" s="246">
        <f t="shared" si="1"/>
        <v>0</v>
      </c>
      <c r="Q872" s="246">
        <v>0</v>
      </c>
      <c r="R872" s="246">
        <f t="shared" si="2"/>
        <v>0</v>
      </c>
      <c r="S872" s="246">
        <v>0</v>
      </c>
      <c r="T872" s="247">
        <f t="shared" si="3"/>
        <v>0</v>
      </c>
      <c r="U872" s="35"/>
      <c r="V872" s="35"/>
      <c r="W872" s="35"/>
      <c r="X872" s="35"/>
      <c r="Y872" s="35"/>
      <c r="Z872" s="35"/>
      <c r="AA872" s="35"/>
      <c r="AB872" s="35"/>
      <c r="AC872" s="35"/>
      <c r="AD872" s="35"/>
      <c r="AE872" s="35"/>
      <c r="AR872" s="194" t="s">
        <v>1183</v>
      </c>
      <c r="AT872" s="194" t="s">
        <v>143</v>
      </c>
      <c r="AU872" s="194" t="s">
        <v>93</v>
      </c>
      <c r="AY872" s="17" t="s">
        <v>140</v>
      </c>
      <c r="BE872" s="195">
        <f t="shared" si="4"/>
        <v>0</v>
      </c>
      <c r="BF872" s="195">
        <f t="shared" si="5"/>
        <v>0</v>
      </c>
      <c r="BG872" s="195">
        <f t="shared" si="6"/>
        <v>0</v>
      </c>
      <c r="BH872" s="195">
        <f t="shared" si="7"/>
        <v>0</v>
      </c>
      <c r="BI872" s="195">
        <f t="shared" si="8"/>
        <v>0</v>
      </c>
      <c r="BJ872" s="17" t="s">
        <v>93</v>
      </c>
      <c r="BK872" s="195">
        <f t="shared" si="9"/>
        <v>0</v>
      </c>
      <c r="BL872" s="17" t="s">
        <v>1183</v>
      </c>
      <c r="BM872" s="194" t="s">
        <v>1204</v>
      </c>
    </row>
    <row r="873" spans="1:65" s="2" customFormat="1" ht="6.95" customHeight="1">
      <c r="A873" s="35"/>
      <c r="B873" s="55"/>
      <c r="C873" s="56"/>
      <c r="D873" s="56"/>
      <c r="E873" s="56"/>
      <c r="F873" s="56"/>
      <c r="G873" s="56"/>
      <c r="H873" s="56"/>
      <c r="I873" s="56"/>
      <c r="J873" s="56"/>
      <c r="K873" s="56"/>
      <c r="L873" s="40"/>
      <c r="M873" s="35"/>
      <c r="O873" s="35"/>
      <c r="P873" s="35"/>
      <c r="Q873" s="35"/>
      <c r="R873" s="35"/>
      <c r="S873" s="35"/>
      <c r="T873" s="35"/>
      <c r="U873" s="35"/>
      <c r="V873" s="35"/>
      <c r="W873" s="35"/>
      <c r="X873" s="35"/>
      <c r="Y873" s="35"/>
      <c r="Z873" s="35"/>
      <c r="AA873" s="35"/>
      <c r="AB873" s="35"/>
      <c r="AC873" s="35"/>
      <c r="AD873" s="35"/>
      <c r="AE873" s="35"/>
    </row>
  </sheetData>
  <sheetProtection algorithmName="SHA-512" hashValue="9SVDDWWDOpLqoMMm/RmGR+vbsnRE9PVogwOHHSYYO+iyes3o+mx6xh5RoeVokKGQECfEq53IllMPAAaJgNhYEA==" saltValue="50As2gZRBuRvUl8Jm4KnlreaFT2rq3ffvUu+icXfTO15XAOA7fY0XF1XiZVucTKmIHXPaLPOnPV8wT1c7jqLJw==" spinCount="100000" sheet="1" objects="1" scenarios="1" formatColumns="0" formatRows="0" autoFilter="0"/>
  <autoFilter ref="C136:K872" xr:uid="{00000000-0009-0000-0000-000001000000}"/>
  <mergeCells count="9">
    <mergeCell ref="E87:H87"/>
    <mergeCell ref="E127:H127"/>
    <mergeCell ref="E129:H129"/>
    <mergeCell ref="L2:V2"/>
    <mergeCell ref="E7:H7"/>
    <mergeCell ref="E9:H9"/>
    <mergeCell ref="E18:H18"/>
    <mergeCell ref="E27:H27"/>
    <mergeCell ref="E85:H85"/>
  </mergeCells>
  <pageMargins left="0.39370078740157483" right="0.39370078740157483" top="0.39370078740157483" bottom="0.39370078740157483" header="0" footer="0"/>
  <pageSetup paperSize="9" scale="70" fitToHeight="100" orientation="portrait"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Rekapitulace stavby</vt:lpstr>
      <vt:lpstr>D1.01.101 - Oprava a mode...</vt:lpstr>
      <vt:lpstr>'D1.01.101 - Oprava a mode...'!Názvy_tisku</vt:lpstr>
      <vt:lpstr>'Rekapitulace stavby'!Názvy_tisku</vt:lpstr>
      <vt:lpstr>'D1.01.101 - Oprava a mode...'!Oblast_tisku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2022-03-19T17:12:02Z</cp:lastPrinted>
  <dcterms:created xsi:type="dcterms:W3CDTF">2022-03-19T17:08:46Z</dcterms:created>
  <dcterms:modified xsi:type="dcterms:W3CDTF">2022-03-19T17:12:21Z</dcterms:modified>
</cp:coreProperties>
</file>