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D521BAA1-9D16-4EAC-B3AF-01AC2588FA4C}" xr6:coauthVersionLast="46" xr6:coauthVersionMax="46" xr10:uidLastSave="{00000000-0000-0000-0000-000000000000}"/>
  <workbookProtection workbookAlgorithmName="SHA-512" workbookHashValue="oFqDaGZiQuV4Hh+GK4t4lRS2QW8lEayuZ5p+uUfX0Hte+CTJDtSnXhmc3fO5UFq+nHxEXCb+RzG7n33es40FKQ==" workbookSaltValue="Gw9nbCysLw8O8cBhznpKQg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2" l="1"/>
  <c r="G58" i="2"/>
  <c r="G59" i="2"/>
  <c r="G57" i="2"/>
  <c r="G49" i="2"/>
  <c r="G48" i="2"/>
  <c r="G47" i="2"/>
  <c r="G39" i="2"/>
  <c r="G32" i="2"/>
  <c r="G33" i="2"/>
  <c r="G34" i="2"/>
  <c r="G35" i="2"/>
  <c r="G36" i="2"/>
  <c r="G37" i="2"/>
  <c r="G38" i="2"/>
  <c r="G31" i="2"/>
  <c r="G22" i="2"/>
  <c r="G23" i="2" s="1"/>
  <c r="G14" i="2"/>
  <c r="G16" i="2" s="1"/>
  <c r="G13" i="2"/>
  <c r="G4" i="2"/>
  <c r="G5" i="2"/>
  <c r="G6" i="2"/>
  <c r="G7" i="2"/>
  <c r="G8" i="2"/>
  <c r="G9" i="2"/>
  <c r="G10" i="2"/>
  <c r="G11" i="2"/>
  <c r="G12" i="2"/>
  <c r="G3" i="2"/>
  <c r="G62" i="2" l="1"/>
  <c r="C13" i="3" s="1"/>
  <c r="C14" i="3" s="1"/>
  <c r="G51" i="2"/>
  <c r="G41" i="2"/>
  <c r="D43" i="2" s="1"/>
  <c r="D64" i="2"/>
  <c r="D53" i="2"/>
  <c r="C17" i="3"/>
  <c r="C6" i="3"/>
  <c r="C8" i="3"/>
  <c r="D27" i="2"/>
  <c r="G25" i="2"/>
  <c r="C5" i="3"/>
  <c r="D18" i="2"/>
  <c r="C7" i="3" l="1"/>
  <c r="C9" i="3"/>
  <c r="C10" i="3" s="1"/>
  <c r="C18" i="3"/>
  <c r="C19" i="3" s="1"/>
  <c r="C24" i="3" l="1"/>
  <c r="C27" i="3" s="1"/>
</calcChain>
</file>

<file path=xl/sharedStrings.xml><?xml version="1.0" encoding="utf-8"?>
<sst xmlns="http://schemas.openxmlformats.org/spreadsheetml/2006/main" count="175" uniqueCount="112">
  <si>
    <t>Zakázka číslo:</t>
  </si>
  <si>
    <t>52-2020</t>
  </si>
  <si>
    <t>název:</t>
  </si>
  <si>
    <t>MŠ Jánošíkova - rekonstrukce VZT zařízení</t>
  </si>
  <si>
    <t>D.1.4.3 Elektroinstalace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</si>
  <si>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</si>
  <si>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</si>
  <si>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</si>
  <si>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</si>
  <si>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</si>
  <si>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</si>
  <si>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</si>
  <si>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</si>
  <si>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</si>
  <si>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</si>
  <si>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210010012</t>
  </si>
  <si>
    <t>trubka tuhá elektroinstalační r=25mm (PU)</t>
  </si>
  <si>
    <t>m</t>
  </si>
  <si>
    <t>210100001</t>
  </si>
  <si>
    <t>ukončení vodičů včetně zapojení do 2,5mm2</t>
  </si>
  <si>
    <t>ks</t>
  </si>
  <si>
    <t>210100002</t>
  </si>
  <si>
    <t>ukončení vodičů včetně zapojení do 6mm2</t>
  </si>
  <si>
    <t>210100003</t>
  </si>
  <si>
    <t>ukončení vodičů včetně zapojení do 16mm2</t>
  </si>
  <si>
    <t>210120401</t>
  </si>
  <si>
    <t>jistič jednopólový</t>
  </si>
  <si>
    <t>210120451</t>
  </si>
  <si>
    <t>jistič třípólový</t>
  </si>
  <si>
    <t>210192562</t>
  </si>
  <si>
    <t>rozdělení vodiče PEN na PE + N</t>
  </si>
  <si>
    <t>210800606</t>
  </si>
  <si>
    <t>CYA 6 mm2 zelenožlutý (PU)</t>
  </si>
  <si>
    <t>210800608</t>
  </si>
  <si>
    <t>CYA 16 mm2 zelenožlutý (PU)</t>
  </si>
  <si>
    <t>210810045</t>
  </si>
  <si>
    <t>CYKY-CYKYm 3Cx1,5 mm2 750V (PU)</t>
  </si>
  <si>
    <t>210810056</t>
  </si>
  <si>
    <t>CYKY-CYKYm 5Cx2,5 mm2 750V (PU)</t>
  </si>
  <si>
    <t>Celkem za ceník:</t>
  </si>
  <si>
    <t>Výchozí revize elektro</t>
  </si>
  <si>
    <t>320410001</t>
  </si>
  <si>
    <t>celková prohlídka el. zařízení a vyhotovení revizní zprávy do objemu 50.000,-Kč montážních prací</t>
  </si>
  <si>
    <t>objem</t>
  </si>
  <si>
    <t>Materiály</t>
  </si>
  <si>
    <t>00001</t>
  </si>
  <si>
    <t>CYKY-J 3x1.5mm2</t>
  </si>
  <si>
    <t>00002</t>
  </si>
  <si>
    <t>CYKY-J 5x2.5mm2</t>
  </si>
  <si>
    <t>00003</t>
  </si>
  <si>
    <t>CYA 6mm2 zelenožlutý</t>
  </si>
  <si>
    <t>00004</t>
  </si>
  <si>
    <t>CYA 16mm2 zelenožlutý</t>
  </si>
  <si>
    <t>00005</t>
  </si>
  <si>
    <t>trubka tuhá instalační plastová r=25mm</t>
  </si>
  <si>
    <t>00006</t>
  </si>
  <si>
    <t>jistič In=1/10A/B</t>
  </si>
  <si>
    <t>00007</t>
  </si>
  <si>
    <t>jistič In=3/16A/B</t>
  </si>
  <si>
    <t>00008</t>
  </si>
  <si>
    <t>jistič In=3/16A/C</t>
  </si>
  <si>
    <t>00009</t>
  </si>
  <si>
    <t>svorkovnice pro rozdělení vodiče PEN</t>
  </si>
  <si>
    <t>Celkem za materiály:</t>
  </si>
  <si>
    <t>Dodávky zařízení (specifikace)</t>
  </si>
  <si>
    <t>drobný instalační materiál (sádra, hmoždinky, vruty, příchytky, svorky, ...)</t>
  </si>
  <si>
    <t>instalační materiál na provedení místního ochranného pospojování (svorky připojovací, odbočovací, ...)</t>
  </si>
  <si>
    <t>svodič bleskových proudů, typ 1+2, 255V, 1,5kV, 12,5kA, zapojení 4+1, v plastové skříňce umístěné na hranici zón 0b a 1</t>
  </si>
  <si>
    <t>Celkem za dodávky:</t>
  </si>
  <si>
    <t>Práce v HZS</t>
  </si>
  <si>
    <t>vypnutí vedení, zajištění a opětovné zapnutí</t>
  </si>
  <si>
    <t>hod.</t>
  </si>
  <si>
    <t>úprava stávajícího rozvaděče - dozbrojení dle výkresu č. D.1.4.3.3</t>
  </si>
  <si>
    <t>přeložení stávajících el. zařízení (11x zářivkové svítidlo, 3x žárovkové svítidlo)</t>
  </si>
  <si>
    <t>montáž svodiče bleskových proudů v plastové skříňce umístěné na hranici zón 0b a 1 (1ks)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</si>
  <si>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</si>
  <si>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</si>
  <si>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</si>
  <si>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</si>
  <si>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</si>
  <si>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</si>
  <si>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</si>
  <si>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</si>
  <si>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Podíl přidružených výkonů z C21M a navázaného materiálu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</si>
  <si>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</si>
  <si>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</si>
  <si>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</si>
  <si>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</si>
  <si>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</si>
  <si>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</si>
  <si>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</si>
  <si>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</si>
  <si>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</si>
  <si>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</si>
  <si>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</si>
  <si>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</si>
  <si>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</si>
  <si>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</si>
  <si>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</si>
  <si>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</si>
  <si>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</si>
  <si>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</si>
  <si>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</si>
  <si>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</si>
  <si>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Přesun dodávek (1 % z dodávek zařízení)</t>
  </si>
  <si>
    <t>Doprava dodávek (5,2 % z dodávek zařízení)</t>
  </si>
  <si>
    <t xml:space="preserve">Náklady celkem [Kč]:     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</si>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</sst>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10" xfId="0" applyFont="1" applyFill="1" applyBorder="1" applyAlignment="1">
      <alignment horizontal="right" vertical="top"/>
    </xf>
    <xf numFmtId="0" fontId="1" fillId="2" borderId="10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1" xfId="0" applyFont="1" applyBorder="1" applyAlignment="1">
      <alignment vertical="top"/>
    </xf>
    <xf numFmtId="2" fontId="5" fillId="0" borderId="11" xfId="0" applyNumberFormat="1" applyFont="1" applyBorder="1" applyAlignment="1">
      <alignment horizontal="right" vertical="top"/>
    </xf>
    <xf numFmtId="0" fontId="1" fillId="2" borderId="10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2" xfId="0" applyFont="1" applyBorder="1" applyAlignment="1">
      <alignment horizontal="right" vertical="top"/>
    </xf>
    <xf numFmtId="0" fontId="4" fillId="0" borderId="12" xfId="0" applyFont="1" applyBorder="1" applyAlignment="1">
      <alignment vertical="top" wrapText="1"/>
    </xf>
    <xf numFmtId="2" fontId="4" fillId="0" borderId="12" xfId="0" applyNumberFormat="1" applyFont="1" applyBorder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0" xfId="1" applyFont="1"/>
    <xf numFmtId="0" fontId="7" fillId="0" borderId="0" xfId="1"/>
    <xf numFmtId="0" fontId="9" fillId="3" borderId="0" xfId="1" applyFont="1" applyFill="1" applyAlignment="1">
      <alignment horizontal="left" wrapText="1"/>
    </xf>
    <xf numFmtId="0" fontId="1" fillId="4" borderId="13" xfId="0" applyFont="1" applyFill="1" applyBorder="1" applyAlignment="1">
      <alignment horizontal="left" vertical="top" indent="1"/>
    </xf>
    <xf numFmtId="0" fontId="1" fillId="2" borderId="12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</cellXfs>
  <cellStyles count="2">
    <cellStyle name="Normální" xfId="0" builtinId="0"/>
    <cellStyle name="Normální 2" xfId="1" xr:uid="{44DE7D94-70EE-47E4-8935-12AD5867ABEF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7BC17-59A4-407E-8312-89145EE70120}">
  <dimension ref="A1:G2"/>
  <sheetViews>
    <sheetView tabSelected="1" workbookViewId="0"/>
  </sheetViews>
  <sheetFormatPr defaultRowHeight="12.75" x14ac:dyDescent="0.2"/>
  <sheetData>
    <row r="1" spans="1:7" x14ac:dyDescent="0.2">
      <c r="A1" s="42" t="s">
        <v>107</v>
      </c>
      <c r="B1" s="43"/>
      <c r="C1" s="43"/>
      <c r="D1" s="43"/>
      <c r="E1" s="43"/>
      <c r="F1" s="43"/>
      <c r="G1" s="43"/>
    </row>
    <row r="2" spans="1:7" ht="67.5" customHeight="1" x14ac:dyDescent="0.2">
      <c r="A2" s="44" t="s">
        <v>108</v>
      </c>
      <c r="B2" s="44"/>
      <c r="C2" s="44"/>
      <c r="D2" s="44"/>
      <c r="E2" s="44"/>
      <c r="F2" s="44"/>
      <c r="G2" s="44"/>
    </row>
  </sheetData>
  <sheetProtection algorithmName="SHA-512" hashValue="4NbdMcXOJb+1Ht7KpKye0E+Isx95k9tqeFH0TI8X1IxWAHHIKkZKYpjL7oi9J5C2dOeN9Rbc1LvKyGd3Y7V5Wg==" saltValue="w1a6LPcpxjEcjI5mNcyns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110</v>
      </c>
      <c r="B1" s="45"/>
      <c r="C1" s="2"/>
    </row>
    <row r="2" spans="1:3" x14ac:dyDescent="0.2">
      <c r="A2" s="2" t="s">
        <v>111</v>
      </c>
      <c r="B2" s="45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5"/>
    </row>
    <row r="11" spans="1:3" x14ac:dyDescent="0.2">
      <c r="A11" s="2" t="s">
        <v>109</v>
      </c>
      <c r="B11" s="45"/>
    </row>
    <row r="12" spans="1:3" x14ac:dyDescent="0.2">
      <c r="A12" s="2"/>
      <c r="B12" s="13"/>
    </row>
  </sheetData>
  <sheetProtection algorithmName="SHA-512" hashValue="PqwlcnNyQeV0h7lxrsYtsW72Nc3Qjjo6y6LkrEQzsTuN/sYVthnnvX7euSokwJjfVh1Q1pgeSCI3LRSOLyGGeg==" saltValue="ChoDbW9Exxf3cOmAeTTuyw==" spinCount="100000" sheet="1" objects="1" scenarios="1"/>
  <protectedRanges>
    <protectedRange sqref="B10:B11 B1:B2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4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0" t="s">
        <v>7</v>
      </c>
      <c r="B1" s="40"/>
      <c r="C1" s="40"/>
      <c r="D1" s="40"/>
      <c r="E1" s="40"/>
      <c r="F1" s="40"/>
      <c r="G1" s="40"/>
    </row>
    <row r="2" spans="1:7" x14ac:dyDescent="0.2">
      <c r="A2" s="14" t="s">
        <v>8</v>
      </c>
      <c r="B2" s="15" t="s">
        <v>9</v>
      </c>
      <c r="C2" s="15" t="s">
        <v>10</v>
      </c>
      <c r="D2" s="46" t="s">
        <v>11</v>
      </c>
      <c r="E2" s="14" t="s">
        <v>12</v>
      </c>
      <c r="F2" s="15" t="s">
        <v>13</v>
      </c>
      <c r="G2" s="14" t="s">
        <v>14</v>
      </c>
    </row>
    <row r="3" spans="1:7" ht="33.75" x14ac:dyDescent="0.2">
      <c r="A3" s="16">
        <v>1</v>
      </c>
      <c r="B3" s="17" t="s">
        <v>15</v>
      </c>
      <c r="C3" s="17" t="s">
        <v>16</v>
      </c>
      <c r="D3" s="47"/>
      <c r="E3" s="18">
        <v>136</v>
      </c>
      <c r="F3" s="17" t="s">
        <v>17</v>
      </c>
      <c r="G3" s="18">
        <f>(D3)*(E3)</f>
        <v>0</v>
      </c>
    </row>
    <row r="4" spans="1:7" ht="33.75" x14ac:dyDescent="0.2">
      <c r="A4" s="16">
        <v>2</v>
      </c>
      <c r="B4" s="17" t="s">
        <v>18</v>
      </c>
      <c r="C4" s="17" t="s">
        <v>19</v>
      </c>
      <c r="D4" s="47"/>
      <c r="E4" s="18">
        <v>36</v>
      </c>
      <c r="F4" s="17" t="s">
        <v>20</v>
      </c>
      <c r="G4" s="18">
        <f t="shared" ref="G4:G12" si="0">(D4)*(E4)</f>
        <v>0</v>
      </c>
    </row>
    <row r="5" spans="1:7" ht="33.75" x14ac:dyDescent="0.2">
      <c r="A5" s="16">
        <v>3</v>
      </c>
      <c r="B5" s="17" t="s">
        <v>21</v>
      </c>
      <c r="C5" s="17" t="s">
        <v>22</v>
      </c>
      <c r="D5" s="47"/>
      <c r="E5" s="18">
        <v>2</v>
      </c>
      <c r="F5" s="17" t="s">
        <v>20</v>
      </c>
      <c r="G5" s="18">
        <f t="shared" si="0"/>
        <v>0</v>
      </c>
    </row>
    <row r="6" spans="1:7" ht="33.75" x14ac:dyDescent="0.2">
      <c r="A6" s="16">
        <v>4</v>
      </c>
      <c r="B6" s="17" t="s">
        <v>23</v>
      </c>
      <c r="C6" s="17" t="s">
        <v>24</v>
      </c>
      <c r="D6" s="47"/>
      <c r="E6" s="18">
        <v>2</v>
      </c>
      <c r="F6" s="17" t="s">
        <v>20</v>
      </c>
      <c r="G6" s="18">
        <f t="shared" si="0"/>
        <v>0</v>
      </c>
    </row>
    <row r="7" spans="1:7" x14ac:dyDescent="0.2">
      <c r="A7" s="16">
        <v>5</v>
      </c>
      <c r="B7" s="17" t="s">
        <v>25</v>
      </c>
      <c r="C7" s="17" t="s">
        <v>26</v>
      </c>
      <c r="D7" s="47"/>
      <c r="E7" s="18">
        <v>1</v>
      </c>
      <c r="F7" s="17" t="s">
        <v>20</v>
      </c>
      <c r="G7" s="18">
        <f t="shared" si="0"/>
        <v>0</v>
      </c>
    </row>
    <row r="8" spans="1:7" x14ac:dyDescent="0.2">
      <c r="A8" s="16">
        <v>6</v>
      </c>
      <c r="B8" s="17" t="s">
        <v>27</v>
      </c>
      <c r="C8" s="17" t="s">
        <v>28</v>
      </c>
      <c r="D8" s="47"/>
      <c r="E8" s="18">
        <v>3</v>
      </c>
      <c r="F8" s="17" t="s">
        <v>20</v>
      </c>
      <c r="G8" s="18">
        <f t="shared" si="0"/>
        <v>0</v>
      </c>
    </row>
    <row r="9" spans="1:7" ht="22.5" x14ac:dyDescent="0.2">
      <c r="A9" s="16">
        <v>7</v>
      </c>
      <c r="B9" s="17" t="s">
        <v>29</v>
      </c>
      <c r="C9" s="17" t="s">
        <v>30</v>
      </c>
      <c r="D9" s="47"/>
      <c r="E9" s="18">
        <v>1</v>
      </c>
      <c r="F9" s="17" t="s">
        <v>20</v>
      </c>
      <c r="G9" s="18">
        <f t="shared" si="0"/>
        <v>0</v>
      </c>
    </row>
    <row r="10" spans="1:7" ht="22.5" x14ac:dyDescent="0.2">
      <c r="A10" s="16">
        <v>8</v>
      </c>
      <c r="B10" s="17" t="s">
        <v>31</v>
      </c>
      <c r="C10" s="17" t="s">
        <v>32</v>
      </c>
      <c r="D10" s="47"/>
      <c r="E10" s="18">
        <v>44</v>
      </c>
      <c r="F10" s="17" t="s">
        <v>17</v>
      </c>
      <c r="G10" s="18">
        <f t="shared" si="0"/>
        <v>0</v>
      </c>
    </row>
    <row r="11" spans="1:7" ht="22.5" x14ac:dyDescent="0.2">
      <c r="A11" s="16">
        <v>9</v>
      </c>
      <c r="B11" s="17" t="s">
        <v>33</v>
      </c>
      <c r="C11" s="17" t="s">
        <v>34</v>
      </c>
      <c r="D11" s="47"/>
      <c r="E11" s="18">
        <v>38</v>
      </c>
      <c r="F11" s="17" t="s">
        <v>17</v>
      </c>
      <c r="G11" s="18">
        <f t="shared" si="0"/>
        <v>0</v>
      </c>
    </row>
    <row r="12" spans="1:7" ht="22.5" x14ac:dyDescent="0.2">
      <c r="A12" s="16">
        <v>10</v>
      </c>
      <c r="B12" s="17" t="s">
        <v>35</v>
      </c>
      <c r="C12" s="17" t="s">
        <v>36</v>
      </c>
      <c r="D12" s="47"/>
      <c r="E12" s="18">
        <v>14</v>
      </c>
      <c r="F12" s="17" t="s">
        <v>17</v>
      </c>
      <c r="G12" s="18">
        <f t="shared" si="0"/>
        <v>0</v>
      </c>
    </row>
    <row r="13" spans="1:7" ht="22.5" x14ac:dyDescent="0.2">
      <c r="A13" s="16">
        <v>11</v>
      </c>
      <c r="B13" s="17" t="s">
        <v>37</v>
      </c>
      <c r="C13" s="17" t="s">
        <v>38</v>
      </c>
      <c r="D13" s="47"/>
      <c r="E13" s="18">
        <v>114</v>
      </c>
      <c r="F13" s="17" t="s">
        <v>17</v>
      </c>
      <c r="G13" s="18">
        <f>(D13)*(E13)</f>
        <v>0</v>
      </c>
    </row>
    <row r="14" spans="1:7" x14ac:dyDescent="0.2">
      <c r="F14" s="2" t="s">
        <v>99</v>
      </c>
      <c r="G14" s="36">
        <f>SUM(G3:G13)</f>
        <v>0</v>
      </c>
    </row>
    <row r="15" spans="1:7" ht="12" thickBot="1" x14ac:dyDescent="0.25">
      <c r="A15" s="19" t="s">
        <v>39</v>
      </c>
    </row>
    <row r="16" spans="1:7" ht="12.75" thickTop="1" x14ac:dyDescent="0.2">
      <c r="A16" s="20"/>
      <c r="B16" s="20"/>
      <c r="C16" s="20"/>
      <c r="D16" s="20"/>
      <c r="E16" s="20"/>
      <c r="F16" s="20"/>
      <c r="G16" s="21">
        <f>(G14)</f>
        <v>0</v>
      </c>
    </row>
    <row r="18" spans="1:7" ht="12" x14ac:dyDescent="0.2">
      <c r="C18" s="37" t="s">
        <v>100</v>
      </c>
      <c r="D18" s="38">
        <f>(G14)</f>
        <v>0</v>
      </c>
    </row>
    <row r="20" spans="1:7" ht="15.75" x14ac:dyDescent="0.2">
      <c r="A20" s="40" t="s">
        <v>40</v>
      </c>
      <c r="B20" s="40"/>
      <c r="C20" s="40"/>
      <c r="D20" s="40"/>
      <c r="E20" s="40"/>
      <c r="F20" s="40"/>
      <c r="G20" s="40"/>
    </row>
    <row r="21" spans="1:7" x14ac:dyDescent="0.2">
      <c r="A21" s="14" t="s">
        <v>8</v>
      </c>
      <c r="B21" s="15" t="s">
        <v>9</v>
      </c>
      <c r="C21" s="15" t="s">
        <v>10</v>
      </c>
      <c r="D21" s="14" t="s">
        <v>11</v>
      </c>
      <c r="E21" s="14" t="s">
        <v>12</v>
      </c>
      <c r="F21" s="15" t="s">
        <v>13</v>
      </c>
      <c r="G21" s="14" t="s">
        <v>14</v>
      </c>
    </row>
    <row r="22" spans="1:7" ht="56.25" x14ac:dyDescent="0.2">
      <c r="A22" s="16">
        <v>1</v>
      </c>
      <c r="B22" s="17" t="s">
        <v>41</v>
      </c>
      <c r="C22" s="17" t="s">
        <v>42</v>
      </c>
      <c r="D22" s="47"/>
      <c r="E22" s="18">
        <v>1</v>
      </c>
      <c r="F22" s="17" t="s">
        <v>43</v>
      </c>
      <c r="G22" s="18">
        <f>(D22)*(E22)</f>
        <v>0</v>
      </c>
    </row>
    <row r="23" spans="1:7" x14ac:dyDescent="0.2">
      <c r="F23" s="2" t="s">
        <v>99</v>
      </c>
      <c r="G23" s="36">
        <f>SUM(G22)</f>
        <v>0</v>
      </c>
    </row>
    <row r="24" spans="1:7" ht="12" thickBot="1" x14ac:dyDescent="0.25">
      <c r="A24" s="19" t="s">
        <v>39</v>
      </c>
    </row>
    <row r="25" spans="1:7" ht="12.75" thickTop="1" x14ac:dyDescent="0.2">
      <c r="A25" s="20"/>
      <c r="B25" s="20"/>
      <c r="C25" s="20"/>
      <c r="D25" s="20"/>
      <c r="E25" s="20"/>
      <c r="F25" s="20"/>
      <c r="G25" s="21">
        <f>(G23)</f>
        <v>0</v>
      </c>
    </row>
    <row r="27" spans="1:7" ht="12" x14ac:dyDescent="0.2">
      <c r="C27" s="37" t="s">
        <v>100</v>
      </c>
      <c r="D27" s="38">
        <f>(G23)</f>
        <v>0</v>
      </c>
    </row>
    <row r="29" spans="1:7" ht="15.75" x14ac:dyDescent="0.2">
      <c r="A29" s="40" t="s">
        <v>44</v>
      </c>
      <c r="B29" s="40"/>
      <c r="C29" s="40"/>
      <c r="D29" s="40"/>
      <c r="E29" s="40"/>
      <c r="F29" s="40"/>
      <c r="G29" s="40"/>
    </row>
    <row r="30" spans="1:7" x14ac:dyDescent="0.2">
      <c r="A30" s="14" t="s">
        <v>8</v>
      </c>
      <c r="B30" s="15" t="s">
        <v>9</v>
      </c>
      <c r="C30" s="15" t="s">
        <v>10</v>
      </c>
      <c r="D30" s="14" t="s">
        <v>11</v>
      </c>
      <c r="E30" s="14" t="s">
        <v>12</v>
      </c>
      <c r="F30" s="15" t="s">
        <v>13</v>
      </c>
      <c r="G30" s="14" t="s">
        <v>14</v>
      </c>
    </row>
    <row r="31" spans="1:7" x14ac:dyDescent="0.2">
      <c r="A31" s="16">
        <v>1</v>
      </c>
      <c r="B31" s="17" t="s">
        <v>45</v>
      </c>
      <c r="C31" s="17" t="s">
        <v>46</v>
      </c>
      <c r="D31" s="47"/>
      <c r="E31" s="18">
        <v>14</v>
      </c>
      <c r="F31" s="17" t="s">
        <v>17</v>
      </c>
      <c r="G31" s="18">
        <f>(D31)*(E31)</f>
        <v>0</v>
      </c>
    </row>
    <row r="32" spans="1:7" x14ac:dyDescent="0.2">
      <c r="A32" s="16">
        <v>2</v>
      </c>
      <c r="B32" s="17" t="s">
        <v>47</v>
      </c>
      <c r="C32" s="17" t="s">
        <v>48</v>
      </c>
      <c r="D32" s="47"/>
      <c r="E32" s="18">
        <v>114</v>
      </c>
      <c r="F32" s="17" t="s">
        <v>17</v>
      </c>
      <c r="G32" s="18">
        <f t="shared" ref="G32:G38" si="1">(D32)*(E32)</f>
        <v>0</v>
      </c>
    </row>
    <row r="33" spans="1:7" ht="22.5" x14ac:dyDescent="0.2">
      <c r="A33" s="16">
        <v>3</v>
      </c>
      <c r="B33" s="17" t="s">
        <v>49</v>
      </c>
      <c r="C33" s="17" t="s">
        <v>50</v>
      </c>
      <c r="D33" s="47"/>
      <c r="E33" s="18">
        <v>44</v>
      </c>
      <c r="F33" s="17" t="s">
        <v>17</v>
      </c>
      <c r="G33" s="18">
        <f t="shared" si="1"/>
        <v>0</v>
      </c>
    </row>
    <row r="34" spans="1:7" ht="22.5" x14ac:dyDescent="0.2">
      <c r="A34" s="16">
        <v>4</v>
      </c>
      <c r="B34" s="17" t="s">
        <v>51</v>
      </c>
      <c r="C34" s="17" t="s">
        <v>52</v>
      </c>
      <c r="D34" s="47"/>
      <c r="E34" s="18">
        <v>38</v>
      </c>
      <c r="F34" s="17" t="s">
        <v>17</v>
      </c>
      <c r="G34" s="18">
        <f t="shared" si="1"/>
        <v>0</v>
      </c>
    </row>
    <row r="35" spans="1:7" ht="22.5" x14ac:dyDescent="0.2">
      <c r="A35" s="16">
        <v>5</v>
      </c>
      <c r="B35" s="17" t="s">
        <v>53</v>
      </c>
      <c r="C35" s="17" t="s">
        <v>54</v>
      </c>
      <c r="D35" s="47"/>
      <c r="E35" s="18">
        <v>136</v>
      </c>
      <c r="F35" s="17" t="s">
        <v>17</v>
      </c>
      <c r="G35" s="18">
        <f t="shared" si="1"/>
        <v>0</v>
      </c>
    </row>
    <row r="36" spans="1:7" x14ac:dyDescent="0.2">
      <c r="A36" s="16">
        <v>6</v>
      </c>
      <c r="B36" s="17" t="s">
        <v>55</v>
      </c>
      <c r="C36" s="17" t="s">
        <v>56</v>
      </c>
      <c r="D36" s="47"/>
      <c r="E36" s="18">
        <v>1</v>
      </c>
      <c r="F36" s="17" t="s">
        <v>20</v>
      </c>
      <c r="G36" s="18">
        <f t="shared" si="1"/>
        <v>0</v>
      </c>
    </row>
    <row r="37" spans="1:7" x14ac:dyDescent="0.2">
      <c r="A37" s="16">
        <v>7</v>
      </c>
      <c r="B37" s="17" t="s">
        <v>57</v>
      </c>
      <c r="C37" s="17" t="s">
        <v>58</v>
      </c>
      <c r="D37" s="47"/>
      <c r="E37" s="18">
        <v>2</v>
      </c>
      <c r="F37" s="17" t="s">
        <v>20</v>
      </c>
      <c r="G37" s="18">
        <f t="shared" si="1"/>
        <v>0</v>
      </c>
    </row>
    <row r="38" spans="1:7" x14ac:dyDescent="0.2">
      <c r="A38" s="16">
        <v>8</v>
      </c>
      <c r="B38" s="17" t="s">
        <v>59</v>
      </c>
      <c r="C38" s="17" t="s">
        <v>60</v>
      </c>
      <c r="D38" s="47"/>
      <c r="E38" s="18">
        <v>1</v>
      </c>
      <c r="F38" s="17" t="s">
        <v>20</v>
      </c>
      <c r="G38" s="18">
        <f t="shared" si="1"/>
        <v>0</v>
      </c>
    </row>
    <row r="39" spans="1:7" ht="22.5" x14ac:dyDescent="0.2">
      <c r="A39" s="16">
        <v>9</v>
      </c>
      <c r="B39" s="17" t="s">
        <v>61</v>
      </c>
      <c r="C39" s="17" t="s">
        <v>62</v>
      </c>
      <c r="D39" s="47"/>
      <c r="E39" s="18">
        <v>1</v>
      </c>
      <c r="F39" s="17" t="s">
        <v>20</v>
      </c>
      <c r="G39" s="18">
        <f>(D39)*(E39)</f>
        <v>0</v>
      </c>
    </row>
    <row r="40" spans="1:7" ht="12" thickBot="1" x14ac:dyDescent="0.25">
      <c r="A40" s="19" t="s">
        <v>63</v>
      </c>
    </row>
    <row r="41" spans="1:7" ht="12.75" thickTop="1" x14ac:dyDescent="0.2">
      <c r="A41" s="20"/>
      <c r="B41" s="20"/>
      <c r="C41" s="20"/>
      <c r="D41" s="20"/>
      <c r="E41" s="20"/>
      <c r="F41" s="20"/>
      <c r="G41" s="21">
        <f>SUM(G31:G39)</f>
        <v>0</v>
      </c>
    </row>
    <row r="43" spans="1:7" ht="12" x14ac:dyDescent="0.2">
      <c r="C43" s="37" t="s">
        <v>101</v>
      </c>
      <c r="D43" s="38">
        <f>(G41)</f>
        <v>0</v>
      </c>
    </row>
    <row r="45" spans="1:7" ht="15.75" x14ac:dyDescent="0.2">
      <c r="A45" s="40" t="s">
        <v>64</v>
      </c>
      <c r="B45" s="40"/>
      <c r="C45" s="40"/>
      <c r="D45" s="40"/>
      <c r="E45" s="40"/>
      <c r="F45" s="40"/>
      <c r="G45" s="40"/>
    </row>
    <row r="46" spans="1:7" x14ac:dyDescent="0.2">
      <c r="A46" s="14" t="s">
        <v>8</v>
      </c>
      <c r="B46" s="15" t="s">
        <v>9</v>
      </c>
      <c r="C46" s="15" t="s">
        <v>10</v>
      </c>
      <c r="D46" s="14" t="s">
        <v>11</v>
      </c>
      <c r="E46" s="14" t="s">
        <v>12</v>
      </c>
      <c r="F46" s="15" t="s">
        <v>13</v>
      </c>
      <c r="G46" s="14" t="s">
        <v>14</v>
      </c>
    </row>
    <row r="47" spans="1:7" ht="45" x14ac:dyDescent="0.2">
      <c r="A47" s="16">
        <v>1</v>
      </c>
      <c r="B47" s="17" t="s">
        <v>45</v>
      </c>
      <c r="C47" s="17" t="s">
        <v>65</v>
      </c>
      <c r="D47" s="47"/>
      <c r="E47" s="18">
        <v>1</v>
      </c>
      <c r="F47" s="17" t="s">
        <v>43</v>
      </c>
      <c r="G47" s="18">
        <f>(D47)*(E47)</f>
        <v>0</v>
      </c>
    </row>
    <row r="48" spans="1:7" ht="67.5" x14ac:dyDescent="0.2">
      <c r="A48" s="16">
        <v>2</v>
      </c>
      <c r="B48" s="17" t="s">
        <v>47</v>
      </c>
      <c r="C48" s="17" t="s">
        <v>66</v>
      </c>
      <c r="D48" s="47"/>
      <c r="E48" s="18">
        <v>1</v>
      </c>
      <c r="F48" s="17" t="s">
        <v>43</v>
      </c>
      <c r="G48" s="18">
        <f t="shared" ref="G48" si="2">(D48)*(E48)</f>
        <v>0</v>
      </c>
    </row>
    <row r="49" spans="1:7" ht="78.75" x14ac:dyDescent="0.2">
      <c r="A49" s="16">
        <v>3</v>
      </c>
      <c r="B49" s="17" t="s">
        <v>49</v>
      </c>
      <c r="C49" s="17" t="s">
        <v>67</v>
      </c>
      <c r="D49" s="47"/>
      <c r="E49" s="18">
        <v>1</v>
      </c>
      <c r="F49" s="17" t="s">
        <v>20</v>
      </c>
      <c r="G49" s="18">
        <f>(D49)*(E49)</f>
        <v>0</v>
      </c>
    </row>
    <row r="50" spans="1:7" ht="12" thickBot="1" x14ac:dyDescent="0.25">
      <c r="A50" s="19" t="s">
        <v>68</v>
      </c>
    </row>
    <row r="51" spans="1:7" ht="12.75" thickTop="1" x14ac:dyDescent="0.2">
      <c r="A51" s="20"/>
      <c r="B51" s="20"/>
      <c r="C51" s="20"/>
      <c r="D51" s="20"/>
      <c r="E51" s="20"/>
      <c r="F51" s="20"/>
      <c r="G51" s="21">
        <f>SUM(G47:G49)</f>
        <v>0</v>
      </c>
    </row>
    <row r="53" spans="1:7" ht="12" x14ac:dyDescent="0.2">
      <c r="C53" s="37" t="s">
        <v>102</v>
      </c>
      <c r="D53" s="38">
        <f>(G51)</f>
        <v>0</v>
      </c>
    </row>
    <row r="55" spans="1:7" ht="15.75" x14ac:dyDescent="0.2">
      <c r="A55" s="40" t="s">
        <v>69</v>
      </c>
      <c r="B55" s="40"/>
      <c r="C55" s="40"/>
      <c r="D55" s="40"/>
      <c r="E55" s="40"/>
      <c r="F55" s="40"/>
      <c r="G55" s="40"/>
    </row>
    <row r="56" spans="1:7" x14ac:dyDescent="0.2">
      <c r="A56" s="14" t="s">
        <v>8</v>
      </c>
      <c r="B56" s="15" t="s">
        <v>9</v>
      </c>
      <c r="C56" s="15" t="s">
        <v>10</v>
      </c>
      <c r="D56" s="14" t="s">
        <v>11</v>
      </c>
      <c r="E56" s="14" t="s">
        <v>12</v>
      </c>
      <c r="F56" s="15" t="s">
        <v>13</v>
      </c>
      <c r="G56" s="14" t="s">
        <v>14</v>
      </c>
    </row>
    <row r="57" spans="1:7" ht="33.75" x14ac:dyDescent="0.2">
      <c r="A57" s="16">
        <v>1</v>
      </c>
      <c r="B57" s="17" t="s">
        <v>45</v>
      </c>
      <c r="C57" s="17" t="s">
        <v>70</v>
      </c>
      <c r="D57" s="47"/>
      <c r="E57" s="18">
        <v>4</v>
      </c>
      <c r="F57" s="17" t="s">
        <v>71</v>
      </c>
      <c r="G57" s="18">
        <f>(D57)*(E57)</f>
        <v>0</v>
      </c>
    </row>
    <row r="58" spans="1:7" ht="45" x14ac:dyDescent="0.2">
      <c r="A58" s="16">
        <v>2</v>
      </c>
      <c r="B58" s="17" t="s">
        <v>47</v>
      </c>
      <c r="C58" s="17" t="s">
        <v>72</v>
      </c>
      <c r="D58" s="47"/>
      <c r="E58" s="18">
        <v>4</v>
      </c>
      <c r="F58" s="17" t="s">
        <v>71</v>
      </c>
      <c r="G58" s="18">
        <f t="shared" ref="G58:G59" si="3">(D58)*(E58)</f>
        <v>0</v>
      </c>
    </row>
    <row r="59" spans="1:7" ht="45" x14ac:dyDescent="0.2">
      <c r="A59" s="16">
        <v>3</v>
      </c>
      <c r="B59" s="17" t="s">
        <v>49</v>
      </c>
      <c r="C59" s="17" t="s">
        <v>73</v>
      </c>
      <c r="D59" s="47"/>
      <c r="E59" s="18">
        <v>24</v>
      </c>
      <c r="F59" s="17" t="s">
        <v>71</v>
      </c>
      <c r="G59" s="18">
        <f t="shared" si="3"/>
        <v>0</v>
      </c>
    </row>
    <row r="60" spans="1:7" ht="56.25" x14ac:dyDescent="0.2">
      <c r="A60" s="16">
        <v>4</v>
      </c>
      <c r="B60" s="17" t="s">
        <v>51</v>
      </c>
      <c r="C60" s="17" t="s">
        <v>74</v>
      </c>
      <c r="D60" s="47"/>
      <c r="E60" s="18">
        <v>2</v>
      </c>
      <c r="F60" s="17" t="s">
        <v>71</v>
      </c>
      <c r="G60" s="18">
        <f>(D60)*(E60)</f>
        <v>0</v>
      </c>
    </row>
    <row r="61" spans="1:7" ht="12" thickBot="1" x14ac:dyDescent="0.25">
      <c r="A61" s="19" t="s">
        <v>75</v>
      </c>
    </row>
    <row r="62" spans="1:7" ht="12.75" thickTop="1" x14ac:dyDescent="0.2">
      <c r="A62" s="20"/>
      <c r="B62" s="20"/>
      <c r="C62" s="20"/>
      <c r="D62" s="20"/>
      <c r="E62" s="20"/>
      <c r="F62" s="20"/>
      <c r="G62" s="21">
        <f>SUM(G57:G60)</f>
        <v>0</v>
      </c>
    </row>
    <row r="64" spans="1:7" ht="12" x14ac:dyDescent="0.2">
      <c r="C64" s="37" t="s">
        <v>103</v>
      </c>
      <c r="D64" s="38">
        <f>(G62)</f>
        <v>0</v>
      </c>
    </row>
  </sheetData>
  <sheetProtection algorithmName="SHA-512" hashValue="HaoryViFU66qqpOvfZFfC9fffOyz1qyQRRi3lgZdSPx97+GMH1N62Y4E71s/iFhvFa+ePy0GK4ROFOMSohrV1Q==" saltValue="zhlM0wW7u2uQ2vc9ChzvbA==" spinCount="100000" sheet="1" objects="1" scenarios="1"/>
  <protectedRanges>
    <protectedRange sqref="D3:D13 D22 D31:D39 D47:D49 D57:D60" name="Oblast1"/>
  </protectedRanges>
  <mergeCells count="5">
    <mergeCell ref="A55:G55"/>
    <mergeCell ref="A1:G1"/>
    <mergeCell ref="A20:G20"/>
    <mergeCell ref="A29:G29"/>
    <mergeCell ref="A45:G45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1" t="s">
        <v>78</v>
      </c>
      <c r="B1" s="41"/>
      <c r="C1" s="41"/>
    </row>
    <row r="3" spans="1:3" x14ac:dyDescent="0.2">
      <c r="A3" s="14" t="s">
        <v>76</v>
      </c>
      <c r="B3" s="22" t="s">
        <v>10</v>
      </c>
      <c r="C3" s="14" t="s">
        <v>77</v>
      </c>
    </row>
    <row r="4" spans="1:3" x14ac:dyDescent="0.2">
      <c r="A4" s="25" t="s">
        <v>79</v>
      </c>
      <c r="B4" s="26" t="s">
        <v>80</v>
      </c>
      <c r="C4" s="27"/>
    </row>
    <row r="5" spans="1:3" x14ac:dyDescent="0.2">
      <c r="A5" s="2">
        <v>1</v>
      </c>
      <c r="B5" s="23" t="s">
        <v>81</v>
      </c>
      <c r="C5" s="24">
        <f>Položky!G14</f>
        <v>0</v>
      </c>
    </row>
    <row r="6" spans="1:3" x14ac:dyDescent="0.2">
      <c r="A6" s="2">
        <v>2</v>
      </c>
      <c r="B6" s="23" t="s">
        <v>82</v>
      </c>
      <c r="C6" s="24">
        <f>Položky!G41</f>
        <v>0</v>
      </c>
    </row>
    <row r="7" spans="1:3" x14ac:dyDescent="0.2">
      <c r="A7" s="2">
        <v>3</v>
      </c>
      <c r="B7" s="23" t="s">
        <v>83</v>
      </c>
      <c r="C7" s="24">
        <f>(C5+C6)*0.048</f>
        <v>0</v>
      </c>
    </row>
    <row r="8" spans="1:3" x14ac:dyDescent="0.2">
      <c r="A8" s="2">
        <v>4</v>
      </c>
      <c r="B8" s="23" t="s">
        <v>84</v>
      </c>
      <c r="C8" s="24">
        <f>Položky!G23</f>
        <v>0</v>
      </c>
    </row>
    <row r="9" spans="1:3" x14ac:dyDescent="0.2">
      <c r="A9" s="2">
        <v>5</v>
      </c>
      <c r="B9" s="23" t="s">
        <v>104</v>
      </c>
      <c r="C9" s="24">
        <f>0.01*C17</f>
        <v>0</v>
      </c>
    </row>
    <row r="10" spans="1:3" x14ac:dyDescent="0.2">
      <c r="A10" s="28"/>
      <c r="B10" s="29" t="s">
        <v>85</v>
      </c>
      <c r="C10" s="30">
        <f>SUM(C5:C9)</f>
        <v>0</v>
      </c>
    </row>
    <row r="11" spans="1:3" x14ac:dyDescent="0.2">
      <c r="A11" s="2"/>
      <c r="B11" s="23"/>
      <c r="C11" s="24"/>
    </row>
    <row r="12" spans="1:3" x14ac:dyDescent="0.2">
      <c r="A12" s="25" t="s">
        <v>86</v>
      </c>
      <c r="B12" s="26" t="s">
        <v>87</v>
      </c>
      <c r="C12" s="27"/>
    </row>
    <row r="13" spans="1:3" x14ac:dyDescent="0.2">
      <c r="A13" s="2">
        <v>6</v>
      </c>
      <c r="B13" s="23" t="s">
        <v>88</v>
      </c>
      <c r="C13" s="24">
        <f>Položky!G62</f>
        <v>0</v>
      </c>
    </row>
    <row r="14" spans="1:3" x14ac:dyDescent="0.2">
      <c r="A14" s="28"/>
      <c r="B14" s="29" t="s">
        <v>89</v>
      </c>
      <c r="C14" s="30">
        <f>SUM(C13)</f>
        <v>0</v>
      </c>
    </row>
    <row r="15" spans="1:3" x14ac:dyDescent="0.2">
      <c r="A15" s="2"/>
      <c r="B15" s="23"/>
      <c r="C15" s="24"/>
    </row>
    <row r="16" spans="1:3" x14ac:dyDescent="0.2">
      <c r="A16" s="25" t="s">
        <v>90</v>
      </c>
      <c r="B16" s="26" t="s">
        <v>91</v>
      </c>
      <c r="C16" s="27"/>
    </row>
    <row r="17" spans="1:3" x14ac:dyDescent="0.2">
      <c r="A17" s="2">
        <v>7</v>
      </c>
      <c r="B17" s="23" t="s">
        <v>92</v>
      </c>
      <c r="C17" s="24">
        <f>Položky!G51</f>
        <v>0</v>
      </c>
    </row>
    <row r="18" spans="1:3" x14ac:dyDescent="0.2">
      <c r="A18" s="2">
        <v>8</v>
      </c>
      <c r="B18" s="23" t="s">
        <v>105</v>
      </c>
      <c r="C18" s="24">
        <f>0.052*C17</f>
        <v>0</v>
      </c>
    </row>
    <row r="19" spans="1:3" x14ac:dyDescent="0.2">
      <c r="A19" s="28"/>
      <c r="B19" s="29" t="s">
        <v>93</v>
      </c>
      <c r="C19" s="30">
        <f>SUM(C17:C18)</f>
        <v>0</v>
      </c>
    </row>
    <row r="20" spans="1:3" x14ac:dyDescent="0.2">
      <c r="A20" s="2"/>
      <c r="B20" s="23"/>
      <c r="C20" s="24"/>
    </row>
    <row r="21" spans="1:3" x14ac:dyDescent="0.2">
      <c r="A21" s="25" t="s">
        <v>94</v>
      </c>
      <c r="B21" s="26" t="s">
        <v>95</v>
      </c>
      <c r="C21" s="27"/>
    </row>
    <row r="22" spans="1:3" x14ac:dyDescent="0.2">
      <c r="A22" s="28"/>
      <c r="B22" s="29" t="s">
        <v>96</v>
      </c>
      <c r="C22" s="30"/>
    </row>
    <row r="23" spans="1:3" ht="12" thickBot="1" x14ac:dyDescent="0.25">
      <c r="A23" s="2"/>
      <c r="B23" s="23"/>
      <c r="C23" s="24"/>
    </row>
    <row r="24" spans="1:3" ht="12" thickTop="1" x14ac:dyDescent="0.2">
      <c r="A24" s="31"/>
      <c r="B24" s="32" t="s">
        <v>97</v>
      </c>
      <c r="C24" s="33">
        <f>C10+C14+C19</f>
        <v>0</v>
      </c>
    </row>
    <row r="27" spans="1:3" ht="12" x14ac:dyDescent="0.2">
      <c r="A27" s="34" t="s">
        <v>106</v>
      </c>
      <c r="C27" s="39">
        <f>C24</f>
        <v>0</v>
      </c>
    </row>
    <row r="29" spans="1:3" x14ac:dyDescent="0.2">
      <c r="B29" s="35" t="s">
        <v>98</v>
      </c>
    </row>
  </sheetData>
  <sheetProtection algorithmName="SHA-512" hashValue="vlEKx/tz9wRX7o3GKQCulNGl/EuwbKNR3k696z+/YLaU9c/hKbAOlsMzCrRlRhFmZ63xyxlaPIedovkXuX5HXw==" saltValue="tTdorgB42UUON2ETGVI6ow==" spinCount="100000" sheet="1" objects="1" scenarios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2021-01-29T18:21:03Z</dcterms:created>
  <dcterms:modified xsi:type="dcterms:W3CDTF">2021-03-03T21:24:42Z</dcterms:modified>
</cp:coreProperties>
</file>