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Z_Usek_Reditele_spolecnosti\odbor_Verejne_zakazky\VŘ\VŘ_2022\Infrastruktura pro elektromobilitu-Vítkovická\6. Vysvětlení ZD\2. Vysvětlení ZD č. 2_220527\Pracovní\"/>
    </mc:Choice>
  </mc:AlternateContent>
  <bookViews>
    <workbookView xWindow="0" yWindow="0" windowWidth="23040" windowHeight="9210" tabRatio="500" firstSheet="2" activeTab="5"/>
  </bookViews>
  <sheets>
    <sheet name="Rekapitulace stavby" sheetId="1" r:id="rId1"/>
    <sheet name="01 - Stavebně konstrukční..." sheetId="2" r:id="rId2"/>
    <sheet name="02 - Komunikace a zpevněn..." sheetId="3" r:id="rId3"/>
    <sheet name="03 - Ocelové konstrukce" sheetId="4" r:id="rId4"/>
    <sheet name="02 - SO 02 Předávací stan..." sheetId="5" r:id="rId5"/>
    <sheet name="03 - SO 03 Rozvody NN, tr..." sheetId="6" r:id="rId6"/>
    <sheet name="04 - SO 04 Rozvody SLP, k..." sheetId="7" r:id="rId7"/>
    <sheet name="05 - IO 03 VHS - Dešťová ..." sheetId="8" r:id="rId8"/>
  </sheets>
  <definedNames>
    <definedName name="_xlnm._FilterDatabase" localSheetId="1" hidden="1">'01 - Stavebně konstrukční...'!$C$128:$K$236</definedName>
    <definedName name="_xlnm._FilterDatabase" localSheetId="2" hidden="1">'02 - Komunikace a zpevněn...'!$C$127:$K$225</definedName>
    <definedName name="_xlnm._FilterDatabase" localSheetId="4" hidden="1">'02 - SO 02 Předávací stan...'!$C$128:$K$343</definedName>
    <definedName name="_xlnm._FilterDatabase" localSheetId="3" hidden="1">'03 - Ocelové konstrukce'!$C$127:$K$155</definedName>
    <definedName name="_xlnm._FilterDatabase" localSheetId="5" hidden="1">'03 - SO 03 Rozvody NN, tr...'!$C$128:$K$365</definedName>
    <definedName name="_xlnm._FilterDatabase" localSheetId="6" hidden="1">'04 - SO 04 Rozvody SLP, k...'!$C$128:$K$269</definedName>
    <definedName name="_xlnm._FilterDatabase" localSheetId="7" hidden="1">'05 - IO 03 VHS - Dešťová ...'!$C$126:$K$248</definedName>
    <definedName name="_xlnm.Print_Titles" localSheetId="1">'01 - Stavebně konstrukční...'!$128:$128</definedName>
    <definedName name="_xlnm.Print_Titles" localSheetId="2">'02 - Komunikace a zpevněn...'!$127:$127</definedName>
    <definedName name="_xlnm.Print_Titles" localSheetId="4">'02 - SO 02 Předávací stan...'!$128:$128</definedName>
    <definedName name="_xlnm.Print_Titles" localSheetId="3">'03 - Ocelové konstrukce'!$127:$127</definedName>
    <definedName name="_xlnm.Print_Titles" localSheetId="5">'03 - SO 03 Rozvody NN, tr...'!$128:$128</definedName>
    <definedName name="_xlnm.Print_Titles" localSheetId="6">'04 - SO 04 Rozvody SLP, k...'!$128:$128</definedName>
    <definedName name="_xlnm.Print_Titles" localSheetId="7">'05 - IO 03 VHS - Dešťová ...'!$126:$126</definedName>
    <definedName name="_xlnm.Print_Titles" localSheetId="0">'Rekapitulace stavby'!$92:$92</definedName>
    <definedName name="_xlnm.Print_Area" localSheetId="1">'01 - Stavebně konstrukční...'!$C$4:$J$76,'01 - Stavebně konstrukční...'!$C$82:$J$108,'01 - Stavebně konstrukční...'!$C$114:$J$236</definedName>
    <definedName name="_xlnm.Print_Area" localSheetId="2">'02 - Komunikace a zpevněn...'!$C$4:$J$76,'02 - Komunikace a zpevněn...'!$C$82:$J$107,'02 - Komunikace a zpevněn...'!$C$113:$J$225</definedName>
    <definedName name="_xlnm.Print_Area" localSheetId="4">'02 - SO 02 Předávací stan...'!$C$4:$J$76,'02 - SO 02 Předávací stan...'!$C$82:$J$110,'02 - SO 02 Předávací stan...'!$C$116:$J$343</definedName>
    <definedName name="_xlnm.Print_Area" localSheetId="3">'03 - Ocelové konstrukce'!$C$4:$J$76,'03 - Ocelové konstrukce'!$C$82:$J$107,'03 - Ocelové konstrukce'!$C$113:$J$155</definedName>
    <definedName name="_xlnm.Print_Area" localSheetId="5">'03 - SO 03 Rozvody NN, tr...'!$C$4:$J$76,'03 - SO 03 Rozvody NN, tr...'!$C$82:$J$110,'03 - SO 03 Rozvody NN, tr...'!$C$116:$J$365</definedName>
    <definedName name="_xlnm.Print_Area" localSheetId="6">'04 - SO 04 Rozvody SLP, k...'!$C$4:$J$76,'04 - SO 04 Rozvody SLP, k...'!$C$82:$J$110,'04 - SO 04 Rozvody SLP, k...'!$C$116:$J$269</definedName>
    <definedName name="_xlnm.Print_Area" localSheetId="7">'05 - IO 03 VHS - Dešťová ...'!$C$4:$J$76,'05 - IO 03 VHS - Dešťová ...'!$C$82:$J$108,'05 - IO 03 VHS - Dešťová ...'!$C$114:$J$248</definedName>
    <definedName name="_xlnm.Print_Area" localSheetId="0">'Rekapitulace stavby'!$D$4:$AO$76,'Rekapitulace stavby'!$C$82:$AQ$103</definedName>
  </definedNames>
  <calcPr calcId="162913" iterateCount="1"/>
  <extLst>
    <ext xmlns:loext="http://schemas.libreoffice.org/" uri="{7626C862-2A13-11E5-B345-FEFF819CDC9F}">
      <loext:extCalcPr stringRefSyntax="CalcA1ExcelA1"/>
    </ext>
  </extLst>
</workbook>
</file>

<file path=xl/calcChain.xml><?xml version="1.0" encoding="utf-8"?>
<calcChain xmlns="http://schemas.openxmlformats.org/spreadsheetml/2006/main">
  <c r="BK248" i="8" l="1"/>
  <c r="BI248" i="8"/>
  <c r="BH248" i="8"/>
  <c r="BG248" i="8"/>
  <c r="BF248" i="8"/>
  <c r="T248" i="8"/>
  <c r="T246" i="8" s="1"/>
  <c r="R248" i="8"/>
  <c r="R246" i="8" s="1"/>
  <c r="P248" i="8"/>
  <c r="J248" i="8"/>
  <c r="BE248" i="8" s="1"/>
  <c r="BK247" i="8"/>
  <c r="BK246" i="8" s="1"/>
  <c r="J246" i="8" s="1"/>
  <c r="J107" i="8" s="1"/>
  <c r="BI247" i="8"/>
  <c r="BH247" i="8"/>
  <c r="BG247" i="8"/>
  <c r="BF247" i="8"/>
  <c r="T247" i="8"/>
  <c r="R247" i="8"/>
  <c r="P247" i="8"/>
  <c r="J247" i="8"/>
  <c r="BE247" i="8" s="1"/>
  <c r="P246" i="8"/>
  <c r="BK245" i="8"/>
  <c r="BI245" i="8"/>
  <c r="BH245" i="8"/>
  <c r="BG245" i="8"/>
  <c r="BF245" i="8"/>
  <c r="T245" i="8"/>
  <c r="R245" i="8"/>
  <c r="P245" i="8"/>
  <c r="J245" i="8"/>
  <c r="BE245" i="8" s="1"/>
  <c r="BK244" i="8"/>
  <c r="BI244" i="8"/>
  <c r="BH244" i="8"/>
  <c r="BG244" i="8"/>
  <c r="BF244" i="8"/>
  <c r="T244" i="8"/>
  <c r="R244" i="8"/>
  <c r="P244" i="8"/>
  <c r="J244" i="8"/>
  <c r="BE244" i="8" s="1"/>
  <c r="BK243" i="8"/>
  <c r="BI243" i="8"/>
  <c r="BH243" i="8"/>
  <c r="BG243" i="8"/>
  <c r="BF243" i="8"/>
  <c r="T243" i="8"/>
  <c r="T241" i="8" s="1"/>
  <c r="T240" i="8" s="1"/>
  <c r="R243" i="8"/>
  <c r="P243" i="8"/>
  <c r="J243" i="8"/>
  <c r="BE243" i="8" s="1"/>
  <c r="BK242" i="8"/>
  <c r="BK241" i="8" s="1"/>
  <c r="BI242" i="8"/>
  <c r="BH242" i="8"/>
  <c r="BG242" i="8"/>
  <c r="BF242" i="8"/>
  <c r="T242" i="8"/>
  <c r="R242" i="8"/>
  <c r="P242" i="8"/>
  <c r="P241" i="8" s="1"/>
  <c r="J242" i="8"/>
  <c r="BE242" i="8" s="1"/>
  <c r="R241" i="8"/>
  <c r="BK239" i="8"/>
  <c r="BI239" i="8"/>
  <c r="BH239" i="8"/>
  <c r="BG239" i="8"/>
  <c r="BF239" i="8"/>
  <c r="T239" i="8"/>
  <c r="R239" i="8"/>
  <c r="P239" i="8"/>
  <c r="J239" i="8"/>
  <c r="BE239" i="8" s="1"/>
  <c r="BK238" i="8"/>
  <c r="BI238" i="8"/>
  <c r="BH238" i="8"/>
  <c r="BG238" i="8"/>
  <c r="BF238" i="8"/>
  <c r="T238" i="8"/>
  <c r="R238" i="8"/>
  <c r="P238" i="8"/>
  <c r="J238" i="8"/>
  <c r="BE238" i="8" s="1"/>
  <c r="BK237" i="8"/>
  <c r="BI237" i="8"/>
  <c r="BH237" i="8"/>
  <c r="BG237" i="8"/>
  <c r="BF237" i="8"/>
  <c r="T237" i="8"/>
  <c r="R237" i="8"/>
  <c r="P237" i="8"/>
  <c r="J237" i="8"/>
  <c r="BE237" i="8" s="1"/>
  <c r="BK236" i="8"/>
  <c r="BI236" i="8"/>
  <c r="BH236" i="8"/>
  <c r="BG236" i="8"/>
  <c r="BF236" i="8"/>
  <c r="T236" i="8"/>
  <c r="R236" i="8"/>
  <c r="P236" i="8"/>
  <c r="J236" i="8"/>
  <c r="BE236" i="8" s="1"/>
  <c r="BK235" i="8"/>
  <c r="BI235" i="8"/>
  <c r="BH235" i="8"/>
  <c r="BG235" i="8"/>
  <c r="BF235" i="8"/>
  <c r="T235" i="8"/>
  <c r="R235" i="8"/>
  <c r="P235" i="8"/>
  <c r="J235" i="8"/>
  <c r="BE235" i="8" s="1"/>
  <c r="BK234" i="8"/>
  <c r="BI234" i="8"/>
  <c r="BH234" i="8"/>
  <c r="BG234" i="8"/>
  <c r="BF234" i="8"/>
  <c r="T234" i="8"/>
  <c r="R234" i="8"/>
  <c r="P234" i="8"/>
  <c r="J234" i="8"/>
  <c r="BE234" i="8" s="1"/>
  <c r="BK233" i="8"/>
  <c r="BI233" i="8"/>
  <c r="BH233" i="8"/>
  <c r="BG233" i="8"/>
  <c r="BF233" i="8"/>
  <c r="T233" i="8"/>
  <c r="R233" i="8"/>
  <c r="P233" i="8"/>
  <c r="J233" i="8"/>
  <c r="BE233" i="8" s="1"/>
  <c r="BK232" i="8"/>
  <c r="BI232" i="8"/>
  <c r="BH232" i="8"/>
  <c r="BG232" i="8"/>
  <c r="BF232" i="8"/>
  <c r="T232" i="8"/>
  <c r="R232" i="8"/>
  <c r="P232" i="8"/>
  <c r="J232" i="8"/>
  <c r="BE232" i="8" s="1"/>
  <c r="BK231" i="8"/>
  <c r="BI231" i="8"/>
  <c r="BH231" i="8"/>
  <c r="BG231" i="8"/>
  <c r="BF231" i="8"/>
  <c r="T231" i="8"/>
  <c r="R231" i="8"/>
  <c r="P231" i="8"/>
  <c r="J231" i="8"/>
  <c r="BE231" i="8" s="1"/>
  <c r="BK230" i="8"/>
  <c r="BI230" i="8"/>
  <c r="BH230" i="8"/>
  <c r="BG230" i="8"/>
  <c r="BF230" i="8"/>
  <c r="T230" i="8"/>
  <c r="R230" i="8"/>
  <c r="P230" i="8"/>
  <c r="J230" i="8"/>
  <c r="BE230" i="8" s="1"/>
  <c r="BK229" i="8"/>
  <c r="BI229" i="8"/>
  <c r="BH229" i="8"/>
  <c r="BG229" i="8"/>
  <c r="BF229" i="8"/>
  <c r="T229" i="8"/>
  <c r="R229" i="8"/>
  <c r="P229" i="8"/>
  <c r="J229" i="8"/>
  <c r="BE229" i="8" s="1"/>
  <c r="BK228" i="8"/>
  <c r="BI228" i="8"/>
  <c r="BH228" i="8"/>
  <c r="BG228" i="8"/>
  <c r="BF228" i="8"/>
  <c r="T228" i="8"/>
  <c r="T226" i="8" s="1"/>
  <c r="T225" i="8" s="1"/>
  <c r="R228" i="8"/>
  <c r="P228" i="8"/>
  <c r="J228" i="8"/>
  <c r="BE228" i="8" s="1"/>
  <c r="BK227" i="8"/>
  <c r="BK226" i="8" s="1"/>
  <c r="BI227" i="8"/>
  <c r="BH227" i="8"/>
  <c r="BG227" i="8"/>
  <c r="BF227" i="8"/>
  <c r="T227" i="8"/>
  <c r="R227" i="8"/>
  <c r="P227" i="8"/>
  <c r="J227" i="8"/>
  <c r="BE227" i="8" s="1"/>
  <c r="R226" i="8"/>
  <c r="R225" i="8" s="1"/>
  <c r="BK224" i="8"/>
  <c r="BI224" i="8"/>
  <c r="BH224" i="8"/>
  <c r="BG224" i="8"/>
  <c r="BF224" i="8"/>
  <c r="T224" i="8"/>
  <c r="R224" i="8"/>
  <c r="P224" i="8"/>
  <c r="P219" i="8" s="1"/>
  <c r="J224" i="8"/>
  <c r="BE224" i="8" s="1"/>
  <c r="BK220" i="8"/>
  <c r="BI220" i="8"/>
  <c r="BH220" i="8"/>
  <c r="BG220" i="8"/>
  <c r="BF220" i="8"/>
  <c r="T220" i="8"/>
  <c r="T219" i="8" s="1"/>
  <c r="R220" i="8"/>
  <c r="R219" i="8" s="1"/>
  <c r="P220" i="8"/>
  <c r="J220" i="8"/>
  <c r="BE220" i="8" s="1"/>
  <c r="BK219" i="8"/>
  <c r="J219" i="8" s="1"/>
  <c r="BK218" i="8"/>
  <c r="BI218" i="8"/>
  <c r="BH218" i="8"/>
  <c r="BG218" i="8"/>
  <c r="BF218" i="8"/>
  <c r="T218" i="8"/>
  <c r="R218" i="8"/>
  <c r="P218" i="8"/>
  <c r="J218" i="8"/>
  <c r="BE218" i="8" s="1"/>
  <c r="BK216" i="8"/>
  <c r="BI216" i="8"/>
  <c r="BH216" i="8"/>
  <c r="BG216" i="8"/>
  <c r="BF216" i="8"/>
  <c r="T216" i="8"/>
  <c r="R216" i="8"/>
  <c r="P216" i="8"/>
  <c r="J216" i="8"/>
  <c r="BE216" i="8" s="1"/>
  <c r="BK215" i="8"/>
  <c r="BI215" i="8"/>
  <c r="BH215" i="8"/>
  <c r="BG215" i="8"/>
  <c r="BF215" i="8"/>
  <c r="T215" i="8"/>
  <c r="R215" i="8"/>
  <c r="P215" i="8"/>
  <c r="J215" i="8"/>
  <c r="BE215" i="8" s="1"/>
  <c r="BK214" i="8"/>
  <c r="BI214" i="8"/>
  <c r="BH214" i="8"/>
  <c r="BG214" i="8"/>
  <c r="BF214" i="8"/>
  <c r="T214" i="8"/>
  <c r="R214" i="8"/>
  <c r="P214" i="8"/>
  <c r="J214" i="8"/>
  <c r="BE214" i="8" s="1"/>
  <c r="BK213" i="8"/>
  <c r="BI213" i="8"/>
  <c r="BH213" i="8"/>
  <c r="BG213" i="8"/>
  <c r="BF213" i="8"/>
  <c r="T213" i="8"/>
  <c r="R213" i="8"/>
  <c r="P213" i="8"/>
  <c r="J213" i="8"/>
  <c r="BE213" i="8" s="1"/>
  <c r="BK212" i="8"/>
  <c r="BI212" i="8"/>
  <c r="BH212" i="8"/>
  <c r="BG212" i="8"/>
  <c r="BF212" i="8"/>
  <c r="T212" i="8"/>
  <c r="R212" i="8"/>
  <c r="P212" i="8"/>
  <c r="J212" i="8"/>
  <c r="BE212" i="8" s="1"/>
  <c r="BK211" i="8"/>
  <c r="BI211" i="8"/>
  <c r="BH211" i="8"/>
  <c r="BG211" i="8"/>
  <c r="BF211" i="8"/>
  <c r="T211" i="8"/>
  <c r="R211" i="8"/>
  <c r="P211" i="8"/>
  <c r="J211" i="8"/>
  <c r="BE211" i="8" s="1"/>
  <c r="BK210" i="8"/>
  <c r="BI210" i="8"/>
  <c r="BH210" i="8"/>
  <c r="BG210" i="8"/>
  <c r="BF210" i="8"/>
  <c r="T210" i="8"/>
  <c r="R210" i="8"/>
  <c r="P210" i="8"/>
  <c r="P207" i="8" s="1"/>
  <c r="J210" i="8"/>
  <c r="BE210" i="8" s="1"/>
  <c r="BK208" i="8"/>
  <c r="BI208" i="8"/>
  <c r="BH208" i="8"/>
  <c r="BG208" i="8"/>
  <c r="BF208" i="8"/>
  <c r="T208" i="8"/>
  <c r="R208" i="8"/>
  <c r="P208" i="8"/>
  <c r="J208" i="8"/>
  <c r="BE208" i="8" s="1"/>
  <c r="BK207" i="8"/>
  <c r="T207" i="8"/>
  <c r="J207" i="8"/>
  <c r="BK199" i="8"/>
  <c r="BK198" i="8" s="1"/>
  <c r="J198" i="8" s="1"/>
  <c r="J100" i="8" s="1"/>
  <c r="BI199" i="8"/>
  <c r="BH199" i="8"/>
  <c r="BG199" i="8"/>
  <c r="BF199" i="8"/>
  <c r="T199" i="8"/>
  <c r="R199" i="8"/>
  <c r="P199" i="8"/>
  <c r="P198" i="8" s="1"/>
  <c r="J199" i="8"/>
  <c r="BE199" i="8" s="1"/>
  <c r="T198" i="8"/>
  <c r="R198" i="8"/>
  <c r="BK197" i="8"/>
  <c r="BI197" i="8"/>
  <c r="BH197" i="8"/>
  <c r="BG197" i="8"/>
  <c r="BF197" i="8"/>
  <c r="T197" i="8"/>
  <c r="R197" i="8"/>
  <c r="P197" i="8"/>
  <c r="J197" i="8"/>
  <c r="BE197" i="8" s="1"/>
  <c r="BK195" i="8"/>
  <c r="BI195" i="8"/>
  <c r="BH195" i="8"/>
  <c r="BG195" i="8"/>
  <c r="BF195" i="8"/>
  <c r="T195" i="8"/>
  <c r="T186" i="8" s="1"/>
  <c r="R195" i="8"/>
  <c r="R186" i="8" s="1"/>
  <c r="P195" i="8"/>
  <c r="J195" i="8"/>
  <c r="BE195" i="8" s="1"/>
  <c r="BK187" i="8"/>
  <c r="BK186" i="8" s="1"/>
  <c r="J186" i="8" s="1"/>
  <c r="J99" i="8" s="1"/>
  <c r="BI187" i="8"/>
  <c r="BH187" i="8"/>
  <c r="BG187" i="8"/>
  <c r="BF187" i="8"/>
  <c r="T187" i="8"/>
  <c r="R187" i="8"/>
  <c r="P187" i="8"/>
  <c r="J187" i="8"/>
  <c r="BE187" i="8" s="1"/>
  <c r="P186" i="8"/>
  <c r="BK182" i="8"/>
  <c r="BI182" i="8"/>
  <c r="BH182" i="8"/>
  <c r="BG182" i="8"/>
  <c r="BF182" i="8"/>
  <c r="T182" i="8"/>
  <c r="R182" i="8"/>
  <c r="P182" i="8"/>
  <c r="J182" i="8"/>
  <c r="BE182" i="8" s="1"/>
  <c r="BK175" i="8"/>
  <c r="BI175" i="8"/>
  <c r="BH175" i="8"/>
  <c r="BG175" i="8"/>
  <c r="BF175" i="8"/>
  <c r="T175" i="8"/>
  <c r="R175" i="8"/>
  <c r="P175" i="8"/>
  <c r="J175" i="8"/>
  <c r="BE175" i="8" s="1"/>
  <c r="BK166" i="8"/>
  <c r="BI166" i="8"/>
  <c r="BH166" i="8"/>
  <c r="BG166" i="8"/>
  <c r="BF166" i="8"/>
  <c r="T166" i="8"/>
  <c r="R166" i="8"/>
  <c r="P166" i="8"/>
  <c r="J166" i="8"/>
  <c r="BE166" i="8" s="1"/>
  <c r="BK164" i="8"/>
  <c r="BI164" i="8"/>
  <c r="BH164" i="8"/>
  <c r="BG164" i="8"/>
  <c r="BF164" i="8"/>
  <c r="T164" i="8"/>
  <c r="R164" i="8"/>
  <c r="P164" i="8"/>
  <c r="J164" i="8"/>
  <c r="BE164" i="8" s="1"/>
  <c r="BK155" i="8"/>
  <c r="BI155" i="8"/>
  <c r="BH155" i="8"/>
  <c r="BG155" i="8"/>
  <c r="BF155" i="8"/>
  <c r="T155" i="8"/>
  <c r="R155" i="8"/>
  <c r="P155" i="8"/>
  <c r="J155" i="8"/>
  <c r="BE155" i="8" s="1"/>
  <c r="BK153" i="8"/>
  <c r="BI153" i="8"/>
  <c r="BH153" i="8"/>
  <c r="BG153" i="8"/>
  <c r="BF153" i="8"/>
  <c r="T153" i="8"/>
  <c r="R153" i="8"/>
  <c r="P153" i="8"/>
  <c r="J153" i="8"/>
  <c r="BE153" i="8" s="1"/>
  <c r="BK152" i="8"/>
  <c r="BI152" i="8"/>
  <c r="BH152" i="8"/>
  <c r="BG152" i="8"/>
  <c r="BF152" i="8"/>
  <c r="T152" i="8"/>
  <c r="R152" i="8"/>
  <c r="P152" i="8"/>
  <c r="J152" i="8"/>
  <c r="BE152" i="8" s="1"/>
  <c r="BK150" i="8"/>
  <c r="BI150" i="8"/>
  <c r="BH150" i="8"/>
  <c r="BG150" i="8"/>
  <c r="BF150" i="8"/>
  <c r="T150" i="8"/>
  <c r="R150" i="8"/>
  <c r="P150" i="8"/>
  <c r="J150" i="8"/>
  <c r="BE150" i="8" s="1"/>
  <c r="BK149" i="8"/>
  <c r="BI149" i="8"/>
  <c r="BH149" i="8"/>
  <c r="BG149" i="8"/>
  <c r="BF149" i="8"/>
  <c r="T149" i="8"/>
  <c r="R149" i="8"/>
  <c r="P149" i="8"/>
  <c r="J149" i="8"/>
  <c r="BE149" i="8" s="1"/>
  <c r="BK148" i="8"/>
  <c r="BI148" i="8"/>
  <c r="BH148" i="8"/>
  <c r="BG148" i="8"/>
  <c r="BF148" i="8"/>
  <c r="T148" i="8"/>
  <c r="R148" i="8"/>
  <c r="P148" i="8"/>
  <c r="J148" i="8"/>
  <c r="BE148" i="8" s="1"/>
  <c r="BK140" i="8"/>
  <c r="BI140" i="8"/>
  <c r="BH140" i="8"/>
  <c r="BG140" i="8"/>
  <c r="BF140" i="8"/>
  <c r="T140" i="8"/>
  <c r="R140" i="8"/>
  <c r="P140" i="8"/>
  <c r="J140" i="8"/>
  <c r="BE140" i="8" s="1"/>
  <c r="BK138" i="8"/>
  <c r="BI138" i="8"/>
  <c r="BH138" i="8"/>
  <c r="BG138" i="8"/>
  <c r="BF138" i="8"/>
  <c r="T138" i="8"/>
  <c r="R138" i="8"/>
  <c r="P138" i="8"/>
  <c r="J138" i="8"/>
  <c r="BE138" i="8" s="1"/>
  <c r="BK130" i="8"/>
  <c r="BI130" i="8"/>
  <c r="F37" i="8" s="1"/>
  <c r="BD102" i="1" s="1"/>
  <c r="BH130" i="8"/>
  <c r="BG130" i="8"/>
  <c r="BF130" i="8"/>
  <c r="T130" i="8"/>
  <c r="T129" i="8" s="1"/>
  <c r="R130" i="8"/>
  <c r="R129" i="8" s="1"/>
  <c r="P130" i="8"/>
  <c r="J130" i="8"/>
  <c r="BE130" i="8" s="1"/>
  <c r="J124" i="8"/>
  <c r="F124" i="8"/>
  <c r="J123" i="8"/>
  <c r="F123" i="8"/>
  <c r="F121" i="8"/>
  <c r="E119" i="8"/>
  <c r="J102" i="8"/>
  <c r="J101" i="8"/>
  <c r="J92" i="8"/>
  <c r="F92" i="8"/>
  <c r="J91" i="8"/>
  <c r="F91" i="8"/>
  <c r="F89" i="8"/>
  <c r="E87" i="8"/>
  <c r="J37" i="8"/>
  <c r="J36" i="8"/>
  <c r="J35" i="8"/>
  <c r="J12" i="8"/>
  <c r="J121" i="8" s="1"/>
  <c r="E7" i="8"/>
  <c r="BK269" i="7"/>
  <c r="BI269" i="7"/>
  <c r="BH269" i="7"/>
  <c r="BG269" i="7"/>
  <c r="BF269" i="7"/>
  <c r="T269" i="7"/>
  <c r="R269" i="7"/>
  <c r="P269" i="7"/>
  <c r="J269" i="7"/>
  <c r="BE269" i="7" s="1"/>
  <c r="BK268" i="7"/>
  <c r="BI268" i="7"/>
  <c r="BH268" i="7"/>
  <c r="BG268" i="7"/>
  <c r="BF268" i="7"/>
  <c r="T268" i="7"/>
  <c r="R268" i="7"/>
  <c r="P268" i="7"/>
  <c r="J268" i="7"/>
  <c r="BE268" i="7" s="1"/>
  <c r="BK267" i="7"/>
  <c r="BI267" i="7"/>
  <c r="BH267" i="7"/>
  <c r="BG267" i="7"/>
  <c r="BF267" i="7"/>
  <c r="T267" i="7"/>
  <c r="R267" i="7"/>
  <c r="P267" i="7"/>
  <c r="J267" i="7"/>
  <c r="BE267" i="7" s="1"/>
  <c r="BK266" i="7"/>
  <c r="BI266" i="7"/>
  <c r="BH266" i="7"/>
  <c r="BG266" i="7"/>
  <c r="BF266" i="7"/>
  <c r="T266" i="7"/>
  <c r="R266" i="7"/>
  <c r="P266" i="7"/>
  <c r="J266" i="7"/>
  <c r="BE266" i="7" s="1"/>
  <c r="BK265" i="7"/>
  <c r="BI265" i="7"/>
  <c r="BH265" i="7"/>
  <c r="BG265" i="7"/>
  <c r="BF265" i="7"/>
  <c r="T265" i="7"/>
  <c r="R265" i="7"/>
  <c r="P265" i="7"/>
  <c r="J265" i="7"/>
  <c r="BE265" i="7" s="1"/>
  <c r="BK264" i="7"/>
  <c r="BI264" i="7"/>
  <c r="BH264" i="7"/>
  <c r="BG264" i="7"/>
  <c r="BF264" i="7"/>
  <c r="T264" i="7"/>
  <c r="T260" i="7" s="1"/>
  <c r="R264" i="7"/>
  <c r="P264" i="7"/>
  <c r="J264" i="7"/>
  <c r="BE264" i="7" s="1"/>
  <c r="BK263" i="7"/>
  <c r="BI263" i="7"/>
  <c r="BH263" i="7"/>
  <c r="BG263" i="7"/>
  <c r="BF263" i="7"/>
  <c r="T263" i="7"/>
  <c r="R263" i="7"/>
  <c r="P263" i="7"/>
  <c r="J263" i="7"/>
  <c r="BE263" i="7" s="1"/>
  <c r="BK262" i="7"/>
  <c r="BI262" i="7"/>
  <c r="BH262" i="7"/>
  <c r="BG262" i="7"/>
  <c r="BF262" i="7"/>
  <c r="T262" i="7"/>
  <c r="R262" i="7"/>
  <c r="P262" i="7"/>
  <c r="J262" i="7"/>
  <c r="BE262" i="7" s="1"/>
  <c r="BK261" i="7"/>
  <c r="BI261" i="7"/>
  <c r="BH261" i="7"/>
  <c r="BG261" i="7"/>
  <c r="BF261" i="7"/>
  <c r="T261" i="7"/>
  <c r="R261" i="7"/>
  <c r="P261" i="7"/>
  <c r="J261" i="7"/>
  <c r="BE261" i="7" s="1"/>
  <c r="BK259" i="7"/>
  <c r="BI259" i="7"/>
  <c r="BH259" i="7"/>
  <c r="BG259" i="7"/>
  <c r="BF259" i="7"/>
  <c r="T259" i="7"/>
  <c r="R259" i="7"/>
  <c r="P259" i="7"/>
  <c r="J259" i="7"/>
  <c r="BE259" i="7" s="1"/>
  <c r="BK258" i="7"/>
  <c r="BI258" i="7"/>
  <c r="BH258" i="7"/>
  <c r="BG258" i="7"/>
  <c r="BF258" i="7"/>
  <c r="T258" i="7"/>
  <c r="R258" i="7"/>
  <c r="P258" i="7"/>
  <c r="J258" i="7"/>
  <c r="BE258" i="7" s="1"/>
  <c r="BK257" i="7"/>
  <c r="BI257" i="7"/>
  <c r="BH257" i="7"/>
  <c r="BG257" i="7"/>
  <c r="BF257" i="7"/>
  <c r="T257" i="7"/>
  <c r="R257" i="7"/>
  <c r="P257" i="7"/>
  <c r="J257" i="7"/>
  <c r="BE257" i="7" s="1"/>
  <c r="BK256" i="7"/>
  <c r="BI256" i="7"/>
  <c r="BH256" i="7"/>
  <c r="BG256" i="7"/>
  <c r="BF256" i="7"/>
  <c r="T256" i="7"/>
  <c r="R256" i="7"/>
  <c r="P256" i="7"/>
  <c r="J256" i="7"/>
  <c r="BE256" i="7" s="1"/>
  <c r="BK255" i="7"/>
  <c r="BI255" i="7"/>
  <c r="BH255" i="7"/>
  <c r="BG255" i="7"/>
  <c r="BF255" i="7"/>
  <c r="T255" i="7"/>
  <c r="R255" i="7"/>
  <c r="P255" i="7"/>
  <c r="J255" i="7"/>
  <c r="BE255" i="7" s="1"/>
  <c r="BK254" i="7"/>
  <c r="BI254" i="7"/>
  <c r="BH254" i="7"/>
  <c r="BG254" i="7"/>
  <c r="BF254" i="7"/>
  <c r="T254" i="7"/>
  <c r="R254" i="7"/>
  <c r="P254" i="7"/>
  <c r="J254" i="7"/>
  <c r="BE254" i="7" s="1"/>
  <c r="BK253" i="7"/>
  <c r="BI253" i="7"/>
  <c r="BH253" i="7"/>
  <c r="BG253" i="7"/>
  <c r="BF253" i="7"/>
  <c r="T253" i="7"/>
  <c r="R253" i="7"/>
  <c r="P253" i="7"/>
  <c r="J253" i="7"/>
  <c r="BE253" i="7" s="1"/>
  <c r="BK252" i="7"/>
  <c r="BI252" i="7"/>
  <c r="BH252" i="7"/>
  <c r="BG252" i="7"/>
  <c r="BF252" i="7"/>
  <c r="T252" i="7"/>
  <c r="R252" i="7"/>
  <c r="P252" i="7"/>
  <c r="J252" i="7"/>
  <c r="BE252" i="7" s="1"/>
  <c r="BK251" i="7"/>
  <c r="BI251" i="7"/>
  <c r="BH251" i="7"/>
  <c r="BG251" i="7"/>
  <c r="BF251" i="7"/>
  <c r="T251" i="7"/>
  <c r="R251" i="7"/>
  <c r="P251" i="7"/>
  <c r="J251" i="7"/>
  <c r="BE251" i="7" s="1"/>
  <c r="BK250" i="7"/>
  <c r="BI250" i="7"/>
  <c r="BH250" i="7"/>
  <c r="BG250" i="7"/>
  <c r="BF250" i="7"/>
  <c r="T250" i="7"/>
  <c r="R250" i="7"/>
  <c r="P250" i="7"/>
  <c r="J250" i="7"/>
  <c r="BE250" i="7" s="1"/>
  <c r="BK249" i="7"/>
  <c r="BI249" i="7"/>
  <c r="BH249" i="7"/>
  <c r="BG249" i="7"/>
  <c r="BF249" i="7"/>
  <c r="T249" i="7"/>
  <c r="R249" i="7"/>
  <c r="P249" i="7"/>
  <c r="J249" i="7"/>
  <c r="BE249" i="7" s="1"/>
  <c r="BK248" i="7"/>
  <c r="BI248" i="7"/>
  <c r="BH248" i="7"/>
  <c r="BG248" i="7"/>
  <c r="BF248" i="7"/>
  <c r="T248" i="7"/>
  <c r="R248" i="7"/>
  <c r="P248" i="7"/>
  <c r="J248" i="7"/>
  <c r="BE248" i="7" s="1"/>
  <c r="BK247" i="7"/>
  <c r="BI247" i="7"/>
  <c r="BH247" i="7"/>
  <c r="BG247" i="7"/>
  <c r="BF247" i="7"/>
  <c r="T247" i="7"/>
  <c r="R247" i="7"/>
  <c r="P247" i="7"/>
  <c r="J247" i="7"/>
  <c r="BE247" i="7" s="1"/>
  <c r="P246" i="7"/>
  <c r="BK245" i="7"/>
  <c r="BI245" i="7"/>
  <c r="BH245" i="7"/>
  <c r="BG245" i="7"/>
  <c r="BF245" i="7"/>
  <c r="T245" i="7"/>
  <c r="R245" i="7"/>
  <c r="P245" i="7"/>
  <c r="J245" i="7"/>
  <c r="BE245" i="7" s="1"/>
  <c r="BK244" i="7"/>
  <c r="BI244" i="7"/>
  <c r="BH244" i="7"/>
  <c r="BG244" i="7"/>
  <c r="BF244" i="7"/>
  <c r="T244" i="7"/>
  <c r="R244" i="7"/>
  <c r="P244" i="7"/>
  <c r="J244" i="7"/>
  <c r="BE244" i="7" s="1"/>
  <c r="BK243" i="7"/>
  <c r="BI243" i="7"/>
  <c r="BH243" i="7"/>
  <c r="BG243" i="7"/>
  <c r="BF243" i="7"/>
  <c r="T243" i="7"/>
  <c r="R243" i="7"/>
  <c r="P243" i="7"/>
  <c r="J243" i="7"/>
  <c r="BE243" i="7" s="1"/>
  <c r="BK242" i="7"/>
  <c r="BI242" i="7"/>
  <c r="BH242" i="7"/>
  <c r="BG242" i="7"/>
  <c r="BF242" i="7"/>
  <c r="T242" i="7"/>
  <c r="R242" i="7"/>
  <c r="P242" i="7"/>
  <c r="J242" i="7"/>
  <c r="BE242" i="7" s="1"/>
  <c r="BK241" i="7"/>
  <c r="BI241" i="7"/>
  <c r="BH241" i="7"/>
  <c r="BG241" i="7"/>
  <c r="BF241" i="7"/>
  <c r="T241" i="7"/>
  <c r="R241" i="7"/>
  <c r="P241" i="7"/>
  <c r="J241" i="7"/>
  <c r="BE241" i="7" s="1"/>
  <c r="BK240" i="7"/>
  <c r="BI240" i="7"/>
  <c r="BH240" i="7"/>
  <c r="BG240" i="7"/>
  <c r="BF240" i="7"/>
  <c r="T240" i="7"/>
  <c r="R240" i="7"/>
  <c r="P240" i="7"/>
  <c r="J240" i="7"/>
  <c r="BE240" i="7" s="1"/>
  <c r="BK239" i="7"/>
  <c r="BI239" i="7"/>
  <c r="BH239" i="7"/>
  <c r="BG239" i="7"/>
  <c r="BF239" i="7"/>
  <c r="T239" i="7"/>
  <c r="R239" i="7"/>
  <c r="P239" i="7"/>
  <c r="J239" i="7"/>
  <c r="BE239" i="7" s="1"/>
  <c r="BK238" i="7"/>
  <c r="BI238" i="7"/>
  <c r="BH238" i="7"/>
  <c r="BG238" i="7"/>
  <c r="BF238" i="7"/>
  <c r="T238" i="7"/>
  <c r="R238" i="7"/>
  <c r="P238" i="7"/>
  <c r="J238" i="7"/>
  <c r="BE238" i="7" s="1"/>
  <c r="BK237" i="7"/>
  <c r="BI237" i="7"/>
  <c r="BH237" i="7"/>
  <c r="BG237" i="7"/>
  <c r="BF237" i="7"/>
  <c r="T237" i="7"/>
  <c r="R237" i="7"/>
  <c r="P237" i="7"/>
  <c r="J237" i="7"/>
  <c r="BE237" i="7" s="1"/>
  <c r="BK236" i="7"/>
  <c r="BI236" i="7"/>
  <c r="BH236" i="7"/>
  <c r="BG236" i="7"/>
  <c r="BF236" i="7"/>
  <c r="T236" i="7"/>
  <c r="R236" i="7"/>
  <c r="P236" i="7"/>
  <c r="J236" i="7"/>
  <c r="BE236" i="7" s="1"/>
  <c r="BK235" i="7"/>
  <c r="BI235" i="7"/>
  <c r="BH235" i="7"/>
  <c r="BG235" i="7"/>
  <c r="BF235" i="7"/>
  <c r="T235" i="7"/>
  <c r="R235" i="7"/>
  <c r="P235" i="7"/>
  <c r="J235" i="7"/>
  <c r="BE235" i="7" s="1"/>
  <c r="BK234" i="7"/>
  <c r="BI234" i="7"/>
  <c r="BH234" i="7"/>
  <c r="BG234" i="7"/>
  <c r="BF234" i="7"/>
  <c r="T234" i="7"/>
  <c r="R234" i="7"/>
  <c r="P234" i="7"/>
  <c r="J234" i="7"/>
  <c r="BE234" i="7" s="1"/>
  <c r="BK233" i="7"/>
  <c r="BI233" i="7"/>
  <c r="BH233" i="7"/>
  <c r="BG233" i="7"/>
  <c r="BF233" i="7"/>
  <c r="T233" i="7"/>
  <c r="R233" i="7"/>
  <c r="P233" i="7"/>
  <c r="J233" i="7"/>
  <c r="BE233" i="7" s="1"/>
  <c r="BK232" i="7"/>
  <c r="BI232" i="7"/>
  <c r="BH232" i="7"/>
  <c r="BG232" i="7"/>
  <c r="BF232" i="7"/>
  <c r="T232" i="7"/>
  <c r="R232" i="7"/>
  <c r="P232" i="7"/>
  <c r="J232" i="7"/>
  <c r="BE232" i="7" s="1"/>
  <c r="BK231" i="7"/>
  <c r="BI231" i="7"/>
  <c r="BH231" i="7"/>
  <c r="BG231" i="7"/>
  <c r="BF231" i="7"/>
  <c r="T231" i="7"/>
  <c r="R231" i="7"/>
  <c r="P231" i="7"/>
  <c r="J231" i="7"/>
  <c r="BE231" i="7" s="1"/>
  <c r="BK230" i="7"/>
  <c r="BI230" i="7"/>
  <c r="BH230" i="7"/>
  <c r="BG230" i="7"/>
  <c r="BF230" i="7"/>
  <c r="T230" i="7"/>
  <c r="R230" i="7"/>
  <c r="P230" i="7"/>
  <c r="J230" i="7"/>
  <c r="BE230" i="7" s="1"/>
  <c r="BK229" i="7"/>
  <c r="BI229" i="7"/>
  <c r="BH229" i="7"/>
  <c r="BG229" i="7"/>
  <c r="BF229" i="7"/>
  <c r="T229" i="7"/>
  <c r="R229" i="7"/>
  <c r="P229" i="7"/>
  <c r="J229" i="7"/>
  <c r="BE229" i="7" s="1"/>
  <c r="BK228" i="7"/>
  <c r="BI228" i="7"/>
  <c r="BH228" i="7"/>
  <c r="BG228" i="7"/>
  <c r="BF228" i="7"/>
  <c r="T228" i="7"/>
  <c r="R228" i="7"/>
  <c r="P228" i="7"/>
  <c r="J228" i="7"/>
  <c r="BE228" i="7" s="1"/>
  <c r="BK227" i="7"/>
  <c r="BI227" i="7"/>
  <c r="BH227" i="7"/>
  <c r="BG227" i="7"/>
  <c r="BF227" i="7"/>
  <c r="T227" i="7"/>
  <c r="R227" i="7"/>
  <c r="P227" i="7"/>
  <c r="J227" i="7"/>
  <c r="BE227" i="7" s="1"/>
  <c r="BK226" i="7"/>
  <c r="BI226" i="7"/>
  <c r="BH226" i="7"/>
  <c r="BG226" i="7"/>
  <c r="BF226" i="7"/>
  <c r="T226" i="7"/>
  <c r="R226" i="7"/>
  <c r="P226" i="7"/>
  <c r="J226" i="7"/>
  <c r="BE226" i="7" s="1"/>
  <c r="BK225" i="7"/>
  <c r="BI225" i="7"/>
  <c r="BH225" i="7"/>
  <c r="BG225" i="7"/>
  <c r="BF225" i="7"/>
  <c r="T225" i="7"/>
  <c r="R225" i="7"/>
  <c r="P225" i="7"/>
  <c r="J225" i="7"/>
  <c r="BE225" i="7" s="1"/>
  <c r="BK224" i="7"/>
  <c r="BI224" i="7"/>
  <c r="BH224" i="7"/>
  <c r="BG224" i="7"/>
  <c r="BF224" i="7"/>
  <c r="T224" i="7"/>
  <c r="R224" i="7"/>
  <c r="P224" i="7"/>
  <c r="J224" i="7"/>
  <c r="BE224" i="7" s="1"/>
  <c r="BK223" i="7"/>
  <c r="BI223" i="7"/>
  <c r="BH223" i="7"/>
  <c r="BG223" i="7"/>
  <c r="BF223" i="7"/>
  <c r="T223" i="7"/>
  <c r="R223" i="7"/>
  <c r="P223" i="7"/>
  <c r="J223" i="7"/>
  <c r="BE223" i="7" s="1"/>
  <c r="BK222" i="7"/>
  <c r="BI222" i="7"/>
  <c r="BH222" i="7"/>
  <c r="BG222" i="7"/>
  <c r="BF222" i="7"/>
  <c r="T222" i="7"/>
  <c r="R222" i="7"/>
  <c r="P222" i="7"/>
  <c r="J222" i="7"/>
  <c r="BE222" i="7" s="1"/>
  <c r="BK221" i="7"/>
  <c r="BI221" i="7"/>
  <c r="BH221" i="7"/>
  <c r="BG221" i="7"/>
  <c r="BF221" i="7"/>
  <c r="T221" i="7"/>
  <c r="R221" i="7"/>
  <c r="P221" i="7"/>
  <c r="J221" i="7"/>
  <c r="BE221" i="7" s="1"/>
  <c r="BK220" i="7"/>
  <c r="BI220" i="7"/>
  <c r="BH220" i="7"/>
  <c r="BG220" i="7"/>
  <c r="BF220" i="7"/>
  <c r="T220" i="7"/>
  <c r="R220" i="7"/>
  <c r="P220" i="7"/>
  <c r="J220" i="7"/>
  <c r="BE220" i="7" s="1"/>
  <c r="BK219" i="7"/>
  <c r="BI219" i="7"/>
  <c r="BH219" i="7"/>
  <c r="BG219" i="7"/>
  <c r="BF219" i="7"/>
  <c r="T219" i="7"/>
  <c r="R219" i="7"/>
  <c r="P219" i="7"/>
  <c r="J219" i="7"/>
  <c r="BE219" i="7" s="1"/>
  <c r="BK218" i="7"/>
  <c r="BI218" i="7"/>
  <c r="BH218" i="7"/>
  <c r="BG218" i="7"/>
  <c r="BF218" i="7"/>
  <c r="T218" i="7"/>
  <c r="R218" i="7"/>
  <c r="P218" i="7"/>
  <c r="J218" i="7"/>
  <c r="BE218" i="7" s="1"/>
  <c r="BK217" i="7"/>
  <c r="BI217" i="7"/>
  <c r="BH217" i="7"/>
  <c r="BG217" i="7"/>
  <c r="BF217" i="7"/>
  <c r="T217" i="7"/>
  <c r="R217" i="7"/>
  <c r="P217" i="7"/>
  <c r="J217" i="7"/>
  <c r="BE217" i="7" s="1"/>
  <c r="BK216" i="7"/>
  <c r="BI216" i="7"/>
  <c r="BH216" i="7"/>
  <c r="BG216" i="7"/>
  <c r="BF216" i="7"/>
  <c r="T216" i="7"/>
  <c r="R216" i="7"/>
  <c r="P216" i="7"/>
  <c r="J216" i="7"/>
  <c r="BE216" i="7" s="1"/>
  <c r="BK215" i="7"/>
  <c r="BI215" i="7"/>
  <c r="BH215" i="7"/>
  <c r="BG215" i="7"/>
  <c r="BF215" i="7"/>
  <c r="T215" i="7"/>
  <c r="R215" i="7"/>
  <c r="P215" i="7"/>
  <c r="J215" i="7"/>
  <c r="BE215" i="7" s="1"/>
  <c r="BK214" i="7"/>
  <c r="BI214" i="7"/>
  <c r="BH214" i="7"/>
  <c r="BG214" i="7"/>
  <c r="BF214" i="7"/>
  <c r="T214" i="7"/>
  <c r="R214" i="7"/>
  <c r="P214" i="7"/>
  <c r="J214" i="7"/>
  <c r="BE214" i="7" s="1"/>
  <c r="BK213" i="7"/>
  <c r="BI213" i="7"/>
  <c r="BH213" i="7"/>
  <c r="BG213" i="7"/>
  <c r="BF213" i="7"/>
  <c r="T213" i="7"/>
  <c r="R213" i="7"/>
  <c r="P213" i="7"/>
  <c r="J213" i="7"/>
  <c r="BE213" i="7" s="1"/>
  <c r="BK212" i="7"/>
  <c r="BI212" i="7"/>
  <c r="BH212" i="7"/>
  <c r="BG212" i="7"/>
  <c r="BF212" i="7"/>
  <c r="T212" i="7"/>
  <c r="R212" i="7"/>
  <c r="P212" i="7"/>
  <c r="J212" i="7"/>
  <c r="BE212" i="7" s="1"/>
  <c r="BK211" i="7"/>
  <c r="BI211" i="7"/>
  <c r="BH211" i="7"/>
  <c r="BG211" i="7"/>
  <c r="BF211" i="7"/>
  <c r="T211" i="7"/>
  <c r="R211" i="7"/>
  <c r="P211" i="7"/>
  <c r="J211" i="7"/>
  <c r="BE211" i="7" s="1"/>
  <c r="BK210" i="7"/>
  <c r="BI210" i="7"/>
  <c r="BH210" i="7"/>
  <c r="BG210" i="7"/>
  <c r="BF210" i="7"/>
  <c r="T210" i="7"/>
  <c r="R210" i="7"/>
  <c r="P210" i="7"/>
  <c r="J210" i="7"/>
  <c r="BE210" i="7" s="1"/>
  <c r="BK209" i="7"/>
  <c r="BI209" i="7"/>
  <c r="BH209" i="7"/>
  <c r="BG209" i="7"/>
  <c r="BF209" i="7"/>
  <c r="T209" i="7"/>
  <c r="T207" i="7" s="1"/>
  <c r="R209" i="7"/>
  <c r="P209" i="7"/>
  <c r="J209" i="7"/>
  <c r="BE209" i="7" s="1"/>
  <c r="BK208" i="7"/>
  <c r="BK207" i="7" s="1"/>
  <c r="J207" i="7" s="1"/>
  <c r="BI208" i="7"/>
  <c r="BH208" i="7"/>
  <c r="BG208" i="7"/>
  <c r="BF208" i="7"/>
  <c r="T208" i="7"/>
  <c r="R208" i="7"/>
  <c r="P208" i="7"/>
  <c r="J208" i="7"/>
  <c r="BE208" i="7" s="1"/>
  <c r="BK206" i="7"/>
  <c r="BK204" i="7" s="1"/>
  <c r="J204" i="7" s="1"/>
  <c r="J106" i="7" s="1"/>
  <c r="BI206" i="7"/>
  <c r="BH206" i="7"/>
  <c r="BG206" i="7"/>
  <c r="BF206" i="7"/>
  <c r="T206" i="7"/>
  <c r="R206" i="7"/>
  <c r="P206" i="7"/>
  <c r="P204" i="7" s="1"/>
  <c r="J206" i="7"/>
  <c r="BE206" i="7" s="1"/>
  <c r="BK205" i="7"/>
  <c r="BI205" i="7"/>
  <c r="BH205" i="7"/>
  <c r="BG205" i="7"/>
  <c r="BF205" i="7"/>
  <c r="T205" i="7"/>
  <c r="R205" i="7"/>
  <c r="R204" i="7" s="1"/>
  <c r="P205" i="7"/>
  <c r="J205" i="7"/>
  <c r="BE205" i="7" s="1"/>
  <c r="T204" i="7"/>
  <c r="BK203" i="7"/>
  <c r="BI203" i="7"/>
  <c r="BH203" i="7"/>
  <c r="BG203" i="7"/>
  <c r="BF203" i="7"/>
  <c r="T203" i="7"/>
  <c r="R203" i="7"/>
  <c r="R200" i="7" s="1"/>
  <c r="P203" i="7"/>
  <c r="J203" i="7"/>
  <c r="BE203" i="7" s="1"/>
  <c r="BK202" i="7"/>
  <c r="BI202" i="7"/>
  <c r="BH202" i="7"/>
  <c r="BG202" i="7"/>
  <c r="BF202" i="7"/>
  <c r="T202" i="7"/>
  <c r="T200" i="7" s="1"/>
  <c r="R202" i="7"/>
  <c r="P202" i="7"/>
  <c r="J202" i="7"/>
  <c r="BE202" i="7" s="1"/>
  <c r="BK201" i="7"/>
  <c r="BK200" i="7" s="1"/>
  <c r="J200" i="7" s="1"/>
  <c r="J105" i="7" s="1"/>
  <c r="BI201" i="7"/>
  <c r="BH201" i="7"/>
  <c r="BG201" i="7"/>
  <c r="BF201" i="7"/>
  <c r="T201" i="7"/>
  <c r="R201" i="7"/>
  <c r="P201" i="7"/>
  <c r="J201" i="7"/>
  <c r="BE201" i="7" s="1"/>
  <c r="BK199" i="7"/>
  <c r="BI199" i="7"/>
  <c r="BH199" i="7"/>
  <c r="BG199" i="7"/>
  <c r="BF199" i="7"/>
  <c r="T199" i="7"/>
  <c r="R199" i="7"/>
  <c r="P199" i="7"/>
  <c r="J199" i="7"/>
  <c r="BE199" i="7" s="1"/>
  <c r="BK198" i="7"/>
  <c r="BI198" i="7"/>
  <c r="BH198" i="7"/>
  <c r="BG198" i="7"/>
  <c r="BF198" i="7"/>
  <c r="T198" i="7"/>
  <c r="R198" i="7"/>
  <c r="P198" i="7"/>
  <c r="J198" i="7"/>
  <c r="BE198" i="7" s="1"/>
  <c r="BK197" i="7"/>
  <c r="BI197" i="7"/>
  <c r="BH197" i="7"/>
  <c r="BG197" i="7"/>
  <c r="BF197" i="7"/>
  <c r="T197" i="7"/>
  <c r="R197" i="7"/>
  <c r="P197" i="7"/>
  <c r="J197" i="7"/>
  <c r="BE197" i="7" s="1"/>
  <c r="BK196" i="7"/>
  <c r="BI196" i="7"/>
  <c r="BH196" i="7"/>
  <c r="BG196" i="7"/>
  <c r="BF196" i="7"/>
  <c r="T196" i="7"/>
  <c r="R196" i="7"/>
  <c r="P196" i="7"/>
  <c r="J196" i="7"/>
  <c r="BE196" i="7" s="1"/>
  <c r="BK195" i="7"/>
  <c r="BI195" i="7"/>
  <c r="BH195" i="7"/>
  <c r="BG195" i="7"/>
  <c r="BF195" i="7"/>
  <c r="T195" i="7"/>
  <c r="R195" i="7"/>
  <c r="P195" i="7"/>
  <c r="J195" i="7"/>
  <c r="BE195" i="7" s="1"/>
  <c r="BK194" i="7"/>
  <c r="BI194" i="7"/>
  <c r="BH194" i="7"/>
  <c r="BG194" i="7"/>
  <c r="BF194" i="7"/>
  <c r="T194" i="7"/>
  <c r="R194" i="7"/>
  <c r="P194" i="7"/>
  <c r="J194" i="7"/>
  <c r="BE194" i="7" s="1"/>
  <c r="BK193" i="7"/>
  <c r="BI193" i="7"/>
  <c r="BH193" i="7"/>
  <c r="BG193" i="7"/>
  <c r="BF193" i="7"/>
  <c r="T193" i="7"/>
  <c r="R193" i="7"/>
  <c r="P193" i="7"/>
  <c r="J193" i="7"/>
  <c r="BE193" i="7" s="1"/>
  <c r="BK192" i="7"/>
  <c r="BI192" i="7"/>
  <c r="BH192" i="7"/>
  <c r="BG192" i="7"/>
  <c r="BF192" i="7"/>
  <c r="T192" i="7"/>
  <c r="T189" i="7" s="1"/>
  <c r="R192" i="7"/>
  <c r="P192" i="7"/>
  <c r="J192" i="7"/>
  <c r="BE192" i="7" s="1"/>
  <c r="BK191" i="7"/>
  <c r="BK189" i="7" s="1"/>
  <c r="BI191" i="7"/>
  <c r="BH191" i="7"/>
  <c r="BG191" i="7"/>
  <c r="BF191" i="7"/>
  <c r="T191" i="7"/>
  <c r="R191" i="7"/>
  <c r="P191" i="7"/>
  <c r="J191" i="7"/>
  <c r="BE191" i="7" s="1"/>
  <c r="BK190" i="7"/>
  <c r="BI190" i="7"/>
  <c r="BH190" i="7"/>
  <c r="BG190" i="7"/>
  <c r="BF190" i="7"/>
  <c r="T190" i="7"/>
  <c r="R190" i="7"/>
  <c r="P190" i="7"/>
  <c r="J190" i="7"/>
  <c r="BE190" i="7" s="1"/>
  <c r="J189" i="7"/>
  <c r="J104" i="7" s="1"/>
  <c r="BK187" i="7"/>
  <c r="BI187" i="7"/>
  <c r="BH187" i="7"/>
  <c r="BG187" i="7"/>
  <c r="BF187" i="7"/>
  <c r="T187" i="7"/>
  <c r="R187" i="7"/>
  <c r="P187" i="7"/>
  <c r="J187" i="7"/>
  <c r="BE187" i="7" s="1"/>
  <c r="BK186" i="7"/>
  <c r="BI186" i="7"/>
  <c r="BH186" i="7"/>
  <c r="BG186" i="7"/>
  <c r="BF186" i="7"/>
  <c r="T186" i="7"/>
  <c r="R186" i="7"/>
  <c r="P186" i="7"/>
  <c r="J186" i="7"/>
  <c r="BE186" i="7" s="1"/>
  <c r="BK185" i="7"/>
  <c r="BI185" i="7"/>
  <c r="BH185" i="7"/>
  <c r="BG185" i="7"/>
  <c r="BF185" i="7"/>
  <c r="T185" i="7"/>
  <c r="T182" i="7" s="1"/>
  <c r="R185" i="7"/>
  <c r="P185" i="7"/>
  <c r="J185" i="7"/>
  <c r="BE185" i="7" s="1"/>
  <c r="BK184" i="7"/>
  <c r="BK182" i="7" s="1"/>
  <c r="J182" i="7" s="1"/>
  <c r="J102" i="7" s="1"/>
  <c r="BI184" i="7"/>
  <c r="BH184" i="7"/>
  <c r="BG184" i="7"/>
  <c r="BF184" i="7"/>
  <c r="T184" i="7"/>
  <c r="R184" i="7"/>
  <c r="P184" i="7"/>
  <c r="P182" i="7" s="1"/>
  <c r="J184" i="7"/>
  <c r="BE184" i="7" s="1"/>
  <c r="BK183" i="7"/>
  <c r="BI183" i="7"/>
  <c r="BH183" i="7"/>
  <c r="BG183" i="7"/>
  <c r="BF183" i="7"/>
  <c r="T183" i="7"/>
  <c r="R183" i="7"/>
  <c r="R182" i="7" s="1"/>
  <c r="P183" i="7"/>
  <c r="J183" i="7"/>
  <c r="BE183" i="7" s="1"/>
  <c r="BK181" i="7"/>
  <c r="BI181" i="7"/>
  <c r="BH181" i="7"/>
  <c r="BG181" i="7"/>
  <c r="BF181" i="7"/>
  <c r="T181" i="7"/>
  <c r="R181" i="7"/>
  <c r="R179" i="7" s="1"/>
  <c r="P181" i="7"/>
  <c r="P179" i="7" s="1"/>
  <c r="J181" i="7"/>
  <c r="BE181" i="7" s="1"/>
  <c r="BK180" i="7"/>
  <c r="BI180" i="7"/>
  <c r="BH180" i="7"/>
  <c r="BG180" i="7"/>
  <c r="BF180" i="7"/>
  <c r="T180" i="7"/>
  <c r="T179" i="7" s="1"/>
  <c r="R180" i="7"/>
  <c r="P180" i="7"/>
  <c r="J180" i="7"/>
  <c r="BE180" i="7" s="1"/>
  <c r="BK179" i="7"/>
  <c r="J179" i="7"/>
  <c r="J101" i="7" s="1"/>
  <c r="BK178" i="7"/>
  <c r="BI178" i="7"/>
  <c r="BH178" i="7"/>
  <c r="BG178" i="7"/>
  <c r="BF178" i="7"/>
  <c r="T178" i="7"/>
  <c r="R178" i="7"/>
  <c r="P178" i="7"/>
  <c r="J178" i="7"/>
  <c r="BE178" i="7" s="1"/>
  <c r="BK177" i="7"/>
  <c r="BI177" i="7"/>
  <c r="BH177" i="7"/>
  <c r="BG177" i="7"/>
  <c r="BF177" i="7"/>
  <c r="T177" i="7"/>
  <c r="R177" i="7"/>
  <c r="P177" i="7"/>
  <c r="J177" i="7"/>
  <c r="BE177" i="7" s="1"/>
  <c r="BK176" i="7"/>
  <c r="BI176" i="7"/>
  <c r="BH176" i="7"/>
  <c r="BG176" i="7"/>
  <c r="BF176" i="7"/>
  <c r="T176" i="7"/>
  <c r="R176" i="7"/>
  <c r="P176" i="7"/>
  <c r="J176" i="7"/>
  <c r="BE176" i="7" s="1"/>
  <c r="BK175" i="7"/>
  <c r="BI175" i="7"/>
  <c r="BH175" i="7"/>
  <c r="BG175" i="7"/>
  <c r="BF175" i="7"/>
  <c r="T175" i="7"/>
  <c r="R175" i="7"/>
  <c r="P175" i="7"/>
  <c r="J175" i="7"/>
  <c r="BE175" i="7" s="1"/>
  <c r="BK174" i="7"/>
  <c r="BI174" i="7"/>
  <c r="BH174" i="7"/>
  <c r="BG174" i="7"/>
  <c r="BF174" i="7"/>
  <c r="T174" i="7"/>
  <c r="R174" i="7"/>
  <c r="P174" i="7"/>
  <c r="J174" i="7"/>
  <c r="BE174" i="7" s="1"/>
  <c r="BK173" i="7"/>
  <c r="BI173" i="7"/>
  <c r="BH173" i="7"/>
  <c r="BG173" i="7"/>
  <c r="BF173" i="7"/>
  <c r="T173" i="7"/>
  <c r="R173" i="7"/>
  <c r="P173" i="7"/>
  <c r="J173" i="7"/>
  <c r="BE173" i="7" s="1"/>
  <c r="BK172" i="7"/>
  <c r="BI172" i="7"/>
  <c r="BH172" i="7"/>
  <c r="BG172" i="7"/>
  <c r="BF172" i="7"/>
  <c r="T172" i="7"/>
  <c r="R172" i="7"/>
  <c r="P172" i="7"/>
  <c r="J172" i="7"/>
  <c r="BE172" i="7" s="1"/>
  <c r="BK171" i="7"/>
  <c r="BI171" i="7"/>
  <c r="BH171" i="7"/>
  <c r="BG171" i="7"/>
  <c r="BF171" i="7"/>
  <c r="T171" i="7"/>
  <c r="R171" i="7"/>
  <c r="P171" i="7"/>
  <c r="J171" i="7"/>
  <c r="BE171" i="7" s="1"/>
  <c r="BK170" i="7"/>
  <c r="BI170" i="7"/>
  <c r="BH170" i="7"/>
  <c r="BG170" i="7"/>
  <c r="BF170" i="7"/>
  <c r="T170" i="7"/>
  <c r="R170" i="7"/>
  <c r="P170" i="7"/>
  <c r="J170" i="7"/>
  <c r="BE170" i="7" s="1"/>
  <c r="BK169" i="7"/>
  <c r="BI169" i="7"/>
  <c r="BH169" i="7"/>
  <c r="BG169" i="7"/>
  <c r="BF169" i="7"/>
  <c r="T169" i="7"/>
  <c r="R169" i="7"/>
  <c r="P169" i="7"/>
  <c r="J169" i="7"/>
  <c r="BE169" i="7" s="1"/>
  <c r="BK168" i="7"/>
  <c r="BI168" i="7"/>
  <c r="BH168" i="7"/>
  <c r="BG168" i="7"/>
  <c r="BF168" i="7"/>
  <c r="T168" i="7"/>
  <c r="R168" i="7"/>
  <c r="P168" i="7"/>
  <c r="J168" i="7"/>
  <c r="BE168" i="7" s="1"/>
  <c r="BK167" i="7"/>
  <c r="BI167" i="7"/>
  <c r="BH167" i="7"/>
  <c r="BG167" i="7"/>
  <c r="BF167" i="7"/>
  <c r="T167" i="7"/>
  <c r="R167" i="7"/>
  <c r="P167" i="7"/>
  <c r="J167" i="7"/>
  <c r="BE167" i="7" s="1"/>
  <c r="BK166" i="7"/>
  <c r="BI166" i="7"/>
  <c r="BH166" i="7"/>
  <c r="BG166" i="7"/>
  <c r="BF166" i="7"/>
  <c r="T166" i="7"/>
  <c r="R166" i="7"/>
  <c r="P166" i="7"/>
  <c r="J166" i="7"/>
  <c r="BE166" i="7" s="1"/>
  <c r="BK165" i="7"/>
  <c r="BI165" i="7"/>
  <c r="BH165" i="7"/>
  <c r="BG165" i="7"/>
  <c r="BF165" i="7"/>
  <c r="T165" i="7"/>
  <c r="R165" i="7"/>
  <c r="P165" i="7"/>
  <c r="J165" i="7"/>
  <c r="BE165" i="7" s="1"/>
  <c r="BK164" i="7"/>
  <c r="BI164" i="7"/>
  <c r="BH164" i="7"/>
  <c r="BG164" i="7"/>
  <c r="BF164" i="7"/>
  <c r="T164" i="7"/>
  <c r="R164" i="7"/>
  <c r="R160" i="7" s="1"/>
  <c r="P164" i="7"/>
  <c r="J164" i="7"/>
  <c r="BE164" i="7" s="1"/>
  <c r="BK163" i="7"/>
  <c r="BI163" i="7"/>
  <c r="BH163" i="7"/>
  <c r="BG163" i="7"/>
  <c r="BF163" i="7"/>
  <c r="T163" i="7"/>
  <c r="R163" i="7"/>
  <c r="P163" i="7"/>
  <c r="J163" i="7"/>
  <c r="BE163" i="7" s="1"/>
  <c r="BK162" i="7"/>
  <c r="BI162" i="7"/>
  <c r="BH162" i="7"/>
  <c r="BG162" i="7"/>
  <c r="BF162" i="7"/>
  <c r="T162" i="7"/>
  <c r="R162" i="7"/>
  <c r="P162" i="7"/>
  <c r="J162" i="7"/>
  <c r="BE162" i="7" s="1"/>
  <c r="BK161" i="7"/>
  <c r="BI161" i="7"/>
  <c r="BH161" i="7"/>
  <c r="BG161" i="7"/>
  <c r="BF161" i="7"/>
  <c r="T161" i="7"/>
  <c r="R161" i="7"/>
  <c r="P161" i="7"/>
  <c r="J161" i="7"/>
  <c r="BE161" i="7" s="1"/>
  <c r="P160" i="7"/>
  <c r="BK159" i="7"/>
  <c r="BI159" i="7"/>
  <c r="BH159" i="7"/>
  <c r="BG159" i="7"/>
  <c r="BF159" i="7"/>
  <c r="T159" i="7"/>
  <c r="R159" i="7"/>
  <c r="P159" i="7"/>
  <c r="J159" i="7"/>
  <c r="BE159" i="7" s="1"/>
  <c r="BK158" i="7"/>
  <c r="BI158" i="7"/>
  <c r="BH158" i="7"/>
  <c r="BG158" i="7"/>
  <c r="BF158" i="7"/>
  <c r="T158" i="7"/>
  <c r="R158" i="7"/>
  <c r="P158" i="7"/>
  <c r="J158" i="7"/>
  <c r="BE158" i="7" s="1"/>
  <c r="BK157" i="7"/>
  <c r="BI157" i="7"/>
  <c r="BH157" i="7"/>
  <c r="BG157" i="7"/>
  <c r="BF157" i="7"/>
  <c r="T157" i="7"/>
  <c r="R157" i="7"/>
  <c r="P157" i="7"/>
  <c r="J157" i="7"/>
  <c r="BE157" i="7" s="1"/>
  <c r="BK156" i="7"/>
  <c r="BI156" i="7"/>
  <c r="BH156" i="7"/>
  <c r="BG156" i="7"/>
  <c r="BF156" i="7"/>
  <c r="T156" i="7"/>
  <c r="R156" i="7"/>
  <c r="R153" i="7" s="1"/>
  <c r="P156" i="7"/>
  <c r="J156" i="7"/>
  <c r="BE156" i="7" s="1"/>
  <c r="BK155" i="7"/>
  <c r="BI155" i="7"/>
  <c r="BH155" i="7"/>
  <c r="BG155" i="7"/>
  <c r="BF155" i="7"/>
  <c r="T155" i="7"/>
  <c r="R155" i="7"/>
  <c r="P155" i="7"/>
  <c r="J155" i="7"/>
  <c r="BE155" i="7" s="1"/>
  <c r="BK154" i="7"/>
  <c r="BK153" i="7" s="1"/>
  <c r="J153" i="7" s="1"/>
  <c r="J99" i="7" s="1"/>
  <c r="BI154" i="7"/>
  <c r="BH154" i="7"/>
  <c r="BG154" i="7"/>
  <c r="BF154" i="7"/>
  <c r="T154" i="7"/>
  <c r="R154" i="7"/>
  <c r="P154" i="7"/>
  <c r="P153" i="7" s="1"/>
  <c r="J154" i="7"/>
  <c r="BE154" i="7" s="1"/>
  <c r="T153" i="7"/>
  <c r="BK152" i="7"/>
  <c r="BI152" i="7"/>
  <c r="BH152" i="7"/>
  <c r="BG152" i="7"/>
  <c r="BF152" i="7"/>
  <c r="T152" i="7"/>
  <c r="R152" i="7"/>
  <c r="P152" i="7"/>
  <c r="J152" i="7"/>
  <c r="BE152" i="7" s="1"/>
  <c r="BK151" i="7"/>
  <c r="BI151" i="7"/>
  <c r="BH151" i="7"/>
  <c r="BG151" i="7"/>
  <c r="BF151" i="7"/>
  <c r="T151" i="7"/>
  <c r="R151" i="7"/>
  <c r="P151" i="7"/>
  <c r="J151" i="7"/>
  <c r="BE151" i="7" s="1"/>
  <c r="BK150" i="7"/>
  <c r="BI150" i="7"/>
  <c r="BH150" i="7"/>
  <c r="BG150" i="7"/>
  <c r="BF150" i="7"/>
  <c r="T150" i="7"/>
  <c r="R150" i="7"/>
  <c r="P150" i="7"/>
  <c r="J150" i="7"/>
  <c r="BE150" i="7" s="1"/>
  <c r="BK149" i="7"/>
  <c r="BI149" i="7"/>
  <c r="BH149" i="7"/>
  <c r="BG149" i="7"/>
  <c r="BF149" i="7"/>
  <c r="T149" i="7"/>
  <c r="R149" i="7"/>
  <c r="P149" i="7"/>
  <c r="J149" i="7"/>
  <c r="BE149" i="7" s="1"/>
  <c r="BK148" i="7"/>
  <c r="BI148" i="7"/>
  <c r="BH148" i="7"/>
  <c r="BG148" i="7"/>
  <c r="BF148" i="7"/>
  <c r="T148" i="7"/>
  <c r="R148" i="7"/>
  <c r="P148" i="7"/>
  <c r="J148" i="7"/>
  <c r="BE148" i="7" s="1"/>
  <c r="BK147" i="7"/>
  <c r="BI147" i="7"/>
  <c r="BH147" i="7"/>
  <c r="BG147" i="7"/>
  <c r="BF147" i="7"/>
  <c r="T147" i="7"/>
  <c r="R147" i="7"/>
  <c r="P147" i="7"/>
  <c r="J147" i="7"/>
  <c r="BE147" i="7" s="1"/>
  <c r="BK146" i="7"/>
  <c r="BI146" i="7"/>
  <c r="BH146" i="7"/>
  <c r="BG146" i="7"/>
  <c r="BF146" i="7"/>
  <c r="T146" i="7"/>
  <c r="R146" i="7"/>
  <c r="P146" i="7"/>
  <c r="J146" i="7"/>
  <c r="BE146" i="7" s="1"/>
  <c r="BK145" i="7"/>
  <c r="BI145" i="7"/>
  <c r="BH145" i="7"/>
  <c r="BG145" i="7"/>
  <c r="BF145" i="7"/>
  <c r="T145" i="7"/>
  <c r="R145" i="7"/>
  <c r="P145" i="7"/>
  <c r="J145" i="7"/>
  <c r="BE145" i="7" s="1"/>
  <c r="BK144" i="7"/>
  <c r="BI144" i="7"/>
  <c r="BH144" i="7"/>
  <c r="BG144" i="7"/>
  <c r="BF144" i="7"/>
  <c r="T144" i="7"/>
  <c r="R144" i="7"/>
  <c r="P144" i="7"/>
  <c r="J144" i="7"/>
  <c r="BE144" i="7" s="1"/>
  <c r="BK143" i="7"/>
  <c r="BI143" i="7"/>
  <c r="BH143" i="7"/>
  <c r="BG143" i="7"/>
  <c r="BF143" i="7"/>
  <c r="T143" i="7"/>
  <c r="R143" i="7"/>
  <c r="P143" i="7"/>
  <c r="J143" i="7"/>
  <c r="BE143" i="7" s="1"/>
  <c r="BK142" i="7"/>
  <c r="BI142" i="7"/>
  <c r="BH142" i="7"/>
  <c r="BG142" i="7"/>
  <c r="BF142" i="7"/>
  <c r="T142" i="7"/>
  <c r="R142" i="7"/>
  <c r="P142" i="7"/>
  <c r="J142" i="7"/>
  <c r="BE142" i="7" s="1"/>
  <c r="BK141" i="7"/>
  <c r="BI141" i="7"/>
  <c r="BH141" i="7"/>
  <c r="BG141" i="7"/>
  <c r="BF141" i="7"/>
  <c r="T141" i="7"/>
  <c r="R141" i="7"/>
  <c r="P141" i="7"/>
  <c r="J141" i="7"/>
  <c r="BE141" i="7" s="1"/>
  <c r="BK140" i="7"/>
  <c r="BI140" i="7"/>
  <c r="BH140" i="7"/>
  <c r="BG140" i="7"/>
  <c r="BF140" i="7"/>
  <c r="T140" i="7"/>
  <c r="R140" i="7"/>
  <c r="P140" i="7"/>
  <c r="J140" i="7"/>
  <c r="BE140" i="7" s="1"/>
  <c r="BK139" i="7"/>
  <c r="BI139" i="7"/>
  <c r="BH139" i="7"/>
  <c r="BG139" i="7"/>
  <c r="BF139" i="7"/>
  <c r="T139" i="7"/>
  <c r="R139" i="7"/>
  <c r="P139" i="7"/>
  <c r="J139" i="7"/>
  <c r="BE139" i="7" s="1"/>
  <c r="BK138" i="7"/>
  <c r="BI138" i="7"/>
  <c r="BH138" i="7"/>
  <c r="BG138" i="7"/>
  <c r="BF138" i="7"/>
  <c r="T138" i="7"/>
  <c r="R138" i="7"/>
  <c r="P138" i="7"/>
  <c r="J138" i="7"/>
  <c r="BE138" i="7" s="1"/>
  <c r="BK137" i="7"/>
  <c r="BI137" i="7"/>
  <c r="BH137" i="7"/>
  <c r="BG137" i="7"/>
  <c r="BF137" i="7"/>
  <c r="T137" i="7"/>
  <c r="R137" i="7"/>
  <c r="P137" i="7"/>
  <c r="J137" i="7"/>
  <c r="BE137" i="7" s="1"/>
  <c r="BK136" i="7"/>
  <c r="BI136" i="7"/>
  <c r="BH136" i="7"/>
  <c r="BG136" i="7"/>
  <c r="BF136" i="7"/>
  <c r="T136" i="7"/>
  <c r="R136" i="7"/>
  <c r="P136" i="7"/>
  <c r="J136" i="7"/>
  <c r="BE136" i="7" s="1"/>
  <c r="BK135" i="7"/>
  <c r="BI135" i="7"/>
  <c r="BH135" i="7"/>
  <c r="BG135" i="7"/>
  <c r="BF135" i="7"/>
  <c r="T135" i="7"/>
  <c r="R135" i="7"/>
  <c r="P135" i="7"/>
  <c r="J135" i="7"/>
  <c r="BE135" i="7" s="1"/>
  <c r="BK134" i="7"/>
  <c r="BI134" i="7"/>
  <c r="BH134" i="7"/>
  <c r="BG134" i="7"/>
  <c r="BF134" i="7"/>
  <c r="T134" i="7"/>
  <c r="R134" i="7"/>
  <c r="P134" i="7"/>
  <c r="J134" i="7"/>
  <c r="BE134" i="7" s="1"/>
  <c r="BK133" i="7"/>
  <c r="BI133" i="7"/>
  <c r="BH133" i="7"/>
  <c r="BG133" i="7"/>
  <c r="BF133" i="7"/>
  <c r="T133" i="7"/>
  <c r="R133" i="7"/>
  <c r="P133" i="7"/>
  <c r="J133" i="7"/>
  <c r="BE133" i="7" s="1"/>
  <c r="BK132" i="7"/>
  <c r="BI132" i="7"/>
  <c r="BH132" i="7"/>
  <c r="BG132" i="7"/>
  <c r="BF132" i="7"/>
  <c r="T132" i="7"/>
  <c r="T131" i="7" s="1"/>
  <c r="T130" i="7" s="1"/>
  <c r="R132" i="7"/>
  <c r="P132" i="7"/>
  <c r="P131" i="7" s="1"/>
  <c r="P130" i="7" s="1"/>
  <c r="J132" i="7"/>
  <c r="BE132" i="7" s="1"/>
  <c r="J126" i="7"/>
  <c r="F126" i="7"/>
  <c r="J125" i="7"/>
  <c r="F125" i="7"/>
  <c r="J123" i="7"/>
  <c r="F123" i="7"/>
  <c r="E121" i="7"/>
  <c r="J107" i="7"/>
  <c r="J92" i="7"/>
  <c r="F92" i="7"/>
  <c r="J91" i="7"/>
  <c r="F91" i="7"/>
  <c r="J89" i="7"/>
  <c r="F89" i="7"/>
  <c r="E87" i="7"/>
  <c r="J37" i="7"/>
  <c r="J36" i="7"/>
  <c r="J35" i="7"/>
  <c r="J12" i="7"/>
  <c r="E7" i="7"/>
  <c r="BK365" i="6"/>
  <c r="BI365" i="6"/>
  <c r="BH365" i="6"/>
  <c r="BG365" i="6"/>
  <c r="BF365" i="6"/>
  <c r="T365" i="6"/>
  <c r="R365" i="6"/>
  <c r="P365" i="6"/>
  <c r="J365" i="6"/>
  <c r="BE365" i="6" s="1"/>
  <c r="BK364" i="6"/>
  <c r="BI364" i="6"/>
  <c r="BH364" i="6"/>
  <c r="BG364" i="6"/>
  <c r="BF364" i="6"/>
  <c r="T364" i="6"/>
  <c r="R364" i="6"/>
  <c r="R356" i="6" s="1"/>
  <c r="P364" i="6"/>
  <c r="J364" i="6"/>
  <c r="BE364" i="6" s="1"/>
  <c r="BK363" i="6"/>
  <c r="BI363" i="6"/>
  <c r="BH363" i="6"/>
  <c r="BG363" i="6"/>
  <c r="BF363" i="6"/>
  <c r="T363" i="6"/>
  <c r="R363" i="6"/>
  <c r="P363" i="6"/>
  <c r="J363" i="6"/>
  <c r="BE363" i="6" s="1"/>
  <c r="BK362" i="6"/>
  <c r="BI362" i="6"/>
  <c r="BH362" i="6"/>
  <c r="BG362" i="6"/>
  <c r="BF362" i="6"/>
  <c r="T362" i="6"/>
  <c r="R362" i="6"/>
  <c r="P362" i="6"/>
  <c r="J362" i="6"/>
  <c r="BE362" i="6" s="1"/>
  <c r="BK361" i="6"/>
  <c r="BI361" i="6"/>
  <c r="BH361" i="6"/>
  <c r="BG361" i="6"/>
  <c r="BF361" i="6"/>
  <c r="T361" i="6"/>
  <c r="R361" i="6"/>
  <c r="P361" i="6"/>
  <c r="J361" i="6"/>
  <c r="BE361" i="6" s="1"/>
  <c r="BK360" i="6"/>
  <c r="BI360" i="6"/>
  <c r="BH360" i="6"/>
  <c r="BG360" i="6"/>
  <c r="BF360" i="6"/>
  <c r="T360" i="6"/>
  <c r="R360" i="6"/>
  <c r="P360" i="6"/>
  <c r="J360" i="6"/>
  <c r="BE360" i="6" s="1"/>
  <c r="BK359" i="6"/>
  <c r="BI359" i="6"/>
  <c r="BH359" i="6"/>
  <c r="BG359" i="6"/>
  <c r="BF359" i="6"/>
  <c r="T359" i="6"/>
  <c r="R359" i="6"/>
  <c r="P359" i="6"/>
  <c r="J359" i="6"/>
  <c r="BE359" i="6" s="1"/>
  <c r="BK358" i="6"/>
  <c r="BI358" i="6"/>
  <c r="BH358" i="6"/>
  <c r="BG358" i="6"/>
  <c r="BF358" i="6"/>
  <c r="T358" i="6"/>
  <c r="R358" i="6"/>
  <c r="P358" i="6"/>
  <c r="J358" i="6"/>
  <c r="BE358" i="6" s="1"/>
  <c r="BK357" i="6"/>
  <c r="BK356" i="6" s="1"/>
  <c r="J356" i="6" s="1"/>
  <c r="J109" i="6" s="1"/>
  <c r="BI357" i="6"/>
  <c r="BH357" i="6"/>
  <c r="BG357" i="6"/>
  <c r="BF357" i="6"/>
  <c r="T357" i="6"/>
  <c r="R357" i="6"/>
  <c r="P357" i="6"/>
  <c r="J357" i="6"/>
  <c r="BE357" i="6" s="1"/>
  <c r="BK355" i="6"/>
  <c r="BI355" i="6"/>
  <c r="BH355" i="6"/>
  <c r="BG355" i="6"/>
  <c r="BF355" i="6"/>
  <c r="T355" i="6"/>
  <c r="T353" i="6" s="1"/>
  <c r="R355" i="6"/>
  <c r="P355" i="6"/>
  <c r="J355" i="6"/>
  <c r="BE355" i="6" s="1"/>
  <c r="BK354" i="6"/>
  <c r="BK353" i="6" s="1"/>
  <c r="J353" i="6" s="1"/>
  <c r="BI354" i="6"/>
  <c r="BH354" i="6"/>
  <c r="BG354" i="6"/>
  <c r="BF354" i="6"/>
  <c r="T354" i="6"/>
  <c r="R354" i="6"/>
  <c r="R353" i="6" s="1"/>
  <c r="P354" i="6"/>
  <c r="P353" i="6" s="1"/>
  <c r="J354" i="6"/>
  <c r="BE354" i="6" s="1"/>
  <c r="BK352" i="6"/>
  <c r="BI352" i="6"/>
  <c r="BH352" i="6"/>
  <c r="BG352" i="6"/>
  <c r="BF352" i="6"/>
  <c r="T352" i="6"/>
  <c r="R352" i="6"/>
  <c r="P352" i="6"/>
  <c r="J352" i="6"/>
  <c r="BE352" i="6" s="1"/>
  <c r="BK351" i="6"/>
  <c r="BI351" i="6"/>
  <c r="BH351" i="6"/>
  <c r="BG351" i="6"/>
  <c r="BF351" i="6"/>
  <c r="T351" i="6"/>
  <c r="R351" i="6"/>
  <c r="P351" i="6"/>
  <c r="J351" i="6"/>
  <c r="BE351" i="6" s="1"/>
  <c r="BK350" i="6"/>
  <c r="BI350" i="6"/>
  <c r="BH350" i="6"/>
  <c r="BG350" i="6"/>
  <c r="BF350" i="6"/>
  <c r="T350" i="6"/>
  <c r="R350" i="6"/>
  <c r="P350" i="6"/>
  <c r="J350" i="6"/>
  <c r="BE350" i="6" s="1"/>
  <c r="BK349" i="6"/>
  <c r="BI349" i="6"/>
  <c r="BH349" i="6"/>
  <c r="BG349" i="6"/>
  <c r="BF349" i="6"/>
  <c r="T349" i="6"/>
  <c r="R349" i="6"/>
  <c r="R341" i="6" s="1"/>
  <c r="P349" i="6"/>
  <c r="J349" i="6"/>
  <c r="BE349" i="6" s="1"/>
  <c r="BK348" i="6"/>
  <c r="BI348" i="6"/>
  <c r="BH348" i="6"/>
  <c r="BG348" i="6"/>
  <c r="BF348" i="6"/>
  <c r="T348" i="6"/>
  <c r="R348" i="6"/>
  <c r="P348" i="6"/>
  <c r="J348" i="6"/>
  <c r="BE348" i="6" s="1"/>
  <c r="BK347" i="6"/>
  <c r="BI347" i="6"/>
  <c r="BH347" i="6"/>
  <c r="BG347" i="6"/>
  <c r="BF347" i="6"/>
  <c r="T347" i="6"/>
  <c r="R347" i="6"/>
  <c r="P347" i="6"/>
  <c r="J347" i="6"/>
  <c r="BE347" i="6" s="1"/>
  <c r="BK346" i="6"/>
  <c r="BI346" i="6"/>
  <c r="BH346" i="6"/>
  <c r="BG346" i="6"/>
  <c r="BF346" i="6"/>
  <c r="T346" i="6"/>
  <c r="R346" i="6"/>
  <c r="P346" i="6"/>
  <c r="J346" i="6"/>
  <c r="BE346" i="6" s="1"/>
  <c r="BK345" i="6"/>
  <c r="BI345" i="6"/>
  <c r="BH345" i="6"/>
  <c r="BG345" i="6"/>
  <c r="BF345" i="6"/>
  <c r="T345" i="6"/>
  <c r="R345" i="6"/>
  <c r="P345" i="6"/>
  <c r="J345" i="6"/>
  <c r="BE345" i="6" s="1"/>
  <c r="BK344" i="6"/>
  <c r="BI344" i="6"/>
  <c r="BH344" i="6"/>
  <c r="BG344" i="6"/>
  <c r="BF344" i="6"/>
  <c r="T344" i="6"/>
  <c r="R344" i="6"/>
  <c r="P344" i="6"/>
  <c r="J344" i="6"/>
  <c r="BE344" i="6" s="1"/>
  <c r="BK343" i="6"/>
  <c r="BI343" i="6"/>
  <c r="BH343" i="6"/>
  <c r="BG343" i="6"/>
  <c r="BF343" i="6"/>
  <c r="T343" i="6"/>
  <c r="R343" i="6"/>
  <c r="P343" i="6"/>
  <c r="J343" i="6"/>
  <c r="BE343" i="6" s="1"/>
  <c r="BK342" i="6"/>
  <c r="BI342" i="6"/>
  <c r="BH342" i="6"/>
  <c r="BG342" i="6"/>
  <c r="BF342" i="6"/>
  <c r="T342" i="6"/>
  <c r="R342" i="6"/>
  <c r="P342" i="6"/>
  <c r="P341" i="6" s="1"/>
  <c r="J342" i="6"/>
  <c r="BE342" i="6" s="1"/>
  <c r="BK340" i="6"/>
  <c r="BI340" i="6"/>
  <c r="BH340" i="6"/>
  <c r="BG340" i="6"/>
  <c r="BF340" i="6"/>
  <c r="T340" i="6"/>
  <c r="R340" i="6"/>
  <c r="P340" i="6"/>
  <c r="J340" i="6"/>
  <c r="BE340" i="6" s="1"/>
  <c r="BK339" i="6"/>
  <c r="BI339" i="6"/>
  <c r="BH339" i="6"/>
  <c r="BG339" i="6"/>
  <c r="BF339" i="6"/>
  <c r="T339" i="6"/>
  <c r="R339" i="6"/>
  <c r="P339" i="6"/>
  <c r="J339" i="6"/>
  <c r="BE339" i="6" s="1"/>
  <c r="BK338" i="6"/>
  <c r="BI338" i="6"/>
  <c r="BH338" i="6"/>
  <c r="BG338" i="6"/>
  <c r="BF338" i="6"/>
  <c r="T338" i="6"/>
  <c r="R338" i="6"/>
  <c r="P338" i="6"/>
  <c r="J338" i="6"/>
  <c r="BE338" i="6" s="1"/>
  <c r="BK337" i="6"/>
  <c r="BI337" i="6"/>
  <c r="BH337" i="6"/>
  <c r="BG337" i="6"/>
  <c r="BF337" i="6"/>
  <c r="T337" i="6"/>
  <c r="R337" i="6"/>
  <c r="P337" i="6"/>
  <c r="J337" i="6"/>
  <c r="BE337" i="6" s="1"/>
  <c r="BK336" i="6"/>
  <c r="BI336" i="6"/>
  <c r="BH336" i="6"/>
  <c r="BG336" i="6"/>
  <c r="BF336" i="6"/>
  <c r="T336" i="6"/>
  <c r="R336" i="6"/>
  <c r="P336" i="6"/>
  <c r="J336" i="6"/>
  <c r="BE336" i="6" s="1"/>
  <c r="BK335" i="6"/>
  <c r="BI335" i="6"/>
  <c r="BH335" i="6"/>
  <c r="BG335" i="6"/>
  <c r="BF335" i="6"/>
  <c r="T335" i="6"/>
  <c r="R335" i="6"/>
  <c r="P335" i="6"/>
  <c r="J335" i="6"/>
  <c r="BE335" i="6" s="1"/>
  <c r="BK334" i="6"/>
  <c r="BI334" i="6"/>
  <c r="BH334" i="6"/>
  <c r="BG334" i="6"/>
  <c r="BF334" i="6"/>
  <c r="T334" i="6"/>
  <c r="R334" i="6"/>
  <c r="P334" i="6"/>
  <c r="J334" i="6"/>
  <c r="BE334" i="6" s="1"/>
  <c r="BK333" i="6"/>
  <c r="BI333" i="6"/>
  <c r="BH333" i="6"/>
  <c r="BG333" i="6"/>
  <c r="BF333" i="6"/>
  <c r="T333" i="6"/>
  <c r="R333" i="6"/>
  <c r="P333" i="6"/>
  <c r="J333" i="6"/>
  <c r="BE333" i="6" s="1"/>
  <c r="BK332" i="6"/>
  <c r="BI332" i="6"/>
  <c r="BH332" i="6"/>
  <c r="BG332" i="6"/>
  <c r="BF332" i="6"/>
  <c r="T332" i="6"/>
  <c r="R332" i="6"/>
  <c r="P332" i="6"/>
  <c r="J332" i="6"/>
  <c r="BE332" i="6" s="1"/>
  <c r="BK331" i="6"/>
  <c r="BI331" i="6"/>
  <c r="BH331" i="6"/>
  <c r="BG331" i="6"/>
  <c r="BF331" i="6"/>
  <c r="T331" i="6"/>
  <c r="R331" i="6"/>
  <c r="P331" i="6"/>
  <c r="J331" i="6"/>
  <c r="BE331" i="6" s="1"/>
  <c r="BK330" i="6"/>
  <c r="BI330" i="6"/>
  <c r="BH330" i="6"/>
  <c r="BG330" i="6"/>
  <c r="BF330" i="6"/>
  <c r="T330" i="6"/>
  <c r="R330" i="6"/>
  <c r="P330" i="6"/>
  <c r="J330" i="6"/>
  <c r="BE330" i="6" s="1"/>
  <c r="BK329" i="6"/>
  <c r="BI329" i="6"/>
  <c r="BH329" i="6"/>
  <c r="BG329" i="6"/>
  <c r="BF329" i="6"/>
  <c r="T329" i="6"/>
  <c r="R329" i="6"/>
  <c r="P329" i="6"/>
  <c r="P325" i="6" s="1"/>
  <c r="J329" i="6"/>
  <c r="BE329" i="6" s="1"/>
  <c r="BK328" i="6"/>
  <c r="BI328" i="6"/>
  <c r="BH328" i="6"/>
  <c r="BG328" i="6"/>
  <c r="BF328" i="6"/>
  <c r="T328" i="6"/>
  <c r="R328" i="6"/>
  <c r="P328" i="6"/>
  <c r="J328" i="6"/>
  <c r="BE328" i="6" s="1"/>
  <c r="BK327" i="6"/>
  <c r="BI327" i="6"/>
  <c r="BH327" i="6"/>
  <c r="BG327" i="6"/>
  <c r="BF327" i="6"/>
  <c r="T327" i="6"/>
  <c r="R327" i="6"/>
  <c r="P327" i="6"/>
  <c r="J327" i="6"/>
  <c r="BE327" i="6" s="1"/>
  <c r="BK326" i="6"/>
  <c r="BI326" i="6"/>
  <c r="BH326" i="6"/>
  <c r="BG326" i="6"/>
  <c r="BF326" i="6"/>
  <c r="T326" i="6"/>
  <c r="R326" i="6"/>
  <c r="P326" i="6"/>
  <c r="J326" i="6"/>
  <c r="BE326" i="6" s="1"/>
  <c r="BK324" i="6"/>
  <c r="BI324" i="6"/>
  <c r="BH324" i="6"/>
  <c r="BG324" i="6"/>
  <c r="BF324" i="6"/>
  <c r="T324" i="6"/>
  <c r="R324" i="6"/>
  <c r="P324" i="6"/>
  <c r="J324" i="6"/>
  <c r="BE324" i="6" s="1"/>
  <c r="BK323" i="6"/>
  <c r="BI323" i="6"/>
  <c r="BH323" i="6"/>
  <c r="BG323" i="6"/>
  <c r="BF323" i="6"/>
  <c r="T323" i="6"/>
  <c r="R323" i="6"/>
  <c r="P323" i="6"/>
  <c r="J323" i="6"/>
  <c r="BE323" i="6" s="1"/>
  <c r="BK322" i="6"/>
  <c r="BI322" i="6"/>
  <c r="BH322" i="6"/>
  <c r="BG322" i="6"/>
  <c r="BF322" i="6"/>
  <c r="T322" i="6"/>
  <c r="R322" i="6"/>
  <c r="P322" i="6"/>
  <c r="J322" i="6"/>
  <c r="BE322" i="6" s="1"/>
  <c r="BK321" i="6"/>
  <c r="BI321" i="6"/>
  <c r="BH321" i="6"/>
  <c r="BG321" i="6"/>
  <c r="BF321" i="6"/>
  <c r="T321" i="6"/>
  <c r="R321" i="6"/>
  <c r="P321" i="6"/>
  <c r="J321" i="6"/>
  <c r="BE321" i="6" s="1"/>
  <c r="BK320" i="6"/>
  <c r="BI320" i="6"/>
  <c r="BH320" i="6"/>
  <c r="BG320" i="6"/>
  <c r="BF320" i="6"/>
  <c r="T320" i="6"/>
  <c r="R320" i="6"/>
  <c r="P320" i="6"/>
  <c r="J320" i="6"/>
  <c r="BE320" i="6" s="1"/>
  <c r="BK319" i="6"/>
  <c r="BI319" i="6"/>
  <c r="BH319" i="6"/>
  <c r="BG319" i="6"/>
  <c r="BF319" i="6"/>
  <c r="T319" i="6"/>
  <c r="R319" i="6"/>
  <c r="P319" i="6"/>
  <c r="J319" i="6"/>
  <c r="BE319" i="6" s="1"/>
  <c r="BK318" i="6"/>
  <c r="BI318" i="6"/>
  <c r="BH318" i="6"/>
  <c r="BG318" i="6"/>
  <c r="BF318" i="6"/>
  <c r="T318" i="6"/>
  <c r="T311" i="6" s="1"/>
  <c r="R318" i="6"/>
  <c r="P318" i="6"/>
  <c r="J318" i="6"/>
  <c r="BE318" i="6" s="1"/>
  <c r="BK317" i="6"/>
  <c r="BI317" i="6"/>
  <c r="BH317" i="6"/>
  <c r="BG317" i="6"/>
  <c r="BF317" i="6"/>
  <c r="T317" i="6"/>
  <c r="R317" i="6"/>
  <c r="P317" i="6"/>
  <c r="J317" i="6"/>
  <c r="BE317" i="6" s="1"/>
  <c r="BK316" i="6"/>
  <c r="BI316" i="6"/>
  <c r="BH316" i="6"/>
  <c r="BG316" i="6"/>
  <c r="BF316" i="6"/>
  <c r="T316" i="6"/>
  <c r="R316" i="6"/>
  <c r="P316" i="6"/>
  <c r="J316" i="6"/>
  <c r="BE316" i="6" s="1"/>
  <c r="BK315" i="6"/>
  <c r="BI315" i="6"/>
  <c r="BH315" i="6"/>
  <c r="BG315" i="6"/>
  <c r="BF315" i="6"/>
  <c r="T315" i="6"/>
  <c r="R315" i="6"/>
  <c r="P315" i="6"/>
  <c r="J315" i="6"/>
  <c r="BE315" i="6" s="1"/>
  <c r="BK314" i="6"/>
  <c r="BI314" i="6"/>
  <c r="BH314" i="6"/>
  <c r="BG314" i="6"/>
  <c r="BF314" i="6"/>
  <c r="T314" i="6"/>
  <c r="R314" i="6"/>
  <c r="P314" i="6"/>
  <c r="J314" i="6"/>
  <c r="BE314" i="6" s="1"/>
  <c r="BK313" i="6"/>
  <c r="BI313" i="6"/>
  <c r="BH313" i="6"/>
  <c r="BG313" i="6"/>
  <c r="BF313" i="6"/>
  <c r="T313" i="6"/>
  <c r="R313" i="6"/>
  <c r="P313" i="6"/>
  <c r="J313" i="6"/>
  <c r="BE313" i="6" s="1"/>
  <c r="BK312" i="6"/>
  <c r="BI312" i="6"/>
  <c r="BH312" i="6"/>
  <c r="BG312" i="6"/>
  <c r="BF312" i="6"/>
  <c r="T312" i="6"/>
  <c r="R312" i="6"/>
  <c r="P312" i="6"/>
  <c r="J312" i="6"/>
  <c r="BE312" i="6" s="1"/>
  <c r="J310" i="6"/>
  <c r="BK309" i="6"/>
  <c r="BI309" i="6"/>
  <c r="BH309" i="6"/>
  <c r="BG309" i="6"/>
  <c r="BF309" i="6"/>
  <c r="T309" i="6"/>
  <c r="R309" i="6"/>
  <c r="P309" i="6"/>
  <c r="J309" i="6"/>
  <c r="BE309" i="6" s="1"/>
  <c r="BK308" i="6"/>
  <c r="BI308" i="6"/>
  <c r="BH308" i="6"/>
  <c r="BG308" i="6"/>
  <c r="BF308" i="6"/>
  <c r="T308" i="6"/>
  <c r="R308" i="6"/>
  <c r="P308" i="6"/>
  <c r="J308" i="6"/>
  <c r="BE308" i="6" s="1"/>
  <c r="BK307" i="6"/>
  <c r="BI307" i="6"/>
  <c r="BH307" i="6"/>
  <c r="BG307" i="6"/>
  <c r="BF307" i="6"/>
  <c r="T307" i="6"/>
  <c r="R307" i="6"/>
  <c r="P307" i="6"/>
  <c r="J307" i="6"/>
  <c r="BE307" i="6" s="1"/>
  <c r="BK306" i="6"/>
  <c r="BI306" i="6"/>
  <c r="BH306" i="6"/>
  <c r="BG306" i="6"/>
  <c r="BF306" i="6"/>
  <c r="T306" i="6"/>
  <c r="R306" i="6"/>
  <c r="P306" i="6"/>
  <c r="J306" i="6"/>
  <c r="BE306" i="6" s="1"/>
  <c r="BK305" i="6"/>
  <c r="BI305" i="6"/>
  <c r="BH305" i="6"/>
  <c r="BG305" i="6"/>
  <c r="BF305" i="6"/>
  <c r="T305" i="6"/>
  <c r="R305" i="6"/>
  <c r="P305" i="6"/>
  <c r="J305" i="6"/>
  <c r="BE305" i="6" s="1"/>
  <c r="BK304" i="6"/>
  <c r="BI304" i="6"/>
  <c r="BH304" i="6"/>
  <c r="BG304" i="6"/>
  <c r="BF304" i="6"/>
  <c r="T304" i="6"/>
  <c r="R304" i="6"/>
  <c r="P304" i="6"/>
  <c r="J304" i="6"/>
  <c r="BE304" i="6" s="1"/>
  <c r="BK303" i="6"/>
  <c r="BI303" i="6"/>
  <c r="BH303" i="6"/>
  <c r="BG303" i="6"/>
  <c r="BF303" i="6"/>
  <c r="T303" i="6"/>
  <c r="R303" i="6"/>
  <c r="P303" i="6"/>
  <c r="J303" i="6"/>
  <c r="BE303" i="6" s="1"/>
  <c r="BK302" i="6"/>
  <c r="BI302" i="6"/>
  <c r="BH302" i="6"/>
  <c r="BG302" i="6"/>
  <c r="BF302" i="6"/>
  <c r="T302" i="6"/>
  <c r="R302" i="6"/>
  <c r="P302" i="6"/>
  <c r="J302" i="6"/>
  <c r="BE302" i="6" s="1"/>
  <c r="BK301" i="6"/>
  <c r="BI301" i="6"/>
  <c r="BH301" i="6"/>
  <c r="BG301" i="6"/>
  <c r="BF301" i="6"/>
  <c r="T301" i="6"/>
  <c r="R301" i="6"/>
  <c r="P301" i="6"/>
  <c r="J301" i="6"/>
  <c r="BE301" i="6" s="1"/>
  <c r="BK300" i="6"/>
  <c r="BI300" i="6"/>
  <c r="BH300" i="6"/>
  <c r="BG300" i="6"/>
  <c r="BF300" i="6"/>
  <c r="T300" i="6"/>
  <c r="R300" i="6"/>
  <c r="P300" i="6"/>
  <c r="J300" i="6"/>
  <c r="BE300" i="6" s="1"/>
  <c r="BK299" i="6"/>
  <c r="BI299" i="6"/>
  <c r="BH299" i="6"/>
  <c r="BG299" i="6"/>
  <c r="BF299" i="6"/>
  <c r="T299" i="6"/>
  <c r="R299" i="6"/>
  <c r="P299" i="6"/>
  <c r="J299" i="6"/>
  <c r="BE299" i="6" s="1"/>
  <c r="BK298" i="6"/>
  <c r="BI298" i="6"/>
  <c r="BH298" i="6"/>
  <c r="BG298" i="6"/>
  <c r="BF298" i="6"/>
  <c r="T298" i="6"/>
  <c r="R298" i="6"/>
  <c r="P298" i="6"/>
  <c r="J298" i="6"/>
  <c r="BE298" i="6" s="1"/>
  <c r="BK297" i="6"/>
  <c r="BI297" i="6"/>
  <c r="BH297" i="6"/>
  <c r="BG297" i="6"/>
  <c r="BF297" i="6"/>
  <c r="T297" i="6"/>
  <c r="R297" i="6"/>
  <c r="P297" i="6"/>
  <c r="J297" i="6"/>
  <c r="BE297" i="6" s="1"/>
  <c r="BK296" i="6"/>
  <c r="BI296" i="6"/>
  <c r="BH296" i="6"/>
  <c r="BG296" i="6"/>
  <c r="BF296" i="6"/>
  <c r="T296" i="6"/>
  <c r="R296" i="6"/>
  <c r="P296" i="6"/>
  <c r="J296" i="6"/>
  <c r="BE296" i="6" s="1"/>
  <c r="BK295" i="6"/>
  <c r="BI295" i="6"/>
  <c r="BH295" i="6"/>
  <c r="BG295" i="6"/>
  <c r="BF295" i="6"/>
  <c r="T295" i="6"/>
  <c r="R295" i="6"/>
  <c r="P295" i="6"/>
  <c r="J295" i="6"/>
  <c r="BE295" i="6" s="1"/>
  <c r="BK294" i="6"/>
  <c r="BI294" i="6"/>
  <c r="BH294" i="6"/>
  <c r="BG294" i="6"/>
  <c r="BF294" i="6"/>
  <c r="T294" i="6"/>
  <c r="R294" i="6"/>
  <c r="P294" i="6"/>
  <c r="J294" i="6"/>
  <c r="BE294" i="6" s="1"/>
  <c r="BK293" i="6"/>
  <c r="BI293" i="6"/>
  <c r="BH293" i="6"/>
  <c r="BG293" i="6"/>
  <c r="BF293" i="6"/>
  <c r="T293" i="6"/>
  <c r="R293" i="6"/>
  <c r="P293" i="6"/>
  <c r="J293" i="6"/>
  <c r="BE293" i="6" s="1"/>
  <c r="BK292" i="6"/>
  <c r="BI292" i="6"/>
  <c r="BH292" i="6"/>
  <c r="BG292" i="6"/>
  <c r="BF292" i="6"/>
  <c r="T292" i="6"/>
  <c r="R292" i="6"/>
  <c r="P292" i="6"/>
  <c r="J292" i="6"/>
  <c r="BE292" i="6" s="1"/>
  <c r="BK291" i="6"/>
  <c r="BI291" i="6"/>
  <c r="BH291" i="6"/>
  <c r="BG291" i="6"/>
  <c r="BF291" i="6"/>
  <c r="T291" i="6"/>
  <c r="R291" i="6"/>
  <c r="P291" i="6"/>
  <c r="J291" i="6"/>
  <c r="BE291" i="6" s="1"/>
  <c r="BK290" i="6"/>
  <c r="BI290" i="6"/>
  <c r="BH290" i="6"/>
  <c r="BG290" i="6"/>
  <c r="BF290" i="6"/>
  <c r="T290" i="6"/>
  <c r="R290" i="6"/>
  <c r="P290" i="6"/>
  <c r="J290" i="6"/>
  <c r="BE290" i="6" s="1"/>
  <c r="BK289" i="6"/>
  <c r="BI289" i="6"/>
  <c r="BH289" i="6"/>
  <c r="BG289" i="6"/>
  <c r="BF289" i="6"/>
  <c r="T289" i="6"/>
  <c r="R289" i="6"/>
  <c r="P289" i="6"/>
  <c r="J289" i="6"/>
  <c r="BE289" i="6" s="1"/>
  <c r="BK288" i="6"/>
  <c r="BI288" i="6"/>
  <c r="BH288" i="6"/>
  <c r="BG288" i="6"/>
  <c r="BF288" i="6"/>
  <c r="T288" i="6"/>
  <c r="R288" i="6"/>
  <c r="P288" i="6"/>
  <c r="J288" i="6"/>
  <c r="BE288" i="6" s="1"/>
  <c r="BK287" i="6"/>
  <c r="BI287" i="6"/>
  <c r="BH287" i="6"/>
  <c r="BG287" i="6"/>
  <c r="BF287" i="6"/>
  <c r="T287" i="6"/>
  <c r="R287" i="6"/>
  <c r="P287" i="6"/>
  <c r="J287" i="6"/>
  <c r="BE287" i="6" s="1"/>
  <c r="BK286" i="6"/>
  <c r="BI286" i="6"/>
  <c r="BH286" i="6"/>
  <c r="BG286" i="6"/>
  <c r="BF286" i="6"/>
  <c r="T286" i="6"/>
  <c r="R286" i="6"/>
  <c r="P286" i="6"/>
  <c r="J286" i="6"/>
  <c r="BE286" i="6" s="1"/>
  <c r="BK285" i="6"/>
  <c r="BI285" i="6"/>
  <c r="BH285" i="6"/>
  <c r="BG285" i="6"/>
  <c r="BF285" i="6"/>
  <c r="T285" i="6"/>
  <c r="R285" i="6"/>
  <c r="P285" i="6"/>
  <c r="J285" i="6"/>
  <c r="BE285" i="6" s="1"/>
  <c r="BK284" i="6"/>
  <c r="BI284" i="6"/>
  <c r="BH284" i="6"/>
  <c r="BG284" i="6"/>
  <c r="BF284" i="6"/>
  <c r="T284" i="6"/>
  <c r="R284" i="6"/>
  <c r="P284" i="6"/>
  <c r="J284" i="6"/>
  <c r="BE284" i="6" s="1"/>
  <c r="BK283" i="6"/>
  <c r="BI283" i="6"/>
  <c r="BH283" i="6"/>
  <c r="BG283" i="6"/>
  <c r="BF283" i="6"/>
  <c r="T283" i="6"/>
  <c r="R283" i="6"/>
  <c r="P283" i="6"/>
  <c r="J283" i="6"/>
  <c r="BE283" i="6" s="1"/>
  <c r="BK282" i="6"/>
  <c r="BI282" i="6"/>
  <c r="BH282" i="6"/>
  <c r="BG282" i="6"/>
  <c r="BF282" i="6"/>
  <c r="T282" i="6"/>
  <c r="R282" i="6"/>
  <c r="P282" i="6"/>
  <c r="J282" i="6"/>
  <c r="BE282" i="6" s="1"/>
  <c r="BK281" i="6"/>
  <c r="BI281" i="6"/>
  <c r="BH281" i="6"/>
  <c r="BG281" i="6"/>
  <c r="BF281" i="6"/>
  <c r="T281" i="6"/>
  <c r="T278" i="6" s="1"/>
  <c r="R281" i="6"/>
  <c r="P281" i="6"/>
  <c r="J281" i="6"/>
  <c r="BE281" i="6" s="1"/>
  <c r="BK280" i="6"/>
  <c r="BI280" i="6"/>
  <c r="BH280" i="6"/>
  <c r="BG280" i="6"/>
  <c r="BF280" i="6"/>
  <c r="T280" i="6"/>
  <c r="R280" i="6"/>
  <c r="P280" i="6"/>
  <c r="J280" i="6"/>
  <c r="BE280" i="6" s="1"/>
  <c r="BK279" i="6"/>
  <c r="BI279" i="6"/>
  <c r="BH279" i="6"/>
  <c r="BG279" i="6"/>
  <c r="BF279" i="6"/>
  <c r="T279" i="6"/>
  <c r="R279" i="6"/>
  <c r="P279" i="6"/>
  <c r="J279" i="6"/>
  <c r="BE279" i="6" s="1"/>
  <c r="BK277" i="6"/>
  <c r="BI277" i="6"/>
  <c r="BH277" i="6"/>
  <c r="BG277" i="6"/>
  <c r="BF277" i="6"/>
  <c r="T277" i="6"/>
  <c r="R277" i="6"/>
  <c r="P277" i="6"/>
  <c r="J277" i="6"/>
  <c r="BE277" i="6" s="1"/>
  <c r="BK276" i="6"/>
  <c r="BI276" i="6"/>
  <c r="BH276" i="6"/>
  <c r="BG276" i="6"/>
  <c r="BF276" i="6"/>
  <c r="T276" i="6"/>
  <c r="R276" i="6"/>
  <c r="P276" i="6"/>
  <c r="J276" i="6"/>
  <c r="BE276" i="6" s="1"/>
  <c r="BK275" i="6"/>
  <c r="BI275" i="6"/>
  <c r="BH275" i="6"/>
  <c r="BG275" i="6"/>
  <c r="BF275" i="6"/>
  <c r="T275" i="6"/>
  <c r="R275" i="6"/>
  <c r="P275" i="6"/>
  <c r="J275" i="6"/>
  <c r="BE275" i="6" s="1"/>
  <c r="BK274" i="6"/>
  <c r="BI274" i="6"/>
  <c r="BH274" i="6"/>
  <c r="BG274" i="6"/>
  <c r="BF274" i="6"/>
  <c r="T274" i="6"/>
  <c r="R274" i="6"/>
  <c r="P274" i="6"/>
  <c r="J274" i="6"/>
  <c r="BE274" i="6" s="1"/>
  <c r="BK273" i="6"/>
  <c r="BI273" i="6"/>
  <c r="BH273" i="6"/>
  <c r="BG273" i="6"/>
  <c r="BF273" i="6"/>
  <c r="T273" i="6"/>
  <c r="R273" i="6"/>
  <c r="P273" i="6"/>
  <c r="J273" i="6"/>
  <c r="BE273" i="6" s="1"/>
  <c r="BK272" i="6"/>
  <c r="BI272" i="6"/>
  <c r="BH272" i="6"/>
  <c r="BG272" i="6"/>
  <c r="BF272" i="6"/>
  <c r="T272" i="6"/>
  <c r="R272" i="6"/>
  <c r="P272" i="6"/>
  <c r="J272" i="6"/>
  <c r="BE272" i="6" s="1"/>
  <c r="BK271" i="6"/>
  <c r="BI271" i="6"/>
  <c r="BH271" i="6"/>
  <c r="BG271" i="6"/>
  <c r="BF271" i="6"/>
  <c r="T271" i="6"/>
  <c r="R271" i="6"/>
  <c r="P271" i="6"/>
  <c r="J271" i="6"/>
  <c r="BE271" i="6" s="1"/>
  <c r="BK270" i="6"/>
  <c r="BI270" i="6"/>
  <c r="BH270" i="6"/>
  <c r="BG270" i="6"/>
  <c r="BF270" i="6"/>
  <c r="T270" i="6"/>
  <c r="R270" i="6"/>
  <c r="P270" i="6"/>
  <c r="J270" i="6"/>
  <c r="BE270" i="6" s="1"/>
  <c r="BK269" i="6"/>
  <c r="BI269" i="6"/>
  <c r="BH269" i="6"/>
  <c r="BG269" i="6"/>
  <c r="BF269" i="6"/>
  <c r="T269" i="6"/>
  <c r="R269" i="6"/>
  <c r="P269" i="6"/>
  <c r="J269" i="6"/>
  <c r="BE269" i="6" s="1"/>
  <c r="BK268" i="6"/>
  <c r="BI268" i="6"/>
  <c r="BH268" i="6"/>
  <c r="BG268" i="6"/>
  <c r="BF268" i="6"/>
  <c r="T268" i="6"/>
  <c r="R268" i="6"/>
  <c r="P268" i="6"/>
  <c r="J268" i="6"/>
  <c r="BE268" i="6" s="1"/>
  <c r="BK267" i="6"/>
  <c r="BI267" i="6"/>
  <c r="BH267" i="6"/>
  <c r="BG267" i="6"/>
  <c r="BF267" i="6"/>
  <c r="T267" i="6"/>
  <c r="R267" i="6"/>
  <c r="P267" i="6"/>
  <c r="J267" i="6"/>
  <c r="BE267" i="6" s="1"/>
  <c r="BK266" i="6"/>
  <c r="BI266" i="6"/>
  <c r="BH266" i="6"/>
  <c r="BG266" i="6"/>
  <c r="BF266" i="6"/>
  <c r="T266" i="6"/>
  <c r="R266" i="6"/>
  <c r="P266" i="6"/>
  <c r="J266" i="6"/>
  <c r="BE266" i="6" s="1"/>
  <c r="BK265" i="6"/>
  <c r="BI265" i="6"/>
  <c r="BH265" i="6"/>
  <c r="BG265" i="6"/>
  <c r="BF265" i="6"/>
  <c r="T265" i="6"/>
  <c r="R265" i="6"/>
  <c r="P265" i="6"/>
  <c r="J265" i="6"/>
  <c r="BE265" i="6" s="1"/>
  <c r="BK264" i="6"/>
  <c r="BI264" i="6"/>
  <c r="BH264" i="6"/>
  <c r="BG264" i="6"/>
  <c r="BF264" i="6"/>
  <c r="T264" i="6"/>
  <c r="R264" i="6"/>
  <c r="P264" i="6"/>
  <c r="J264" i="6"/>
  <c r="BE264" i="6" s="1"/>
  <c r="BK263" i="6"/>
  <c r="BI263" i="6"/>
  <c r="BH263" i="6"/>
  <c r="BG263" i="6"/>
  <c r="BF263" i="6"/>
  <c r="T263" i="6"/>
  <c r="R263" i="6"/>
  <c r="P263" i="6"/>
  <c r="J263" i="6"/>
  <c r="BE263" i="6" s="1"/>
  <c r="BK262" i="6"/>
  <c r="BI262" i="6"/>
  <c r="BH262" i="6"/>
  <c r="BG262" i="6"/>
  <c r="BF262" i="6"/>
  <c r="T262" i="6"/>
  <c r="R262" i="6"/>
  <c r="P262" i="6"/>
  <c r="J262" i="6"/>
  <c r="BE262" i="6" s="1"/>
  <c r="BK261" i="6"/>
  <c r="BI261" i="6"/>
  <c r="BH261" i="6"/>
  <c r="BG261" i="6"/>
  <c r="BF261" i="6"/>
  <c r="T261" i="6"/>
  <c r="R261" i="6"/>
  <c r="P261" i="6"/>
  <c r="J261" i="6"/>
  <c r="BE261" i="6" s="1"/>
  <c r="BK260" i="6"/>
  <c r="BI260" i="6"/>
  <c r="BH260" i="6"/>
  <c r="BG260" i="6"/>
  <c r="BF260" i="6"/>
  <c r="T260" i="6"/>
  <c r="R260" i="6"/>
  <c r="P260" i="6"/>
  <c r="J260" i="6"/>
  <c r="BE260" i="6" s="1"/>
  <c r="BK259" i="6"/>
  <c r="BI259" i="6"/>
  <c r="BH259" i="6"/>
  <c r="BG259" i="6"/>
  <c r="BF259" i="6"/>
  <c r="T259" i="6"/>
  <c r="R259" i="6"/>
  <c r="P259" i="6"/>
  <c r="J259" i="6"/>
  <c r="BE259" i="6" s="1"/>
  <c r="BK258" i="6"/>
  <c r="BI258" i="6"/>
  <c r="BH258" i="6"/>
  <c r="BG258" i="6"/>
  <c r="BF258" i="6"/>
  <c r="T258" i="6"/>
  <c r="R258" i="6"/>
  <c r="P258" i="6"/>
  <c r="J258" i="6"/>
  <c r="BE258" i="6" s="1"/>
  <c r="BK257" i="6"/>
  <c r="BI257" i="6"/>
  <c r="BH257" i="6"/>
  <c r="BG257" i="6"/>
  <c r="BF257" i="6"/>
  <c r="T257" i="6"/>
  <c r="R257" i="6"/>
  <c r="P257" i="6"/>
  <c r="J257" i="6"/>
  <c r="BE257" i="6" s="1"/>
  <c r="BK256" i="6"/>
  <c r="BI256" i="6"/>
  <c r="BH256" i="6"/>
  <c r="BG256" i="6"/>
  <c r="BF256" i="6"/>
  <c r="T256" i="6"/>
  <c r="R256" i="6"/>
  <c r="P256" i="6"/>
  <c r="J256" i="6"/>
  <c r="BE256" i="6" s="1"/>
  <c r="BK255" i="6"/>
  <c r="BI255" i="6"/>
  <c r="BH255" i="6"/>
  <c r="BG255" i="6"/>
  <c r="BF255" i="6"/>
  <c r="T255" i="6"/>
  <c r="R255" i="6"/>
  <c r="P255" i="6"/>
  <c r="J255" i="6"/>
  <c r="BE255" i="6" s="1"/>
  <c r="BK254" i="6"/>
  <c r="BI254" i="6"/>
  <c r="BH254" i="6"/>
  <c r="BG254" i="6"/>
  <c r="BF254" i="6"/>
  <c r="T254" i="6"/>
  <c r="R254" i="6"/>
  <c r="P254" i="6"/>
  <c r="J254" i="6"/>
  <c r="BE254" i="6" s="1"/>
  <c r="BK253" i="6"/>
  <c r="BI253" i="6"/>
  <c r="BH253" i="6"/>
  <c r="BG253" i="6"/>
  <c r="BF253" i="6"/>
  <c r="T253" i="6"/>
  <c r="R253" i="6"/>
  <c r="P253" i="6"/>
  <c r="J253" i="6"/>
  <c r="BE253" i="6" s="1"/>
  <c r="BK252" i="6"/>
  <c r="BI252" i="6"/>
  <c r="BH252" i="6"/>
  <c r="BG252" i="6"/>
  <c r="BF252" i="6"/>
  <c r="T252" i="6"/>
  <c r="R252" i="6"/>
  <c r="P252" i="6"/>
  <c r="J252" i="6"/>
  <c r="BE252" i="6" s="1"/>
  <c r="BK251" i="6"/>
  <c r="BI251" i="6"/>
  <c r="BH251" i="6"/>
  <c r="BG251" i="6"/>
  <c r="BF251" i="6"/>
  <c r="T251" i="6"/>
  <c r="R251" i="6"/>
  <c r="P251" i="6"/>
  <c r="J251" i="6"/>
  <c r="BE251" i="6" s="1"/>
  <c r="BK250" i="6"/>
  <c r="BI250" i="6"/>
  <c r="BH250" i="6"/>
  <c r="BG250" i="6"/>
  <c r="BF250" i="6"/>
  <c r="T250" i="6"/>
  <c r="R250" i="6"/>
  <c r="P250" i="6"/>
  <c r="J250" i="6"/>
  <c r="BE250" i="6" s="1"/>
  <c r="BK249" i="6"/>
  <c r="BI249" i="6"/>
  <c r="BH249" i="6"/>
  <c r="BG249" i="6"/>
  <c r="BF249" i="6"/>
  <c r="T249" i="6"/>
  <c r="R249" i="6"/>
  <c r="P249" i="6"/>
  <c r="J249" i="6"/>
  <c r="BE249" i="6" s="1"/>
  <c r="BK248" i="6"/>
  <c r="BI248" i="6"/>
  <c r="BH248" i="6"/>
  <c r="BG248" i="6"/>
  <c r="BF248" i="6"/>
  <c r="T248" i="6"/>
  <c r="R248" i="6"/>
  <c r="P248" i="6"/>
  <c r="J248" i="6"/>
  <c r="BE248" i="6" s="1"/>
  <c r="BK247" i="6"/>
  <c r="BI247" i="6"/>
  <c r="BH247" i="6"/>
  <c r="BG247" i="6"/>
  <c r="BF247" i="6"/>
  <c r="T247" i="6"/>
  <c r="R247" i="6"/>
  <c r="P247" i="6"/>
  <c r="J247" i="6"/>
  <c r="BE247" i="6" s="1"/>
  <c r="BK246" i="6"/>
  <c r="BI246" i="6"/>
  <c r="BH246" i="6"/>
  <c r="BG246" i="6"/>
  <c r="BF246" i="6"/>
  <c r="T246" i="6"/>
  <c r="R246" i="6"/>
  <c r="P246" i="6"/>
  <c r="J246" i="6"/>
  <c r="BE246" i="6" s="1"/>
  <c r="BK245" i="6"/>
  <c r="BI245" i="6"/>
  <c r="BH245" i="6"/>
  <c r="BG245" i="6"/>
  <c r="BF245" i="6"/>
  <c r="T245" i="6"/>
  <c r="R245" i="6"/>
  <c r="P245" i="6"/>
  <c r="J245" i="6"/>
  <c r="BE245" i="6" s="1"/>
  <c r="BK244" i="6"/>
  <c r="BI244" i="6"/>
  <c r="BH244" i="6"/>
  <c r="BG244" i="6"/>
  <c r="BF244" i="6"/>
  <c r="T244" i="6"/>
  <c r="R244" i="6"/>
  <c r="P244" i="6"/>
  <c r="J244" i="6"/>
  <c r="BE244" i="6" s="1"/>
  <c r="BK243" i="6"/>
  <c r="BI243" i="6"/>
  <c r="BH243" i="6"/>
  <c r="BG243" i="6"/>
  <c r="BF243" i="6"/>
  <c r="T243" i="6"/>
  <c r="R243" i="6"/>
  <c r="P243" i="6"/>
  <c r="J243" i="6"/>
  <c r="BE243" i="6" s="1"/>
  <c r="BK242" i="6"/>
  <c r="BI242" i="6"/>
  <c r="BH242" i="6"/>
  <c r="BG242" i="6"/>
  <c r="BF242" i="6"/>
  <c r="T242" i="6"/>
  <c r="R242" i="6"/>
  <c r="P242" i="6"/>
  <c r="J242" i="6"/>
  <c r="BE242" i="6" s="1"/>
  <c r="BK241" i="6"/>
  <c r="BI241" i="6"/>
  <c r="BH241" i="6"/>
  <c r="BG241" i="6"/>
  <c r="BF241" i="6"/>
  <c r="T241" i="6"/>
  <c r="R241" i="6"/>
  <c r="P241" i="6"/>
  <c r="J241" i="6"/>
  <c r="BE241" i="6" s="1"/>
  <c r="BK240" i="6"/>
  <c r="BI240" i="6"/>
  <c r="BH240" i="6"/>
  <c r="BG240" i="6"/>
  <c r="BF240" i="6"/>
  <c r="T240" i="6"/>
  <c r="R240" i="6"/>
  <c r="P240" i="6"/>
  <c r="J240" i="6"/>
  <c r="BE240" i="6" s="1"/>
  <c r="BK239" i="6"/>
  <c r="BI239" i="6"/>
  <c r="BH239" i="6"/>
  <c r="BG239" i="6"/>
  <c r="BF239" i="6"/>
  <c r="T239" i="6"/>
  <c r="R239" i="6"/>
  <c r="P239" i="6"/>
  <c r="J239" i="6"/>
  <c r="BE239" i="6" s="1"/>
  <c r="BK238" i="6"/>
  <c r="BI238" i="6"/>
  <c r="BH238" i="6"/>
  <c r="BG238" i="6"/>
  <c r="BF238" i="6"/>
  <c r="T238" i="6"/>
  <c r="T236" i="6" s="1"/>
  <c r="R238" i="6"/>
  <c r="P238" i="6"/>
  <c r="J238" i="6"/>
  <c r="BE238" i="6" s="1"/>
  <c r="BK237" i="6"/>
  <c r="BK236" i="6" s="1"/>
  <c r="J236" i="6" s="1"/>
  <c r="J102" i="6" s="1"/>
  <c r="BI237" i="6"/>
  <c r="BH237" i="6"/>
  <c r="BG237" i="6"/>
  <c r="BF237" i="6"/>
  <c r="T237" i="6"/>
  <c r="R237" i="6"/>
  <c r="P237" i="6"/>
  <c r="J237" i="6"/>
  <c r="BE237" i="6" s="1"/>
  <c r="BK235" i="6"/>
  <c r="BI235" i="6"/>
  <c r="BH235" i="6"/>
  <c r="BG235" i="6"/>
  <c r="BF235" i="6"/>
  <c r="T235" i="6"/>
  <c r="R235" i="6"/>
  <c r="P235" i="6"/>
  <c r="J235" i="6"/>
  <c r="BE235" i="6" s="1"/>
  <c r="BK234" i="6"/>
  <c r="BI234" i="6"/>
  <c r="BH234" i="6"/>
  <c r="BG234" i="6"/>
  <c r="BF234" i="6"/>
  <c r="T234" i="6"/>
  <c r="R234" i="6"/>
  <c r="P234" i="6"/>
  <c r="J234" i="6"/>
  <c r="BE234" i="6" s="1"/>
  <c r="BK233" i="6"/>
  <c r="BI233" i="6"/>
  <c r="BH233" i="6"/>
  <c r="BG233" i="6"/>
  <c r="BF233" i="6"/>
  <c r="T233" i="6"/>
  <c r="R233" i="6"/>
  <c r="P233" i="6"/>
  <c r="J233" i="6"/>
  <c r="BE233" i="6" s="1"/>
  <c r="BK232" i="6"/>
  <c r="BI232" i="6"/>
  <c r="BH232" i="6"/>
  <c r="BG232" i="6"/>
  <c r="BF232" i="6"/>
  <c r="T232" i="6"/>
  <c r="R232" i="6"/>
  <c r="P232" i="6"/>
  <c r="J232" i="6"/>
  <c r="BE232" i="6" s="1"/>
  <c r="BK231" i="6"/>
  <c r="BI231" i="6"/>
  <c r="BH231" i="6"/>
  <c r="BG231" i="6"/>
  <c r="BF231" i="6"/>
  <c r="T231" i="6"/>
  <c r="R231" i="6"/>
  <c r="P231" i="6"/>
  <c r="J231" i="6"/>
  <c r="BE231" i="6" s="1"/>
  <c r="BK230" i="6"/>
  <c r="BI230" i="6"/>
  <c r="BH230" i="6"/>
  <c r="BG230" i="6"/>
  <c r="BF230" i="6"/>
  <c r="T230" i="6"/>
  <c r="R230" i="6"/>
  <c r="P230" i="6"/>
  <c r="J230" i="6"/>
  <c r="BE230" i="6" s="1"/>
  <c r="BK229" i="6"/>
  <c r="BI229" i="6"/>
  <c r="BH229" i="6"/>
  <c r="BG229" i="6"/>
  <c r="BF229" i="6"/>
  <c r="T229" i="6"/>
  <c r="R229" i="6"/>
  <c r="P229" i="6"/>
  <c r="J229" i="6"/>
  <c r="BE229" i="6" s="1"/>
  <c r="BK228" i="6"/>
  <c r="BI228" i="6"/>
  <c r="BH228" i="6"/>
  <c r="BG228" i="6"/>
  <c r="BF228" i="6"/>
  <c r="T228" i="6"/>
  <c r="R228" i="6"/>
  <c r="P228" i="6"/>
  <c r="J228" i="6"/>
  <c r="BE228" i="6" s="1"/>
  <c r="BK227" i="6"/>
  <c r="BI227" i="6"/>
  <c r="BH227" i="6"/>
  <c r="BG227" i="6"/>
  <c r="BF227" i="6"/>
  <c r="T227" i="6"/>
  <c r="R227" i="6"/>
  <c r="P227" i="6"/>
  <c r="J227" i="6"/>
  <c r="BE227" i="6" s="1"/>
  <c r="BK226" i="6"/>
  <c r="BI226" i="6"/>
  <c r="BH226" i="6"/>
  <c r="BG226" i="6"/>
  <c r="BF226" i="6"/>
  <c r="T226" i="6"/>
  <c r="R226" i="6"/>
  <c r="P226" i="6"/>
  <c r="J226" i="6"/>
  <c r="BE226" i="6" s="1"/>
  <c r="BK225" i="6"/>
  <c r="BI225" i="6"/>
  <c r="BH225" i="6"/>
  <c r="BG225" i="6"/>
  <c r="BF225" i="6"/>
  <c r="T225" i="6"/>
  <c r="R225" i="6"/>
  <c r="P225" i="6"/>
  <c r="J225" i="6"/>
  <c r="BE225" i="6" s="1"/>
  <c r="BK224" i="6"/>
  <c r="BI224" i="6"/>
  <c r="BH224" i="6"/>
  <c r="BG224" i="6"/>
  <c r="BF224" i="6"/>
  <c r="T224" i="6"/>
  <c r="R224" i="6"/>
  <c r="R220" i="6" s="1"/>
  <c r="P224" i="6"/>
  <c r="J224" i="6"/>
  <c r="BE224" i="6" s="1"/>
  <c r="BK223" i="6"/>
  <c r="BI223" i="6"/>
  <c r="BH223" i="6"/>
  <c r="BG223" i="6"/>
  <c r="BF223" i="6"/>
  <c r="T223" i="6"/>
  <c r="R223" i="6"/>
  <c r="P223" i="6"/>
  <c r="J223" i="6"/>
  <c r="BE223" i="6" s="1"/>
  <c r="BK222" i="6"/>
  <c r="BI222" i="6"/>
  <c r="BH222" i="6"/>
  <c r="BG222" i="6"/>
  <c r="BF222" i="6"/>
  <c r="T222" i="6"/>
  <c r="R222" i="6"/>
  <c r="P222" i="6"/>
  <c r="J222" i="6"/>
  <c r="BE222" i="6" s="1"/>
  <c r="BK221" i="6"/>
  <c r="BK220" i="6" s="1"/>
  <c r="J220" i="6" s="1"/>
  <c r="J101" i="6" s="1"/>
  <c r="BI221" i="6"/>
  <c r="BH221" i="6"/>
  <c r="BG221" i="6"/>
  <c r="BF221" i="6"/>
  <c r="T221" i="6"/>
  <c r="R221" i="6"/>
  <c r="P221" i="6"/>
  <c r="J221" i="6"/>
  <c r="BE221" i="6" s="1"/>
  <c r="BK219" i="6"/>
  <c r="BI219" i="6"/>
  <c r="BH219" i="6"/>
  <c r="BG219" i="6"/>
  <c r="BF219" i="6"/>
  <c r="T219" i="6"/>
  <c r="R219" i="6"/>
  <c r="P219" i="6"/>
  <c r="J219" i="6"/>
  <c r="BE219" i="6" s="1"/>
  <c r="BK218" i="6"/>
  <c r="BK217" i="6" s="1"/>
  <c r="J217" i="6" s="1"/>
  <c r="BI218" i="6"/>
  <c r="BH218" i="6"/>
  <c r="BG218" i="6"/>
  <c r="BF218" i="6"/>
  <c r="T218" i="6"/>
  <c r="R218" i="6"/>
  <c r="P218" i="6"/>
  <c r="J218" i="6"/>
  <c r="BE218" i="6" s="1"/>
  <c r="T217" i="6"/>
  <c r="R217" i="6"/>
  <c r="P217" i="6"/>
  <c r="BK216" i="6"/>
  <c r="BI216" i="6"/>
  <c r="BH216" i="6"/>
  <c r="BG216" i="6"/>
  <c r="BF216" i="6"/>
  <c r="T216" i="6"/>
  <c r="R216" i="6"/>
  <c r="P216" i="6"/>
  <c r="J216" i="6"/>
  <c r="BE216" i="6" s="1"/>
  <c r="BK215" i="6"/>
  <c r="BI215" i="6"/>
  <c r="BH215" i="6"/>
  <c r="BG215" i="6"/>
  <c r="BF215" i="6"/>
  <c r="T215" i="6"/>
  <c r="R215" i="6"/>
  <c r="P215" i="6"/>
  <c r="J215" i="6"/>
  <c r="BE215" i="6" s="1"/>
  <c r="BK214" i="6"/>
  <c r="BI214" i="6"/>
  <c r="BH214" i="6"/>
  <c r="BG214" i="6"/>
  <c r="BF214" i="6"/>
  <c r="T214" i="6"/>
  <c r="R214" i="6"/>
  <c r="P214" i="6"/>
  <c r="J214" i="6"/>
  <c r="BE214" i="6" s="1"/>
  <c r="BK213" i="6"/>
  <c r="BI213" i="6"/>
  <c r="BH213" i="6"/>
  <c r="BG213" i="6"/>
  <c r="BF213" i="6"/>
  <c r="T213" i="6"/>
  <c r="R213" i="6"/>
  <c r="P213" i="6"/>
  <c r="J213" i="6"/>
  <c r="BE213" i="6" s="1"/>
  <c r="BK212" i="6"/>
  <c r="BI212" i="6"/>
  <c r="BH212" i="6"/>
  <c r="BG212" i="6"/>
  <c r="BF212" i="6"/>
  <c r="T212" i="6"/>
  <c r="R212" i="6"/>
  <c r="P212" i="6"/>
  <c r="J212" i="6"/>
  <c r="BE212" i="6" s="1"/>
  <c r="BK211" i="6"/>
  <c r="BI211" i="6"/>
  <c r="BH211" i="6"/>
  <c r="BG211" i="6"/>
  <c r="BF211" i="6"/>
  <c r="T211" i="6"/>
  <c r="R211" i="6"/>
  <c r="P211" i="6"/>
  <c r="J211" i="6"/>
  <c r="BE211" i="6" s="1"/>
  <c r="BK210" i="6"/>
  <c r="BI210" i="6"/>
  <c r="BH210" i="6"/>
  <c r="BG210" i="6"/>
  <c r="BF210" i="6"/>
  <c r="T210" i="6"/>
  <c r="R210" i="6"/>
  <c r="P210" i="6"/>
  <c r="J210" i="6"/>
  <c r="BE210" i="6" s="1"/>
  <c r="BK209" i="6"/>
  <c r="BI209" i="6"/>
  <c r="BH209" i="6"/>
  <c r="BG209" i="6"/>
  <c r="BF209" i="6"/>
  <c r="T209" i="6"/>
  <c r="R209" i="6"/>
  <c r="P209" i="6"/>
  <c r="J209" i="6"/>
  <c r="BE209" i="6" s="1"/>
  <c r="BK208" i="6"/>
  <c r="BI208" i="6"/>
  <c r="BH208" i="6"/>
  <c r="BG208" i="6"/>
  <c r="BF208" i="6"/>
  <c r="T208" i="6"/>
  <c r="R208" i="6"/>
  <c r="P208" i="6"/>
  <c r="J208" i="6"/>
  <c r="BE208" i="6" s="1"/>
  <c r="BK207" i="6"/>
  <c r="BI207" i="6"/>
  <c r="BH207" i="6"/>
  <c r="BG207" i="6"/>
  <c r="BF207" i="6"/>
  <c r="T207" i="6"/>
  <c r="R207" i="6"/>
  <c r="P207" i="6"/>
  <c r="J207" i="6"/>
  <c r="BE207" i="6" s="1"/>
  <c r="BK206" i="6"/>
  <c r="BI206" i="6"/>
  <c r="BH206" i="6"/>
  <c r="BG206" i="6"/>
  <c r="BF206" i="6"/>
  <c r="T206" i="6"/>
  <c r="R206" i="6"/>
  <c r="P206" i="6"/>
  <c r="J206" i="6"/>
  <c r="BE206" i="6" s="1"/>
  <c r="BK205" i="6"/>
  <c r="BI205" i="6"/>
  <c r="BH205" i="6"/>
  <c r="BG205" i="6"/>
  <c r="BF205" i="6"/>
  <c r="T205" i="6"/>
  <c r="R205" i="6"/>
  <c r="P205" i="6"/>
  <c r="J205" i="6"/>
  <c r="BE205" i="6" s="1"/>
  <c r="BK204" i="6"/>
  <c r="BI204" i="6"/>
  <c r="BH204" i="6"/>
  <c r="BG204" i="6"/>
  <c r="BF204" i="6"/>
  <c r="T204" i="6"/>
  <c r="R204" i="6"/>
  <c r="P204" i="6"/>
  <c r="J204" i="6"/>
  <c r="BE204" i="6" s="1"/>
  <c r="BK203" i="6"/>
  <c r="BI203" i="6"/>
  <c r="BH203" i="6"/>
  <c r="BG203" i="6"/>
  <c r="BF203" i="6"/>
  <c r="T203" i="6"/>
  <c r="R203" i="6"/>
  <c r="P203" i="6"/>
  <c r="J203" i="6"/>
  <c r="BE203" i="6" s="1"/>
  <c r="BK202" i="6"/>
  <c r="BI202" i="6"/>
  <c r="BH202" i="6"/>
  <c r="BG202" i="6"/>
  <c r="BF202" i="6"/>
  <c r="T202" i="6"/>
  <c r="R202" i="6"/>
  <c r="P202" i="6"/>
  <c r="J202" i="6"/>
  <c r="BE202" i="6" s="1"/>
  <c r="BK201" i="6"/>
  <c r="BI201" i="6"/>
  <c r="BH201" i="6"/>
  <c r="BG201" i="6"/>
  <c r="BF201" i="6"/>
  <c r="T201" i="6"/>
  <c r="R201" i="6"/>
  <c r="P201" i="6"/>
  <c r="J201" i="6"/>
  <c r="BE201" i="6" s="1"/>
  <c r="BK200" i="6"/>
  <c r="BI200" i="6"/>
  <c r="BH200" i="6"/>
  <c r="BG200" i="6"/>
  <c r="BF200" i="6"/>
  <c r="T200" i="6"/>
  <c r="R200" i="6"/>
  <c r="P200" i="6"/>
  <c r="J200" i="6"/>
  <c r="BE200" i="6" s="1"/>
  <c r="BK199" i="6"/>
  <c r="BI199" i="6"/>
  <c r="BH199" i="6"/>
  <c r="BG199" i="6"/>
  <c r="BF199" i="6"/>
  <c r="T199" i="6"/>
  <c r="R199" i="6"/>
  <c r="P199" i="6"/>
  <c r="J199" i="6"/>
  <c r="BE199" i="6" s="1"/>
  <c r="BK198" i="6"/>
  <c r="BI198" i="6"/>
  <c r="BH198" i="6"/>
  <c r="BG198" i="6"/>
  <c r="BF198" i="6"/>
  <c r="T198" i="6"/>
  <c r="R198" i="6"/>
  <c r="P198" i="6"/>
  <c r="J198" i="6"/>
  <c r="BE198" i="6" s="1"/>
  <c r="BK197" i="6"/>
  <c r="BI197" i="6"/>
  <c r="BH197" i="6"/>
  <c r="BG197" i="6"/>
  <c r="BF197" i="6"/>
  <c r="T197" i="6"/>
  <c r="R197" i="6"/>
  <c r="P197" i="6"/>
  <c r="J197" i="6"/>
  <c r="BE197" i="6" s="1"/>
  <c r="BK196" i="6"/>
  <c r="BI196" i="6"/>
  <c r="BH196" i="6"/>
  <c r="BG196" i="6"/>
  <c r="BF196" i="6"/>
  <c r="T196" i="6"/>
  <c r="R196" i="6"/>
  <c r="P196" i="6"/>
  <c r="J196" i="6"/>
  <c r="BE196" i="6" s="1"/>
  <c r="BK195" i="6"/>
  <c r="BI195" i="6"/>
  <c r="BH195" i="6"/>
  <c r="BG195" i="6"/>
  <c r="BF195" i="6"/>
  <c r="T195" i="6"/>
  <c r="R195" i="6"/>
  <c r="P195" i="6"/>
  <c r="J195" i="6"/>
  <c r="BE195" i="6" s="1"/>
  <c r="BK194" i="6"/>
  <c r="BI194" i="6"/>
  <c r="BH194" i="6"/>
  <c r="BG194" i="6"/>
  <c r="BF194" i="6"/>
  <c r="T194" i="6"/>
  <c r="R194" i="6"/>
  <c r="P194" i="6"/>
  <c r="J194" i="6"/>
  <c r="BE194" i="6" s="1"/>
  <c r="BK193" i="6"/>
  <c r="BI193" i="6"/>
  <c r="BH193" i="6"/>
  <c r="BG193" i="6"/>
  <c r="BF193" i="6"/>
  <c r="T193" i="6"/>
  <c r="R193" i="6"/>
  <c r="P193" i="6"/>
  <c r="J193" i="6"/>
  <c r="BE193" i="6" s="1"/>
  <c r="BK192" i="6"/>
  <c r="BI192" i="6"/>
  <c r="BH192" i="6"/>
  <c r="BG192" i="6"/>
  <c r="BF192" i="6"/>
  <c r="T192" i="6"/>
  <c r="R192" i="6"/>
  <c r="P192" i="6"/>
  <c r="J192" i="6"/>
  <c r="BE192" i="6" s="1"/>
  <c r="BK191" i="6"/>
  <c r="BI191" i="6"/>
  <c r="BH191" i="6"/>
  <c r="BG191" i="6"/>
  <c r="BF191" i="6"/>
  <c r="T191" i="6"/>
  <c r="R191" i="6"/>
  <c r="P191" i="6"/>
  <c r="J191" i="6"/>
  <c r="BE191" i="6" s="1"/>
  <c r="BK190" i="6"/>
  <c r="BI190" i="6"/>
  <c r="BH190" i="6"/>
  <c r="BG190" i="6"/>
  <c r="BF190" i="6"/>
  <c r="T190" i="6"/>
  <c r="R190" i="6"/>
  <c r="P190" i="6"/>
  <c r="J190" i="6"/>
  <c r="BE190" i="6" s="1"/>
  <c r="BK189" i="6"/>
  <c r="BI189" i="6"/>
  <c r="BH189" i="6"/>
  <c r="BG189" i="6"/>
  <c r="BF189" i="6"/>
  <c r="T189" i="6"/>
  <c r="R189" i="6"/>
  <c r="P189" i="6"/>
  <c r="J189" i="6"/>
  <c r="BE189" i="6" s="1"/>
  <c r="BK188" i="6"/>
  <c r="BI188" i="6"/>
  <c r="BH188" i="6"/>
  <c r="BG188" i="6"/>
  <c r="BF188" i="6"/>
  <c r="T188" i="6"/>
  <c r="R188" i="6"/>
  <c r="P188" i="6"/>
  <c r="P187" i="6" s="1"/>
  <c r="J188" i="6"/>
  <c r="BE188" i="6" s="1"/>
  <c r="BK186" i="6"/>
  <c r="BI186" i="6"/>
  <c r="BH186" i="6"/>
  <c r="BG186" i="6"/>
  <c r="BF186" i="6"/>
  <c r="T186" i="6"/>
  <c r="R186" i="6"/>
  <c r="P186" i="6"/>
  <c r="J186" i="6"/>
  <c r="BE186" i="6" s="1"/>
  <c r="BK185" i="6"/>
  <c r="BI185" i="6"/>
  <c r="BH185" i="6"/>
  <c r="BG185" i="6"/>
  <c r="BF185" i="6"/>
  <c r="T185" i="6"/>
  <c r="R185" i="6"/>
  <c r="P185" i="6"/>
  <c r="J185" i="6"/>
  <c r="BE185" i="6" s="1"/>
  <c r="BK184" i="6"/>
  <c r="BI184" i="6"/>
  <c r="BH184" i="6"/>
  <c r="BG184" i="6"/>
  <c r="BF184" i="6"/>
  <c r="T184" i="6"/>
  <c r="R184" i="6"/>
  <c r="P184" i="6"/>
  <c r="J184" i="6"/>
  <c r="BE184" i="6" s="1"/>
  <c r="BK183" i="6"/>
  <c r="BI183" i="6"/>
  <c r="BH183" i="6"/>
  <c r="BG183" i="6"/>
  <c r="BF183" i="6"/>
  <c r="T183" i="6"/>
  <c r="R183" i="6"/>
  <c r="P183" i="6"/>
  <c r="J183" i="6"/>
  <c r="BE183" i="6" s="1"/>
  <c r="BK182" i="6"/>
  <c r="BI182" i="6"/>
  <c r="BH182" i="6"/>
  <c r="BG182" i="6"/>
  <c r="BF182" i="6"/>
  <c r="T182" i="6"/>
  <c r="R182" i="6"/>
  <c r="P182" i="6"/>
  <c r="J182" i="6"/>
  <c r="BE182" i="6" s="1"/>
  <c r="BK181" i="6"/>
  <c r="BI181" i="6"/>
  <c r="BH181" i="6"/>
  <c r="BG181" i="6"/>
  <c r="BF181" i="6"/>
  <c r="T181" i="6"/>
  <c r="R181" i="6"/>
  <c r="P181" i="6"/>
  <c r="J181" i="6"/>
  <c r="BE181" i="6" s="1"/>
  <c r="BK180" i="6"/>
  <c r="BI180" i="6"/>
  <c r="BH180" i="6"/>
  <c r="BG180" i="6"/>
  <c r="BF180" i="6"/>
  <c r="T180" i="6"/>
  <c r="R180" i="6"/>
  <c r="P180" i="6"/>
  <c r="J180" i="6"/>
  <c r="BE180" i="6" s="1"/>
  <c r="BK179" i="6"/>
  <c r="BI179" i="6"/>
  <c r="BH179" i="6"/>
  <c r="BG179" i="6"/>
  <c r="BF179" i="6"/>
  <c r="T179" i="6"/>
  <c r="R179" i="6"/>
  <c r="P179" i="6"/>
  <c r="J179" i="6"/>
  <c r="BE179" i="6" s="1"/>
  <c r="BK178" i="6"/>
  <c r="BI178" i="6"/>
  <c r="BH178" i="6"/>
  <c r="BG178" i="6"/>
  <c r="BF178" i="6"/>
  <c r="T178" i="6"/>
  <c r="R178" i="6"/>
  <c r="P178" i="6"/>
  <c r="J178" i="6"/>
  <c r="BE178" i="6" s="1"/>
  <c r="BK177" i="6"/>
  <c r="BI177" i="6"/>
  <c r="BH177" i="6"/>
  <c r="BG177" i="6"/>
  <c r="BF177" i="6"/>
  <c r="T177" i="6"/>
  <c r="R177" i="6"/>
  <c r="P177" i="6"/>
  <c r="J177" i="6"/>
  <c r="BE177" i="6" s="1"/>
  <c r="BK176" i="6"/>
  <c r="BI176" i="6"/>
  <c r="BH176" i="6"/>
  <c r="BG176" i="6"/>
  <c r="BF176" i="6"/>
  <c r="T176" i="6"/>
  <c r="R176" i="6"/>
  <c r="P176" i="6"/>
  <c r="J176" i="6"/>
  <c r="BE176" i="6" s="1"/>
  <c r="BK175" i="6"/>
  <c r="BI175" i="6"/>
  <c r="BH175" i="6"/>
  <c r="BG175" i="6"/>
  <c r="BF175" i="6"/>
  <c r="T175" i="6"/>
  <c r="R175" i="6"/>
  <c r="P175" i="6"/>
  <c r="J175" i="6"/>
  <c r="BE175" i="6" s="1"/>
  <c r="BK174" i="6"/>
  <c r="BI174" i="6"/>
  <c r="BH174" i="6"/>
  <c r="BG174" i="6"/>
  <c r="BF174" i="6"/>
  <c r="T174" i="6"/>
  <c r="R174" i="6"/>
  <c r="P174" i="6"/>
  <c r="J174" i="6"/>
  <c r="BE174" i="6" s="1"/>
  <c r="BK173" i="6"/>
  <c r="BI173" i="6"/>
  <c r="BH173" i="6"/>
  <c r="BG173" i="6"/>
  <c r="BF173" i="6"/>
  <c r="T173" i="6"/>
  <c r="R173" i="6"/>
  <c r="P173" i="6"/>
  <c r="J173" i="6"/>
  <c r="BE173" i="6" s="1"/>
  <c r="BK172" i="6"/>
  <c r="BI172" i="6"/>
  <c r="BH172" i="6"/>
  <c r="BG172" i="6"/>
  <c r="BF172" i="6"/>
  <c r="T172" i="6"/>
  <c r="R172" i="6"/>
  <c r="P172" i="6"/>
  <c r="J172" i="6"/>
  <c r="BE172" i="6" s="1"/>
  <c r="BK171" i="6"/>
  <c r="BI171" i="6"/>
  <c r="BH171" i="6"/>
  <c r="BG171" i="6"/>
  <c r="BF171" i="6"/>
  <c r="T171" i="6"/>
  <c r="R171" i="6"/>
  <c r="P171" i="6"/>
  <c r="J171" i="6"/>
  <c r="BE171" i="6" s="1"/>
  <c r="BK170" i="6"/>
  <c r="BI170" i="6"/>
  <c r="BH170" i="6"/>
  <c r="BG170" i="6"/>
  <c r="BF170" i="6"/>
  <c r="T170" i="6"/>
  <c r="R170" i="6"/>
  <c r="P170" i="6"/>
  <c r="J170" i="6"/>
  <c r="BE170" i="6" s="1"/>
  <c r="BK169" i="6"/>
  <c r="BI169" i="6"/>
  <c r="BH169" i="6"/>
  <c r="BG169" i="6"/>
  <c r="BF169" i="6"/>
  <c r="T169" i="6"/>
  <c r="R169" i="6"/>
  <c r="P169" i="6"/>
  <c r="J169" i="6"/>
  <c r="BE169" i="6" s="1"/>
  <c r="BK168" i="6"/>
  <c r="BI168" i="6"/>
  <c r="BH168" i="6"/>
  <c r="BG168" i="6"/>
  <c r="BF168" i="6"/>
  <c r="T168" i="6"/>
  <c r="R168" i="6"/>
  <c r="P168" i="6"/>
  <c r="J168" i="6"/>
  <c r="BE168" i="6" s="1"/>
  <c r="BK167" i="6"/>
  <c r="BI167" i="6"/>
  <c r="BH167" i="6"/>
  <c r="BG167" i="6"/>
  <c r="BF167" i="6"/>
  <c r="T167" i="6"/>
  <c r="R167" i="6"/>
  <c r="P167" i="6"/>
  <c r="J167" i="6"/>
  <c r="BE167" i="6" s="1"/>
  <c r="BK166" i="6"/>
  <c r="BI166" i="6"/>
  <c r="BH166" i="6"/>
  <c r="BG166" i="6"/>
  <c r="BF166" i="6"/>
  <c r="T166" i="6"/>
  <c r="R166" i="6"/>
  <c r="P166" i="6"/>
  <c r="J166" i="6"/>
  <c r="BE166" i="6" s="1"/>
  <c r="BK165" i="6"/>
  <c r="BI165" i="6"/>
  <c r="BH165" i="6"/>
  <c r="BG165" i="6"/>
  <c r="BF165" i="6"/>
  <c r="T165" i="6"/>
  <c r="R165" i="6"/>
  <c r="P165" i="6"/>
  <c r="J165" i="6"/>
  <c r="BE165" i="6" s="1"/>
  <c r="BK164" i="6"/>
  <c r="BI164" i="6"/>
  <c r="BH164" i="6"/>
  <c r="BG164" i="6"/>
  <c r="BF164" i="6"/>
  <c r="T164" i="6"/>
  <c r="R164" i="6"/>
  <c r="P164" i="6"/>
  <c r="J164" i="6"/>
  <c r="BE164" i="6" s="1"/>
  <c r="BK163" i="6"/>
  <c r="BI163" i="6"/>
  <c r="BH163" i="6"/>
  <c r="BG163" i="6"/>
  <c r="BF163" i="6"/>
  <c r="T163" i="6"/>
  <c r="R163" i="6"/>
  <c r="P163" i="6"/>
  <c r="J163" i="6"/>
  <c r="BE163" i="6" s="1"/>
  <c r="BK162" i="6"/>
  <c r="BI162" i="6"/>
  <c r="BH162" i="6"/>
  <c r="BG162" i="6"/>
  <c r="BF162" i="6"/>
  <c r="T162" i="6"/>
  <c r="R162" i="6"/>
  <c r="P162" i="6"/>
  <c r="J162" i="6"/>
  <c r="BE162" i="6" s="1"/>
  <c r="BK161" i="6"/>
  <c r="BI161" i="6"/>
  <c r="BH161" i="6"/>
  <c r="BG161" i="6"/>
  <c r="BF161" i="6"/>
  <c r="T161" i="6"/>
  <c r="R161" i="6"/>
  <c r="P161" i="6"/>
  <c r="J161" i="6"/>
  <c r="BE161" i="6" s="1"/>
  <c r="BK160" i="6"/>
  <c r="BI160" i="6"/>
  <c r="BH160" i="6"/>
  <c r="BG160" i="6"/>
  <c r="BF160" i="6"/>
  <c r="T160" i="6"/>
  <c r="R160" i="6"/>
  <c r="P160" i="6"/>
  <c r="J160" i="6"/>
  <c r="BE160" i="6" s="1"/>
  <c r="BK159" i="6"/>
  <c r="BI159" i="6"/>
  <c r="BH159" i="6"/>
  <c r="BG159" i="6"/>
  <c r="BF159" i="6"/>
  <c r="T159" i="6"/>
  <c r="R159" i="6"/>
  <c r="P159" i="6"/>
  <c r="J159" i="6"/>
  <c r="BE159" i="6" s="1"/>
  <c r="BK158" i="6"/>
  <c r="BI158" i="6"/>
  <c r="BH158" i="6"/>
  <c r="BG158" i="6"/>
  <c r="BF158" i="6"/>
  <c r="T158" i="6"/>
  <c r="R158" i="6"/>
  <c r="P158" i="6"/>
  <c r="J158" i="6"/>
  <c r="BE158" i="6" s="1"/>
  <c r="BK157" i="6"/>
  <c r="BI157" i="6"/>
  <c r="BH157" i="6"/>
  <c r="BG157" i="6"/>
  <c r="BF157" i="6"/>
  <c r="T157" i="6"/>
  <c r="R157" i="6"/>
  <c r="P157" i="6"/>
  <c r="J157" i="6"/>
  <c r="BE157" i="6" s="1"/>
  <c r="BK156" i="6"/>
  <c r="BI156" i="6"/>
  <c r="BH156" i="6"/>
  <c r="BG156" i="6"/>
  <c r="BF156" i="6"/>
  <c r="T156" i="6"/>
  <c r="R156" i="6"/>
  <c r="P156" i="6"/>
  <c r="J156" i="6"/>
  <c r="BE156" i="6" s="1"/>
  <c r="BK155" i="6"/>
  <c r="BI155" i="6"/>
  <c r="BH155" i="6"/>
  <c r="BG155" i="6"/>
  <c r="BF155" i="6"/>
  <c r="T155" i="6"/>
  <c r="R155" i="6"/>
  <c r="P155" i="6"/>
  <c r="J155" i="6"/>
  <c r="BE155" i="6" s="1"/>
  <c r="BK154" i="6"/>
  <c r="BI154" i="6"/>
  <c r="BH154" i="6"/>
  <c r="BG154" i="6"/>
  <c r="BF154" i="6"/>
  <c r="T154" i="6"/>
  <c r="R154" i="6"/>
  <c r="P154" i="6"/>
  <c r="J154" i="6"/>
  <c r="BE154" i="6" s="1"/>
  <c r="BK153" i="6"/>
  <c r="BI153" i="6"/>
  <c r="BH153" i="6"/>
  <c r="BG153" i="6"/>
  <c r="BF153" i="6"/>
  <c r="T153" i="6"/>
  <c r="R153" i="6"/>
  <c r="P153" i="6"/>
  <c r="J153" i="6"/>
  <c r="BE153" i="6" s="1"/>
  <c r="BK152" i="6"/>
  <c r="BI152" i="6"/>
  <c r="BH152" i="6"/>
  <c r="BG152" i="6"/>
  <c r="BF152" i="6"/>
  <c r="T152" i="6"/>
  <c r="R152" i="6"/>
  <c r="P152" i="6"/>
  <c r="J152" i="6"/>
  <c r="BE152" i="6" s="1"/>
  <c r="BK151" i="6"/>
  <c r="BI151" i="6"/>
  <c r="BH151" i="6"/>
  <c r="BG151" i="6"/>
  <c r="BF151" i="6"/>
  <c r="T151" i="6"/>
  <c r="R151" i="6"/>
  <c r="P151" i="6"/>
  <c r="J151" i="6"/>
  <c r="BE151" i="6" s="1"/>
  <c r="BK150" i="6"/>
  <c r="BI150" i="6"/>
  <c r="BH150" i="6"/>
  <c r="BG150" i="6"/>
  <c r="BF150" i="6"/>
  <c r="T150" i="6"/>
  <c r="R150" i="6"/>
  <c r="P150" i="6"/>
  <c r="J150" i="6"/>
  <c r="BE150" i="6" s="1"/>
  <c r="BK149" i="6"/>
  <c r="BI149" i="6"/>
  <c r="BH149" i="6"/>
  <c r="BG149" i="6"/>
  <c r="BF149" i="6"/>
  <c r="T149" i="6"/>
  <c r="R149" i="6"/>
  <c r="P149" i="6"/>
  <c r="J149" i="6"/>
  <c r="BE149" i="6" s="1"/>
  <c r="BK148" i="6"/>
  <c r="BI148" i="6"/>
  <c r="BH148" i="6"/>
  <c r="BG148" i="6"/>
  <c r="BF148" i="6"/>
  <c r="T148" i="6"/>
  <c r="R148" i="6"/>
  <c r="P148" i="6"/>
  <c r="J148" i="6"/>
  <c r="BE148" i="6" s="1"/>
  <c r="BK147" i="6"/>
  <c r="BI147" i="6"/>
  <c r="BH147" i="6"/>
  <c r="BG147" i="6"/>
  <c r="BF147" i="6"/>
  <c r="T147" i="6"/>
  <c r="R147" i="6"/>
  <c r="P147" i="6"/>
  <c r="J147" i="6"/>
  <c r="BE147" i="6" s="1"/>
  <c r="BK146" i="6"/>
  <c r="BI146" i="6"/>
  <c r="BH146" i="6"/>
  <c r="BG146" i="6"/>
  <c r="BF146" i="6"/>
  <c r="T146" i="6"/>
  <c r="R146" i="6"/>
  <c r="P146" i="6"/>
  <c r="J146" i="6"/>
  <c r="BE146" i="6" s="1"/>
  <c r="BK145" i="6"/>
  <c r="BI145" i="6"/>
  <c r="BH145" i="6"/>
  <c r="BG145" i="6"/>
  <c r="BF145" i="6"/>
  <c r="T145" i="6"/>
  <c r="R145" i="6"/>
  <c r="P145" i="6"/>
  <c r="J145" i="6"/>
  <c r="BE145" i="6" s="1"/>
  <c r="BK144" i="6"/>
  <c r="BI144" i="6"/>
  <c r="BH144" i="6"/>
  <c r="BG144" i="6"/>
  <c r="BF144" i="6"/>
  <c r="T144" i="6"/>
  <c r="R144" i="6"/>
  <c r="P144" i="6"/>
  <c r="J144" i="6"/>
  <c r="BE144" i="6" s="1"/>
  <c r="BK143" i="6"/>
  <c r="BI143" i="6"/>
  <c r="BH143" i="6"/>
  <c r="BG143" i="6"/>
  <c r="BF143" i="6"/>
  <c r="T143" i="6"/>
  <c r="R143" i="6"/>
  <c r="P143" i="6"/>
  <c r="J143" i="6"/>
  <c r="BE143" i="6" s="1"/>
  <c r="BK142" i="6"/>
  <c r="BI142" i="6"/>
  <c r="BH142" i="6"/>
  <c r="BG142" i="6"/>
  <c r="BF142" i="6"/>
  <c r="T142" i="6"/>
  <c r="R142" i="6"/>
  <c r="P142" i="6"/>
  <c r="J142" i="6"/>
  <c r="BE142" i="6" s="1"/>
  <c r="BK141" i="6"/>
  <c r="BI141" i="6"/>
  <c r="BH141" i="6"/>
  <c r="BG141" i="6"/>
  <c r="BF141" i="6"/>
  <c r="T141" i="6"/>
  <c r="R141" i="6"/>
  <c r="P141" i="6"/>
  <c r="J141" i="6"/>
  <c r="BE141" i="6" s="1"/>
  <c r="BK140" i="6"/>
  <c r="BI140" i="6"/>
  <c r="BH140" i="6"/>
  <c r="BG140" i="6"/>
  <c r="BF140" i="6"/>
  <c r="T140" i="6"/>
  <c r="R140" i="6"/>
  <c r="P140" i="6"/>
  <c r="J140" i="6"/>
  <c r="BE140" i="6" s="1"/>
  <c r="BK139" i="6"/>
  <c r="BI139" i="6"/>
  <c r="BH139" i="6"/>
  <c r="BG139" i="6"/>
  <c r="BF139" i="6"/>
  <c r="T139" i="6"/>
  <c r="R139" i="6"/>
  <c r="P139" i="6"/>
  <c r="J139" i="6"/>
  <c r="BE139" i="6" s="1"/>
  <c r="BK138" i="6"/>
  <c r="BI138" i="6"/>
  <c r="BH138" i="6"/>
  <c r="BG138" i="6"/>
  <c r="BF138" i="6"/>
  <c r="T138" i="6"/>
  <c r="R138" i="6"/>
  <c r="P138" i="6"/>
  <c r="J138" i="6"/>
  <c r="BE138" i="6" s="1"/>
  <c r="BK137" i="6"/>
  <c r="BI137" i="6"/>
  <c r="BH137" i="6"/>
  <c r="BG137" i="6"/>
  <c r="BF137" i="6"/>
  <c r="T137" i="6"/>
  <c r="R137" i="6"/>
  <c r="P137" i="6"/>
  <c r="J137" i="6"/>
  <c r="BE137" i="6" s="1"/>
  <c r="BK136" i="6"/>
  <c r="BI136" i="6"/>
  <c r="BH136" i="6"/>
  <c r="BG136" i="6"/>
  <c r="BF136" i="6"/>
  <c r="T136" i="6"/>
  <c r="R136" i="6"/>
  <c r="P136" i="6"/>
  <c r="J136" i="6"/>
  <c r="BE136" i="6" s="1"/>
  <c r="BK135" i="6"/>
  <c r="BI135" i="6"/>
  <c r="BH135" i="6"/>
  <c r="BG135" i="6"/>
  <c r="BF135" i="6"/>
  <c r="T135" i="6"/>
  <c r="R135" i="6"/>
  <c r="P135" i="6"/>
  <c r="J135" i="6"/>
  <c r="BE135" i="6" s="1"/>
  <c r="BK134" i="6"/>
  <c r="BK131" i="6" s="1"/>
  <c r="BI134" i="6"/>
  <c r="BH134" i="6"/>
  <c r="BG134" i="6"/>
  <c r="BF134" i="6"/>
  <c r="T134" i="6"/>
  <c r="R134" i="6"/>
  <c r="P134" i="6"/>
  <c r="J134" i="6"/>
  <c r="BE134" i="6" s="1"/>
  <c r="BK133" i="6"/>
  <c r="BI133" i="6"/>
  <c r="BH133" i="6"/>
  <c r="BG133" i="6"/>
  <c r="BF133" i="6"/>
  <c r="T133" i="6"/>
  <c r="R133" i="6"/>
  <c r="P133" i="6"/>
  <c r="J133" i="6"/>
  <c r="BE133" i="6" s="1"/>
  <c r="BK132" i="6"/>
  <c r="BI132" i="6"/>
  <c r="BH132" i="6"/>
  <c r="BG132" i="6"/>
  <c r="BF132" i="6"/>
  <c r="T132" i="6"/>
  <c r="R132" i="6"/>
  <c r="P132" i="6"/>
  <c r="J132" i="6"/>
  <c r="BE132" i="6" s="1"/>
  <c r="R131" i="6"/>
  <c r="J126" i="6"/>
  <c r="F126" i="6"/>
  <c r="J125" i="6"/>
  <c r="F125" i="6"/>
  <c r="J123" i="6"/>
  <c r="F123" i="6"/>
  <c r="E121" i="6"/>
  <c r="J108" i="6"/>
  <c r="J104" i="6"/>
  <c r="J100" i="6"/>
  <c r="J92" i="6"/>
  <c r="F92" i="6"/>
  <c r="J91" i="6"/>
  <c r="F91" i="6"/>
  <c r="F89" i="6"/>
  <c r="E87" i="6"/>
  <c r="E85" i="6"/>
  <c r="J37" i="6"/>
  <c r="J36" i="6"/>
  <c r="J35" i="6"/>
  <c r="J12" i="6"/>
  <c r="J89" i="6" s="1"/>
  <c r="E7" i="6"/>
  <c r="E119" i="6" s="1"/>
  <c r="BK343" i="5"/>
  <c r="BI343" i="5"/>
  <c r="BH343" i="5"/>
  <c r="BG343" i="5"/>
  <c r="BF343" i="5"/>
  <c r="T343" i="5"/>
  <c r="R343" i="5"/>
  <c r="P343" i="5"/>
  <c r="J343" i="5"/>
  <c r="BE343" i="5" s="1"/>
  <c r="BK342" i="5"/>
  <c r="BI342" i="5"/>
  <c r="BH342" i="5"/>
  <c r="BG342" i="5"/>
  <c r="BF342" i="5"/>
  <c r="T342" i="5"/>
  <c r="R342" i="5"/>
  <c r="P342" i="5"/>
  <c r="J342" i="5"/>
  <c r="BE342" i="5" s="1"/>
  <c r="BK341" i="5"/>
  <c r="BI341" i="5"/>
  <c r="BH341" i="5"/>
  <c r="BG341" i="5"/>
  <c r="BF341" i="5"/>
  <c r="T341" i="5"/>
  <c r="R341" i="5"/>
  <c r="P341" i="5"/>
  <c r="J341" i="5"/>
  <c r="BE341" i="5" s="1"/>
  <c r="BK340" i="5"/>
  <c r="BI340" i="5"/>
  <c r="BH340" i="5"/>
  <c r="BG340" i="5"/>
  <c r="BF340" i="5"/>
  <c r="T340" i="5"/>
  <c r="R340" i="5"/>
  <c r="P340" i="5"/>
  <c r="J340" i="5"/>
  <c r="BE340" i="5" s="1"/>
  <c r="BK339" i="5"/>
  <c r="BI339" i="5"/>
  <c r="BH339" i="5"/>
  <c r="BG339" i="5"/>
  <c r="BF339" i="5"/>
  <c r="T339" i="5"/>
  <c r="R339" i="5"/>
  <c r="P339" i="5"/>
  <c r="J339" i="5"/>
  <c r="BE339" i="5" s="1"/>
  <c r="BK338" i="5"/>
  <c r="BI338" i="5"/>
  <c r="BH338" i="5"/>
  <c r="BG338" i="5"/>
  <c r="BF338" i="5"/>
  <c r="T338" i="5"/>
  <c r="R338" i="5"/>
  <c r="P338" i="5"/>
  <c r="J338" i="5"/>
  <c r="BE338" i="5" s="1"/>
  <c r="BK337" i="5"/>
  <c r="BI337" i="5"/>
  <c r="BH337" i="5"/>
  <c r="BG337" i="5"/>
  <c r="BF337" i="5"/>
  <c r="T337" i="5"/>
  <c r="R337" i="5"/>
  <c r="P337" i="5"/>
  <c r="J337" i="5"/>
  <c r="BE337" i="5" s="1"/>
  <c r="BK336" i="5"/>
  <c r="BI336" i="5"/>
  <c r="BH336" i="5"/>
  <c r="BG336" i="5"/>
  <c r="BF336" i="5"/>
  <c r="T336" i="5"/>
  <c r="R336" i="5"/>
  <c r="P336" i="5"/>
  <c r="J336" i="5"/>
  <c r="BE336" i="5" s="1"/>
  <c r="BK335" i="5"/>
  <c r="BI335" i="5"/>
  <c r="BH335" i="5"/>
  <c r="BG335" i="5"/>
  <c r="BF335" i="5"/>
  <c r="T335" i="5"/>
  <c r="R335" i="5"/>
  <c r="P335" i="5"/>
  <c r="J335" i="5"/>
  <c r="BE335" i="5" s="1"/>
  <c r="BK334" i="5"/>
  <c r="BI334" i="5"/>
  <c r="BH334" i="5"/>
  <c r="BG334" i="5"/>
  <c r="BF334" i="5"/>
  <c r="T334" i="5"/>
  <c r="R334" i="5"/>
  <c r="P334" i="5"/>
  <c r="J334" i="5"/>
  <c r="BE334" i="5" s="1"/>
  <c r="BK333" i="5"/>
  <c r="BI333" i="5"/>
  <c r="BH333" i="5"/>
  <c r="BG333" i="5"/>
  <c r="BF333" i="5"/>
  <c r="T333" i="5"/>
  <c r="R333" i="5"/>
  <c r="P333" i="5"/>
  <c r="J333" i="5"/>
  <c r="BE333" i="5" s="1"/>
  <c r="BK332" i="5"/>
  <c r="BI332" i="5"/>
  <c r="BH332" i="5"/>
  <c r="BG332" i="5"/>
  <c r="BF332" i="5"/>
  <c r="T332" i="5"/>
  <c r="R332" i="5"/>
  <c r="P332" i="5"/>
  <c r="J332" i="5"/>
  <c r="BE332" i="5" s="1"/>
  <c r="BK331" i="5"/>
  <c r="BI331" i="5"/>
  <c r="BH331" i="5"/>
  <c r="BG331" i="5"/>
  <c r="BF331" i="5"/>
  <c r="T331" i="5"/>
  <c r="R331" i="5"/>
  <c r="P331" i="5"/>
  <c r="J331" i="5"/>
  <c r="BE331" i="5" s="1"/>
  <c r="BK330" i="5"/>
  <c r="BI330" i="5"/>
  <c r="BH330" i="5"/>
  <c r="BG330" i="5"/>
  <c r="BF330" i="5"/>
  <c r="T330" i="5"/>
  <c r="R330" i="5"/>
  <c r="P330" i="5"/>
  <c r="J330" i="5"/>
  <c r="BE330" i="5" s="1"/>
  <c r="BK329" i="5"/>
  <c r="BI329" i="5"/>
  <c r="BH329" i="5"/>
  <c r="BG329" i="5"/>
  <c r="BF329" i="5"/>
  <c r="T329" i="5"/>
  <c r="R329" i="5"/>
  <c r="P329" i="5"/>
  <c r="J329" i="5"/>
  <c r="BE329" i="5" s="1"/>
  <c r="BK328" i="5"/>
  <c r="BI328" i="5"/>
  <c r="BH328" i="5"/>
  <c r="BG328" i="5"/>
  <c r="BF328" i="5"/>
  <c r="T328" i="5"/>
  <c r="R328" i="5"/>
  <c r="P328" i="5"/>
  <c r="J328" i="5"/>
  <c r="BE328" i="5" s="1"/>
  <c r="BK327" i="5"/>
  <c r="BI327" i="5"/>
  <c r="BH327" i="5"/>
  <c r="BG327" i="5"/>
  <c r="BF327" i="5"/>
  <c r="T327" i="5"/>
  <c r="R327" i="5"/>
  <c r="P327" i="5"/>
  <c r="J327" i="5"/>
  <c r="BE327" i="5" s="1"/>
  <c r="BK326" i="5"/>
  <c r="BI326" i="5"/>
  <c r="BH326" i="5"/>
  <c r="BG326" i="5"/>
  <c r="BF326" i="5"/>
  <c r="T326" i="5"/>
  <c r="R326" i="5"/>
  <c r="P326" i="5"/>
  <c r="J326" i="5"/>
  <c r="BE326" i="5" s="1"/>
  <c r="BK325" i="5"/>
  <c r="BI325" i="5"/>
  <c r="BH325" i="5"/>
  <c r="BG325" i="5"/>
  <c r="BF325" i="5"/>
  <c r="T325" i="5"/>
  <c r="R325" i="5"/>
  <c r="P325" i="5"/>
  <c r="J325" i="5"/>
  <c r="BE325" i="5" s="1"/>
  <c r="BK324" i="5"/>
  <c r="BI324" i="5"/>
  <c r="BH324" i="5"/>
  <c r="BG324" i="5"/>
  <c r="BF324" i="5"/>
  <c r="T324" i="5"/>
  <c r="R324" i="5"/>
  <c r="P324" i="5"/>
  <c r="J324" i="5"/>
  <c r="BE324" i="5" s="1"/>
  <c r="BK323" i="5"/>
  <c r="BI323" i="5"/>
  <c r="BH323" i="5"/>
  <c r="BG323" i="5"/>
  <c r="BF323" i="5"/>
  <c r="T323" i="5"/>
  <c r="R323" i="5"/>
  <c r="P323" i="5"/>
  <c r="J323" i="5"/>
  <c r="BE323" i="5" s="1"/>
  <c r="BK322" i="5"/>
  <c r="BI322" i="5"/>
  <c r="BH322" i="5"/>
  <c r="BG322" i="5"/>
  <c r="BF322" i="5"/>
  <c r="T322" i="5"/>
  <c r="R322" i="5"/>
  <c r="P322" i="5"/>
  <c r="J322" i="5"/>
  <c r="BE322" i="5" s="1"/>
  <c r="BK321" i="5"/>
  <c r="BI321" i="5"/>
  <c r="BH321" i="5"/>
  <c r="BG321" i="5"/>
  <c r="BF321" i="5"/>
  <c r="T321" i="5"/>
  <c r="R321" i="5"/>
  <c r="P321" i="5"/>
  <c r="J321" i="5"/>
  <c r="BE321" i="5" s="1"/>
  <c r="BK320" i="5"/>
  <c r="BI320" i="5"/>
  <c r="BH320" i="5"/>
  <c r="BG320" i="5"/>
  <c r="BF320" i="5"/>
  <c r="T320" i="5"/>
  <c r="R320" i="5"/>
  <c r="P320" i="5"/>
  <c r="J320" i="5"/>
  <c r="BE320" i="5" s="1"/>
  <c r="BK319" i="5"/>
  <c r="BI319" i="5"/>
  <c r="BH319" i="5"/>
  <c r="BG319" i="5"/>
  <c r="BF319" i="5"/>
  <c r="T319" i="5"/>
  <c r="R319" i="5"/>
  <c r="P319" i="5"/>
  <c r="J319" i="5"/>
  <c r="BE319" i="5" s="1"/>
  <c r="BK318" i="5"/>
  <c r="BI318" i="5"/>
  <c r="BH318" i="5"/>
  <c r="BG318" i="5"/>
  <c r="BF318" i="5"/>
  <c r="T318" i="5"/>
  <c r="R318" i="5"/>
  <c r="P318" i="5"/>
  <c r="J318" i="5"/>
  <c r="BE318" i="5" s="1"/>
  <c r="BK317" i="5"/>
  <c r="BI317" i="5"/>
  <c r="BH317" i="5"/>
  <c r="BG317" i="5"/>
  <c r="BF317" i="5"/>
  <c r="T317" i="5"/>
  <c r="R317" i="5"/>
  <c r="P317" i="5"/>
  <c r="P316" i="5" s="1"/>
  <c r="J317" i="5"/>
  <c r="BE317" i="5" s="1"/>
  <c r="R316" i="5"/>
  <c r="BK315" i="5"/>
  <c r="BI315" i="5"/>
  <c r="BH315" i="5"/>
  <c r="BG315" i="5"/>
  <c r="BF315" i="5"/>
  <c r="T315" i="5"/>
  <c r="R315" i="5"/>
  <c r="P315" i="5"/>
  <c r="J315" i="5"/>
  <c r="BE315" i="5" s="1"/>
  <c r="BK314" i="5"/>
  <c r="BI314" i="5"/>
  <c r="BH314" i="5"/>
  <c r="BG314" i="5"/>
  <c r="BF314" i="5"/>
  <c r="T314" i="5"/>
  <c r="T313" i="5" s="1"/>
  <c r="R314" i="5"/>
  <c r="R313" i="5" s="1"/>
  <c r="P314" i="5"/>
  <c r="J314" i="5"/>
  <c r="BE314" i="5" s="1"/>
  <c r="BK313" i="5"/>
  <c r="J313" i="5" s="1"/>
  <c r="J108" i="5" s="1"/>
  <c r="BK312" i="5"/>
  <c r="BI312" i="5"/>
  <c r="BH312" i="5"/>
  <c r="BG312" i="5"/>
  <c r="BF312" i="5"/>
  <c r="T312" i="5"/>
  <c r="R312" i="5"/>
  <c r="P312" i="5"/>
  <c r="J312" i="5"/>
  <c r="BE312" i="5" s="1"/>
  <c r="BK311" i="5"/>
  <c r="BI311" i="5"/>
  <c r="BH311" i="5"/>
  <c r="BG311" i="5"/>
  <c r="BF311" i="5"/>
  <c r="T311" i="5"/>
  <c r="R311" i="5"/>
  <c r="P311" i="5"/>
  <c r="J311" i="5"/>
  <c r="BE311" i="5" s="1"/>
  <c r="BK310" i="5"/>
  <c r="BI310" i="5"/>
  <c r="BH310" i="5"/>
  <c r="BG310" i="5"/>
  <c r="BF310" i="5"/>
  <c r="T310" i="5"/>
  <c r="R310" i="5"/>
  <c r="P310" i="5"/>
  <c r="J310" i="5"/>
  <c r="BE310" i="5" s="1"/>
  <c r="BK309" i="5"/>
  <c r="BI309" i="5"/>
  <c r="BH309" i="5"/>
  <c r="BG309" i="5"/>
  <c r="BF309" i="5"/>
  <c r="T309" i="5"/>
  <c r="R309" i="5"/>
  <c r="P309" i="5"/>
  <c r="J309" i="5"/>
  <c r="BE309" i="5" s="1"/>
  <c r="BK308" i="5"/>
  <c r="BI308" i="5"/>
  <c r="BH308" i="5"/>
  <c r="BG308" i="5"/>
  <c r="BF308" i="5"/>
  <c r="T308" i="5"/>
  <c r="R308" i="5"/>
  <c r="P308" i="5"/>
  <c r="J308" i="5"/>
  <c r="BE308" i="5" s="1"/>
  <c r="BK307" i="5"/>
  <c r="BI307" i="5"/>
  <c r="BH307" i="5"/>
  <c r="BG307" i="5"/>
  <c r="BF307" i="5"/>
  <c r="T307" i="5"/>
  <c r="R307" i="5"/>
  <c r="P307" i="5"/>
  <c r="J307" i="5"/>
  <c r="BE307" i="5" s="1"/>
  <c r="BK306" i="5"/>
  <c r="BI306" i="5"/>
  <c r="BH306" i="5"/>
  <c r="BG306" i="5"/>
  <c r="BF306" i="5"/>
  <c r="T306" i="5"/>
  <c r="R306" i="5"/>
  <c r="P306" i="5"/>
  <c r="J306" i="5"/>
  <c r="BE306" i="5" s="1"/>
  <c r="BK305" i="5"/>
  <c r="BI305" i="5"/>
  <c r="BH305" i="5"/>
  <c r="BG305" i="5"/>
  <c r="BF305" i="5"/>
  <c r="T305" i="5"/>
  <c r="R305" i="5"/>
  <c r="P305" i="5"/>
  <c r="J305" i="5"/>
  <c r="BE305" i="5" s="1"/>
  <c r="BK304" i="5"/>
  <c r="BI304" i="5"/>
  <c r="BH304" i="5"/>
  <c r="BG304" i="5"/>
  <c r="BF304" i="5"/>
  <c r="T304" i="5"/>
  <c r="R304" i="5"/>
  <c r="P304" i="5"/>
  <c r="J304" i="5"/>
  <c r="BE304" i="5" s="1"/>
  <c r="BK303" i="5"/>
  <c r="BI303" i="5"/>
  <c r="BH303" i="5"/>
  <c r="BG303" i="5"/>
  <c r="BF303" i="5"/>
  <c r="T303" i="5"/>
  <c r="R303" i="5"/>
  <c r="P303" i="5"/>
  <c r="J303" i="5"/>
  <c r="BE303" i="5" s="1"/>
  <c r="BK302" i="5"/>
  <c r="BI302" i="5"/>
  <c r="BH302" i="5"/>
  <c r="BG302" i="5"/>
  <c r="BF302" i="5"/>
  <c r="T302" i="5"/>
  <c r="R302" i="5"/>
  <c r="P302" i="5"/>
  <c r="J302" i="5"/>
  <c r="BE302" i="5" s="1"/>
  <c r="BK301" i="5"/>
  <c r="BI301" i="5"/>
  <c r="BH301" i="5"/>
  <c r="BG301" i="5"/>
  <c r="BF301" i="5"/>
  <c r="T301" i="5"/>
  <c r="R301" i="5"/>
  <c r="P301" i="5"/>
  <c r="J301" i="5"/>
  <c r="BE301" i="5" s="1"/>
  <c r="BK300" i="5"/>
  <c r="BI300" i="5"/>
  <c r="BH300" i="5"/>
  <c r="BG300" i="5"/>
  <c r="BF300" i="5"/>
  <c r="T300" i="5"/>
  <c r="R300" i="5"/>
  <c r="P300" i="5"/>
  <c r="J300" i="5"/>
  <c r="BE300" i="5" s="1"/>
  <c r="BK299" i="5"/>
  <c r="BI299" i="5"/>
  <c r="BH299" i="5"/>
  <c r="BG299" i="5"/>
  <c r="BF299" i="5"/>
  <c r="T299" i="5"/>
  <c r="R299" i="5"/>
  <c r="P299" i="5"/>
  <c r="J299" i="5"/>
  <c r="BE299" i="5" s="1"/>
  <c r="BK298" i="5"/>
  <c r="BI298" i="5"/>
  <c r="BH298" i="5"/>
  <c r="BG298" i="5"/>
  <c r="BF298" i="5"/>
  <c r="T298" i="5"/>
  <c r="R298" i="5"/>
  <c r="P298" i="5"/>
  <c r="J298" i="5"/>
  <c r="BE298" i="5" s="1"/>
  <c r="BK297" i="5"/>
  <c r="BI297" i="5"/>
  <c r="BH297" i="5"/>
  <c r="BG297" i="5"/>
  <c r="BF297" i="5"/>
  <c r="T297" i="5"/>
  <c r="T295" i="5" s="1"/>
  <c r="R297" i="5"/>
  <c r="P297" i="5"/>
  <c r="J297" i="5"/>
  <c r="BE297" i="5" s="1"/>
  <c r="BK296" i="5"/>
  <c r="BK295" i="5" s="1"/>
  <c r="J295" i="5" s="1"/>
  <c r="J107" i="5" s="1"/>
  <c r="BI296" i="5"/>
  <c r="BH296" i="5"/>
  <c r="BG296" i="5"/>
  <c r="BF296" i="5"/>
  <c r="T296" i="5"/>
  <c r="R296" i="5"/>
  <c r="P296" i="5"/>
  <c r="J296" i="5"/>
  <c r="BE296" i="5" s="1"/>
  <c r="R295" i="5"/>
  <c r="BK294" i="5"/>
  <c r="BI294" i="5"/>
  <c r="BH294" i="5"/>
  <c r="BG294" i="5"/>
  <c r="BF294" i="5"/>
  <c r="T294" i="5"/>
  <c r="R294" i="5"/>
  <c r="P294" i="5"/>
  <c r="J294" i="5"/>
  <c r="BE294" i="5" s="1"/>
  <c r="BK293" i="5"/>
  <c r="BI293" i="5"/>
  <c r="BH293" i="5"/>
  <c r="BG293" i="5"/>
  <c r="BF293" i="5"/>
  <c r="T293" i="5"/>
  <c r="R293" i="5"/>
  <c r="P293" i="5"/>
  <c r="J293" i="5"/>
  <c r="BE293" i="5" s="1"/>
  <c r="BK292" i="5"/>
  <c r="BI292" i="5"/>
  <c r="BH292" i="5"/>
  <c r="BG292" i="5"/>
  <c r="BF292" i="5"/>
  <c r="T292" i="5"/>
  <c r="R292" i="5"/>
  <c r="P292" i="5"/>
  <c r="J292" i="5"/>
  <c r="BE292" i="5" s="1"/>
  <c r="BK291" i="5"/>
  <c r="BI291" i="5"/>
  <c r="BH291" i="5"/>
  <c r="BG291" i="5"/>
  <c r="BF291" i="5"/>
  <c r="T291" i="5"/>
  <c r="R291" i="5"/>
  <c r="P291" i="5"/>
  <c r="J291" i="5"/>
  <c r="BE291" i="5" s="1"/>
  <c r="BK290" i="5"/>
  <c r="BI290" i="5"/>
  <c r="BH290" i="5"/>
  <c r="BG290" i="5"/>
  <c r="BF290" i="5"/>
  <c r="T290" i="5"/>
  <c r="R290" i="5"/>
  <c r="P290" i="5"/>
  <c r="J290" i="5"/>
  <c r="BE290" i="5" s="1"/>
  <c r="BK289" i="5"/>
  <c r="BI289" i="5"/>
  <c r="BH289" i="5"/>
  <c r="BG289" i="5"/>
  <c r="BF289" i="5"/>
  <c r="T289" i="5"/>
  <c r="R289" i="5"/>
  <c r="P289" i="5"/>
  <c r="J289" i="5"/>
  <c r="BE289" i="5" s="1"/>
  <c r="BK288" i="5"/>
  <c r="BI288" i="5"/>
  <c r="BH288" i="5"/>
  <c r="BG288" i="5"/>
  <c r="BF288" i="5"/>
  <c r="T288" i="5"/>
  <c r="R288" i="5"/>
  <c r="P288" i="5"/>
  <c r="J288" i="5"/>
  <c r="BE288" i="5" s="1"/>
  <c r="BK287" i="5"/>
  <c r="BI287" i="5"/>
  <c r="BH287" i="5"/>
  <c r="BG287" i="5"/>
  <c r="BF287" i="5"/>
  <c r="T287" i="5"/>
  <c r="R287" i="5"/>
  <c r="P287" i="5"/>
  <c r="J287" i="5"/>
  <c r="BE287" i="5" s="1"/>
  <c r="BK286" i="5"/>
  <c r="BI286" i="5"/>
  <c r="BH286" i="5"/>
  <c r="BG286" i="5"/>
  <c r="BF286" i="5"/>
  <c r="T286" i="5"/>
  <c r="R286" i="5"/>
  <c r="P286" i="5"/>
  <c r="J286" i="5"/>
  <c r="BE286" i="5" s="1"/>
  <c r="BK285" i="5"/>
  <c r="BI285" i="5"/>
  <c r="BH285" i="5"/>
  <c r="BG285" i="5"/>
  <c r="BF285" i="5"/>
  <c r="T285" i="5"/>
  <c r="R285" i="5"/>
  <c r="P285" i="5"/>
  <c r="J285" i="5"/>
  <c r="BE285" i="5" s="1"/>
  <c r="BK284" i="5"/>
  <c r="BI284" i="5"/>
  <c r="BH284" i="5"/>
  <c r="BG284" i="5"/>
  <c r="BF284" i="5"/>
  <c r="T284" i="5"/>
  <c r="R284" i="5"/>
  <c r="P284" i="5"/>
  <c r="J284" i="5"/>
  <c r="BE284" i="5" s="1"/>
  <c r="BK283" i="5"/>
  <c r="BI283" i="5"/>
  <c r="BH283" i="5"/>
  <c r="BG283" i="5"/>
  <c r="BF283" i="5"/>
  <c r="T283" i="5"/>
  <c r="R283" i="5"/>
  <c r="P283" i="5"/>
  <c r="J283" i="5"/>
  <c r="BE283" i="5" s="1"/>
  <c r="BK282" i="5"/>
  <c r="BI282" i="5"/>
  <c r="BH282" i="5"/>
  <c r="BG282" i="5"/>
  <c r="BF282" i="5"/>
  <c r="T282" i="5"/>
  <c r="R282" i="5"/>
  <c r="P282" i="5"/>
  <c r="J282" i="5"/>
  <c r="BE282" i="5" s="1"/>
  <c r="BK281" i="5"/>
  <c r="BI281" i="5"/>
  <c r="BH281" i="5"/>
  <c r="BG281" i="5"/>
  <c r="BF281" i="5"/>
  <c r="T281" i="5"/>
  <c r="R281" i="5"/>
  <c r="P281" i="5"/>
  <c r="J281" i="5"/>
  <c r="BE281" i="5" s="1"/>
  <c r="BK280" i="5"/>
  <c r="BI280" i="5"/>
  <c r="BH280" i="5"/>
  <c r="BG280" i="5"/>
  <c r="BF280" i="5"/>
  <c r="T280" i="5"/>
  <c r="R280" i="5"/>
  <c r="P280" i="5"/>
  <c r="J280" i="5"/>
  <c r="BE280" i="5" s="1"/>
  <c r="BK279" i="5"/>
  <c r="BI279" i="5"/>
  <c r="BH279" i="5"/>
  <c r="BG279" i="5"/>
  <c r="BF279" i="5"/>
  <c r="T279" i="5"/>
  <c r="R279" i="5"/>
  <c r="P279" i="5"/>
  <c r="J279" i="5"/>
  <c r="BE279" i="5" s="1"/>
  <c r="BK278" i="5"/>
  <c r="BI278" i="5"/>
  <c r="BH278" i="5"/>
  <c r="BG278" i="5"/>
  <c r="BF278" i="5"/>
  <c r="T278" i="5"/>
  <c r="R278" i="5"/>
  <c r="P278" i="5"/>
  <c r="J278" i="5"/>
  <c r="BE278" i="5" s="1"/>
  <c r="BK277" i="5"/>
  <c r="BI277" i="5"/>
  <c r="BH277" i="5"/>
  <c r="BG277" i="5"/>
  <c r="BF277" i="5"/>
  <c r="T277" i="5"/>
  <c r="R277" i="5"/>
  <c r="P277" i="5"/>
  <c r="P276" i="5" s="1"/>
  <c r="J277" i="5"/>
  <c r="BE277" i="5" s="1"/>
  <c r="BK276" i="5"/>
  <c r="T276" i="5"/>
  <c r="J276" i="5"/>
  <c r="BK275" i="5"/>
  <c r="BI275" i="5"/>
  <c r="BH275" i="5"/>
  <c r="BG275" i="5"/>
  <c r="BF275" i="5"/>
  <c r="T275" i="5"/>
  <c r="R275" i="5"/>
  <c r="P275" i="5"/>
  <c r="J275" i="5"/>
  <c r="BE275" i="5" s="1"/>
  <c r="BK274" i="5"/>
  <c r="BI274" i="5"/>
  <c r="BH274" i="5"/>
  <c r="BG274" i="5"/>
  <c r="BF274" i="5"/>
  <c r="T274" i="5"/>
  <c r="R274" i="5"/>
  <c r="P274" i="5"/>
  <c r="J274" i="5"/>
  <c r="BE274" i="5" s="1"/>
  <c r="BK273" i="5"/>
  <c r="BI273" i="5"/>
  <c r="BH273" i="5"/>
  <c r="BG273" i="5"/>
  <c r="BF273" i="5"/>
  <c r="T273" i="5"/>
  <c r="R273" i="5"/>
  <c r="P273" i="5"/>
  <c r="J273" i="5"/>
  <c r="BE273" i="5" s="1"/>
  <c r="BK272" i="5"/>
  <c r="BI272" i="5"/>
  <c r="BH272" i="5"/>
  <c r="BG272" i="5"/>
  <c r="BF272" i="5"/>
  <c r="T272" i="5"/>
  <c r="R272" i="5"/>
  <c r="P272" i="5"/>
  <c r="J272" i="5"/>
  <c r="BE272" i="5" s="1"/>
  <c r="BK271" i="5"/>
  <c r="BI271" i="5"/>
  <c r="BH271" i="5"/>
  <c r="BG271" i="5"/>
  <c r="BF271" i="5"/>
  <c r="T271" i="5"/>
  <c r="R271" i="5"/>
  <c r="P271" i="5"/>
  <c r="J271" i="5"/>
  <c r="BE271" i="5" s="1"/>
  <c r="BK270" i="5"/>
  <c r="BI270" i="5"/>
  <c r="BH270" i="5"/>
  <c r="BG270" i="5"/>
  <c r="BF270" i="5"/>
  <c r="T270" i="5"/>
  <c r="R270" i="5"/>
  <c r="P270" i="5"/>
  <c r="J270" i="5"/>
  <c r="BE270" i="5" s="1"/>
  <c r="BK269" i="5"/>
  <c r="BI269" i="5"/>
  <c r="BH269" i="5"/>
  <c r="BG269" i="5"/>
  <c r="BF269" i="5"/>
  <c r="T269" i="5"/>
  <c r="R269" i="5"/>
  <c r="P269" i="5"/>
  <c r="J269" i="5"/>
  <c r="BE269" i="5" s="1"/>
  <c r="BK268" i="5"/>
  <c r="BI268" i="5"/>
  <c r="BH268" i="5"/>
  <c r="BG268" i="5"/>
  <c r="BF268" i="5"/>
  <c r="T268" i="5"/>
  <c r="R268" i="5"/>
  <c r="P268" i="5"/>
  <c r="J268" i="5"/>
  <c r="BE268" i="5" s="1"/>
  <c r="BK267" i="5"/>
  <c r="BI267" i="5"/>
  <c r="BH267" i="5"/>
  <c r="BG267" i="5"/>
  <c r="BF267" i="5"/>
  <c r="T267" i="5"/>
  <c r="R267" i="5"/>
  <c r="P267" i="5"/>
  <c r="J267" i="5"/>
  <c r="BE267" i="5" s="1"/>
  <c r="BK266" i="5"/>
  <c r="BI266" i="5"/>
  <c r="BH266" i="5"/>
  <c r="BG266" i="5"/>
  <c r="BF266" i="5"/>
  <c r="T266" i="5"/>
  <c r="R266" i="5"/>
  <c r="P266" i="5"/>
  <c r="J266" i="5"/>
  <c r="BE266" i="5" s="1"/>
  <c r="BK265" i="5"/>
  <c r="BI265" i="5"/>
  <c r="BH265" i="5"/>
  <c r="BG265" i="5"/>
  <c r="BF265" i="5"/>
  <c r="T265" i="5"/>
  <c r="R265" i="5"/>
  <c r="P265" i="5"/>
  <c r="J265" i="5"/>
  <c r="BE265" i="5" s="1"/>
  <c r="BK264" i="5"/>
  <c r="BI264" i="5"/>
  <c r="BH264" i="5"/>
  <c r="BG264" i="5"/>
  <c r="BF264" i="5"/>
  <c r="T264" i="5"/>
  <c r="R264" i="5"/>
  <c r="P264" i="5"/>
  <c r="J264" i="5"/>
  <c r="BE264" i="5" s="1"/>
  <c r="BK263" i="5"/>
  <c r="BI263" i="5"/>
  <c r="BH263" i="5"/>
  <c r="BG263" i="5"/>
  <c r="BF263" i="5"/>
  <c r="T263" i="5"/>
  <c r="R263" i="5"/>
  <c r="P263" i="5"/>
  <c r="J263" i="5"/>
  <c r="BE263" i="5" s="1"/>
  <c r="BK262" i="5"/>
  <c r="BI262" i="5"/>
  <c r="BH262" i="5"/>
  <c r="BG262" i="5"/>
  <c r="BF262" i="5"/>
  <c r="T262" i="5"/>
  <c r="R262" i="5"/>
  <c r="P262" i="5"/>
  <c r="J262" i="5"/>
  <c r="BE262" i="5" s="1"/>
  <c r="BK261" i="5"/>
  <c r="BI261" i="5"/>
  <c r="BH261" i="5"/>
  <c r="BG261" i="5"/>
  <c r="BF261" i="5"/>
  <c r="T261" i="5"/>
  <c r="R261" i="5"/>
  <c r="P261" i="5"/>
  <c r="J261" i="5"/>
  <c r="BE261" i="5" s="1"/>
  <c r="BK260" i="5"/>
  <c r="BI260" i="5"/>
  <c r="BH260" i="5"/>
  <c r="BG260" i="5"/>
  <c r="BF260" i="5"/>
  <c r="T260" i="5"/>
  <c r="R260" i="5"/>
  <c r="P260" i="5"/>
  <c r="J260" i="5"/>
  <c r="BE260" i="5" s="1"/>
  <c r="BK259" i="5"/>
  <c r="BI259" i="5"/>
  <c r="BH259" i="5"/>
  <c r="BG259" i="5"/>
  <c r="BF259" i="5"/>
  <c r="T259" i="5"/>
  <c r="R259" i="5"/>
  <c r="P259" i="5"/>
  <c r="J259" i="5"/>
  <c r="BE259" i="5" s="1"/>
  <c r="BK258" i="5"/>
  <c r="BI258" i="5"/>
  <c r="BH258" i="5"/>
  <c r="BG258" i="5"/>
  <c r="BF258" i="5"/>
  <c r="T258" i="5"/>
  <c r="R258" i="5"/>
  <c r="P258" i="5"/>
  <c r="J258" i="5"/>
  <c r="BE258" i="5" s="1"/>
  <c r="BK257" i="5"/>
  <c r="BI257" i="5"/>
  <c r="BH257" i="5"/>
  <c r="BG257" i="5"/>
  <c r="BF257" i="5"/>
  <c r="T257" i="5"/>
  <c r="R257" i="5"/>
  <c r="P257" i="5"/>
  <c r="P255" i="5" s="1"/>
  <c r="J257" i="5"/>
  <c r="BE257" i="5" s="1"/>
  <c r="BK256" i="5"/>
  <c r="BI256" i="5"/>
  <c r="BH256" i="5"/>
  <c r="BG256" i="5"/>
  <c r="BF256" i="5"/>
  <c r="T256" i="5"/>
  <c r="T255" i="5" s="1"/>
  <c r="R256" i="5"/>
  <c r="R255" i="5" s="1"/>
  <c r="P256" i="5"/>
  <c r="J256" i="5"/>
  <c r="BE256" i="5" s="1"/>
  <c r="BK255" i="5"/>
  <c r="J255" i="5"/>
  <c r="J105" i="5" s="1"/>
  <c r="BK254" i="5"/>
  <c r="BI254" i="5"/>
  <c r="BH254" i="5"/>
  <c r="BG254" i="5"/>
  <c r="BF254" i="5"/>
  <c r="T254" i="5"/>
  <c r="R254" i="5"/>
  <c r="P254" i="5"/>
  <c r="J254" i="5"/>
  <c r="BE254" i="5" s="1"/>
  <c r="BK253" i="5"/>
  <c r="BI253" i="5"/>
  <c r="BH253" i="5"/>
  <c r="BG253" i="5"/>
  <c r="BF253" i="5"/>
  <c r="T253" i="5"/>
  <c r="R253" i="5"/>
  <c r="P253" i="5"/>
  <c r="J253" i="5"/>
  <c r="BE253" i="5" s="1"/>
  <c r="BK252" i="5"/>
  <c r="BI252" i="5"/>
  <c r="BH252" i="5"/>
  <c r="BG252" i="5"/>
  <c r="BF252" i="5"/>
  <c r="T252" i="5"/>
  <c r="R252" i="5"/>
  <c r="P252" i="5"/>
  <c r="J252" i="5"/>
  <c r="BE252" i="5" s="1"/>
  <c r="BK251" i="5"/>
  <c r="BI251" i="5"/>
  <c r="BH251" i="5"/>
  <c r="BG251" i="5"/>
  <c r="BF251" i="5"/>
  <c r="T251" i="5"/>
  <c r="R251" i="5"/>
  <c r="P251" i="5"/>
  <c r="J251" i="5"/>
  <c r="BE251" i="5" s="1"/>
  <c r="BK250" i="5"/>
  <c r="BI250" i="5"/>
  <c r="BH250" i="5"/>
  <c r="BG250" i="5"/>
  <c r="BF250" i="5"/>
  <c r="T250" i="5"/>
  <c r="R250" i="5"/>
  <c r="P250" i="5"/>
  <c r="J250" i="5"/>
  <c r="BE250" i="5" s="1"/>
  <c r="BK249" i="5"/>
  <c r="BI249" i="5"/>
  <c r="BH249" i="5"/>
  <c r="BG249" i="5"/>
  <c r="BF249" i="5"/>
  <c r="T249" i="5"/>
  <c r="R249" i="5"/>
  <c r="P249" i="5"/>
  <c r="J249" i="5"/>
  <c r="BE249" i="5" s="1"/>
  <c r="BK248" i="5"/>
  <c r="BI248" i="5"/>
  <c r="BH248" i="5"/>
  <c r="BG248" i="5"/>
  <c r="BF248" i="5"/>
  <c r="T248" i="5"/>
  <c r="R248" i="5"/>
  <c r="P248" i="5"/>
  <c r="J248" i="5"/>
  <c r="BE248" i="5" s="1"/>
  <c r="BK247" i="5"/>
  <c r="BI247" i="5"/>
  <c r="BH247" i="5"/>
  <c r="BG247" i="5"/>
  <c r="BF247" i="5"/>
  <c r="T247" i="5"/>
  <c r="R247" i="5"/>
  <c r="P247" i="5"/>
  <c r="J247" i="5"/>
  <c r="BE247" i="5" s="1"/>
  <c r="BK246" i="5"/>
  <c r="BI246" i="5"/>
  <c r="BH246" i="5"/>
  <c r="BG246" i="5"/>
  <c r="BF246" i="5"/>
  <c r="T246" i="5"/>
  <c r="R246" i="5"/>
  <c r="P246" i="5"/>
  <c r="J246" i="5"/>
  <c r="BE246" i="5" s="1"/>
  <c r="BK245" i="5"/>
  <c r="BI245" i="5"/>
  <c r="BH245" i="5"/>
  <c r="BG245" i="5"/>
  <c r="BF245" i="5"/>
  <c r="T245" i="5"/>
  <c r="R245" i="5"/>
  <c r="P245" i="5"/>
  <c r="J245" i="5"/>
  <c r="BE245" i="5" s="1"/>
  <c r="BK244" i="5"/>
  <c r="BI244" i="5"/>
  <c r="BH244" i="5"/>
  <c r="BG244" i="5"/>
  <c r="BF244" i="5"/>
  <c r="T244" i="5"/>
  <c r="R244" i="5"/>
  <c r="P244" i="5"/>
  <c r="J244" i="5"/>
  <c r="BE244" i="5" s="1"/>
  <c r="BK243" i="5"/>
  <c r="BI243" i="5"/>
  <c r="BH243" i="5"/>
  <c r="BG243" i="5"/>
  <c r="BF243" i="5"/>
  <c r="T243" i="5"/>
  <c r="R243" i="5"/>
  <c r="P243" i="5"/>
  <c r="J243" i="5"/>
  <c r="BE243" i="5" s="1"/>
  <c r="BK242" i="5"/>
  <c r="BI242" i="5"/>
  <c r="BH242" i="5"/>
  <c r="BG242" i="5"/>
  <c r="BF242" i="5"/>
  <c r="T242" i="5"/>
  <c r="R242" i="5"/>
  <c r="P242" i="5"/>
  <c r="J242" i="5"/>
  <c r="BE242" i="5" s="1"/>
  <c r="BK241" i="5"/>
  <c r="BI241" i="5"/>
  <c r="BH241" i="5"/>
  <c r="BG241" i="5"/>
  <c r="BF241" i="5"/>
  <c r="T241" i="5"/>
  <c r="R241" i="5"/>
  <c r="P241" i="5"/>
  <c r="J241" i="5"/>
  <c r="BE241" i="5" s="1"/>
  <c r="BK240" i="5"/>
  <c r="BI240" i="5"/>
  <c r="BH240" i="5"/>
  <c r="BG240" i="5"/>
  <c r="BF240" i="5"/>
  <c r="T240" i="5"/>
  <c r="R240" i="5"/>
  <c r="P240" i="5"/>
  <c r="J240" i="5"/>
  <c r="BE240" i="5" s="1"/>
  <c r="BK239" i="5"/>
  <c r="BI239" i="5"/>
  <c r="BH239" i="5"/>
  <c r="BG239" i="5"/>
  <c r="BF239" i="5"/>
  <c r="T239" i="5"/>
  <c r="R239" i="5"/>
  <c r="P239" i="5"/>
  <c r="J239" i="5"/>
  <c r="BE239" i="5" s="1"/>
  <c r="BK238" i="5"/>
  <c r="BI238" i="5"/>
  <c r="BH238" i="5"/>
  <c r="BG238" i="5"/>
  <c r="BF238" i="5"/>
  <c r="T238" i="5"/>
  <c r="R238" i="5"/>
  <c r="P238" i="5"/>
  <c r="J238" i="5"/>
  <c r="BE238" i="5" s="1"/>
  <c r="BK237" i="5"/>
  <c r="BI237" i="5"/>
  <c r="BH237" i="5"/>
  <c r="BG237" i="5"/>
  <c r="BF237" i="5"/>
  <c r="T237" i="5"/>
  <c r="R237" i="5"/>
  <c r="P237" i="5"/>
  <c r="J237" i="5"/>
  <c r="BE237" i="5" s="1"/>
  <c r="BK236" i="5"/>
  <c r="BI236" i="5"/>
  <c r="BH236" i="5"/>
  <c r="BG236" i="5"/>
  <c r="BF236" i="5"/>
  <c r="T236" i="5"/>
  <c r="R236" i="5"/>
  <c r="P236" i="5"/>
  <c r="J236" i="5"/>
  <c r="BE236" i="5" s="1"/>
  <c r="BK235" i="5"/>
  <c r="BI235" i="5"/>
  <c r="BH235" i="5"/>
  <c r="BG235" i="5"/>
  <c r="BF235" i="5"/>
  <c r="T235" i="5"/>
  <c r="R235" i="5"/>
  <c r="P235" i="5"/>
  <c r="J235" i="5"/>
  <c r="BE235" i="5" s="1"/>
  <c r="BK234" i="5"/>
  <c r="BI234" i="5"/>
  <c r="BH234" i="5"/>
  <c r="BG234" i="5"/>
  <c r="BF234" i="5"/>
  <c r="T234" i="5"/>
  <c r="R234" i="5"/>
  <c r="P234" i="5"/>
  <c r="J234" i="5"/>
  <c r="BE234" i="5" s="1"/>
  <c r="BK233" i="5"/>
  <c r="BI233" i="5"/>
  <c r="BH233" i="5"/>
  <c r="BG233" i="5"/>
  <c r="BF233" i="5"/>
  <c r="T233" i="5"/>
  <c r="R233" i="5"/>
  <c r="P233" i="5"/>
  <c r="J233" i="5"/>
  <c r="BE233" i="5" s="1"/>
  <c r="BK232" i="5"/>
  <c r="BI232" i="5"/>
  <c r="BH232" i="5"/>
  <c r="BG232" i="5"/>
  <c r="BF232" i="5"/>
  <c r="T232" i="5"/>
  <c r="R232" i="5"/>
  <c r="R230" i="5" s="1"/>
  <c r="P232" i="5"/>
  <c r="J232" i="5"/>
  <c r="BE232" i="5" s="1"/>
  <c r="BK231" i="5"/>
  <c r="BK230" i="5" s="1"/>
  <c r="J230" i="5" s="1"/>
  <c r="J104" i="5" s="1"/>
  <c r="BI231" i="5"/>
  <c r="BH231" i="5"/>
  <c r="BG231" i="5"/>
  <c r="BF231" i="5"/>
  <c r="T231" i="5"/>
  <c r="T230" i="5" s="1"/>
  <c r="R231" i="5"/>
  <c r="P231" i="5"/>
  <c r="J231" i="5"/>
  <c r="BE231" i="5" s="1"/>
  <c r="P230" i="5"/>
  <c r="BK229" i="5"/>
  <c r="BI229" i="5"/>
  <c r="BH229" i="5"/>
  <c r="BG229" i="5"/>
  <c r="BF229" i="5"/>
  <c r="T229" i="5"/>
  <c r="T227" i="5" s="1"/>
  <c r="R229" i="5"/>
  <c r="P229" i="5"/>
  <c r="J229" i="5"/>
  <c r="BE229" i="5" s="1"/>
  <c r="BK228" i="5"/>
  <c r="BK227" i="5" s="1"/>
  <c r="J227" i="5" s="1"/>
  <c r="J103" i="5" s="1"/>
  <c r="BI228" i="5"/>
  <c r="BH228" i="5"/>
  <c r="BG228" i="5"/>
  <c r="BF228" i="5"/>
  <c r="T228" i="5"/>
  <c r="R228" i="5"/>
  <c r="P228" i="5"/>
  <c r="P227" i="5" s="1"/>
  <c r="J228" i="5"/>
  <c r="BE228" i="5" s="1"/>
  <c r="R227" i="5"/>
  <c r="BK226" i="5"/>
  <c r="BI226" i="5"/>
  <c r="BH226" i="5"/>
  <c r="BG226" i="5"/>
  <c r="BF226" i="5"/>
  <c r="T226" i="5"/>
  <c r="R226" i="5"/>
  <c r="P226" i="5"/>
  <c r="J226" i="5"/>
  <c r="BE226" i="5" s="1"/>
  <c r="BK225" i="5"/>
  <c r="BI225" i="5"/>
  <c r="BH225" i="5"/>
  <c r="BG225" i="5"/>
  <c r="BF225" i="5"/>
  <c r="T225" i="5"/>
  <c r="R225" i="5"/>
  <c r="P225" i="5"/>
  <c r="J225" i="5"/>
  <c r="BE225" i="5" s="1"/>
  <c r="BK224" i="5"/>
  <c r="BI224" i="5"/>
  <c r="BH224" i="5"/>
  <c r="BG224" i="5"/>
  <c r="BF224" i="5"/>
  <c r="T224" i="5"/>
  <c r="R224" i="5"/>
  <c r="P224" i="5"/>
  <c r="J224" i="5"/>
  <c r="BE224" i="5" s="1"/>
  <c r="BK223" i="5"/>
  <c r="BI223" i="5"/>
  <c r="BH223" i="5"/>
  <c r="BG223" i="5"/>
  <c r="BF223" i="5"/>
  <c r="T223" i="5"/>
  <c r="R223" i="5"/>
  <c r="P223" i="5"/>
  <c r="J223" i="5"/>
  <c r="BE223" i="5" s="1"/>
  <c r="BK222" i="5"/>
  <c r="BI222" i="5"/>
  <c r="BH222" i="5"/>
  <c r="BG222" i="5"/>
  <c r="BF222" i="5"/>
  <c r="T222" i="5"/>
  <c r="R222" i="5"/>
  <c r="P222" i="5"/>
  <c r="J222" i="5"/>
  <c r="BE222" i="5" s="1"/>
  <c r="BK221" i="5"/>
  <c r="BI221" i="5"/>
  <c r="BH221" i="5"/>
  <c r="BG221" i="5"/>
  <c r="BF221" i="5"/>
  <c r="T221" i="5"/>
  <c r="R221" i="5"/>
  <c r="P221" i="5"/>
  <c r="J221" i="5"/>
  <c r="BE221" i="5" s="1"/>
  <c r="BK220" i="5"/>
  <c r="BI220" i="5"/>
  <c r="BH220" i="5"/>
  <c r="BG220" i="5"/>
  <c r="BF220" i="5"/>
  <c r="T220" i="5"/>
  <c r="R220" i="5"/>
  <c r="P220" i="5"/>
  <c r="J220" i="5"/>
  <c r="BE220" i="5" s="1"/>
  <c r="BK219" i="5"/>
  <c r="BI219" i="5"/>
  <c r="BH219" i="5"/>
  <c r="BG219" i="5"/>
  <c r="BF219" i="5"/>
  <c r="T219" i="5"/>
  <c r="R219" i="5"/>
  <c r="P219" i="5"/>
  <c r="J219" i="5"/>
  <c r="BE219" i="5" s="1"/>
  <c r="BK218" i="5"/>
  <c r="BI218" i="5"/>
  <c r="BH218" i="5"/>
  <c r="BG218" i="5"/>
  <c r="BF218" i="5"/>
  <c r="T218" i="5"/>
  <c r="R218" i="5"/>
  <c r="P218" i="5"/>
  <c r="J218" i="5"/>
  <c r="BE218" i="5" s="1"/>
  <c r="BK217" i="5"/>
  <c r="BI217" i="5"/>
  <c r="BH217" i="5"/>
  <c r="BG217" i="5"/>
  <c r="BF217" i="5"/>
  <c r="T217" i="5"/>
  <c r="R217" i="5"/>
  <c r="P217" i="5"/>
  <c r="J217" i="5"/>
  <c r="BE217" i="5" s="1"/>
  <c r="BK216" i="5"/>
  <c r="BI216" i="5"/>
  <c r="BH216" i="5"/>
  <c r="BG216" i="5"/>
  <c r="BF216" i="5"/>
  <c r="T216" i="5"/>
  <c r="R216" i="5"/>
  <c r="P216" i="5"/>
  <c r="J216" i="5"/>
  <c r="BE216" i="5" s="1"/>
  <c r="BK215" i="5"/>
  <c r="BI215" i="5"/>
  <c r="BH215" i="5"/>
  <c r="BG215" i="5"/>
  <c r="BF215" i="5"/>
  <c r="T215" i="5"/>
  <c r="R215" i="5"/>
  <c r="P215" i="5"/>
  <c r="J215" i="5"/>
  <c r="BE215" i="5" s="1"/>
  <c r="BK214" i="5"/>
  <c r="BI214" i="5"/>
  <c r="BH214" i="5"/>
  <c r="BG214" i="5"/>
  <c r="BF214" i="5"/>
  <c r="T214" i="5"/>
  <c r="R214" i="5"/>
  <c r="P214" i="5"/>
  <c r="J214" i="5"/>
  <c r="BE214" i="5" s="1"/>
  <c r="BK213" i="5"/>
  <c r="BI213" i="5"/>
  <c r="BH213" i="5"/>
  <c r="BG213" i="5"/>
  <c r="BF213" i="5"/>
  <c r="T213" i="5"/>
  <c r="R213" i="5"/>
  <c r="P213" i="5"/>
  <c r="J213" i="5"/>
  <c r="BE213" i="5" s="1"/>
  <c r="BK212" i="5"/>
  <c r="BI212" i="5"/>
  <c r="BH212" i="5"/>
  <c r="BG212" i="5"/>
  <c r="BF212" i="5"/>
  <c r="T212" i="5"/>
  <c r="R212" i="5"/>
  <c r="P212" i="5"/>
  <c r="J212" i="5"/>
  <c r="BE212" i="5" s="1"/>
  <c r="BK211" i="5"/>
  <c r="BI211" i="5"/>
  <c r="BH211" i="5"/>
  <c r="BG211" i="5"/>
  <c r="BF211" i="5"/>
  <c r="T211" i="5"/>
  <c r="R211" i="5"/>
  <c r="P211" i="5"/>
  <c r="J211" i="5"/>
  <c r="BE211" i="5" s="1"/>
  <c r="BK210" i="5"/>
  <c r="BI210" i="5"/>
  <c r="BH210" i="5"/>
  <c r="BG210" i="5"/>
  <c r="BF210" i="5"/>
  <c r="T210" i="5"/>
  <c r="R210" i="5"/>
  <c r="P210" i="5"/>
  <c r="J210" i="5"/>
  <c r="BE210" i="5" s="1"/>
  <c r="BK209" i="5"/>
  <c r="BI209" i="5"/>
  <c r="BH209" i="5"/>
  <c r="BG209" i="5"/>
  <c r="BF209" i="5"/>
  <c r="T209" i="5"/>
  <c r="R209" i="5"/>
  <c r="P209" i="5"/>
  <c r="J209" i="5"/>
  <c r="BE209" i="5" s="1"/>
  <c r="BK208" i="5"/>
  <c r="BI208" i="5"/>
  <c r="BH208" i="5"/>
  <c r="BG208" i="5"/>
  <c r="BF208" i="5"/>
  <c r="T208" i="5"/>
  <c r="R208" i="5"/>
  <c r="P208" i="5"/>
  <c r="J208" i="5"/>
  <c r="BE208" i="5" s="1"/>
  <c r="BK207" i="5"/>
  <c r="BI207" i="5"/>
  <c r="BH207" i="5"/>
  <c r="BG207" i="5"/>
  <c r="BF207" i="5"/>
  <c r="T207" i="5"/>
  <c r="R207" i="5"/>
  <c r="P207" i="5"/>
  <c r="J207" i="5"/>
  <c r="BE207" i="5" s="1"/>
  <c r="BK206" i="5"/>
  <c r="BI206" i="5"/>
  <c r="BH206" i="5"/>
  <c r="BG206" i="5"/>
  <c r="BF206" i="5"/>
  <c r="T206" i="5"/>
  <c r="R206" i="5"/>
  <c r="P206" i="5"/>
  <c r="J206" i="5"/>
  <c r="BE206" i="5" s="1"/>
  <c r="BK205" i="5"/>
  <c r="BI205" i="5"/>
  <c r="BH205" i="5"/>
  <c r="BG205" i="5"/>
  <c r="BF205" i="5"/>
  <c r="T205" i="5"/>
  <c r="R205" i="5"/>
  <c r="P205" i="5"/>
  <c r="J205" i="5"/>
  <c r="BE205" i="5" s="1"/>
  <c r="BK204" i="5"/>
  <c r="BI204" i="5"/>
  <c r="BH204" i="5"/>
  <c r="BG204" i="5"/>
  <c r="BF204" i="5"/>
  <c r="T204" i="5"/>
  <c r="R204" i="5"/>
  <c r="P204" i="5"/>
  <c r="J204" i="5"/>
  <c r="BE204" i="5" s="1"/>
  <c r="BK203" i="5"/>
  <c r="BI203" i="5"/>
  <c r="BH203" i="5"/>
  <c r="BG203" i="5"/>
  <c r="BF203" i="5"/>
  <c r="T203" i="5"/>
  <c r="R203" i="5"/>
  <c r="P203" i="5"/>
  <c r="J203" i="5"/>
  <c r="BE203" i="5" s="1"/>
  <c r="BK202" i="5"/>
  <c r="BI202" i="5"/>
  <c r="BH202" i="5"/>
  <c r="BG202" i="5"/>
  <c r="BF202" i="5"/>
  <c r="T202" i="5"/>
  <c r="R202" i="5"/>
  <c r="P202" i="5"/>
  <c r="J202" i="5"/>
  <c r="BE202" i="5" s="1"/>
  <c r="BK201" i="5"/>
  <c r="BI201" i="5"/>
  <c r="BH201" i="5"/>
  <c r="BG201" i="5"/>
  <c r="BF201" i="5"/>
  <c r="T201" i="5"/>
  <c r="R201" i="5"/>
  <c r="P201" i="5"/>
  <c r="J201" i="5"/>
  <c r="BE201" i="5" s="1"/>
  <c r="BK200" i="5"/>
  <c r="BI200" i="5"/>
  <c r="BH200" i="5"/>
  <c r="BG200" i="5"/>
  <c r="BF200" i="5"/>
  <c r="T200" i="5"/>
  <c r="R200" i="5"/>
  <c r="P200" i="5"/>
  <c r="J200" i="5"/>
  <c r="BE200" i="5" s="1"/>
  <c r="BK199" i="5"/>
  <c r="BI199" i="5"/>
  <c r="BH199" i="5"/>
  <c r="BG199" i="5"/>
  <c r="BF199" i="5"/>
  <c r="T199" i="5"/>
  <c r="R199" i="5"/>
  <c r="P199" i="5"/>
  <c r="J199" i="5"/>
  <c r="BE199" i="5" s="1"/>
  <c r="BK198" i="5"/>
  <c r="BI198" i="5"/>
  <c r="BH198" i="5"/>
  <c r="BG198" i="5"/>
  <c r="BF198" i="5"/>
  <c r="T198" i="5"/>
  <c r="R198" i="5"/>
  <c r="P198" i="5"/>
  <c r="J198" i="5"/>
  <c r="BE198" i="5" s="1"/>
  <c r="BK197" i="5"/>
  <c r="BI197" i="5"/>
  <c r="BH197" i="5"/>
  <c r="BG197" i="5"/>
  <c r="BF197" i="5"/>
  <c r="T197" i="5"/>
  <c r="R197" i="5"/>
  <c r="P197" i="5"/>
  <c r="J197" i="5"/>
  <c r="BE197" i="5" s="1"/>
  <c r="BK196" i="5"/>
  <c r="BK195" i="5" s="1"/>
  <c r="BI196" i="5"/>
  <c r="BH196" i="5"/>
  <c r="BG196" i="5"/>
  <c r="BF196" i="5"/>
  <c r="T196" i="5"/>
  <c r="T195" i="5" s="1"/>
  <c r="T194" i="5" s="1"/>
  <c r="R196" i="5"/>
  <c r="P196" i="5"/>
  <c r="J196" i="5"/>
  <c r="BE196" i="5" s="1"/>
  <c r="P195" i="5"/>
  <c r="P194" i="5" s="1"/>
  <c r="BK193" i="5"/>
  <c r="BI193" i="5"/>
  <c r="BH193" i="5"/>
  <c r="BG193" i="5"/>
  <c r="BF193" i="5"/>
  <c r="T193" i="5"/>
  <c r="R193" i="5"/>
  <c r="P193" i="5"/>
  <c r="J193" i="5"/>
  <c r="BE193" i="5" s="1"/>
  <c r="BK192" i="5"/>
  <c r="BI192" i="5"/>
  <c r="BH192" i="5"/>
  <c r="BG192" i="5"/>
  <c r="BF192" i="5"/>
  <c r="T192" i="5"/>
  <c r="R192" i="5"/>
  <c r="P192" i="5"/>
  <c r="J192" i="5"/>
  <c r="BE192" i="5" s="1"/>
  <c r="BK191" i="5"/>
  <c r="BI191" i="5"/>
  <c r="BH191" i="5"/>
  <c r="BG191" i="5"/>
  <c r="BF191" i="5"/>
  <c r="T191" i="5"/>
  <c r="R191" i="5"/>
  <c r="P191" i="5"/>
  <c r="J191" i="5"/>
  <c r="BE191" i="5" s="1"/>
  <c r="BK190" i="5"/>
  <c r="BI190" i="5"/>
  <c r="BH190" i="5"/>
  <c r="BG190" i="5"/>
  <c r="BF190" i="5"/>
  <c r="T190" i="5"/>
  <c r="R190" i="5"/>
  <c r="P190" i="5"/>
  <c r="J190" i="5"/>
  <c r="BE190" i="5" s="1"/>
  <c r="BK189" i="5"/>
  <c r="BI189" i="5"/>
  <c r="BH189" i="5"/>
  <c r="BG189" i="5"/>
  <c r="BF189" i="5"/>
  <c r="T189" i="5"/>
  <c r="R189" i="5"/>
  <c r="P189" i="5"/>
  <c r="J189" i="5"/>
  <c r="BE189" i="5" s="1"/>
  <c r="BK188" i="5"/>
  <c r="BI188" i="5"/>
  <c r="BH188" i="5"/>
  <c r="BG188" i="5"/>
  <c r="BF188" i="5"/>
  <c r="T188" i="5"/>
  <c r="R188" i="5"/>
  <c r="P188" i="5"/>
  <c r="J188" i="5"/>
  <c r="BE188" i="5" s="1"/>
  <c r="BK187" i="5"/>
  <c r="BI187" i="5"/>
  <c r="BH187" i="5"/>
  <c r="BG187" i="5"/>
  <c r="BF187" i="5"/>
  <c r="T187" i="5"/>
  <c r="R187" i="5"/>
  <c r="P187" i="5"/>
  <c r="J187" i="5"/>
  <c r="BE187" i="5" s="1"/>
  <c r="BK186" i="5"/>
  <c r="BI186" i="5"/>
  <c r="BH186" i="5"/>
  <c r="BG186" i="5"/>
  <c r="BF186" i="5"/>
  <c r="T186" i="5"/>
  <c r="R186" i="5"/>
  <c r="P186" i="5"/>
  <c r="J186" i="5"/>
  <c r="BE186" i="5" s="1"/>
  <c r="BK185" i="5"/>
  <c r="BI185" i="5"/>
  <c r="BH185" i="5"/>
  <c r="BG185" i="5"/>
  <c r="BF185" i="5"/>
  <c r="T185" i="5"/>
  <c r="R185" i="5"/>
  <c r="P185" i="5"/>
  <c r="J185" i="5"/>
  <c r="BE185" i="5" s="1"/>
  <c r="BK184" i="5"/>
  <c r="BI184" i="5"/>
  <c r="BH184" i="5"/>
  <c r="BG184" i="5"/>
  <c r="BF184" i="5"/>
  <c r="T184" i="5"/>
  <c r="R184" i="5"/>
  <c r="P184" i="5"/>
  <c r="J184" i="5"/>
  <c r="BE184" i="5" s="1"/>
  <c r="BK183" i="5"/>
  <c r="BI183" i="5"/>
  <c r="BH183" i="5"/>
  <c r="BG183" i="5"/>
  <c r="BF183" i="5"/>
  <c r="T183" i="5"/>
  <c r="R183" i="5"/>
  <c r="P183" i="5"/>
  <c r="J183" i="5"/>
  <c r="BE183" i="5" s="1"/>
  <c r="BK182" i="5"/>
  <c r="BI182" i="5"/>
  <c r="BH182" i="5"/>
  <c r="BG182" i="5"/>
  <c r="BF182" i="5"/>
  <c r="T182" i="5"/>
  <c r="R182" i="5"/>
  <c r="P182" i="5"/>
  <c r="J182" i="5"/>
  <c r="BE182" i="5" s="1"/>
  <c r="BK181" i="5"/>
  <c r="BI181" i="5"/>
  <c r="BH181" i="5"/>
  <c r="BG181" i="5"/>
  <c r="BF181" i="5"/>
  <c r="T181" i="5"/>
  <c r="R181" i="5"/>
  <c r="P181" i="5"/>
  <c r="J181" i="5"/>
  <c r="BE181" i="5" s="1"/>
  <c r="BK180" i="5"/>
  <c r="BI180" i="5"/>
  <c r="BH180" i="5"/>
  <c r="BG180" i="5"/>
  <c r="BF180" i="5"/>
  <c r="T180" i="5"/>
  <c r="R180" i="5"/>
  <c r="P180" i="5"/>
  <c r="J180" i="5"/>
  <c r="BE180" i="5" s="1"/>
  <c r="BK179" i="5"/>
  <c r="BI179" i="5"/>
  <c r="BH179" i="5"/>
  <c r="BG179" i="5"/>
  <c r="BF179" i="5"/>
  <c r="T179" i="5"/>
  <c r="R179" i="5"/>
  <c r="P179" i="5"/>
  <c r="J179" i="5"/>
  <c r="BE179" i="5" s="1"/>
  <c r="BK178" i="5"/>
  <c r="BI178" i="5"/>
  <c r="BH178" i="5"/>
  <c r="BG178" i="5"/>
  <c r="BF178" i="5"/>
  <c r="T178" i="5"/>
  <c r="R178" i="5"/>
  <c r="P178" i="5"/>
  <c r="J178" i="5"/>
  <c r="BE178" i="5" s="1"/>
  <c r="BK177" i="5"/>
  <c r="BI177" i="5"/>
  <c r="BH177" i="5"/>
  <c r="BG177" i="5"/>
  <c r="BF177" i="5"/>
  <c r="T177" i="5"/>
  <c r="R177" i="5"/>
  <c r="P177" i="5"/>
  <c r="J177" i="5"/>
  <c r="BE177" i="5" s="1"/>
  <c r="BK176" i="5"/>
  <c r="BI176" i="5"/>
  <c r="BH176" i="5"/>
  <c r="BG176" i="5"/>
  <c r="BF176" i="5"/>
  <c r="T176" i="5"/>
  <c r="R176" i="5"/>
  <c r="P176" i="5"/>
  <c r="J176" i="5"/>
  <c r="BE176" i="5" s="1"/>
  <c r="BK175" i="5"/>
  <c r="BI175" i="5"/>
  <c r="BH175" i="5"/>
  <c r="BG175" i="5"/>
  <c r="BF175" i="5"/>
  <c r="T175" i="5"/>
  <c r="R175" i="5"/>
  <c r="P175" i="5"/>
  <c r="J175" i="5"/>
  <c r="BE175" i="5" s="1"/>
  <c r="BK174" i="5"/>
  <c r="BI174" i="5"/>
  <c r="BH174" i="5"/>
  <c r="BG174" i="5"/>
  <c r="BF174" i="5"/>
  <c r="T174" i="5"/>
  <c r="R174" i="5"/>
  <c r="P174" i="5"/>
  <c r="J174" i="5"/>
  <c r="BE174" i="5" s="1"/>
  <c r="BK173" i="5"/>
  <c r="BI173" i="5"/>
  <c r="BH173" i="5"/>
  <c r="BG173" i="5"/>
  <c r="BF173" i="5"/>
  <c r="T173" i="5"/>
  <c r="R173" i="5"/>
  <c r="P173" i="5"/>
  <c r="J173" i="5"/>
  <c r="BE173" i="5" s="1"/>
  <c r="BK172" i="5"/>
  <c r="BI172" i="5"/>
  <c r="BH172" i="5"/>
  <c r="BG172" i="5"/>
  <c r="BF172" i="5"/>
  <c r="T172" i="5"/>
  <c r="R172" i="5"/>
  <c r="P172" i="5"/>
  <c r="J172" i="5"/>
  <c r="BE172" i="5" s="1"/>
  <c r="BK171" i="5"/>
  <c r="BI171" i="5"/>
  <c r="BH171" i="5"/>
  <c r="BG171" i="5"/>
  <c r="BF171" i="5"/>
  <c r="T171" i="5"/>
  <c r="R171" i="5"/>
  <c r="P171" i="5"/>
  <c r="J171" i="5"/>
  <c r="BE171" i="5" s="1"/>
  <c r="BK170" i="5"/>
  <c r="BI170" i="5"/>
  <c r="BH170" i="5"/>
  <c r="BG170" i="5"/>
  <c r="BF170" i="5"/>
  <c r="T170" i="5"/>
  <c r="R170" i="5"/>
  <c r="P170" i="5"/>
  <c r="P169" i="5" s="1"/>
  <c r="J170" i="5"/>
  <c r="BE170" i="5" s="1"/>
  <c r="BK169" i="5"/>
  <c r="T169" i="5"/>
  <c r="J169" i="5"/>
  <c r="BK168" i="5"/>
  <c r="BK167" i="5" s="1"/>
  <c r="J167" i="5" s="1"/>
  <c r="J99" i="5" s="1"/>
  <c r="BI168" i="5"/>
  <c r="BH168" i="5"/>
  <c r="BG168" i="5"/>
  <c r="BF168" i="5"/>
  <c r="T168" i="5"/>
  <c r="R168" i="5"/>
  <c r="P168" i="5"/>
  <c r="P167" i="5" s="1"/>
  <c r="J168" i="5"/>
  <c r="BE168" i="5" s="1"/>
  <c r="T167" i="5"/>
  <c r="R167" i="5"/>
  <c r="BK166" i="5"/>
  <c r="BI166" i="5"/>
  <c r="BH166" i="5"/>
  <c r="BG166" i="5"/>
  <c r="BF166" i="5"/>
  <c r="T166" i="5"/>
  <c r="R166" i="5"/>
  <c r="P166" i="5"/>
  <c r="J166" i="5"/>
  <c r="BE166" i="5" s="1"/>
  <c r="BK165" i="5"/>
  <c r="BI165" i="5"/>
  <c r="BH165" i="5"/>
  <c r="BG165" i="5"/>
  <c r="BF165" i="5"/>
  <c r="T165" i="5"/>
  <c r="R165" i="5"/>
  <c r="P165" i="5"/>
  <c r="J165" i="5"/>
  <c r="BE165" i="5" s="1"/>
  <c r="BK164" i="5"/>
  <c r="BI164" i="5"/>
  <c r="BH164" i="5"/>
  <c r="BG164" i="5"/>
  <c r="BF164" i="5"/>
  <c r="T164" i="5"/>
  <c r="R164" i="5"/>
  <c r="P164" i="5"/>
  <c r="J164" i="5"/>
  <c r="BE164" i="5" s="1"/>
  <c r="BK163" i="5"/>
  <c r="BI163" i="5"/>
  <c r="BH163" i="5"/>
  <c r="BG163" i="5"/>
  <c r="BF163" i="5"/>
  <c r="T163" i="5"/>
  <c r="R163" i="5"/>
  <c r="P163" i="5"/>
  <c r="J163" i="5"/>
  <c r="BE163" i="5" s="1"/>
  <c r="BK162" i="5"/>
  <c r="BI162" i="5"/>
  <c r="BH162" i="5"/>
  <c r="BG162" i="5"/>
  <c r="BF162" i="5"/>
  <c r="T162" i="5"/>
  <c r="R162" i="5"/>
  <c r="P162" i="5"/>
  <c r="J162" i="5"/>
  <c r="BE162" i="5" s="1"/>
  <c r="BK161" i="5"/>
  <c r="BI161" i="5"/>
  <c r="BH161" i="5"/>
  <c r="BG161" i="5"/>
  <c r="BF161" i="5"/>
  <c r="T161" i="5"/>
  <c r="R161" i="5"/>
  <c r="P161" i="5"/>
  <c r="J161" i="5"/>
  <c r="BE161" i="5" s="1"/>
  <c r="BK160" i="5"/>
  <c r="BI160" i="5"/>
  <c r="BH160" i="5"/>
  <c r="BG160" i="5"/>
  <c r="BF160" i="5"/>
  <c r="T160" i="5"/>
  <c r="R160" i="5"/>
  <c r="P160" i="5"/>
  <c r="J160" i="5"/>
  <c r="BE160" i="5" s="1"/>
  <c r="BK159" i="5"/>
  <c r="BI159" i="5"/>
  <c r="BH159" i="5"/>
  <c r="BG159" i="5"/>
  <c r="BF159" i="5"/>
  <c r="T159" i="5"/>
  <c r="R159" i="5"/>
  <c r="P159" i="5"/>
  <c r="J159" i="5"/>
  <c r="BE159" i="5" s="1"/>
  <c r="BK158" i="5"/>
  <c r="BI158" i="5"/>
  <c r="BH158" i="5"/>
  <c r="BG158" i="5"/>
  <c r="BF158" i="5"/>
  <c r="T158" i="5"/>
  <c r="R158" i="5"/>
  <c r="P158" i="5"/>
  <c r="J158" i="5"/>
  <c r="BE158" i="5" s="1"/>
  <c r="BK157" i="5"/>
  <c r="BI157" i="5"/>
  <c r="BH157" i="5"/>
  <c r="BG157" i="5"/>
  <c r="BF157" i="5"/>
  <c r="T157" i="5"/>
  <c r="R157" i="5"/>
  <c r="P157" i="5"/>
  <c r="J157" i="5"/>
  <c r="BE157" i="5" s="1"/>
  <c r="BK156" i="5"/>
  <c r="BI156" i="5"/>
  <c r="BH156" i="5"/>
  <c r="BG156" i="5"/>
  <c r="BF156" i="5"/>
  <c r="T156" i="5"/>
  <c r="R156" i="5"/>
  <c r="P156" i="5"/>
  <c r="J156" i="5"/>
  <c r="BE156" i="5" s="1"/>
  <c r="BK155" i="5"/>
  <c r="BI155" i="5"/>
  <c r="BH155" i="5"/>
  <c r="BG155" i="5"/>
  <c r="BF155" i="5"/>
  <c r="T155" i="5"/>
  <c r="R155" i="5"/>
  <c r="P155" i="5"/>
  <c r="J155" i="5"/>
  <c r="BE155" i="5" s="1"/>
  <c r="BK154" i="5"/>
  <c r="BI154" i="5"/>
  <c r="BH154" i="5"/>
  <c r="BG154" i="5"/>
  <c r="BF154" i="5"/>
  <c r="T154" i="5"/>
  <c r="R154" i="5"/>
  <c r="P154" i="5"/>
  <c r="J154" i="5"/>
  <c r="BE154" i="5" s="1"/>
  <c r="BK153" i="5"/>
  <c r="BI153" i="5"/>
  <c r="BH153" i="5"/>
  <c r="BG153" i="5"/>
  <c r="BF153" i="5"/>
  <c r="T153" i="5"/>
  <c r="R153" i="5"/>
  <c r="P153" i="5"/>
  <c r="J153" i="5"/>
  <c r="BE153" i="5" s="1"/>
  <c r="BK152" i="5"/>
  <c r="BI152" i="5"/>
  <c r="BH152" i="5"/>
  <c r="BG152" i="5"/>
  <c r="BF152" i="5"/>
  <c r="T152" i="5"/>
  <c r="R152" i="5"/>
  <c r="P152" i="5"/>
  <c r="J152" i="5"/>
  <c r="BE152" i="5" s="1"/>
  <c r="BK151" i="5"/>
  <c r="BI151" i="5"/>
  <c r="BH151" i="5"/>
  <c r="BG151" i="5"/>
  <c r="BF151" i="5"/>
  <c r="T151" i="5"/>
  <c r="R151" i="5"/>
  <c r="P151" i="5"/>
  <c r="J151" i="5"/>
  <c r="BE151" i="5" s="1"/>
  <c r="BK150" i="5"/>
  <c r="BI150" i="5"/>
  <c r="BH150" i="5"/>
  <c r="BG150" i="5"/>
  <c r="BF150" i="5"/>
  <c r="T150" i="5"/>
  <c r="R150" i="5"/>
  <c r="P150" i="5"/>
  <c r="J150" i="5"/>
  <c r="BE150" i="5" s="1"/>
  <c r="BK149" i="5"/>
  <c r="BI149" i="5"/>
  <c r="BH149" i="5"/>
  <c r="BG149" i="5"/>
  <c r="BF149" i="5"/>
  <c r="T149" i="5"/>
  <c r="R149" i="5"/>
  <c r="P149" i="5"/>
  <c r="J149" i="5"/>
  <c r="BE149" i="5" s="1"/>
  <c r="BK148" i="5"/>
  <c r="BI148" i="5"/>
  <c r="BH148" i="5"/>
  <c r="BG148" i="5"/>
  <c r="BF148" i="5"/>
  <c r="T148" i="5"/>
  <c r="R148" i="5"/>
  <c r="P148" i="5"/>
  <c r="J148" i="5"/>
  <c r="BE148" i="5" s="1"/>
  <c r="BK147" i="5"/>
  <c r="BI147" i="5"/>
  <c r="BH147" i="5"/>
  <c r="BG147" i="5"/>
  <c r="BF147" i="5"/>
  <c r="T147" i="5"/>
  <c r="R147" i="5"/>
  <c r="P147" i="5"/>
  <c r="J147" i="5"/>
  <c r="BE147" i="5" s="1"/>
  <c r="BK146" i="5"/>
  <c r="BI146" i="5"/>
  <c r="BH146" i="5"/>
  <c r="BG146" i="5"/>
  <c r="BF146" i="5"/>
  <c r="T146" i="5"/>
  <c r="R146" i="5"/>
  <c r="P146" i="5"/>
  <c r="J146" i="5"/>
  <c r="BE146" i="5" s="1"/>
  <c r="BK145" i="5"/>
  <c r="BI145" i="5"/>
  <c r="BH145" i="5"/>
  <c r="BG145" i="5"/>
  <c r="BF145" i="5"/>
  <c r="T145" i="5"/>
  <c r="R145" i="5"/>
  <c r="P145" i="5"/>
  <c r="J145" i="5"/>
  <c r="BE145" i="5" s="1"/>
  <c r="BK144" i="5"/>
  <c r="BI144" i="5"/>
  <c r="BH144" i="5"/>
  <c r="BG144" i="5"/>
  <c r="BF144" i="5"/>
  <c r="T144" i="5"/>
  <c r="R144" i="5"/>
  <c r="P144" i="5"/>
  <c r="J144" i="5"/>
  <c r="BE144" i="5" s="1"/>
  <c r="BK143" i="5"/>
  <c r="BI143" i="5"/>
  <c r="BH143" i="5"/>
  <c r="BG143" i="5"/>
  <c r="BF143" i="5"/>
  <c r="T143" i="5"/>
  <c r="R143" i="5"/>
  <c r="P143" i="5"/>
  <c r="J143" i="5"/>
  <c r="BE143" i="5" s="1"/>
  <c r="BK142" i="5"/>
  <c r="BI142" i="5"/>
  <c r="BH142" i="5"/>
  <c r="BG142" i="5"/>
  <c r="BF142" i="5"/>
  <c r="T142" i="5"/>
  <c r="R142" i="5"/>
  <c r="P142" i="5"/>
  <c r="J142" i="5"/>
  <c r="BE142" i="5" s="1"/>
  <c r="BK141" i="5"/>
  <c r="BI141" i="5"/>
  <c r="BH141" i="5"/>
  <c r="BG141" i="5"/>
  <c r="BF141" i="5"/>
  <c r="T141" i="5"/>
  <c r="R141" i="5"/>
  <c r="P141" i="5"/>
  <c r="J141" i="5"/>
  <c r="BE141" i="5" s="1"/>
  <c r="BK140" i="5"/>
  <c r="BI140" i="5"/>
  <c r="BH140" i="5"/>
  <c r="BG140" i="5"/>
  <c r="BF140" i="5"/>
  <c r="T140" i="5"/>
  <c r="R140" i="5"/>
  <c r="P140" i="5"/>
  <c r="J140" i="5"/>
  <c r="BE140" i="5" s="1"/>
  <c r="BK139" i="5"/>
  <c r="BI139" i="5"/>
  <c r="BH139" i="5"/>
  <c r="BG139" i="5"/>
  <c r="BF139" i="5"/>
  <c r="T139" i="5"/>
  <c r="R139" i="5"/>
  <c r="P139" i="5"/>
  <c r="J139" i="5"/>
  <c r="BE139" i="5" s="1"/>
  <c r="BK138" i="5"/>
  <c r="BI138" i="5"/>
  <c r="BH138" i="5"/>
  <c r="BG138" i="5"/>
  <c r="BF138" i="5"/>
  <c r="T138" i="5"/>
  <c r="R138" i="5"/>
  <c r="P138" i="5"/>
  <c r="J138" i="5"/>
  <c r="BE138" i="5" s="1"/>
  <c r="BK137" i="5"/>
  <c r="BI137" i="5"/>
  <c r="BH137" i="5"/>
  <c r="BG137" i="5"/>
  <c r="BF137" i="5"/>
  <c r="T137" i="5"/>
  <c r="R137" i="5"/>
  <c r="P137" i="5"/>
  <c r="P131" i="5" s="1"/>
  <c r="J137" i="5"/>
  <c r="BE137" i="5" s="1"/>
  <c r="BK136" i="5"/>
  <c r="BI136" i="5"/>
  <c r="BH136" i="5"/>
  <c r="BG136" i="5"/>
  <c r="BF136" i="5"/>
  <c r="T136" i="5"/>
  <c r="R136" i="5"/>
  <c r="P136" i="5"/>
  <c r="J136" i="5"/>
  <c r="BE136" i="5" s="1"/>
  <c r="BK135" i="5"/>
  <c r="BI135" i="5"/>
  <c r="BH135" i="5"/>
  <c r="BG135" i="5"/>
  <c r="BF135" i="5"/>
  <c r="T135" i="5"/>
  <c r="R135" i="5"/>
  <c r="P135" i="5"/>
  <c r="J135" i="5"/>
  <c r="BE135" i="5" s="1"/>
  <c r="BK134" i="5"/>
  <c r="BI134" i="5"/>
  <c r="F37" i="5" s="1"/>
  <c r="BD99" i="1" s="1"/>
  <c r="BH134" i="5"/>
  <c r="BG134" i="5"/>
  <c r="BF134" i="5"/>
  <c r="T134" i="5"/>
  <c r="R134" i="5"/>
  <c r="P134" i="5"/>
  <c r="J134" i="5"/>
  <c r="BE134" i="5" s="1"/>
  <c r="BK133" i="5"/>
  <c r="BI133" i="5"/>
  <c r="BH133" i="5"/>
  <c r="BG133" i="5"/>
  <c r="BF133" i="5"/>
  <c r="T133" i="5"/>
  <c r="R133" i="5"/>
  <c r="R131" i="5" s="1"/>
  <c r="P133" i="5"/>
  <c r="J133" i="5"/>
  <c r="BE133" i="5" s="1"/>
  <c r="BK132" i="5"/>
  <c r="BI132" i="5"/>
  <c r="BH132" i="5"/>
  <c r="BG132" i="5"/>
  <c r="BF132" i="5"/>
  <c r="T132" i="5"/>
  <c r="R132" i="5"/>
  <c r="P132" i="5"/>
  <c r="J132" i="5"/>
  <c r="BE132" i="5" s="1"/>
  <c r="J126" i="5"/>
  <c r="F126" i="5"/>
  <c r="J125" i="5"/>
  <c r="F125" i="5"/>
  <c r="J123" i="5"/>
  <c r="F123" i="5"/>
  <c r="E121" i="5"/>
  <c r="J106" i="5"/>
  <c r="J100" i="5"/>
  <c r="J92" i="5"/>
  <c r="F92" i="5"/>
  <c r="J91" i="5"/>
  <c r="F91" i="5"/>
  <c r="F89" i="5"/>
  <c r="E87" i="5"/>
  <c r="J37" i="5"/>
  <c r="J36" i="5"/>
  <c r="J35" i="5"/>
  <c r="J12" i="5"/>
  <c r="J89" i="5" s="1"/>
  <c r="E7" i="5"/>
  <c r="E85" i="5" s="1"/>
  <c r="BK155" i="4"/>
  <c r="BK153" i="4" s="1"/>
  <c r="BI155" i="4"/>
  <c r="BH155" i="4"/>
  <c r="BG155" i="4"/>
  <c r="BF155" i="4"/>
  <c r="T155" i="4"/>
  <c r="R155" i="4"/>
  <c r="P155" i="4"/>
  <c r="P153" i="4" s="1"/>
  <c r="J155" i="4"/>
  <c r="BE155" i="4" s="1"/>
  <c r="BK154" i="4"/>
  <c r="BI154" i="4"/>
  <c r="BH154" i="4"/>
  <c r="BG154" i="4"/>
  <c r="BF154" i="4"/>
  <c r="T154" i="4"/>
  <c r="T153" i="4" s="1"/>
  <c r="R154" i="4"/>
  <c r="R153" i="4" s="1"/>
  <c r="P154" i="4"/>
  <c r="J154" i="4"/>
  <c r="BE154" i="4" s="1"/>
  <c r="BK152" i="4"/>
  <c r="BI152" i="4"/>
  <c r="BH152" i="4"/>
  <c r="BG152" i="4"/>
  <c r="BF152" i="4"/>
  <c r="T152" i="4"/>
  <c r="R152" i="4"/>
  <c r="P152" i="4"/>
  <c r="J152" i="4"/>
  <c r="BE152" i="4" s="1"/>
  <c r="BK151" i="4"/>
  <c r="BI151" i="4"/>
  <c r="BH151" i="4"/>
  <c r="BG151" i="4"/>
  <c r="BF151" i="4"/>
  <c r="T151" i="4"/>
  <c r="R151" i="4"/>
  <c r="P151" i="4"/>
  <c r="J151" i="4"/>
  <c r="BE151" i="4" s="1"/>
  <c r="BK150" i="4"/>
  <c r="BI150" i="4"/>
  <c r="BH150" i="4"/>
  <c r="BG150" i="4"/>
  <c r="BF150" i="4"/>
  <c r="T150" i="4"/>
  <c r="R150" i="4"/>
  <c r="R149" i="4" s="1"/>
  <c r="R148" i="4" s="1"/>
  <c r="P150" i="4"/>
  <c r="P149" i="4" s="1"/>
  <c r="J150" i="4"/>
  <c r="BE150" i="4" s="1"/>
  <c r="BK149" i="4"/>
  <c r="T149" i="4"/>
  <c r="T148" i="4" s="1"/>
  <c r="J149" i="4"/>
  <c r="BK147" i="4"/>
  <c r="BI147" i="4"/>
  <c r="BH147" i="4"/>
  <c r="BG147" i="4"/>
  <c r="BF147" i="4"/>
  <c r="T147" i="4"/>
  <c r="R147" i="4"/>
  <c r="P147" i="4"/>
  <c r="J147" i="4"/>
  <c r="BE147" i="4" s="1"/>
  <c r="BK146" i="4"/>
  <c r="BI146" i="4"/>
  <c r="BH146" i="4"/>
  <c r="BG146" i="4"/>
  <c r="BF146" i="4"/>
  <c r="T146" i="4"/>
  <c r="R146" i="4"/>
  <c r="P146" i="4"/>
  <c r="J146" i="4"/>
  <c r="BE146" i="4" s="1"/>
  <c r="BK145" i="4"/>
  <c r="BI145" i="4"/>
  <c r="BH145" i="4"/>
  <c r="BG145" i="4"/>
  <c r="BF145" i="4"/>
  <c r="T145" i="4"/>
  <c r="R145" i="4"/>
  <c r="P145" i="4"/>
  <c r="J145" i="4"/>
  <c r="BE145" i="4" s="1"/>
  <c r="BK144" i="4"/>
  <c r="BI144" i="4"/>
  <c r="BH144" i="4"/>
  <c r="BG144" i="4"/>
  <c r="BF144" i="4"/>
  <c r="T144" i="4"/>
  <c r="T143" i="4" s="1"/>
  <c r="T142" i="4" s="1"/>
  <c r="R144" i="4"/>
  <c r="P144" i="4"/>
  <c r="J144" i="4"/>
  <c r="BE144" i="4" s="1"/>
  <c r="BK143" i="4"/>
  <c r="BK142" i="4" s="1"/>
  <c r="J142" i="4" s="1"/>
  <c r="J102" i="4" s="1"/>
  <c r="P143" i="4"/>
  <c r="P142" i="4" s="1"/>
  <c r="J143" i="4"/>
  <c r="BK141" i="4"/>
  <c r="BI141" i="4"/>
  <c r="BH141" i="4"/>
  <c r="BG141" i="4"/>
  <c r="BF141" i="4"/>
  <c r="T141" i="4"/>
  <c r="R141" i="4"/>
  <c r="P141" i="4"/>
  <c r="J141" i="4"/>
  <c r="BE141" i="4" s="1"/>
  <c r="BK140" i="4"/>
  <c r="BI140" i="4"/>
  <c r="BH140" i="4"/>
  <c r="BG140" i="4"/>
  <c r="BF140" i="4"/>
  <c r="T140" i="4"/>
  <c r="R140" i="4"/>
  <c r="P140" i="4"/>
  <c r="J140" i="4"/>
  <c r="BE140" i="4" s="1"/>
  <c r="BK139" i="4"/>
  <c r="BI139" i="4"/>
  <c r="BH139" i="4"/>
  <c r="BG139" i="4"/>
  <c r="BF139" i="4"/>
  <c r="T139" i="4"/>
  <c r="R139" i="4"/>
  <c r="P139" i="4"/>
  <c r="J139" i="4"/>
  <c r="BE139" i="4" s="1"/>
  <c r="BK137" i="4"/>
  <c r="BI137" i="4"/>
  <c r="BH137" i="4"/>
  <c r="BG137" i="4"/>
  <c r="BF137" i="4"/>
  <c r="T137" i="4"/>
  <c r="R137" i="4"/>
  <c r="P137" i="4"/>
  <c r="P136" i="4" s="1"/>
  <c r="J137" i="4"/>
  <c r="BE137" i="4" s="1"/>
  <c r="BK136" i="4"/>
  <c r="T136" i="4"/>
  <c r="J136" i="4"/>
  <c r="BK135" i="4"/>
  <c r="BI135" i="4"/>
  <c r="BH135" i="4"/>
  <c r="BG135" i="4"/>
  <c r="BF135" i="4"/>
  <c r="T135" i="4"/>
  <c r="R135" i="4"/>
  <c r="P135" i="4"/>
  <c r="J135" i="4"/>
  <c r="BE135" i="4" s="1"/>
  <c r="BK134" i="4"/>
  <c r="BI134" i="4"/>
  <c r="BH134" i="4"/>
  <c r="BG134" i="4"/>
  <c r="BF134" i="4"/>
  <c r="T134" i="4"/>
  <c r="R134" i="4"/>
  <c r="P134" i="4"/>
  <c r="J134" i="4"/>
  <c r="BE134" i="4" s="1"/>
  <c r="BK132" i="4"/>
  <c r="BI132" i="4"/>
  <c r="BH132" i="4"/>
  <c r="BG132" i="4"/>
  <c r="BF132" i="4"/>
  <c r="T132" i="4"/>
  <c r="R132" i="4"/>
  <c r="P132" i="4"/>
  <c r="P130" i="4" s="1"/>
  <c r="P129" i="4" s="1"/>
  <c r="J132" i="4"/>
  <c r="BE132" i="4" s="1"/>
  <c r="BK131" i="4"/>
  <c r="BI131" i="4"/>
  <c r="BH131" i="4"/>
  <c r="F38" i="4" s="1"/>
  <c r="BC98" i="1" s="1"/>
  <c r="BG131" i="4"/>
  <c r="BF131" i="4"/>
  <c r="T131" i="4"/>
  <c r="T130" i="4" s="1"/>
  <c r="T129" i="4" s="1"/>
  <c r="R131" i="4"/>
  <c r="R130" i="4" s="1"/>
  <c r="P131" i="4"/>
  <c r="J131" i="4"/>
  <c r="BE131" i="4" s="1"/>
  <c r="BK130" i="4"/>
  <c r="BK129" i="4" s="1"/>
  <c r="J130" i="4"/>
  <c r="J100" i="4" s="1"/>
  <c r="J125" i="4"/>
  <c r="F125" i="4"/>
  <c r="J124" i="4"/>
  <c r="F124" i="4"/>
  <c r="F122" i="4"/>
  <c r="E120" i="4"/>
  <c r="J105" i="4"/>
  <c r="J103" i="4"/>
  <c r="J101" i="4"/>
  <c r="J94" i="4"/>
  <c r="F94" i="4"/>
  <c r="J93" i="4"/>
  <c r="F93" i="4"/>
  <c r="J91" i="4"/>
  <c r="F91" i="4"/>
  <c r="E89" i="4"/>
  <c r="J39" i="4"/>
  <c r="J38" i="4"/>
  <c r="J37" i="4"/>
  <c r="F36" i="4"/>
  <c r="BA98" i="1" s="1"/>
  <c r="J14" i="4"/>
  <c r="J122" i="4" s="1"/>
  <c r="E7" i="4"/>
  <c r="E116" i="4" s="1"/>
  <c r="BK225" i="3"/>
  <c r="BI225" i="3"/>
  <c r="BH225" i="3"/>
  <c r="BG225" i="3"/>
  <c r="BF225" i="3"/>
  <c r="T225" i="3"/>
  <c r="T223" i="3" s="1"/>
  <c r="R225" i="3"/>
  <c r="P225" i="3"/>
  <c r="J225" i="3"/>
  <c r="BE225" i="3" s="1"/>
  <c r="BK224" i="3"/>
  <c r="BK223" i="3" s="1"/>
  <c r="J223" i="3" s="1"/>
  <c r="BI224" i="3"/>
  <c r="BH224" i="3"/>
  <c r="BG224" i="3"/>
  <c r="BF224" i="3"/>
  <c r="T224" i="3"/>
  <c r="R224" i="3"/>
  <c r="P224" i="3"/>
  <c r="P223" i="3" s="1"/>
  <c r="J224" i="3"/>
  <c r="BE224" i="3" s="1"/>
  <c r="R223" i="3"/>
  <c r="BK222" i="3"/>
  <c r="BI222" i="3"/>
  <c r="BH222" i="3"/>
  <c r="BG222" i="3"/>
  <c r="BF222" i="3"/>
  <c r="T222" i="3"/>
  <c r="R222" i="3"/>
  <c r="P222" i="3"/>
  <c r="J222" i="3"/>
  <c r="BE222" i="3" s="1"/>
  <c r="BK221" i="3"/>
  <c r="BK220" i="3" s="1"/>
  <c r="J220" i="3" s="1"/>
  <c r="J105" i="3" s="1"/>
  <c r="BI221" i="3"/>
  <c r="BH221" i="3"/>
  <c r="BG221" i="3"/>
  <c r="BF221" i="3"/>
  <c r="T221" i="3"/>
  <c r="R221" i="3"/>
  <c r="R220" i="3" s="1"/>
  <c r="R219" i="3" s="1"/>
  <c r="P221" i="3"/>
  <c r="P220" i="3" s="1"/>
  <c r="P219" i="3" s="1"/>
  <c r="J221" i="3"/>
  <c r="BE221" i="3" s="1"/>
  <c r="T220" i="3"/>
  <c r="BK218" i="3"/>
  <c r="BI218" i="3"/>
  <c r="BH218" i="3"/>
  <c r="BG218" i="3"/>
  <c r="BF218" i="3"/>
  <c r="T218" i="3"/>
  <c r="R218" i="3"/>
  <c r="P218" i="3"/>
  <c r="J218" i="3"/>
  <c r="BE218" i="3" s="1"/>
  <c r="BK217" i="3"/>
  <c r="BI217" i="3"/>
  <c r="BH217" i="3"/>
  <c r="BG217" i="3"/>
  <c r="BF217" i="3"/>
  <c r="T217" i="3"/>
  <c r="R217" i="3"/>
  <c r="P217" i="3"/>
  <c r="J217" i="3"/>
  <c r="BE217" i="3" s="1"/>
  <c r="BK216" i="3"/>
  <c r="BI216" i="3"/>
  <c r="BH216" i="3"/>
  <c r="BG216" i="3"/>
  <c r="BF216" i="3"/>
  <c r="T216" i="3"/>
  <c r="R216" i="3"/>
  <c r="P216" i="3"/>
  <c r="J216" i="3"/>
  <c r="BE216" i="3" s="1"/>
  <c r="BK215" i="3"/>
  <c r="BI215" i="3"/>
  <c r="BH215" i="3"/>
  <c r="BG215" i="3"/>
  <c r="BF215" i="3"/>
  <c r="T215" i="3"/>
  <c r="R215" i="3"/>
  <c r="P215" i="3"/>
  <c r="J215" i="3"/>
  <c r="BE215" i="3" s="1"/>
  <c r="BK213" i="3"/>
  <c r="BI213" i="3"/>
  <c r="BH213" i="3"/>
  <c r="BG213" i="3"/>
  <c r="BF213" i="3"/>
  <c r="T213" i="3"/>
  <c r="R213" i="3"/>
  <c r="P213" i="3"/>
  <c r="J213" i="3"/>
  <c r="BE213" i="3" s="1"/>
  <c r="BK212" i="3"/>
  <c r="BI212" i="3"/>
  <c r="BH212" i="3"/>
  <c r="BG212" i="3"/>
  <c r="BF212" i="3"/>
  <c r="T212" i="3"/>
  <c r="R212" i="3"/>
  <c r="P212" i="3"/>
  <c r="J212" i="3"/>
  <c r="BE212" i="3" s="1"/>
  <c r="BK211" i="3"/>
  <c r="BI211" i="3"/>
  <c r="BH211" i="3"/>
  <c r="BG211" i="3"/>
  <c r="BF211" i="3"/>
  <c r="T211" i="3"/>
  <c r="R211" i="3"/>
  <c r="P211" i="3"/>
  <c r="J211" i="3"/>
  <c r="BE211" i="3" s="1"/>
  <c r="BK210" i="3"/>
  <c r="BI210" i="3"/>
  <c r="BH210" i="3"/>
  <c r="BG210" i="3"/>
  <c r="BF210" i="3"/>
  <c r="T210" i="3"/>
  <c r="R210" i="3"/>
  <c r="P210" i="3"/>
  <c r="J210" i="3"/>
  <c r="BE210" i="3" s="1"/>
  <c r="BK208" i="3"/>
  <c r="BI208" i="3"/>
  <c r="BH208" i="3"/>
  <c r="BG208" i="3"/>
  <c r="BF208" i="3"/>
  <c r="T208" i="3"/>
  <c r="R208" i="3"/>
  <c r="P208" i="3"/>
  <c r="J208" i="3"/>
  <c r="BE208" i="3" s="1"/>
  <c r="BK206" i="3"/>
  <c r="BI206" i="3"/>
  <c r="BH206" i="3"/>
  <c r="BG206" i="3"/>
  <c r="BF206" i="3"/>
  <c r="T206" i="3"/>
  <c r="R206" i="3"/>
  <c r="P206" i="3"/>
  <c r="J206" i="3"/>
  <c r="BE206" i="3" s="1"/>
  <c r="BK205" i="3"/>
  <c r="BI205" i="3"/>
  <c r="BH205" i="3"/>
  <c r="BG205" i="3"/>
  <c r="BF205" i="3"/>
  <c r="T205" i="3"/>
  <c r="R205" i="3"/>
  <c r="P205" i="3"/>
  <c r="J205" i="3"/>
  <c r="BE205" i="3" s="1"/>
  <c r="BK204" i="3"/>
  <c r="BI204" i="3"/>
  <c r="BH204" i="3"/>
  <c r="BG204" i="3"/>
  <c r="BF204" i="3"/>
  <c r="T204" i="3"/>
  <c r="R204" i="3"/>
  <c r="P204" i="3"/>
  <c r="J204" i="3"/>
  <c r="BE204" i="3" s="1"/>
  <c r="BK200" i="3"/>
  <c r="BI200" i="3"/>
  <c r="BH200" i="3"/>
  <c r="BG200" i="3"/>
  <c r="BF200" i="3"/>
  <c r="T200" i="3"/>
  <c r="R200" i="3"/>
  <c r="P200" i="3"/>
  <c r="J200" i="3"/>
  <c r="BE200" i="3" s="1"/>
  <c r="BK198" i="3"/>
  <c r="BI198" i="3"/>
  <c r="BH198" i="3"/>
  <c r="BG198" i="3"/>
  <c r="BF198" i="3"/>
  <c r="T198" i="3"/>
  <c r="R198" i="3"/>
  <c r="P198" i="3"/>
  <c r="J198" i="3"/>
  <c r="BE198" i="3" s="1"/>
  <c r="BK196" i="3"/>
  <c r="BI196" i="3"/>
  <c r="BH196" i="3"/>
  <c r="BG196" i="3"/>
  <c r="BF196" i="3"/>
  <c r="T196" i="3"/>
  <c r="R196" i="3"/>
  <c r="P196" i="3"/>
  <c r="J196" i="3"/>
  <c r="BE196" i="3" s="1"/>
  <c r="BK195" i="3"/>
  <c r="BI195" i="3"/>
  <c r="BH195" i="3"/>
  <c r="BG195" i="3"/>
  <c r="BF195" i="3"/>
  <c r="T195" i="3"/>
  <c r="R195" i="3"/>
  <c r="P195" i="3"/>
  <c r="J195" i="3"/>
  <c r="BE195" i="3" s="1"/>
  <c r="BK194" i="3"/>
  <c r="BI194" i="3"/>
  <c r="BH194" i="3"/>
  <c r="BG194" i="3"/>
  <c r="BF194" i="3"/>
  <c r="T194" i="3"/>
  <c r="R194" i="3"/>
  <c r="P194" i="3"/>
  <c r="J194" i="3"/>
  <c r="BE194" i="3" s="1"/>
  <c r="BK192" i="3"/>
  <c r="BI192" i="3"/>
  <c r="BH192" i="3"/>
  <c r="BG192" i="3"/>
  <c r="BF192" i="3"/>
  <c r="T192" i="3"/>
  <c r="R192" i="3"/>
  <c r="P192" i="3"/>
  <c r="J192" i="3"/>
  <c r="BE192" i="3" s="1"/>
  <c r="BK191" i="3"/>
  <c r="BI191" i="3"/>
  <c r="BH191" i="3"/>
  <c r="BG191" i="3"/>
  <c r="BF191" i="3"/>
  <c r="T191" i="3"/>
  <c r="R191" i="3"/>
  <c r="P191" i="3"/>
  <c r="J191" i="3"/>
  <c r="BE191" i="3" s="1"/>
  <c r="BK190" i="3"/>
  <c r="BI190" i="3"/>
  <c r="BH190" i="3"/>
  <c r="BG190" i="3"/>
  <c r="BF190" i="3"/>
  <c r="T190" i="3"/>
  <c r="R190" i="3"/>
  <c r="P190" i="3"/>
  <c r="J190" i="3"/>
  <c r="BE190" i="3" s="1"/>
  <c r="BK189" i="3"/>
  <c r="BI189" i="3"/>
  <c r="BH189" i="3"/>
  <c r="BG189" i="3"/>
  <c r="BF189" i="3"/>
  <c r="T189" i="3"/>
  <c r="R189" i="3"/>
  <c r="P189" i="3"/>
  <c r="J189" i="3"/>
  <c r="BE189" i="3" s="1"/>
  <c r="BK185" i="3"/>
  <c r="BI185" i="3"/>
  <c r="BH185" i="3"/>
  <c r="BG185" i="3"/>
  <c r="BF185" i="3"/>
  <c r="T185" i="3"/>
  <c r="R185" i="3"/>
  <c r="P185" i="3"/>
  <c r="J185" i="3"/>
  <c r="BE185" i="3" s="1"/>
  <c r="BK184" i="3"/>
  <c r="BI184" i="3"/>
  <c r="BH184" i="3"/>
  <c r="BG184" i="3"/>
  <c r="BF184" i="3"/>
  <c r="T184" i="3"/>
  <c r="R184" i="3"/>
  <c r="P184" i="3"/>
  <c r="J184" i="3"/>
  <c r="BE184" i="3" s="1"/>
  <c r="BK183" i="3"/>
  <c r="BI183" i="3"/>
  <c r="BH183" i="3"/>
  <c r="BG183" i="3"/>
  <c r="BF183" i="3"/>
  <c r="T183" i="3"/>
  <c r="R183" i="3"/>
  <c r="P183" i="3"/>
  <c r="J183" i="3"/>
  <c r="BE183" i="3" s="1"/>
  <c r="BK182" i="3"/>
  <c r="BI182" i="3"/>
  <c r="BH182" i="3"/>
  <c r="BG182" i="3"/>
  <c r="BF182" i="3"/>
  <c r="T182" i="3"/>
  <c r="R182" i="3"/>
  <c r="P182" i="3"/>
  <c r="J182" i="3"/>
  <c r="BE182" i="3" s="1"/>
  <c r="BK181" i="3"/>
  <c r="BI181" i="3"/>
  <c r="BH181" i="3"/>
  <c r="BG181" i="3"/>
  <c r="BF181" i="3"/>
  <c r="T181" i="3"/>
  <c r="R181" i="3"/>
  <c r="P181" i="3"/>
  <c r="J181" i="3"/>
  <c r="BE181" i="3" s="1"/>
  <c r="BK180" i="3"/>
  <c r="BI180" i="3"/>
  <c r="BH180" i="3"/>
  <c r="BG180" i="3"/>
  <c r="BF180" i="3"/>
  <c r="T180" i="3"/>
  <c r="R180" i="3"/>
  <c r="P180" i="3"/>
  <c r="J180" i="3"/>
  <c r="BE180" i="3" s="1"/>
  <c r="BK179" i="3"/>
  <c r="BI179" i="3"/>
  <c r="BH179" i="3"/>
  <c r="BG179" i="3"/>
  <c r="BF179" i="3"/>
  <c r="T179" i="3"/>
  <c r="R179" i="3"/>
  <c r="P179" i="3"/>
  <c r="J179" i="3"/>
  <c r="BE179" i="3" s="1"/>
  <c r="BK178" i="3"/>
  <c r="BI178" i="3"/>
  <c r="BH178" i="3"/>
  <c r="BG178" i="3"/>
  <c r="BF178" i="3"/>
  <c r="T178" i="3"/>
  <c r="R178" i="3"/>
  <c r="P178" i="3"/>
  <c r="J178" i="3"/>
  <c r="BE178" i="3" s="1"/>
  <c r="BK177" i="3"/>
  <c r="BI177" i="3"/>
  <c r="BH177" i="3"/>
  <c r="BG177" i="3"/>
  <c r="BF177" i="3"/>
  <c r="T177" i="3"/>
  <c r="R177" i="3"/>
  <c r="P177" i="3"/>
  <c r="J177" i="3"/>
  <c r="BE177" i="3" s="1"/>
  <c r="BK176" i="3"/>
  <c r="T176" i="3"/>
  <c r="P176" i="3"/>
  <c r="J176" i="3"/>
  <c r="BK175" i="3"/>
  <c r="BI175" i="3"/>
  <c r="BH175" i="3"/>
  <c r="BG175" i="3"/>
  <c r="BF175" i="3"/>
  <c r="T175" i="3"/>
  <c r="R175" i="3"/>
  <c r="P175" i="3"/>
  <c r="J175" i="3"/>
  <c r="BE175" i="3" s="1"/>
  <c r="BK174" i="3"/>
  <c r="BI174" i="3"/>
  <c r="BH174" i="3"/>
  <c r="BG174" i="3"/>
  <c r="BF174" i="3"/>
  <c r="T174" i="3"/>
  <c r="R174" i="3"/>
  <c r="P174" i="3"/>
  <c r="J174" i="3"/>
  <c r="BE174" i="3" s="1"/>
  <c r="BK173" i="3"/>
  <c r="BI173" i="3"/>
  <c r="BH173" i="3"/>
  <c r="BG173" i="3"/>
  <c r="BF173" i="3"/>
  <c r="T173" i="3"/>
  <c r="T172" i="3" s="1"/>
  <c r="R173" i="3"/>
  <c r="P173" i="3"/>
  <c r="P172" i="3" s="1"/>
  <c r="J173" i="3"/>
  <c r="BE173" i="3" s="1"/>
  <c r="BK172" i="3"/>
  <c r="J172" i="3" s="1"/>
  <c r="J102" i="3" s="1"/>
  <c r="R172" i="3"/>
  <c r="BK171" i="3"/>
  <c r="BI171" i="3"/>
  <c r="BH171" i="3"/>
  <c r="BG171" i="3"/>
  <c r="BF171" i="3"/>
  <c r="T171" i="3"/>
  <c r="R171" i="3"/>
  <c r="P171" i="3"/>
  <c r="J171" i="3"/>
  <c r="BE171" i="3" s="1"/>
  <c r="BK170" i="3"/>
  <c r="BI170" i="3"/>
  <c r="BH170" i="3"/>
  <c r="BG170" i="3"/>
  <c r="BF170" i="3"/>
  <c r="T170" i="3"/>
  <c r="R170" i="3"/>
  <c r="P170" i="3"/>
  <c r="J170" i="3"/>
  <c r="BE170" i="3" s="1"/>
  <c r="BK169" i="3"/>
  <c r="BI169" i="3"/>
  <c r="BH169" i="3"/>
  <c r="BG169" i="3"/>
  <c r="BF169" i="3"/>
  <c r="T169" i="3"/>
  <c r="R169" i="3"/>
  <c r="P169" i="3"/>
  <c r="J169" i="3"/>
  <c r="BE169" i="3" s="1"/>
  <c r="BK168" i="3"/>
  <c r="BI168" i="3"/>
  <c r="BH168" i="3"/>
  <c r="BG168" i="3"/>
  <c r="BF168" i="3"/>
  <c r="T168" i="3"/>
  <c r="R168" i="3"/>
  <c r="P168" i="3"/>
  <c r="J168" i="3"/>
  <c r="BE168" i="3" s="1"/>
  <c r="BK167" i="3"/>
  <c r="BI167" i="3"/>
  <c r="BH167" i="3"/>
  <c r="BG167" i="3"/>
  <c r="BF167" i="3"/>
  <c r="T167" i="3"/>
  <c r="R167" i="3"/>
  <c r="P167" i="3"/>
  <c r="J167" i="3"/>
  <c r="BE167" i="3" s="1"/>
  <c r="BK166" i="3"/>
  <c r="BI166" i="3"/>
  <c r="BH166" i="3"/>
  <c r="BG166" i="3"/>
  <c r="BF166" i="3"/>
  <c r="T166" i="3"/>
  <c r="R166" i="3"/>
  <c r="P166" i="3"/>
  <c r="J166" i="3"/>
  <c r="BE166" i="3" s="1"/>
  <c r="BK165" i="3"/>
  <c r="BI165" i="3"/>
  <c r="BH165" i="3"/>
  <c r="BG165" i="3"/>
  <c r="BF165" i="3"/>
  <c r="T165" i="3"/>
  <c r="R165" i="3"/>
  <c r="P165" i="3"/>
  <c r="J165" i="3"/>
  <c r="BE165" i="3" s="1"/>
  <c r="BK164" i="3"/>
  <c r="BI164" i="3"/>
  <c r="BH164" i="3"/>
  <c r="BG164" i="3"/>
  <c r="BF164" i="3"/>
  <c r="T164" i="3"/>
  <c r="R164" i="3"/>
  <c r="P164" i="3"/>
  <c r="J164" i="3"/>
  <c r="BE164" i="3" s="1"/>
  <c r="BK162" i="3"/>
  <c r="BI162" i="3"/>
  <c r="BH162" i="3"/>
  <c r="BG162" i="3"/>
  <c r="BF162" i="3"/>
  <c r="T162" i="3"/>
  <c r="T156" i="3" s="1"/>
  <c r="R162" i="3"/>
  <c r="P162" i="3"/>
  <c r="J162" i="3"/>
  <c r="BE162" i="3" s="1"/>
  <c r="BK161" i="3"/>
  <c r="BI161" i="3"/>
  <c r="BH161" i="3"/>
  <c r="BG161" i="3"/>
  <c r="BF161" i="3"/>
  <c r="T161" i="3"/>
  <c r="R161" i="3"/>
  <c r="P161" i="3"/>
  <c r="J161" i="3"/>
  <c r="BE161" i="3" s="1"/>
  <c r="BK159" i="3"/>
  <c r="BI159" i="3"/>
  <c r="BH159" i="3"/>
  <c r="BG159" i="3"/>
  <c r="BF159" i="3"/>
  <c r="T159" i="3"/>
  <c r="R159" i="3"/>
  <c r="P159" i="3"/>
  <c r="J159" i="3"/>
  <c r="BE159" i="3" s="1"/>
  <c r="BK158" i="3"/>
  <c r="BK156" i="3" s="1"/>
  <c r="J156" i="3" s="1"/>
  <c r="J101" i="3" s="1"/>
  <c r="BI158" i="3"/>
  <c r="BH158" i="3"/>
  <c r="BG158" i="3"/>
  <c r="BF158" i="3"/>
  <c r="T158" i="3"/>
  <c r="R158" i="3"/>
  <c r="P158" i="3"/>
  <c r="J158" i="3"/>
  <c r="BE158" i="3" s="1"/>
  <c r="BK157" i="3"/>
  <c r="BI157" i="3"/>
  <c r="BH157" i="3"/>
  <c r="BG157" i="3"/>
  <c r="BF157" i="3"/>
  <c r="T157" i="3"/>
  <c r="R157" i="3"/>
  <c r="P157" i="3"/>
  <c r="J157" i="3"/>
  <c r="BE157" i="3" s="1"/>
  <c r="BK154" i="3"/>
  <c r="BI154" i="3"/>
  <c r="BH154" i="3"/>
  <c r="BG154" i="3"/>
  <c r="BF154" i="3"/>
  <c r="T154" i="3"/>
  <c r="R154" i="3"/>
  <c r="P154" i="3"/>
  <c r="J154" i="3"/>
  <c r="BE154" i="3" s="1"/>
  <c r="BK153" i="3"/>
  <c r="BI153" i="3"/>
  <c r="BH153" i="3"/>
  <c r="BG153" i="3"/>
  <c r="BF153" i="3"/>
  <c r="T153" i="3"/>
  <c r="R153" i="3"/>
  <c r="P153" i="3"/>
  <c r="J153" i="3"/>
  <c r="BE153" i="3" s="1"/>
  <c r="BK152" i="3"/>
  <c r="BI152" i="3"/>
  <c r="BH152" i="3"/>
  <c r="BG152" i="3"/>
  <c r="BF152" i="3"/>
  <c r="T152" i="3"/>
  <c r="R152" i="3"/>
  <c r="P152" i="3"/>
  <c r="J152" i="3"/>
  <c r="BE152" i="3" s="1"/>
  <c r="BK150" i="3"/>
  <c r="BI150" i="3"/>
  <c r="BH150" i="3"/>
  <c r="BG150" i="3"/>
  <c r="BF150" i="3"/>
  <c r="T150" i="3"/>
  <c r="R150" i="3"/>
  <c r="P150" i="3"/>
  <c r="J150" i="3"/>
  <c r="BE150" i="3" s="1"/>
  <c r="BK149" i="3"/>
  <c r="BI149" i="3"/>
  <c r="BH149" i="3"/>
  <c r="BG149" i="3"/>
  <c r="BF149" i="3"/>
  <c r="T149" i="3"/>
  <c r="R149" i="3"/>
  <c r="P149" i="3"/>
  <c r="J149" i="3"/>
  <c r="BE149" i="3" s="1"/>
  <c r="BK147" i="3"/>
  <c r="BI147" i="3"/>
  <c r="BH147" i="3"/>
  <c r="BG147" i="3"/>
  <c r="BF147" i="3"/>
  <c r="T147" i="3"/>
  <c r="R147" i="3"/>
  <c r="P147" i="3"/>
  <c r="J147" i="3"/>
  <c r="BE147" i="3" s="1"/>
  <c r="BK145" i="3"/>
  <c r="BI145" i="3"/>
  <c r="BH145" i="3"/>
  <c r="BG145" i="3"/>
  <c r="BF145" i="3"/>
  <c r="T145" i="3"/>
  <c r="R145" i="3"/>
  <c r="P145" i="3"/>
  <c r="J145" i="3"/>
  <c r="BE145" i="3" s="1"/>
  <c r="BK144" i="3"/>
  <c r="BI144" i="3"/>
  <c r="BH144" i="3"/>
  <c r="BG144" i="3"/>
  <c r="BF144" i="3"/>
  <c r="T144" i="3"/>
  <c r="R144" i="3"/>
  <c r="P144" i="3"/>
  <c r="J144" i="3"/>
  <c r="BE144" i="3" s="1"/>
  <c r="BK143" i="3"/>
  <c r="BI143" i="3"/>
  <c r="BH143" i="3"/>
  <c r="BG143" i="3"/>
  <c r="BF143" i="3"/>
  <c r="T143" i="3"/>
  <c r="R143" i="3"/>
  <c r="P143" i="3"/>
  <c r="P130" i="3" s="1"/>
  <c r="J143" i="3"/>
  <c r="BE143" i="3" s="1"/>
  <c r="BK141" i="3"/>
  <c r="BI141" i="3"/>
  <c r="BH141" i="3"/>
  <c r="BG141" i="3"/>
  <c r="BF141" i="3"/>
  <c r="T141" i="3"/>
  <c r="R141" i="3"/>
  <c r="P141" i="3"/>
  <c r="J141" i="3"/>
  <c r="BE141" i="3" s="1"/>
  <c r="BK136" i="3"/>
  <c r="BI136" i="3"/>
  <c r="BH136" i="3"/>
  <c r="BG136" i="3"/>
  <c r="BF136" i="3"/>
  <c r="T136" i="3"/>
  <c r="R136" i="3"/>
  <c r="P136" i="3"/>
  <c r="J136" i="3"/>
  <c r="BE136" i="3" s="1"/>
  <c r="BK134" i="3"/>
  <c r="BI134" i="3"/>
  <c r="BH134" i="3"/>
  <c r="BG134" i="3"/>
  <c r="BF134" i="3"/>
  <c r="T134" i="3"/>
  <c r="R134" i="3"/>
  <c r="P134" i="3"/>
  <c r="J134" i="3"/>
  <c r="BE134" i="3" s="1"/>
  <c r="BK133" i="3"/>
  <c r="BI133" i="3"/>
  <c r="BH133" i="3"/>
  <c r="BG133" i="3"/>
  <c r="BF133" i="3"/>
  <c r="T133" i="3"/>
  <c r="R133" i="3"/>
  <c r="P133" i="3"/>
  <c r="J133" i="3"/>
  <c r="BE133" i="3" s="1"/>
  <c r="BK131" i="3"/>
  <c r="BI131" i="3"/>
  <c r="BH131" i="3"/>
  <c r="F38" i="3" s="1"/>
  <c r="BC97" i="1" s="1"/>
  <c r="BG131" i="3"/>
  <c r="BF131" i="3"/>
  <c r="T131" i="3"/>
  <c r="R131" i="3"/>
  <c r="P131" i="3"/>
  <c r="J131" i="3"/>
  <c r="BE131" i="3" s="1"/>
  <c r="J125" i="3"/>
  <c r="F125" i="3"/>
  <c r="J124" i="3"/>
  <c r="F124" i="3"/>
  <c r="J122" i="3"/>
  <c r="F122" i="3"/>
  <c r="E120" i="3"/>
  <c r="E116" i="3"/>
  <c r="J106" i="3"/>
  <c r="J103" i="3"/>
  <c r="J94" i="3"/>
  <c r="F94" i="3"/>
  <c r="J93" i="3"/>
  <c r="F93" i="3"/>
  <c r="F91" i="3"/>
  <c r="E89" i="3"/>
  <c r="E85" i="3"/>
  <c r="J39" i="3"/>
  <c r="J38" i="3"/>
  <c r="J37" i="3"/>
  <c r="J36" i="3"/>
  <c r="AW97" i="1" s="1"/>
  <c r="J14" i="3"/>
  <c r="J91" i="3" s="1"/>
  <c r="E7" i="3"/>
  <c r="BK236" i="2"/>
  <c r="BI236" i="2"/>
  <c r="BH236" i="2"/>
  <c r="BG236" i="2"/>
  <c r="BF236" i="2"/>
  <c r="T236" i="2"/>
  <c r="R236" i="2"/>
  <c r="P236" i="2"/>
  <c r="P234" i="2" s="1"/>
  <c r="J236" i="2"/>
  <c r="BE236" i="2" s="1"/>
  <c r="BK235" i="2"/>
  <c r="BI235" i="2"/>
  <c r="BH235" i="2"/>
  <c r="BG235" i="2"/>
  <c r="BF235" i="2"/>
  <c r="T235" i="2"/>
  <c r="R235" i="2"/>
  <c r="R234" i="2" s="1"/>
  <c r="P235" i="2"/>
  <c r="J235" i="2"/>
  <c r="BE235" i="2" s="1"/>
  <c r="BK234" i="2"/>
  <c r="T234" i="2"/>
  <c r="J234" i="2"/>
  <c r="BK233" i="2"/>
  <c r="BI233" i="2"/>
  <c r="BH233" i="2"/>
  <c r="BG233" i="2"/>
  <c r="BF233" i="2"/>
  <c r="T233" i="2"/>
  <c r="R233" i="2"/>
  <c r="P233" i="2"/>
  <c r="J233" i="2"/>
  <c r="BE233" i="2" s="1"/>
  <c r="BK232" i="2"/>
  <c r="BI232" i="2"/>
  <c r="BH232" i="2"/>
  <c r="BG232" i="2"/>
  <c r="BF232" i="2"/>
  <c r="T232" i="2"/>
  <c r="R232" i="2"/>
  <c r="P232" i="2"/>
  <c r="J232" i="2"/>
  <c r="BE232" i="2" s="1"/>
  <c r="BK231" i="2"/>
  <c r="BI231" i="2"/>
  <c r="BH231" i="2"/>
  <c r="BG231" i="2"/>
  <c r="BF231" i="2"/>
  <c r="T231" i="2"/>
  <c r="R231" i="2"/>
  <c r="R229" i="2" s="1"/>
  <c r="R228" i="2" s="1"/>
  <c r="P231" i="2"/>
  <c r="P229" i="2" s="1"/>
  <c r="J231" i="2"/>
  <c r="BE231" i="2" s="1"/>
  <c r="BK230" i="2"/>
  <c r="BI230" i="2"/>
  <c r="BH230" i="2"/>
  <c r="BG230" i="2"/>
  <c r="BF230" i="2"/>
  <c r="T230" i="2"/>
  <c r="T229" i="2" s="1"/>
  <c r="T228" i="2" s="1"/>
  <c r="R230" i="2"/>
  <c r="P230" i="2"/>
  <c r="J230" i="2"/>
  <c r="BE230" i="2" s="1"/>
  <c r="BK229" i="2"/>
  <c r="BK228" i="2" s="1"/>
  <c r="J228" i="2" s="1"/>
  <c r="J105" i="2" s="1"/>
  <c r="J229" i="2"/>
  <c r="BK227" i="2"/>
  <c r="BI227" i="2"/>
  <c r="BH227" i="2"/>
  <c r="BG227" i="2"/>
  <c r="BF227" i="2"/>
  <c r="T227" i="2"/>
  <c r="R227" i="2"/>
  <c r="P227" i="2"/>
  <c r="J227" i="2"/>
  <c r="BE227" i="2" s="1"/>
  <c r="BK226" i="2"/>
  <c r="BI226" i="2"/>
  <c r="BH226" i="2"/>
  <c r="BG226" i="2"/>
  <c r="BF226" i="2"/>
  <c r="T226" i="2"/>
  <c r="R226" i="2"/>
  <c r="P226" i="2"/>
  <c r="J226" i="2"/>
  <c r="BE226" i="2" s="1"/>
  <c r="BK224" i="2"/>
  <c r="BI224" i="2"/>
  <c r="BH224" i="2"/>
  <c r="BG224" i="2"/>
  <c r="BF224" i="2"/>
  <c r="T224" i="2"/>
  <c r="R224" i="2"/>
  <c r="P224" i="2"/>
  <c r="J224" i="2"/>
  <c r="BE224" i="2" s="1"/>
  <c r="BK223" i="2"/>
  <c r="BI223" i="2"/>
  <c r="BH223" i="2"/>
  <c r="BG223" i="2"/>
  <c r="BF223" i="2"/>
  <c r="T223" i="2"/>
  <c r="R223" i="2"/>
  <c r="P223" i="2"/>
  <c r="J223" i="2"/>
  <c r="BE223" i="2" s="1"/>
  <c r="BK222" i="2"/>
  <c r="BI222" i="2"/>
  <c r="BH222" i="2"/>
  <c r="BG222" i="2"/>
  <c r="BF222" i="2"/>
  <c r="T222" i="2"/>
  <c r="R222" i="2"/>
  <c r="P222" i="2"/>
  <c r="J222" i="2"/>
  <c r="BE222" i="2" s="1"/>
  <c r="BK218" i="2"/>
  <c r="BI218" i="2"/>
  <c r="BH218" i="2"/>
  <c r="BG218" i="2"/>
  <c r="BF218" i="2"/>
  <c r="T218" i="2"/>
  <c r="R218" i="2"/>
  <c r="P218" i="2"/>
  <c r="P215" i="2" s="1"/>
  <c r="J218" i="2"/>
  <c r="BE218" i="2" s="1"/>
  <c r="BK216" i="2"/>
  <c r="BI216" i="2"/>
  <c r="BH216" i="2"/>
  <c r="BG216" i="2"/>
  <c r="BF216" i="2"/>
  <c r="T216" i="2"/>
  <c r="T215" i="2" s="1"/>
  <c r="R216" i="2"/>
  <c r="R215" i="2" s="1"/>
  <c r="P216" i="2"/>
  <c r="J216" i="2"/>
  <c r="BE216" i="2" s="1"/>
  <c r="BK215" i="2"/>
  <c r="J215" i="2"/>
  <c r="J104" i="2" s="1"/>
  <c r="BK211" i="2"/>
  <c r="BI211" i="2"/>
  <c r="BH211" i="2"/>
  <c r="BG211" i="2"/>
  <c r="BF211" i="2"/>
  <c r="T211" i="2"/>
  <c r="R211" i="2"/>
  <c r="R206" i="2" s="1"/>
  <c r="P211" i="2"/>
  <c r="J211" i="2"/>
  <c r="BE211" i="2" s="1"/>
  <c r="BK207" i="2"/>
  <c r="BI207" i="2"/>
  <c r="BH207" i="2"/>
  <c r="BG207" i="2"/>
  <c r="BF207" i="2"/>
  <c r="T207" i="2"/>
  <c r="T206" i="2" s="1"/>
  <c r="R207" i="2"/>
  <c r="P207" i="2"/>
  <c r="J207" i="2"/>
  <c r="BE207" i="2" s="1"/>
  <c r="BK206" i="2"/>
  <c r="P206" i="2"/>
  <c r="J206" i="2"/>
  <c r="J103" i="2" s="1"/>
  <c r="BK205" i="2"/>
  <c r="BI205" i="2"/>
  <c r="BH205" i="2"/>
  <c r="BG205" i="2"/>
  <c r="BF205" i="2"/>
  <c r="T205" i="2"/>
  <c r="R205" i="2"/>
  <c r="P205" i="2"/>
  <c r="J205" i="2"/>
  <c r="BE205" i="2" s="1"/>
  <c r="BK203" i="2"/>
  <c r="BI203" i="2"/>
  <c r="BH203" i="2"/>
  <c r="BG203" i="2"/>
  <c r="BF203" i="2"/>
  <c r="T203" i="2"/>
  <c r="R203" i="2"/>
  <c r="P203" i="2"/>
  <c r="J203" i="2"/>
  <c r="BE203" i="2" s="1"/>
  <c r="BK202" i="2"/>
  <c r="BI202" i="2"/>
  <c r="BH202" i="2"/>
  <c r="BG202" i="2"/>
  <c r="BF202" i="2"/>
  <c r="T202" i="2"/>
  <c r="R202" i="2"/>
  <c r="P202" i="2"/>
  <c r="J202" i="2"/>
  <c r="BE202" i="2" s="1"/>
  <c r="BK201" i="2"/>
  <c r="BI201" i="2"/>
  <c r="BH201" i="2"/>
  <c r="BG201" i="2"/>
  <c r="BF201" i="2"/>
  <c r="T201" i="2"/>
  <c r="R201" i="2"/>
  <c r="P201" i="2"/>
  <c r="J201" i="2"/>
  <c r="BE201" i="2" s="1"/>
  <c r="BK200" i="2"/>
  <c r="BI200" i="2"/>
  <c r="BH200" i="2"/>
  <c r="BG200" i="2"/>
  <c r="BF200" i="2"/>
  <c r="T200" i="2"/>
  <c r="R200" i="2"/>
  <c r="P200" i="2"/>
  <c r="J200" i="2"/>
  <c r="BE200" i="2" s="1"/>
  <c r="BK199" i="2"/>
  <c r="BI199" i="2"/>
  <c r="BH199" i="2"/>
  <c r="BG199" i="2"/>
  <c r="BF199" i="2"/>
  <c r="T199" i="2"/>
  <c r="R199" i="2"/>
  <c r="P199" i="2"/>
  <c r="J199" i="2"/>
  <c r="BE199" i="2" s="1"/>
  <c r="BK198" i="2"/>
  <c r="BI198" i="2"/>
  <c r="BH198" i="2"/>
  <c r="BG198" i="2"/>
  <c r="BF198" i="2"/>
  <c r="T198" i="2"/>
  <c r="T193" i="2" s="1"/>
  <c r="R198" i="2"/>
  <c r="P198" i="2"/>
  <c r="J198" i="2"/>
  <c r="BE198" i="2" s="1"/>
  <c r="BK194" i="2"/>
  <c r="BK193" i="2" s="1"/>
  <c r="J193" i="2" s="1"/>
  <c r="J102" i="2" s="1"/>
  <c r="BI194" i="2"/>
  <c r="BH194" i="2"/>
  <c r="BG194" i="2"/>
  <c r="BF194" i="2"/>
  <c r="T194" i="2"/>
  <c r="R194" i="2"/>
  <c r="P194" i="2"/>
  <c r="P193" i="2" s="1"/>
  <c r="J194" i="2"/>
  <c r="BE194" i="2" s="1"/>
  <c r="R193" i="2"/>
  <c r="BK188" i="2"/>
  <c r="BI188" i="2"/>
  <c r="BH188" i="2"/>
  <c r="BG188" i="2"/>
  <c r="BF188" i="2"/>
  <c r="T188" i="2"/>
  <c r="R188" i="2"/>
  <c r="P188" i="2"/>
  <c r="J188" i="2"/>
  <c r="BE188" i="2" s="1"/>
  <c r="BK184" i="2"/>
  <c r="BI184" i="2"/>
  <c r="BH184" i="2"/>
  <c r="BG184" i="2"/>
  <c r="BF184" i="2"/>
  <c r="T184" i="2"/>
  <c r="R184" i="2"/>
  <c r="P184" i="2"/>
  <c r="J184" i="2"/>
  <c r="BE184" i="2" s="1"/>
  <c r="BK183" i="2"/>
  <c r="BI183" i="2"/>
  <c r="BH183" i="2"/>
  <c r="BG183" i="2"/>
  <c r="BF183" i="2"/>
  <c r="T183" i="2"/>
  <c r="R183" i="2"/>
  <c r="P183" i="2"/>
  <c r="J183" i="2"/>
  <c r="BE183" i="2" s="1"/>
  <c r="BK175" i="2"/>
  <c r="BI175" i="2"/>
  <c r="BH175" i="2"/>
  <c r="BG175" i="2"/>
  <c r="BF175" i="2"/>
  <c r="T175" i="2"/>
  <c r="R175" i="2"/>
  <c r="P175" i="2"/>
  <c r="J175" i="2"/>
  <c r="BE175" i="2" s="1"/>
  <c r="BK167" i="2"/>
  <c r="BI167" i="2"/>
  <c r="BH167" i="2"/>
  <c r="BG167" i="2"/>
  <c r="BF167" i="2"/>
  <c r="T167" i="2"/>
  <c r="R167" i="2"/>
  <c r="P167" i="2"/>
  <c r="J167" i="2"/>
  <c r="BE167" i="2" s="1"/>
  <c r="BK158" i="2"/>
  <c r="BK157" i="2" s="1"/>
  <c r="J157" i="2" s="1"/>
  <c r="J101" i="2" s="1"/>
  <c r="BI158" i="2"/>
  <c r="BH158" i="2"/>
  <c r="BG158" i="2"/>
  <c r="BF158" i="2"/>
  <c r="T158" i="2"/>
  <c r="R158" i="2"/>
  <c r="R157" i="2" s="1"/>
  <c r="P158" i="2"/>
  <c r="P157" i="2" s="1"/>
  <c r="J158" i="2"/>
  <c r="BE158" i="2" s="1"/>
  <c r="T157" i="2"/>
  <c r="BK155" i="2"/>
  <c r="BI155" i="2"/>
  <c r="BH155" i="2"/>
  <c r="BG155" i="2"/>
  <c r="BF155" i="2"/>
  <c r="T155" i="2"/>
  <c r="R155" i="2"/>
  <c r="P155" i="2"/>
  <c r="J155" i="2"/>
  <c r="BE155" i="2" s="1"/>
  <c r="BK153" i="2"/>
  <c r="BI153" i="2"/>
  <c r="BH153" i="2"/>
  <c r="BG153" i="2"/>
  <c r="BF153" i="2"/>
  <c r="T153" i="2"/>
  <c r="R153" i="2"/>
  <c r="P153" i="2"/>
  <c r="J153" i="2"/>
  <c r="BE153" i="2" s="1"/>
  <c r="BK151" i="2"/>
  <c r="BI151" i="2"/>
  <c r="BH151" i="2"/>
  <c r="BG151" i="2"/>
  <c r="BF151" i="2"/>
  <c r="T151" i="2"/>
  <c r="R151" i="2"/>
  <c r="P151" i="2"/>
  <c r="J151" i="2"/>
  <c r="BE151" i="2" s="1"/>
  <c r="BK150" i="2"/>
  <c r="BI150" i="2"/>
  <c r="BH150" i="2"/>
  <c r="BG150" i="2"/>
  <c r="BF150" i="2"/>
  <c r="T150" i="2"/>
  <c r="R150" i="2"/>
  <c r="P150" i="2"/>
  <c r="J150" i="2"/>
  <c r="BE150" i="2" s="1"/>
  <c r="BK148" i="2"/>
  <c r="BI148" i="2"/>
  <c r="BH148" i="2"/>
  <c r="BG148" i="2"/>
  <c r="BF148" i="2"/>
  <c r="T148" i="2"/>
  <c r="R148" i="2"/>
  <c r="P148" i="2"/>
  <c r="J148" i="2"/>
  <c r="BE148" i="2" s="1"/>
  <c r="BK146" i="2"/>
  <c r="BI146" i="2"/>
  <c r="BH146" i="2"/>
  <c r="BG146" i="2"/>
  <c r="BF146" i="2"/>
  <c r="T146" i="2"/>
  <c r="R146" i="2"/>
  <c r="P146" i="2"/>
  <c r="J146" i="2"/>
  <c r="BE146" i="2" s="1"/>
  <c r="BK144" i="2"/>
  <c r="BI144" i="2"/>
  <c r="BH144" i="2"/>
  <c r="BG144" i="2"/>
  <c r="BF144" i="2"/>
  <c r="T144" i="2"/>
  <c r="R144" i="2"/>
  <c r="P144" i="2"/>
  <c r="J144" i="2"/>
  <c r="BE144" i="2" s="1"/>
  <c r="BK140" i="2"/>
  <c r="BI140" i="2"/>
  <c r="BH140" i="2"/>
  <c r="BG140" i="2"/>
  <c r="BF140" i="2"/>
  <c r="T140" i="2"/>
  <c r="R140" i="2"/>
  <c r="P140" i="2"/>
  <c r="J140" i="2"/>
  <c r="BE140" i="2" s="1"/>
  <c r="BK138" i="2"/>
  <c r="BI138" i="2"/>
  <c r="BH138" i="2"/>
  <c r="BG138" i="2"/>
  <c r="BF138" i="2"/>
  <c r="T138" i="2"/>
  <c r="R138" i="2"/>
  <c r="P138" i="2"/>
  <c r="J138" i="2"/>
  <c r="BE138" i="2" s="1"/>
  <c r="BK132" i="2"/>
  <c r="BI132" i="2"/>
  <c r="BH132" i="2"/>
  <c r="F38" i="2" s="1"/>
  <c r="BC96" i="1" s="1"/>
  <c r="BG132" i="2"/>
  <c r="F37" i="2" s="1"/>
  <c r="BB96" i="1" s="1"/>
  <c r="BF132" i="2"/>
  <c r="T132" i="2"/>
  <c r="R132" i="2"/>
  <c r="R131" i="2" s="1"/>
  <c r="P132" i="2"/>
  <c r="J132" i="2"/>
  <c r="BE132" i="2" s="1"/>
  <c r="BK131" i="2"/>
  <c r="BK130" i="2" s="1"/>
  <c r="J126" i="2"/>
  <c r="F126" i="2"/>
  <c r="J125" i="2"/>
  <c r="F125" i="2"/>
  <c r="F123" i="2"/>
  <c r="E121" i="2"/>
  <c r="J107" i="2"/>
  <c r="J106" i="2"/>
  <c r="J94" i="2"/>
  <c r="F94" i="2"/>
  <c r="J93" i="2"/>
  <c r="F93" i="2"/>
  <c r="F91" i="2"/>
  <c r="E89" i="2"/>
  <c r="E85" i="2"/>
  <c r="J39" i="2"/>
  <c r="J38" i="2"/>
  <c r="AY96" i="1" s="1"/>
  <c r="J37" i="2"/>
  <c r="J36" i="2"/>
  <c r="AW96" i="1" s="1"/>
  <c r="J14" i="2"/>
  <c r="J91" i="2" s="1"/>
  <c r="E7" i="2"/>
  <c r="E117" i="2" s="1"/>
  <c r="AY102" i="1"/>
  <c r="AX102" i="1"/>
  <c r="AY101" i="1"/>
  <c r="AX101" i="1"/>
  <c r="AY100" i="1"/>
  <c r="AX100" i="1"/>
  <c r="AY99" i="1"/>
  <c r="AX99" i="1"/>
  <c r="AY98" i="1"/>
  <c r="AX98" i="1"/>
  <c r="AY97" i="1"/>
  <c r="AX97" i="1"/>
  <c r="AX96" i="1"/>
  <c r="AS95" i="1"/>
  <c r="AS94" i="1" s="1"/>
  <c r="AM90" i="1"/>
  <c r="L90" i="1"/>
  <c r="AM89" i="1"/>
  <c r="L89" i="1"/>
  <c r="AM87" i="1"/>
  <c r="L87" i="1"/>
  <c r="L85" i="1"/>
  <c r="L84" i="1"/>
  <c r="BK187" i="6" l="1"/>
  <c r="J187" i="6" s="1"/>
  <c r="J99" i="6" s="1"/>
  <c r="BC95" i="1"/>
  <c r="AY95" i="1" s="1"/>
  <c r="F36" i="3"/>
  <c r="BA97" i="1" s="1"/>
  <c r="BK130" i="3"/>
  <c r="F39" i="3"/>
  <c r="BD97" i="1" s="1"/>
  <c r="F37" i="3"/>
  <c r="BB97" i="1" s="1"/>
  <c r="F33" i="8"/>
  <c r="AZ102" i="1" s="1"/>
  <c r="BK129" i="8"/>
  <c r="BK131" i="7"/>
  <c r="F36" i="2"/>
  <c r="BA96" i="1" s="1"/>
  <c r="F39" i="2"/>
  <c r="BD96" i="1" s="1"/>
  <c r="J131" i="2"/>
  <c r="J100" i="2" s="1"/>
  <c r="P131" i="2"/>
  <c r="P130" i="2" s="1"/>
  <c r="T131" i="2"/>
  <c r="T130" i="2" s="1"/>
  <c r="T129" i="2" s="1"/>
  <c r="T131" i="5"/>
  <c r="T130" i="5" s="1"/>
  <c r="J34" i="5"/>
  <c r="AW99" i="1" s="1"/>
  <c r="BK131" i="5"/>
  <c r="J131" i="5" s="1"/>
  <c r="J98" i="5" s="1"/>
  <c r="F35" i="5"/>
  <c r="BB99" i="1" s="1"/>
  <c r="R130" i="2"/>
  <c r="R129" i="2" s="1"/>
  <c r="J35" i="3"/>
  <c r="AV97" i="1" s="1"/>
  <c r="AT97" i="1" s="1"/>
  <c r="F35" i="3"/>
  <c r="AZ97" i="1" s="1"/>
  <c r="J33" i="5"/>
  <c r="AV99" i="1" s="1"/>
  <c r="F33" i="5"/>
  <c r="AZ99" i="1" s="1"/>
  <c r="J130" i="2"/>
  <c r="J99" i="2" s="1"/>
  <c r="BK129" i="2"/>
  <c r="J129" i="2" s="1"/>
  <c r="BK129" i="3"/>
  <c r="J130" i="3"/>
  <c r="J100" i="3" s="1"/>
  <c r="J153" i="4"/>
  <c r="J106" i="4" s="1"/>
  <c r="BK148" i="4"/>
  <c r="J148" i="4" s="1"/>
  <c r="J104" i="4" s="1"/>
  <c r="F33" i="6"/>
  <c r="AZ100" i="1" s="1"/>
  <c r="J35" i="2"/>
  <c r="AV96" i="1" s="1"/>
  <c r="AT96" i="1" s="1"/>
  <c r="F35" i="2"/>
  <c r="AZ96" i="1" s="1"/>
  <c r="P228" i="2"/>
  <c r="R129" i="4"/>
  <c r="R128" i="4" s="1"/>
  <c r="J123" i="2"/>
  <c r="R156" i="3"/>
  <c r="P156" i="3"/>
  <c r="P129" i="3" s="1"/>
  <c r="P128" i="3" s="1"/>
  <c r="AU97" i="1" s="1"/>
  <c r="J129" i="4"/>
  <c r="J99" i="4" s="1"/>
  <c r="T128" i="4"/>
  <c r="R169" i="5"/>
  <c r="R130" i="5" s="1"/>
  <c r="R129" i="5" s="1"/>
  <c r="R195" i="5"/>
  <c r="R194" i="5" s="1"/>
  <c r="F33" i="7"/>
  <c r="AZ101" i="1" s="1"/>
  <c r="J33" i="7"/>
  <c r="AV101" i="1" s="1"/>
  <c r="T130" i="3"/>
  <c r="T129" i="3" s="1"/>
  <c r="R176" i="3"/>
  <c r="BK219" i="3"/>
  <c r="J219" i="3" s="1"/>
  <c r="J104" i="3" s="1"/>
  <c r="J35" i="4"/>
  <c r="AV98" i="1" s="1"/>
  <c r="F35" i="4"/>
  <c r="AZ98" i="1" s="1"/>
  <c r="F37" i="4"/>
  <c r="BB98" i="1" s="1"/>
  <c r="BB95" i="1" s="1"/>
  <c r="F39" i="4"/>
  <c r="BD98" i="1" s="1"/>
  <c r="BD95" i="1" s="1"/>
  <c r="J195" i="5"/>
  <c r="J102" i="5" s="1"/>
  <c r="BK194" i="5"/>
  <c r="J194" i="5" s="1"/>
  <c r="J101" i="5" s="1"/>
  <c r="P295" i="5"/>
  <c r="F35" i="6"/>
  <c r="BB100" i="1" s="1"/>
  <c r="F37" i="6"/>
  <c r="BD100" i="1" s="1"/>
  <c r="R236" i="6"/>
  <c r="R130" i="3"/>
  <c r="R129" i="3" s="1"/>
  <c r="R128" i="3" s="1"/>
  <c r="T219" i="3"/>
  <c r="J36" i="4"/>
  <c r="AW98" i="1" s="1"/>
  <c r="R136" i="4"/>
  <c r="R143" i="4"/>
  <c r="R142" i="4" s="1"/>
  <c r="P148" i="4"/>
  <c r="P128" i="4" s="1"/>
  <c r="AU98" i="1" s="1"/>
  <c r="P130" i="5"/>
  <c r="F36" i="5"/>
  <c r="BC99" i="1" s="1"/>
  <c r="R276" i="5"/>
  <c r="BK316" i="5"/>
  <c r="J316" i="5" s="1"/>
  <c r="J109" i="5" s="1"/>
  <c r="T316" i="5"/>
  <c r="F36" i="6"/>
  <c r="BC100" i="1" s="1"/>
  <c r="J33" i="6"/>
  <c r="AV100" i="1" s="1"/>
  <c r="J34" i="6"/>
  <c r="AW100" i="1" s="1"/>
  <c r="BK130" i="6"/>
  <c r="J131" i="6"/>
  <c r="J98" i="6" s="1"/>
  <c r="E85" i="4"/>
  <c r="E119" i="5"/>
  <c r="T131" i="6"/>
  <c r="R187" i="6"/>
  <c r="R130" i="6" s="1"/>
  <c r="R129" i="6" s="1"/>
  <c r="P220" i="6"/>
  <c r="BK278" i="6"/>
  <c r="J278" i="6" s="1"/>
  <c r="J103" i="6" s="1"/>
  <c r="BK311" i="6"/>
  <c r="J311" i="6" s="1"/>
  <c r="J105" i="6" s="1"/>
  <c r="BK325" i="6"/>
  <c r="J325" i="6" s="1"/>
  <c r="J106" i="6" s="1"/>
  <c r="BK341" i="6"/>
  <c r="J341" i="6" s="1"/>
  <c r="J107" i="6" s="1"/>
  <c r="P356" i="6"/>
  <c r="F36" i="7"/>
  <c r="BC101" i="1" s="1"/>
  <c r="J241" i="8"/>
  <c r="J106" i="8" s="1"/>
  <c r="BK240" i="8"/>
  <c r="J240" i="8" s="1"/>
  <c r="J105" i="8" s="1"/>
  <c r="F34" i="5"/>
  <c r="BA99" i="1" s="1"/>
  <c r="P313" i="5"/>
  <c r="F34" i="6"/>
  <c r="BA100" i="1" s="1"/>
  <c r="T187" i="6"/>
  <c r="R278" i="6"/>
  <c r="P278" i="6"/>
  <c r="R325" i="6"/>
  <c r="E85" i="7"/>
  <c r="E119" i="7"/>
  <c r="J33" i="8"/>
  <c r="AV102" i="1" s="1"/>
  <c r="F35" i="8"/>
  <c r="BB102" i="1" s="1"/>
  <c r="P131" i="6"/>
  <c r="P130" i="6" s="1"/>
  <c r="T220" i="6"/>
  <c r="T129" i="7"/>
  <c r="F34" i="7"/>
  <c r="BA101" i="1" s="1"/>
  <c r="T188" i="7"/>
  <c r="T325" i="6"/>
  <c r="F35" i="7"/>
  <c r="BB101" i="1" s="1"/>
  <c r="R189" i="7"/>
  <c r="R188" i="7" s="1"/>
  <c r="P189" i="7"/>
  <c r="BK188" i="7"/>
  <c r="J188" i="7" s="1"/>
  <c r="J103" i="7" s="1"/>
  <c r="P200" i="7"/>
  <c r="R207" i="8"/>
  <c r="P240" i="8"/>
  <c r="R311" i="6"/>
  <c r="P311" i="6"/>
  <c r="T341" i="6"/>
  <c r="T356" i="6"/>
  <c r="P207" i="7"/>
  <c r="R207" i="7"/>
  <c r="BK246" i="7"/>
  <c r="J246" i="7" s="1"/>
  <c r="J108" i="7" s="1"/>
  <c r="T246" i="7"/>
  <c r="R246" i="7"/>
  <c r="J226" i="8"/>
  <c r="J104" i="8" s="1"/>
  <c r="BK225" i="8"/>
  <c r="J225" i="8" s="1"/>
  <c r="J103" i="8" s="1"/>
  <c r="P236" i="6"/>
  <c r="F37" i="7"/>
  <c r="BD101" i="1" s="1"/>
  <c r="R131" i="7"/>
  <c r="R130" i="7" s="1"/>
  <c r="BK260" i="7"/>
  <c r="J260" i="7" s="1"/>
  <c r="J109" i="7" s="1"/>
  <c r="R260" i="7"/>
  <c r="BK128" i="8"/>
  <c r="J129" i="8"/>
  <c r="J98" i="8" s="1"/>
  <c r="T128" i="8"/>
  <c r="T127" i="8" s="1"/>
  <c r="J34" i="7"/>
  <c r="AW101" i="1" s="1"/>
  <c r="P260" i="7"/>
  <c r="E117" i="8"/>
  <c r="E85" i="8"/>
  <c r="J34" i="8"/>
  <c r="AW102" i="1" s="1"/>
  <c r="F34" i="8"/>
  <c r="BA102" i="1" s="1"/>
  <c r="P226" i="8"/>
  <c r="P225" i="8" s="1"/>
  <c r="BK160" i="7"/>
  <c r="J160" i="7" s="1"/>
  <c r="J100" i="7" s="1"/>
  <c r="T160" i="7"/>
  <c r="R128" i="8"/>
  <c r="R127" i="8" s="1"/>
  <c r="F36" i="8"/>
  <c r="BC102" i="1" s="1"/>
  <c r="P129" i="8"/>
  <c r="P128" i="8" s="1"/>
  <c r="P127" i="8" s="1"/>
  <c r="AU102" i="1" s="1"/>
  <c r="R240" i="8"/>
  <c r="J89" i="8"/>
  <c r="AT100" i="1" l="1"/>
  <c r="BA95" i="1"/>
  <c r="AW95" i="1" s="1"/>
  <c r="AZ95" i="1"/>
  <c r="AV95" i="1" s="1"/>
  <c r="AT95" i="1" s="1"/>
  <c r="AT99" i="1"/>
  <c r="J131" i="7"/>
  <c r="J98" i="7" s="1"/>
  <c r="BK130" i="7"/>
  <c r="J130" i="7" s="1"/>
  <c r="J97" i="7" s="1"/>
  <c r="BD94" i="1"/>
  <c r="W33" i="1" s="1"/>
  <c r="AT102" i="1"/>
  <c r="BC94" i="1"/>
  <c r="AY94" i="1" s="1"/>
  <c r="BK130" i="5"/>
  <c r="J130" i="5" s="1"/>
  <c r="J97" i="5" s="1"/>
  <c r="BA94" i="1"/>
  <c r="W30" i="1" s="1"/>
  <c r="BB94" i="1"/>
  <c r="AX95" i="1"/>
  <c r="J128" i="8"/>
  <c r="J97" i="8" s="1"/>
  <c r="BK127" i="8"/>
  <c r="J127" i="8" s="1"/>
  <c r="BK129" i="7"/>
  <c r="J129" i="7" s="1"/>
  <c r="J98" i="2"/>
  <c r="J32" i="2"/>
  <c r="P188" i="7"/>
  <c r="P129" i="7" s="1"/>
  <c r="AU101" i="1" s="1"/>
  <c r="P129" i="6"/>
  <c r="AU100" i="1" s="1"/>
  <c r="T130" i="6"/>
  <c r="T129" i="6" s="1"/>
  <c r="J130" i="6"/>
  <c r="J97" i="6" s="1"/>
  <c r="BK129" i="6"/>
  <c r="J129" i="6" s="1"/>
  <c r="T129" i="5"/>
  <c r="T128" i="3"/>
  <c r="BK128" i="4"/>
  <c r="J128" i="4" s="1"/>
  <c r="R129" i="7"/>
  <c r="P129" i="5"/>
  <c r="AU99" i="1" s="1"/>
  <c r="AT98" i="1"/>
  <c r="AT101" i="1"/>
  <c r="J129" i="3"/>
  <c r="J99" i="3" s="1"/>
  <c r="BK128" i="3"/>
  <c r="J128" i="3" s="1"/>
  <c r="P129" i="2"/>
  <c r="AU96" i="1" s="1"/>
  <c r="AU95" i="1" s="1"/>
  <c r="AZ94" i="1"/>
  <c r="BK129" i="5" l="1"/>
  <c r="J129" i="5" s="1"/>
  <c r="J96" i="5" s="1"/>
  <c r="W32" i="1"/>
  <c r="AW94" i="1"/>
  <c r="AK30" i="1" s="1"/>
  <c r="W29" i="1"/>
  <c r="AV94" i="1"/>
  <c r="J96" i="7"/>
  <c r="J30" i="7"/>
  <c r="AU94" i="1"/>
  <c r="J96" i="6"/>
  <c r="J30" i="6"/>
  <c r="J96" i="8"/>
  <c r="J30" i="8"/>
  <c r="J98" i="3"/>
  <c r="J32" i="3"/>
  <c r="J98" i="4"/>
  <c r="J32" i="4"/>
  <c r="J41" i="2"/>
  <c r="AG96" i="1"/>
  <c r="W31" i="1"/>
  <c r="AX94" i="1"/>
  <c r="J30" i="5" l="1"/>
  <c r="J39" i="5" s="1"/>
  <c r="J39" i="7"/>
  <c r="AG101" i="1"/>
  <c r="AN101" i="1" s="1"/>
  <c r="AT94" i="1"/>
  <c r="AK29" i="1"/>
  <c r="AG99" i="1"/>
  <c r="AN99" i="1" s="1"/>
  <c r="J41" i="4"/>
  <c r="AG98" i="1"/>
  <c r="AN98" i="1" s="1"/>
  <c r="J39" i="8"/>
  <c r="AG102" i="1"/>
  <c r="AN102" i="1" s="1"/>
  <c r="AN96" i="1"/>
  <c r="J41" i="3"/>
  <c r="AG97" i="1"/>
  <c r="AN97" i="1" s="1"/>
  <c r="J39" i="6"/>
  <c r="AG100" i="1"/>
  <c r="AN100" i="1" s="1"/>
  <c r="AG95" i="1" l="1"/>
  <c r="AG94" i="1" l="1"/>
  <c r="AN95" i="1"/>
  <c r="AK26" i="1" l="1"/>
  <c r="AK35" i="1" s="1"/>
  <c r="AN94" i="1"/>
</calcChain>
</file>

<file path=xl/sharedStrings.xml><?xml version="1.0" encoding="utf-8"?>
<sst xmlns="http://schemas.openxmlformats.org/spreadsheetml/2006/main" count="11986" uniqueCount="2370">
  <si>
    <t>Export Komplet</t>
  </si>
  <si>
    <t>2.0</t>
  </si>
  <si>
    <t>False</t>
  </si>
  <si>
    <t>{c17bc147-e5ad-4ac0-b378-44e8b34ee772}</t>
  </si>
  <si>
    <t>&gt;&gt;  skryté sloupce  &lt;&lt;</t>
  </si>
  <si>
    <t>0,01</t>
  </si>
  <si>
    <t>21</t>
  </si>
  <si>
    <t>15</t>
  </si>
  <si>
    <t>REKAPITULACE STAVBY</t>
  </si>
  <si>
    <t>v ---  níže se nacházejí doplnkové a pomocné údaje k sestavám  --- v</t>
  </si>
  <si>
    <t>0,001</t>
  </si>
  <si>
    <t>Kód:</t>
  </si>
  <si>
    <t>FE/01/2022</t>
  </si>
  <si>
    <t>Stavba:</t>
  </si>
  <si>
    <t>Infastruktrura pro elektromobilitu II, část 3 Lokalita Vítkovická</t>
  </si>
  <si>
    <t>0,1</t>
  </si>
  <si>
    <t>KSO:</t>
  </si>
  <si>
    <t>CC-CZ:</t>
  </si>
  <si>
    <t>1</t>
  </si>
  <si>
    <t>Místo:</t>
  </si>
  <si>
    <t>Ostrava - DPO Vítkovická</t>
  </si>
  <si>
    <t>Datum:</t>
  </si>
  <si>
    <t>18. 3. 2022</t>
  </si>
  <si>
    <t>10</t>
  </si>
  <si>
    <t>100</t>
  </si>
  <si>
    <t>Zadavatel:</t>
  </si>
  <si>
    <t>IČ:</t>
  </si>
  <si>
    <t xml:space="preserve"> </t>
  </si>
  <si>
    <t>DIČ:</t>
  </si>
  <si>
    <t>Zhotovitel:</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</si>
  <si>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</si>
  <si>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</si>
  <si>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</si>
  <si>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</si>
  <si>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</si>
  <si>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</si>
  <si>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</si>
  <si>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</si>
  <si>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</si>
  <si>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</si>
  <si>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</si>
  <si>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</si>
  <si>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</si>
  <si>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</si>
  <si>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</si>
  <si>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</si>
  <si>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</si>
  <si>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</si>
  <si>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</si>
  <si>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</si>
  <si>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</si>
  <si>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</si>
  <si>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</si>
  <si>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</si>
  <si>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</si>
  <si>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</si>
  <si>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</si>
  <si>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</si>
  <si>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</si>
  <si>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</si>
  <si>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
náklady [CZK]</t>
  </si>
  <si>
    <t>DPH [CZK]</t>
  </si>
  <si>
    <t>Normohodiny [h]</t>
  </si>
  <si>
    <t>DPH základní [CZK]</t>
  </si>
  <si>
    <t>DPH snížená [CZK]</t>
  </si>
  <si>
    <t>DPH základní přenesená
[CZK]</t>
  </si>
  <si>
    <t>DPH snížená přenesená
[CZK]</t>
  </si>
  <si>
    <t>Základna
DPH základní</t>
  </si>
  <si>
    <t>Základna
DPH snížená</t>
  </si>
  <si>
    <t>Základna
DPH zákl. přenesená</t>
  </si>
  <si>
    <t>Základna
DPH sníž. přenesená</t>
  </si>
  <si>
    <t>Základna
DPH nulová</t>
  </si>
  <si>
    <t>Náklady z rozpočtů</t>
  </si>
  <si>
    <t>D</t>
  </si>
  <si>
    <t>0</t>
  </si>
  <si>
    <t>###NOIMPORT###</t>
  </si>
  <si>
    <t>IMPORT</t>
  </si>
  <si>
    <t>{00000000-0000-0000-0000-000000000000}</t>
  </si>
  <si>
    <t>01</t>
  </si>
  <si>
    <t>SO 01 Zastřešené stání a zpevněné plochy</t>
  </si>
  <si>
    <t>STA</t>
  </si>
  <si>
    <t>{c37a8dd4-999b-4849-b7ad-2005cf0a1072}</t>
  </si>
  <si>
    <t>/</t>
  </si>
  <si>
    <t>Stavebně konstrukční řešení</t>
  </si>
  <si>
    <t>Soupis</t>
  </si>
  <si>
    <t>2</t>
  </si>
  <si>
    <t>{1dd8f06c-cced-456f-a265-9eab289a3b61}</t>
  </si>
  <si>
    <t>02</t>
  </si>
  <si>
    <t>Komunikace a zpevněné plochy</t>
  </si>
  <si>
    <t>{14f5bd99-d924-4ea1-b0fc-885685d2e2fe}</t>
  </si>
  <si>
    <t>03</t>
  </si>
  <si>
    <t>Ocelové konstrukce</t>
  </si>
  <si>
    <t>{460b635c-67e3-4b37-82cc-417c63d0a1b9}</t>
  </si>
  <si>
    <t>SO 02 Předávací stanice, trafostanice a rozvody VN</t>
  </si>
  <si>
    <t>{ac147331-31cf-4524-a6ec-66273b2af3bf}</t>
  </si>
  <si>
    <t>SO 03 Rozvody NN, trafostanice a rozvody VN</t>
  </si>
  <si>
    <t>{6d3f5653-d117-4a4f-8557-47f4f239e0ea}</t>
  </si>
  <si>
    <t>04</t>
  </si>
  <si>
    <t>SO 04 Rozvody SLP, kamerový systém</t>
  </si>
  <si>
    <t>{ff56bba6-cf32-48e9-8b6d-d5edc92d4546}</t>
  </si>
  <si>
    <t>05</t>
  </si>
  <si>
    <t>IO 03 VHS - Dešťová kanalizace</t>
  </si>
  <si>
    <t>{4d67f293-69d2-4a45-8815-64edb037edc7}</t>
  </si>
  <si>
    <t>KRYCÍ LIST SOUPISU PRACÍ</t>
  </si>
  <si>
    <t>Objekt:</t>
  </si>
  <si>
    <t>01 - SO 01 Zastřešené stání a zpevněné plochy</t>
  </si>
  <si>
    <t>Soupis:</t>
  </si>
  <si>
    <t>01 - Stavebně konstrukční řešení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</si>
  <si>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</si>
  <si>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</si>
  <si>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</si>
  <si>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</si>
  <si>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</si>
  <si>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</si>
  <si>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</si>
  <si>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</si>
  <si>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</si>
  <si>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</si>
  <si>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práce-bourání</t>
  </si>
  <si>
    <t>OST -  Ostatní</t>
  </si>
  <si>
    <t xml:space="preserve">    O01 -  Ostatní</t>
  </si>
  <si>
    <t xml:space="preserve">    O02 -  Vedlejší a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</si>
  <si>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</si>
  <si>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</si>
  <si>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</si>
  <si>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</si>
  <si>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</si>
  <si>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</si>
  <si>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</si>
  <si>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</si>
  <si>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</si>
  <si>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</si>
  <si>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</si>
  <si>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</si>
  <si>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</si>
  <si>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</si>
  <si>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 xml:space="preserve"> Práce a dodávky HSV</t>
  </si>
  <si>
    <t>ROZPOCET</t>
  </si>
  <si>
    <t xml:space="preserve"> Zemní práce</t>
  </si>
  <si>
    <t>3</t>
  </si>
  <si>
    <t>K</t>
  </si>
  <si>
    <t>131201102</t>
  </si>
  <si>
    <t>Hloubení jam nezapažených v hornině tř. 3 objemu do 1000 m3</t>
  </si>
  <si>
    <t>m3</t>
  </si>
  <si>
    <t>4</t>
  </si>
  <si>
    <t>-853233515</t>
  </si>
  <si>
    <t>VV</t>
  </si>
  <si>
    <t>"výkop pro nabíjecí stanici"2,520*2,520*1,0*2</t>
  </si>
  <si>
    <t>"výkop pro stožár"2,12*2,02*1,350*7</t>
  </si>
  <si>
    <t>"výkop pro trafostanici"7,32*5,52*0,9</t>
  </si>
  <si>
    <t>"výkop pro předávací stanici"10,32*4,94*0,9</t>
  </si>
  <si>
    <t>Součet</t>
  </si>
  <si>
    <t>131201109</t>
  </si>
  <si>
    <t>Příplatek za lepivost u hloubení jam nezapažených v hornině tř. 3</t>
  </si>
  <si>
    <t>1277023607</t>
  </si>
  <si>
    <t>135,419*0,50</t>
  </si>
  <si>
    <t>131301102</t>
  </si>
  <si>
    <t>Hloubení jam nezapažených v hornině tř. 4 objemu do 1000 m3</t>
  </si>
  <si>
    <t>-1346332085</t>
  </si>
  <si>
    <t>"výkop pro patky zastřešení"3,520*4,96*0,92*18</t>
  </si>
  <si>
    <t>"výkop pro patku sloupu 1 a 2 zastřešení"5,520*4,96*0,92</t>
  </si>
  <si>
    <t>131301109</t>
  </si>
  <si>
    <t>Příplatek za lepivost u hloubení jam nezapažených v hornině tř. 4</t>
  </si>
  <si>
    <t>-2064422088</t>
  </si>
  <si>
    <t>314,313*0,50</t>
  </si>
  <si>
    <t>27</t>
  </si>
  <si>
    <t>162701105</t>
  </si>
  <si>
    <t>Vodorovné přemístění do 10000 m výkopku/sypaniny z horniny tř. 1 až 4</t>
  </si>
  <si>
    <t>-1928513796</t>
  </si>
  <si>
    <t>314,313+135,419</t>
  </si>
  <si>
    <t>28</t>
  </si>
  <si>
    <t>162701109</t>
  </si>
  <si>
    <t>Příplatek k vodorovnému přemístění výkopku/sypaniny z horniny tř. 1 až 4 ZKD 1000 m přes 10000 m</t>
  </si>
  <si>
    <t>1119509470</t>
  </si>
  <si>
    <t>449,732*5</t>
  </si>
  <si>
    <t>29</t>
  </si>
  <si>
    <t>171201201</t>
  </si>
  <si>
    <t>Uložení sypaniny na skládky</t>
  </si>
  <si>
    <t>297601984</t>
  </si>
  <si>
    <t>30</t>
  </si>
  <si>
    <t>171201211</t>
  </si>
  <si>
    <t>Poplatek za uložení odpadu ze sypaniny na skládce (skládkovné)</t>
  </si>
  <si>
    <t>t</t>
  </si>
  <si>
    <t>-156788371</t>
  </si>
  <si>
    <t>449,732*2,5</t>
  </si>
  <si>
    <t>31</t>
  </si>
  <si>
    <t>174101101</t>
  </si>
  <si>
    <t>Zásyp jam, šachet rýh nebo kolem objektů sypaninou se zhutněním</t>
  </si>
  <si>
    <t>-1770262358</t>
  </si>
  <si>
    <t>314,313+135,419-43,594-145,194-3,895-7,790-39,366-45,883</t>
  </si>
  <si>
    <t>32</t>
  </si>
  <si>
    <t>M</t>
  </si>
  <si>
    <t>583373700</t>
  </si>
  <si>
    <t xml:space="preserve">štěrkopísek frakce 0-63 </t>
  </si>
  <si>
    <t>8</t>
  </si>
  <si>
    <t>-1793545457</t>
  </si>
  <si>
    <t>164,010*2,3</t>
  </si>
  <si>
    <t xml:space="preserve"> Zakládání</t>
  </si>
  <si>
    <t>5</t>
  </si>
  <si>
    <t>213311141</t>
  </si>
  <si>
    <t>Polštáře zhutněné pod základy ze štěrkopísku tříděného</t>
  </si>
  <si>
    <t>424893437</t>
  </si>
  <si>
    <t>3,0*4,5*0,150*18</t>
  </si>
  <si>
    <t>5,0*4,5*0,150</t>
  </si>
  <si>
    <t>2,0*2,0*0,150*2</t>
  </si>
  <si>
    <t>1,6*1,5*0,150*7</t>
  </si>
  <si>
    <t>0,4*0,480*0,05</t>
  </si>
  <si>
    <t>0,5*1,390*0,05</t>
  </si>
  <si>
    <t>0.4*0,210*0,05</t>
  </si>
  <si>
    <t>275322511</t>
  </si>
  <si>
    <t>Základové patky ze ŽB odolného proti agresívnímu prostředí tř. C 25/30 XC2</t>
  </si>
  <si>
    <t>2008102340</t>
  </si>
  <si>
    <t>2,0*3,5*1,0*18,0</t>
  </si>
  <si>
    <t>4,0*3,5*1,0*1,0</t>
  </si>
  <si>
    <t>1,0*1,0*0,9*2,0</t>
  </si>
  <si>
    <t>0,6*0,5*1,2*7,0</t>
  </si>
  <si>
    <t>"betonový pás pro sloupky plotu"0,4*0,480*0,900</t>
  </si>
  <si>
    <t>"betonová patka pro sloupky branky a brány"(0,5*1.390*0,9)+(0,4*0,210*0,900)</t>
  </si>
  <si>
    <t>9</t>
  </si>
  <si>
    <t>275351215</t>
  </si>
  <si>
    <t>Zřízení bednění stěn základových patek</t>
  </si>
  <si>
    <t>m2</t>
  </si>
  <si>
    <t>-2003450391</t>
  </si>
  <si>
    <t>(2,0+3,5)*2*1,0*18,0</t>
  </si>
  <si>
    <t>(4,0+3,5)*2*1,0*1,0</t>
  </si>
  <si>
    <t>1,0*4*0,9*2,0</t>
  </si>
  <si>
    <t>(0,6+0,5)*2*1,2*7,0</t>
  </si>
  <si>
    <t>"betonový pás pro sloupky plotu"(0,400+0,480)*2*0,9</t>
  </si>
  <si>
    <t>"betonová patka pro sloupky branky a brány"((0,5+1,390)*2*0,900)+((0,4+0,210)*2*0,900)</t>
  </si>
  <si>
    <t>275351216</t>
  </si>
  <si>
    <t>Odstranění bednění stěn základových patek</t>
  </si>
  <si>
    <t>1714047768</t>
  </si>
  <si>
    <t>11</t>
  </si>
  <si>
    <t>275361821</t>
  </si>
  <si>
    <t>Výztuž základových patek betonářskou ocelí 10 505 (R)</t>
  </si>
  <si>
    <t>1265405015</t>
  </si>
  <si>
    <t>2,040*560*0,40*0,001</t>
  </si>
  <si>
    <t>2,040*8*0,40*0,001</t>
  </si>
  <si>
    <t>12</t>
  </si>
  <si>
    <t>275362021</t>
  </si>
  <si>
    <t>Výztuž základových patek svařovanými sítěmi Kari</t>
  </si>
  <si>
    <t>-1081162216</t>
  </si>
  <si>
    <t>"základové patky zastřešení"2626,71*0,001</t>
  </si>
  <si>
    <t>"základové patky pod nabíjecí stanici"25,13*0,001</t>
  </si>
  <si>
    <t>"základové patky pod stožár"120,86*0,001</t>
  </si>
  <si>
    <t xml:space="preserve"> Svislé a kompletní konstrukce</t>
  </si>
  <si>
    <t>13</t>
  </si>
  <si>
    <t>338171123</t>
  </si>
  <si>
    <t>Osazování sloupků a vzpěr plotových ocelových v 2,6 m se zabetonováním</t>
  </si>
  <si>
    <t>kus</t>
  </si>
  <si>
    <t>1407890176</t>
  </si>
  <si>
    <t>"plotový sloupek 60/60 h=2370mm"3</t>
  </si>
  <si>
    <t>"sloupek branky 100/100 h=2370"2</t>
  </si>
  <si>
    <t>14</t>
  </si>
  <si>
    <t>S01</t>
  </si>
  <si>
    <t>Plotový sloupek 60/60 poplastovaný - PVC vč. držáku podhrabové desky a krytek</t>
  </si>
  <si>
    <t>ks</t>
  </si>
  <si>
    <t>-877404099</t>
  </si>
  <si>
    <t>S02</t>
  </si>
  <si>
    <t>Sloupek branky 100/100 poplastovaný - PVC a krytek</t>
  </si>
  <si>
    <t>1046704082</t>
  </si>
  <si>
    <t>16</t>
  </si>
  <si>
    <t>S03</t>
  </si>
  <si>
    <t>Betonové podhrabové desky tl. 50mm 200/50/300</t>
  </si>
  <si>
    <t>316162480</t>
  </si>
  <si>
    <t>17</t>
  </si>
  <si>
    <t>348101210</t>
  </si>
  <si>
    <t>Osazení otočné branky k oplocení na ocelové sloupky do 2 m2</t>
  </si>
  <si>
    <t>-1779474232</t>
  </si>
  <si>
    <t>18</t>
  </si>
  <si>
    <t>S04</t>
  </si>
  <si>
    <t>Plotová branka otočná, jednokřídlová š. 1000mm povrchová úprava pozink+komaxit včetně kování (zámek vložka FAB, kliky, stavitelné závěsy a panty, nahoře bude opatřena žiletkovým drátem na svislé nástavce ve třech řadách</t>
  </si>
  <si>
    <t>1856862883</t>
  </si>
  <si>
    <t>19</t>
  </si>
  <si>
    <t>348171120</t>
  </si>
  <si>
    <t>Osazení rámového oplocení výšky do 1,5 m ve sklonu svahu do 15°</t>
  </si>
  <si>
    <t>m</t>
  </si>
  <si>
    <t>915929106</t>
  </si>
  <si>
    <t>0,3*2</t>
  </si>
  <si>
    <t>20</t>
  </si>
  <si>
    <t>S05</t>
  </si>
  <si>
    <t>Plotový výplňový drátěný 2D panel Zn + poplast vč. dvojitého horizontálního drátu a příchytek na slopky rozměr 1590 / 300mm</t>
  </si>
  <si>
    <t>1377406680</t>
  </si>
  <si>
    <t>6</t>
  </si>
  <si>
    <t xml:space="preserve"> Úpravy povrchů, podlahy a osazování výplní</t>
  </si>
  <si>
    <t>635111132</t>
  </si>
  <si>
    <t>Násyp pod podlahy z drobného kameniva 4-8 s udusáním</t>
  </si>
  <si>
    <t>-2123281813</t>
  </si>
  <si>
    <t>"pod trafostanici"6,8*5,0*0,05</t>
  </si>
  <si>
    <t>"pod předávací stanicí"9,8*4,480*0,05</t>
  </si>
  <si>
    <t>7</t>
  </si>
  <si>
    <t>635111141</t>
  </si>
  <si>
    <t>Násyp pod podlahy z hrubého kameniva 8-16 s udusáním</t>
  </si>
  <si>
    <t>1846662773</t>
  </si>
  <si>
    <t>"pod trafostanici"6,8*5,0*0,100</t>
  </si>
  <si>
    <t>"pod předávací stanicí"9,8*4,480*0,100</t>
  </si>
  <si>
    <t xml:space="preserve"> Ostatní konstrukce a práce-bourání</t>
  </si>
  <si>
    <t>961044111</t>
  </si>
  <si>
    <t>Bourání základů z betonu prostého</t>
  </si>
  <si>
    <t>1202249307</t>
  </si>
  <si>
    <t>"bourání stávající plotové zídky"5,3*0,4*0,650</t>
  </si>
  <si>
    <t>22</t>
  </si>
  <si>
    <t>961055111</t>
  </si>
  <si>
    <t>Bourání základů ze ŽB</t>
  </si>
  <si>
    <t>-170308200</t>
  </si>
  <si>
    <t>"bourání patky stožáru"2,0*2,0*1,5</t>
  </si>
  <si>
    <t>"bourádí základové desky"5,3*12,60*1,5</t>
  </si>
  <si>
    <t>23</t>
  </si>
  <si>
    <t>O01</t>
  </si>
  <si>
    <t>Demontáž stávajícího betonového stožáru</t>
  </si>
  <si>
    <t>786870149</t>
  </si>
  <si>
    <t>24</t>
  </si>
  <si>
    <t>997013501</t>
  </si>
  <si>
    <t>Odvoz suti na skládku a vybouraných hmot nebo meziskládku do 1 km se složením</t>
  </si>
  <si>
    <t>417388254</t>
  </si>
  <si>
    <t>25</t>
  </si>
  <si>
    <t>997013509</t>
  </si>
  <si>
    <t>Příplatek k odvozu suti a vybouraných hmot na skládku ZKD 1 km přes 1 km</t>
  </si>
  <si>
    <t>1420032446</t>
  </si>
  <si>
    <t>257,564*14</t>
  </si>
  <si>
    <t>26</t>
  </si>
  <si>
    <t>997013801</t>
  </si>
  <si>
    <t>Poplatek za uložení stavebního betonového odpadu na skládce (skládkovné)</t>
  </si>
  <si>
    <t>556056547</t>
  </si>
  <si>
    <t>33</t>
  </si>
  <si>
    <t>998014011</t>
  </si>
  <si>
    <t xml:space="preserve">Přesun hmot </t>
  </si>
  <si>
    <t>-1370283391</t>
  </si>
  <si>
    <t>OST</t>
  </si>
  <si>
    <t xml:space="preserve"> Ostatní</t>
  </si>
  <si>
    <t>34</t>
  </si>
  <si>
    <t>Ost01</t>
  </si>
  <si>
    <t>výškopisné a polohopisné zaměření</t>
  </si>
  <si>
    <t>kpl</t>
  </si>
  <si>
    <t>1024</t>
  </si>
  <si>
    <t>587395028</t>
  </si>
  <si>
    <t>35</t>
  </si>
  <si>
    <t>Ost02</t>
  </si>
  <si>
    <t>Dokumentace skutečného provedení</t>
  </si>
  <si>
    <t>-232082827</t>
  </si>
  <si>
    <t>38</t>
  </si>
  <si>
    <t>Ost03</t>
  </si>
  <si>
    <t>Ostatní konstrukce a práce</t>
  </si>
  <si>
    <t>-635101801</t>
  </si>
  <si>
    <t>39</t>
  </si>
  <si>
    <t>Ost04</t>
  </si>
  <si>
    <t>Popronájem autojeřábu pro demontážní práce</t>
  </si>
  <si>
    <t>435491417</t>
  </si>
  <si>
    <t>O02</t>
  </si>
  <si>
    <t xml:space="preserve"> Vedlejší a ostatní náklady</t>
  </si>
  <si>
    <t>36</t>
  </si>
  <si>
    <t>VO01</t>
  </si>
  <si>
    <t>Zařízení staveniště</t>
  </si>
  <si>
    <t>1629161102</t>
  </si>
  <si>
    <t>37</t>
  </si>
  <si>
    <t>VO02</t>
  </si>
  <si>
    <t>Provozní vlivy</t>
  </si>
  <si>
    <t>-1465566604</t>
  </si>
  <si>
    <t>02 - Komunikace a zpevněné plochy</t>
  </si>
  <si>
    <t xml:space="preserve">    5 -  Komunikace</t>
  </si>
  <si>
    <t xml:space="preserve">    8 -  Trubní vedení</t>
  </si>
  <si>
    <t>65</t>
  </si>
  <si>
    <t>113106123</t>
  </si>
  <si>
    <t>Rozebrání dlažeb komunikací pro pěší ze zámkových dlaždic</t>
  </si>
  <si>
    <t>1392612773</t>
  </si>
  <si>
    <t>5,0*4,0</t>
  </si>
  <si>
    <t>41</t>
  </si>
  <si>
    <t>113107242</t>
  </si>
  <si>
    <t>Odstranění podkladu pl přes 200 m2 živičných tl 100 mm</t>
  </si>
  <si>
    <t>-141112620</t>
  </si>
  <si>
    <t>113154114</t>
  </si>
  <si>
    <t xml:space="preserve">Frézování živičného krytu tl 110 mm </t>
  </si>
  <si>
    <t>-287610694</t>
  </si>
  <si>
    <t>104+0,5*(3+5+112+12,5)+25</t>
  </si>
  <si>
    <t>122202202</t>
  </si>
  <si>
    <t>Odkopávky a prokopávky nezapažené pro silnice objemu do 1000 m3 v hornině tř. 3</t>
  </si>
  <si>
    <t>138355526</t>
  </si>
  <si>
    <t>"Výkop bez výměnné vrstvy"516*0,67*1,1+311*0,07+292*0,32</t>
  </si>
  <si>
    <t>"Výkop pro výměnu-chodníky dlažděné"516*0,25</t>
  </si>
  <si>
    <t>"výkop pro výměnnou vrstvu - betonové plochy"895*0,3</t>
  </si>
  <si>
    <t>122202209</t>
  </si>
  <si>
    <t>Příplatek k odkopávkám a prokopávkám pro silnice v hornině tř. 3 za lepivost</t>
  </si>
  <si>
    <t>1493736592</t>
  </si>
  <si>
    <t>893,002*0,50</t>
  </si>
  <si>
    <t>54</t>
  </si>
  <si>
    <t>16270110.1</t>
  </si>
  <si>
    <t>-812394972</t>
  </si>
  <si>
    <t>-1651185589</t>
  </si>
  <si>
    <t>55</t>
  </si>
  <si>
    <t>-958582020</t>
  </si>
  <si>
    <t>893,000*5</t>
  </si>
  <si>
    <t>167101101</t>
  </si>
  <si>
    <t>Nakládání výkopku z hornin tř. 1 až 4 do 100 m3 (ornice pro úpravu terénu)</t>
  </si>
  <si>
    <t>2034517655</t>
  </si>
  <si>
    <t>(153+10+6+10)*0,100</t>
  </si>
  <si>
    <t>56</t>
  </si>
  <si>
    <t>-208779314</t>
  </si>
  <si>
    <t>57</t>
  </si>
  <si>
    <t>-452113845</t>
  </si>
  <si>
    <t>893,000*2,5</t>
  </si>
  <si>
    <t>180402111</t>
  </si>
  <si>
    <t>Založení parkového trávníku výsevem v rovině a ve svahu do 1:5</t>
  </si>
  <si>
    <t>1173977282</t>
  </si>
  <si>
    <t>005724100</t>
  </si>
  <si>
    <t>osivo směs travní parková rekreační</t>
  </si>
  <si>
    <t>kg</t>
  </si>
  <si>
    <t>-162546366</t>
  </si>
  <si>
    <t>181301101</t>
  </si>
  <si>
    <t>Rozprostření ornice tl vrstvy do 100 mm pl do 500 m2 v rovině nebo ve svahu do 1:5</t>
  </si>
  <si>
    <t>503743170</t>
  </si>
  <si>
    <t>(153+10+6+10)*0,5</t>
  </si>
  <si>
    <t xml:space="preserve"> Komunikace</t>
  </si>
  <si>
    <t>564261111</t>
  </si>
  <si>
    <t>Dosyp ze štěrkopísku ŠP tl 200 mm</t>
  </si>
  <si>
    <t>466462498</t>
  </si>
  <si>
    <t>564671111</t>
  </si>
  <si>
    <t>Podklad z kameniva drceného vel.0/63 mm tl 250 mm</t>
  </si>
  <si>
    <t>519201208</t>
  </si>
  <si>
    <t>564671111.1</t>
  </si>
  <si>
    <t>Podklad z kameniva drceného vel. 0/63 mm tl 250 mm</t>
  </si>
  <si>
    <t>1845530807</t>
  </si>
  <si>
    <t>852*1,05</t>
  </si>
  <si>
    <t>564681111</t>
  </si>
  <si>
    <t>Podklad z kameniva drceného vel. 0/63mm tl 300 mm</t>
  </si>
  <si>
    <t>-60661037</t>
  </si>
  <si>
    <t>564861111</t>
  </si>
  <si>
    <t>Podklad ze štěrkodrtě ŠD 0/32 tl 200 mm</t>
  </si>
  <si>
    <t>2133051032</t>
  </si>
  <si>
    <t>502+3+3+8</t>
  </si>
  <si>
    <t>564952111</t>
  </si>
  <si>
    <t>Podklad z mechanicky zpevněného kameniva MZK tl 150 mm</t>
  </si>
  <si>
    <t>-1518048106</t>
  </si>
  <si>
    <t>573111112</t>
  </si>
  <si>
    <t>Postřik živičný infiltrační modifikovaný 0,8 kg/m2</t>
  </si>
  <si>
    <t>2064342065</t>
  </si>
  <si>
    <t>573211111</t>
  </si>
  <si>
    <t>Postřik živičný spojovací z asfaltu v množství do 0,70 kg/m2</t>
  </si>
  <si>
    <t>2098855388</t>
  </si>
  <si>
    <t>577134121</t>
  </si>
  <si>
    <t xml:space="preserve">Asfaltový beton vrstva obrusná ACO 11 (ABS) tř. I tl 40 mm </t>
  </si>
  <si>
    <t>1700993154</t>
  </si>
  <si>
    <t>577165111</t>
  </si>
  <si>
    <t xml:space="preserve">Asfaltový beton vrstva obrusná ACO 16 (ABH) tl 70 mm </t>
  </si>
  <si>
    <t>1638306988</t>
  </si>
  <si>
    <t>581141112</t>
  </si>
  <si>
    <t>Kryt cementobetonový vozovek skupiny CB I tl 230 mm</t>
  </si>
  <si>
    <t>1323202939</t>
  </si>
  <si>
    <t>596211113</t>
  </si>
  <si>
    <t>Kladení zámkové dlažby komunikací pro pěší tl 60 mm skupiny A pl přes 300 m2 do lože z dorbného kameniva 30mm</t>
  </si>
  <si>
    <t>2098993067</t>
  </si>
  <si>
    <t>592450380</t>
  </si>
  <si>
    <t>dlažba zámková tl. 6 cm přírodní</t>
  </si>
  <si>
    <t>128324897</t>
  </si>
  <si>
    <t xml:space="preserve"> Trubní vedení</t>
  </si>
  <si>
    <t>871315221</t>
  </si>
  <si>
    <t>Kanalizační potrubí z tvrdého PVC-systém KG tuhost třídy SN8 DN150</t>
  </si>
  <si>
    <t>-1861535947</t>
  </si>
  <si>
    <t>895983219</t>
  </si>
  <si>
    <t xml:space="preserve">Zřízení vpusti kanalizační dvorní </t>
  </si>
  <si>
    <t>1848820401</t>
  </si>
  <si>
    <t>PO 01</t>
  </si>
  <si>
    <t>Dvorní vpusť vč. mříže s rámem 300 x 300 a kalovým košem</t>
  </si>
  <si>
    <t>254560793</t>
  </si>
  <si>
    <t>44</t>
  </si>
  <si>
    <t>914111111</t>
  </si>
  <si>
    <t xml:space="preserve">Montáž svislé dopravní značky </t>
  </si>
  <si>
    <t>-789689413</t>
  </si>
  <si>
    <t>45</t>
  </si>
  <si>
    <t>Dodávka dopravní značky</t>
  </si>
  <si>
    <t>-1356029431</t>
  </si>
  <si>
    <t>48</t>
  </si>
  <si>
    <t>914211111</t>
  </si>
  <si>
    <t>Montáž svislé dopravní značky dodatková tabulka</t>
  </si>
  <si>
    <t>922030245</t>
  </si>
  <si>
    <t>49</t>
  </si>
  <si>
    <t>dodatkova tabulka</t>
  </si>
  <si>
    <t>1023773846</t>
  </si>
  <si>
    <t>46</t>
  </si>
  <si>
    <t>914511111</t>
  </si>
  <si>
    <t>Montáž sloupku dopravních značek délky do 3,5 m s betonovým základem</t>
  </si>
  <si>
    <t>1246594726</t>
  </si>
  <si>
    <t>47</t>
  </si>
  <si>
    <t>404452250</t>
  </si>
  <si>
    <t>sloupek pro osazení dopravní značky</t>
  </si>
  <si>
    <t>1410110258</t>
  </si>
  <si>
    <t>43</t>
  </si>
  <si>
    <t>915111112</t>
  </si>
  <si>
    <t>Vodorovné dopravní značení šířky 125 mm retroreflexní bílou barvou dělící čáry souvislé</t>
  </si>
  <si>
    <t>1132581913</t>
  </si>
  <si>
    <t>42</t>
  </si>
  <si>
    <t>915611111</t>
  </si>
  <si>
    <t>Předznačení vodorovného liniového značení</t>
  </si>
  <si>
    <t>-713483955</t>
  </si>
  <si>
    <t>916231213</t>
  </si>
  <si>
    <t>Osazení chodníkového obrubníku betonového stojatého s boční opěrou do lože z betonu prostého</t>
  </si>
  <si>
    <t>-1604454260</t>
  </si>
  <si>
    <t>121+4+4+11</t>
  </si>
  <si>
    <t>64+28*17+39</t>
  </si>
  <si>
    <t>592174100</t>
  </si>
  <si>
    <t>obrubník betonový chodníkový ABO 100/10/25 II nat 100x10x25 cm</t>
  </si>
  <si>
    <t>767568317</t>
  </si>
  <si>
    <t>592174600</t>
  </si>
  <si>
    <t>obrubník betonový chodníkový ABO 2-15 100x15x25 cm</t>
  </si>
  <si>
    <t>-1670543402</t>
  </si>
  <si>
    <t>916111123</t>
  </si>
  <si>
    <t>Osazení obruby z drobných kostek s boční opěrou do lože z betonu prostého</t>
  </si>
  <si>
    <t>625774740</t>
  </si>
  <si>
    <t>583801200</t>
  </si>
  <si>
    <t>kostka dlažební drobná, žula velikost 8/10 cm</t>
  </si>
  <si>
    <t>-576877366</t>
  </si>
  <si>
    <t>0,08*0,100*579/4,5</t>
  </si>
  <si>
    <t>61</t>
  </si>
  <si>
    <t>919111114</t>
  </si>
  <si>
    <t>Řezání dilatačních spár š 4 mm hl do 100 mm příčných nebo podélných v čerstvém CB krytu</t>
  </si>
  <si>
    <t>1239187322</t>
  </si>
  <si>
    <t>919124121</t>
  </si>
  <si>
    <t>Asfaltová zálivka modifikovaná</t>
  </si>
  <si>
    <t>14638679</t>
  </si>
  <si>
    <t>919131111</t>
  </si>
  <si>
    <t>Vyztužení dilatačních spár kluznými trny v CB krytu</t>
  </si>
  <si>
    <t>1450795261</t>
  </si>
  <si>
    <t>26+36*17</t>
  </si>
  <si>
    <t>40</t>
  </si>
  <si>
    <t>919716111</t>
  </si>
  <si>
    <t>Výztuž cementobetonového krytu ze svařovaných sítí KARI hmotnosti do 7,5 kg/m2</t>
  </si>
  <si>
    <t>255403737</t>
  </si>
  <si>
    <t>852*0,0075</t>
  </si>
  <si>
    <t>919726123</t>
  </si>
  <si>
    <t>Geotextilie pro ochranu, separaci a filtraci netkaná měrná hmotnost 400 g/m2</t>
  </si>
  <si>
    <t>-868024990</t>
  </si>
  <si>
    <t>"plocha pro dlažděnou plochu"516</t>
  </si>
  <si>
    <t>"plocha pro betonovou plichu"895</t>
  </si>
  <si>
    <t>935112111</t>
  </si>
  <si>
    <t>Osazení příkopového žlabu do betonu tl 100 mm z betonových tvárnic š 500 mm</t>
  </si>
  <si>
    <t>1325174153</t>
  </si>
  <si>
    <t>592275260</t>
  </si>
  <si>
    <t>žlabovka betonová š=0,3m</t>
  </si>
  <si>
    <t>1909324437</t>
  </si>
  <si>
    <t>67</t>
  </si>
  <si>
    <t>1375648424</t>
  </si>
  <si>
    <t>"bourání základové desky pod Čerpací stanici PHM"5,720*4,360*0,600</t>
  </si>
  <si>
    <t>66</t>
  </si>
  <si>
    <t>-1366632200</t>
  </si>
  <si>
    <t>"bourání patek od zastřešení čerpací stanice PHM"2,0*1,1*1,5*2</t>
  </si>
  <si>
    <t>50</t>
  </si>
  <si>
    <t>O03</t>
  </si>
  <si>
    <t>Dodávka a osazení autobusového dorazu pro autobusy</t>
  </si>
  <si>
    <t>kks</t>
  </si>
  <si>
    <t>-1326703226</t>
  </si>
  <si>
    <t>51</t>
  </si>
  <si>
    <t>O04</t>
  </si>
  <si>
    <t>Dodávka a osazení parkovacího dorazu pro osobní vozidla</t>
  </si>
  <si>
    <t>9236780</t>
  </si>
  <si>
    <t>58</t>
  </si>
  <si>
    <t>997221571</t>
  </si>
  <si>
    <t>Vodorovná doprava vybouraných hmot do 1 km</t>
  </si>
  <si>
    <t>-1475013186</t>
  </si>
  <si>
    <t>59</t>
  </si>
  <si>
    <t>997221579</t>
  </si>
  <si>
    <t>Příplatek ZKD 1 km u vodorovné dopravy vybouraných hmot</t>
  </si>
  <si>
    <t>1538081641</t>
  </si>
  <si>
    <t>324,849*14</t>
  </si>
  <si>
    <t>60</t>
  </si>
  <si>
    <t>997221845</t>
  </si>
  <si>
    <t>Poplatek za uložení odpadu z asfaltových povrchů na skládce (skládkovné)</t>
  </si>
  <si>
    <t>752390127</t>
  </si>
  <si>
    <t>68</t>
  </si>
  <si>
    <t>997221815</t>
  </si>
  <si>
    <t>Poplatek za uložení betonového odpadu na skládce (skládkovné)</t>
  </si>
  <si>
    <t>-2049512835</t>
  </si>
  <si>
    <t>69</t>
  </si>
  <si>
    <t>997221825</t>
  </si>
  <si>
    <t>Poplatek za uložení železobetonového odpadu na skládce (skládkovné)</t>
  </si>
  <si>
    <t>-665896382</t>
  </si>
  <si>
    <t>62</t>
  </si>
  <si>
    <t>998225111</t>
  </si>
  <si>
    <t xml:space="preserve">Přesun hmot pro pozemní komunikace </t>
  </si>
  <si>
    <t>-331415338</t>
  </si>
  <si>
    <t>52</t>
  </si>
  <si>
    <t>Dočasné dopravní značení</t>
  </si>
  <si>
    <t>celek</t>
  </si>
  <si>
    <t>262144</t>
  </si>
  <si>
    <t>-1994524346</t>
  </si>
  <si>
    <t>53</t>
  </si>
  <si>
    <t>Statická zatěžovací zkouška</t>
  </si>
  <si>
    <t>-673718313</t>
  </si>
  <si>
    <t>63</t>
  </si>
  <si>
    <t>-850760028</t>
  </si>
  <si>
    <t>64</t>
  </si>
  <si>
    <t>1988886169</t>
  </si>
  <si>
    <t>03 - Ocelové konstrukce</t>
  </si>
  <si>
    <t xml:space="preserve">    4 -  Vodorovné konstrukce</t>
  </si>
  <si>
    <t>PSV -  Práce a dodávky PSV</t>
  </si>
  <si>
    <t xml:space="preserve">    789 -  Povrchové úpravy ocelových konstrukcí a technologických zařízení</t>
  </si>
  <si>
    <t xml:space="preserve"> Vodorovné konstrukce</t>
  </si>
  <si>
    <t>990171126</t>
  </si>
  <si>
    <t>Montáž atypických ocelových kcí hmotnosti do 40 t z profilů hmotnosti do 30 kg/m</t>
  </si>
  <si>
    <t>412494830</t>
  </si>
  <si>
    <t>OK01</t>
  </si>
  <si>
    <t xml:space="preserve">Dodávka ocelové konstrukce pro zastřešení </t>
  </si>
  <si>
    <t>-1962369306</t>
  </si>
  <si>
    <t>45880-4875</t>
  </si>
  <si>
    <t>444171111</t>
  </si>
  <si>
    <t>Montáž krytiny ocelových střech z tvarovaných ocelových plechů šroubovaných budov v do 6 m</t>
  </si>
  <si>
    <t>-40010844</t>
  </si>
  <si>
    <t>154831320</t>
  </si>
  <si>
    <t>profil trapézový pozinkovaný TR 50/250 tl 0,75 mm</t>
  </si>
  <si>
    <t>-951729710</t>
  </si>
  <si>
    <t>953961116</t>
  </si>
  <si>
    <t>Kotvy chemickým tmelem M 24 hl 210 mm do betonu, ŽB nebo kamene s vyvrtáním otvoru</t>
  </si>
  <si>
    <t>299738173</t>
  </si>
  <si>
    <t>20*4</t>
  </si>
  <si>
    <t>953961216</t>
  </si>
  <si>
    <t>Kotvy chemickou patronou M 24 hl 210 mm do betonu, ŽB nebo kamene s vyvrtáním otvoru</t>
  </si>
  <si>
    <t>-406361475</t>
  </si>
  <si>
    <t>953965151</t>
  </si>
  <si>
    <t>Kotevní šroub pro chemické kotvy M 24 dl 290 mm</t>
  </si>
  <si>
    <t>-1597704090</t>
  </si>
  <si>
    <t>Přesun hmot pro budovy jednopodlažní z betonových dílců s nezděným pláštěm</t>
  </si>
  <si>
    <t>-1109245642</t>
  </si>
  <si>
    <t>PSV</t>
  </si>
  <si>
    <t xml:space="preserve"> Práce a dodávky PSV</t>
  </si>
  <si>
    <t>789</t>
  </si>
  <si>
    <t xml:space="preserve"> Povrchové úpravy ocelových konstrukcí a technologických zařízení</t>
  </si>
  <si>
    <t>789223122</t>
  </si>
  <si>
    <t>Otryskání ocelových konstrukcí třídy III povrch jemný a střední B na Sa 2 1/2</t>
  </si>
  <si>
    <t>901897930</t>
  </si>
  <si>
    <t>789323111</t>
  </si>
  <si>
    <t>Zhotovení nátěru ocelových konstrukcí třídy III 1složkového základního a mezivrstvy tl do 50µm vč. dodávky nátěrové hmoty</t>
  </si>
  <si>
    <t>-225039801</t>
  </si>
  <si>
    <t>789323121</t>
  </si>
  <si>
    <t>Zhotovení nátěru ocelových konstrukcí třídy III 1složkového vrchního tl do 50 µm vč. dodávky barvy RAL 7016</t>
  </si>
  <si>
    <t>-799679323</t>
  </si>
  <si>
    <t>789421213</t>
  </si>
  <si>
    <t>Žárové stříkání ocelových konstrukcí třídy III Zn 40 um</t>
  </si>
  <si>
    <t>1009611948</t>
  </si>
  <si>
    <t>Dílenská dokumentace</t>
  </si>
  <si>
    <t>-1478788691</t>
  </si>
  <si>
    <t>Montážní postup dodavatele konstrukce</t>
  </si>
  <si>
    <t>-1799787529</t>
  </si>
  <si>
    <t xml:space="preserve">Zaměření, zkoušky </t>
  </si>
  <si>
    <t>-2022567854</t>
  </si>
  <si>
    <t>VN01</t>
  </si>
  <si>
    <t>-598954762</t>
  </si>
  <si>
    <t>VN02</t>
  </si>
  <si>
    <t>-1968737300</t>
  </si>
  <si>
    <t>02 - SO 02 Předávací stanice, trafostanice a rozvody VN</t>
  </si>
  <si>
    <t>D1 -  PŘEDÁVACÍ STANICE</t>
  </si>
  <si>
    <t xml:space="preserve">    D1 -  PŘEDÁVACÍ STANICE</t>
  </si>
  <si>
    <t xml:space="preserve">    D2 -  VN rozvaděč DPO</t>
  </si>
  <si>
    <t xml:space="preserve">    D3 -  Rozvaděč vlastní spotřeby</t>
  </si>
  <si>
    <t>D4 -  TRAFOSTANICE</t>
  </si>
  <si>
    <t xml:space="preserve">    D4 -  TRAFOSTANICE</t>
  </si>
  <si>
    <t xml:space="preserve">    D5 -  Transformátor 22/0,4 kV, 1250 kVA</t>
  </si>
  <si>
    <t>D6 -  KABELY</t>
  </si>
  <si>
    <t>D7 -  UZEMNĚNÍ</t>
  </si>
  <si>
    <t>D8 -  HROMOSVOD</t>
  </si>
  <si>
    <t>D9 -  VÝKOPOVÉ PRÁCE</t>
  </si>
  <si>
    <t>D10 -  OSTATNÍ</t>
  </si>
  <si>
    <t>D1</t>
  </si>
  <si>
    <t xml:space="preserve"> PŘEDÁVACÍ STANICE</t>
  </si>
  <si>
    <t>Pol1</t>
  </si>
  <si>
    <t>Předávací stanice v rozsahu položek 1.1.2 - 1.1.35</t>
  </si>
  <si>
    <t>-458508719</t>
  </si>
  <si>
    <t>Pol2</t>
  </si>
  <si>
    <t>Betonová buňka, vnější rozměry (d x š x v) 7,78 x 3,02 x 3,32m, vnitřní rozměry (d x š x v) 7,58 x 2,78 x 3,2 m, hmotnost 24,01 t</t>
  </si>
  <si>
    <t>-1824734343</t>
  </si>
  <si>
    <t>Pol3</t>
  </si>
  <si>
    <t xml:space="preserve">Vanová plochá střecha s betonovou atikou, 6 cm přesah a odkapavácí hrana, výška atiky 26 cm, horní strana hladká od kovové formy, 5 cm vrstva kačírku, odvodnění přes chrlič, střech kluzně uložena na buňce, stupně vlivu prostředí venkovních částí XC4, XF1 </t>
  </si>
  <si>
    <t>-828653286</t>
  </si>
  <si>
    <t>Pol4</t>
  </si>
  <si>
    <t>Betonová příčka pro prostorovou buňku, montážní rozměry : (š x v 2),74 x 0,78 m, tloušťka stěny 10 cm, armování svařeno, stupeň vlivu prostředí XC1 podle EN 206-1</t>
  </si>
  <si>
    <t>1323673327</t>
  </si>
  <si>
    <t>Pol5</t>
  </si>
  <si>
    <t>Vrchní omítka, vnější nátěr antracit RAL 7016, vnější omítka KH2, vnitřní nátěr RAL 7047, sokl 20cm, RAL 7016</t>
  </si>
  <si>
    <t>120564136</t>
  </si>
  <si>
    <t>Pol6</t>
  </si>
  <si>
    <t>Kabelová průchodka s vodotěsným víkem, pro stěnu tloušťky 100 mm. Vhodná pro oboustranné připojení systémového víka. Vnitřní průměr 150 mm.</t>
  </si>
  <si>
    <t>544947729</t>
  </si>
  <si>
    <t>Pol7</t>
  </si>
  <si>
    <t>Systémové víko k utěsnění 3 kabelů o průměru 22-56 mm, pomocí manžet smrštitelných za tepla.</t>
  </si>
  <si>
    <t>-281941031</t>
  </si>
  <si>
    <t>Pol8</t>
  </si>
  <si>
    <t>Kabelová průchodka s vodotěsným víkem, pro stěnu tloušťky 100 mm. Vhodná pro oboustranné připojení systémového víka. Vnitřní průměr 90 mm.</t>
  </si>
  <si>
    <t>-1242053714</t>
  </si>
  <si>
    <t>Pol9</t>
  </si>
  <si>
    <t>Systémové víko k utěsnění 1 kabelu o průměru 25-72 mm, pomocí manžety smrštitelné za tepla.</t>
  </si>
  <si>
    <t>262717561</t>
  </si>
  <si>
    <t>Pol10</t>
  </si>
  <si>
    <t>Vývod stavebníh proudu kulatý O 90</t>
  </si>
  <si>
    <t>106776664</t>
  </si>
  <si>
    <t>Pol11</t>
  </si>
  <si>
    <t>Pevná izolovaná průchodka pro zabetonování, provedení nerez s průběžnou izolací a závitem M12 pro připojení na obou stranách.</t>
  </si>
  <si>
    <t>-292114745</t>
  </si>
  <si>
    <t>Pol12</t>
  </si>
  <si>
    <t>Průchodka zemnící bod</t>
  </si>
  <si>
    <t>1566085404</t>
  </si>
  <si>
    <t>Pol13</t>
  </si>
  <si>
    <t>Mezipodlaha, sestávající z hlinikových profilů, výškově nastavitelných pozinkovaných ocelových sloupků, připravená pro montáž příslušných rozvaděčů. Pochozí plocha z finské vícevrstvé překližky. Tlošťka desek cca 27mm, max nosnost 500 kg/m2</t>
  </si>
  <si>
    <t>635543929</t>
  </si>
  <si>
    <t>Pol14</t>
  </si>
  <si>
    <t>Zajištění mezipodlahy, zajištění klíčem na profil mezipodlahy, klíč lze vyndat jen v zaištěné pozici, konstrukce testována na odolonost proti obloukovému zkratu. Namontováno na desky mezipodlahy, 2 kléče pro mezipodlahu.</t>
  </si>
  <si>
    <t>-1301405292</t>
  </si>
  <si>
    <t>Pol15</t>
  </si>
  <si>
    <t>Elektrický přímotop 1500W s vlastním termostatem, včetně montáže na stěnu stanice a zapojení.</t>
  </si>
  <si>
    <t>-2035121341</t>
  </si>
  <si>
    <t>Pol16</t>
  </si>
  <si>
    <t>Okapový svod na terén</t>
  </si>
  <si>
    <t>-1472440935</t>
  </si>
  <si>
    <t>Pol17</t>
  </si>
  <si>
    <t>Bezúdržbové hliníkové dveře rámové konstrukce s příčnými výztuhami a obvodovým těsněním, vnitřní závěsy, výplň dveří z vysokopevnostní slitiny, standardně vybavena mechanickou zarážkou k samočinnému zajištění otevřené polohy při 95 ° a Cu zemnícím páskem.</t>
  </si>
  <si>
    <t>400695305</t>
  </si>
  <si>
    <t>Pol18</t>
  </si>
  <si>
    <t>Oddělující síťová zábrana s dveřmi Rámová konstrukce se sítí z tahokovu, dveře ve stejném provedení vč. západkového zámku, pozinkováno rozměry: š x v cca 2,78 m x 3 m</t>
  </si>
  <si>
    <t>299178301</t>
  </si>
  <si>
    <t>Pol19</t>
  </si>
  <si>
    <t>Hliníkové dveře rámové konstrukce s příčnou výztuhou a obvodovým těsněním, zapuštěnými panty a výplněmi s vysokopevnostní slitiny, Standardně vybaveny mechanickým nastavením otevřené pol. se samočinným omezením otevření při 95o. Uzemněny Cu zemnící páskem</t>
  </si>
  <si>
    <t>-1255367298</t>
  </si>
  <si>
    <t>Pol20</t>
  </si>
  <si>
    <t>1182658509</t>
  </si>
  <si>
    <t>Pol21</t>
  </si>
  <si>
    <t>Odtlakovací kanál IAC 16KA z pozinkovaného ocelového plechu</t>
  </si>
  <si>
    <t>-1788017544</t>
  </si>
  <si>
    <t>Pol22</t>
  </si>
  <si>
    <t>Vnitřní osvětlení, zemnící okruh PZn 30/4</t>
  </si>
  <si>
    <t>1083960795</t>
  </si>
  <si>
    <t>Pol23</t>
  </si>
  <si>
    <t>Elektro-chránička, ohebná trubka PVC, nárazuvzdorná</t>
  </si>
  <si>
    <t>-932052835</t>
  </si>
  <si>
    <t>Pol24</t>
  </si>
  <si>
    <t>Krabice do betonu, oranžová, průměr 60 mm, hloubka 70 mm</t>
  </si>
  <si>
    <t>-521730941</t>
  </si>
  <si>
    <t>Pol25</t>
  </si>
  <si>
    <t>VN propoj mezi VN rozvaděčem distribuce a VN rozvaděčem zákazníka</t>
  </si>
  <si>
    <t>-885680372</t>
  </si>
  <si>
    <t>Pol26</t>
  </si>
  <si>
    <t>Montáž VN rozvaděče dodaného zákazníkem ve výrobním závodě</t>
  </si>
  <si>
    <t>-1782185762</t>
  </si>
  <si>
    <t>-52854856</t>
  </si>
  <si>
    <t>Pol27</t>
  </si>
  <si>
    <t>Montáž a zapojení USM ve výrobním závodě</t>
  </si>
  <si>
    <t>-1116543173</t>
  </si>
  <si>
    <t>Pol28</t>
  </si>
  <si>
    <t>Skříň měření SM-1 pro jeden odběr - zkušební svorkovnice - 1 ks - příprava zapojení pro připojení elektroměru (elektroměr není dodávkou) - zásuvka 230 V - 1 ks - výklopný panel připravený pro plombování - prosklené dveře - IP 30/20, vnitřní nástěnné prove</t>
  </si>
  <si>
    <t>-340175524</t>
  </si>
  <si>
    <t>Pol29</t>
  </si>
  <si>
    <t>Montáž RVS rozvaděče dodaného zákazníkem ve výrobním závodě</t>
  </si>
  <si>
    <t>-305716393</t>
  </si>
  <si>
    <t>Pol30</t>
  </si>
  <si>
    <t>Montáž AXV rozvaděče dodaného zákazníkem ve výrobním závodě</t>
  </si>
  <si>
    <t>394677461</t>
  </si>
  <si>
    <t>Pol31</t>
  </si>
  <si>
    <t>Doprava stanice z výrobního závodu na stavbu - Vítkovická 3133/5, Moravská Ostrava a Přívoz</t>
  </si>
  <si>
    <t>-1844520670</t>
  </si>
  <si>
    <t>Pol32</t>
  </si>
  <si>
    <t>Autojeřáb pro osazení stanice</t>
  </si>
  <si>
    <t>1867150246</t>
  </si>
  <si>
    <t>Pol33</t>
  </si>
  <si>
    <t>Prověření příjezdové cesty a staveniště realizačním technikem montáží, složení stanice montážní skupinou dokončovací práce, předání zákazníkovi</t>
  </si>
  <si>
    <t>-49986834</t>
  </si>
  <si>
    <t>Pol34</t>
  </si>
  <si>
    <t>Bezpečnostní tabulky sada č.2 - VN spínací stanice: 2 Tabulky "Vysoké napětí - životu nebezpečno" 2 Tabulky "Pozor - pod napětím" 2 Tabulky "Pozor - zpětný proud" 2 Tabulky "Pozor - uzemněno" 2 Tabulky "Pozor - systém... pod napětím" 2 Tabulky "Pozor - na</t>
  </si>
  <si>
    <t>-774528629</t>
  </si>
  <si>
    <t>D2</t>
  </si>
  <si>
    <t xml:space="preserve"> VN rozvaděč DPO</t>
  </si>
  <si>
    <t>Pol35</t>
  </si>
  <si>
    <t>VN rozvaděč 3 pole (pole s vypínačem - pole měření - pole s vypínačem - rozšíření vpravo) kovově krytý, bezúdržbový, plynem SF6 izolovaný vn rozvaděč s jedním systémem přípojnic, s neprodyšně uzavřenou tlakovou soustavou, továrně vyrobený dle ČSN EN 62 27</t>
  </si>
  <si>
    <t>880060425</t>
  </si>
  <si>
    <t>D3</t>
  </si>
  <si>
    <t xml:space="preserve"> Rozvaděč vlastní spotřeby</t>
  </si>
  <si>
    <t>Pol36</t>
  </si>
  <si>
    <t>Oceloplechový rozvaděč 800 x 1200 x 400 mm (v x š x h), IP54/20</t>
  </si>
  <si>
    <t>1695613506</t>
  </si>
  <si>
    <t>Pol37</t>
  </si>
  <si>
    <t>Schránka na dokumentaci DIN A4 na výšku</t>
  </si>
  <si>
    <t>-1286589441</t>
  </si>
  <si>
    <t>Pol38</t>
  </si>
  <si>
    <t>Systémové LED svítidlo, 900 lm, 100-240 V</t>
  </si>
  <si>
    <t>-1917136008</t>
  </si>
  <si>
    <t>Pol39</t>
  </si>
  <si>
    <t>Dveřní polohový spínač s přívodním kabelem</t>
  </si>
  <si>
    <t>1388509940</t>
  </si>
  <si>
    <t>Pol40</t>
  </si>
  <si>
    <t>Přepěťová ochrana s integorvaným předjištěním, typ 1, 25 kA, 1 pólová</t>
  </si>
  <si>
    <t>1269990439</t>
  </si>
  <si>
    <t>Pol41</t>
  </si>
  <si>
    <t>Přívodní kabel, 3-žilový, oranžový, 3000 mm, s konektorem</t>
  </si>
  <si>
    <t>-928304128</t>
  </si>
  <si>
    <t>Pol42</t>
  </si>
  <si>
    <t>Vypínač 63 A, na dveře, IP 65 zepředu</t>
  </si>
  <si>
    <t>1698208934</t>
  </si>
  <si>
    <t>Pol43</t>
  </si>
  <si>
    <t>Jistič C 2/1, 10 kA</t>
  </si>
  <si>
    <t>-1689780674</t>
  </si>
  <si>
    <t>Pol44</t>
  </si>
  <si>
    <t>Jistič B 40/3, 10 kA</t>
  </si>
  <si>
    <t>-1844254577</t>
  </si>
  <si>
    <t>Pol45</t>
  </si>
  <si>
    <t>Jistič B 16/1, 10 kA</t>
  </si>
  <si>
    <t>1638392080</t>
  </si>
  <si>
    <t>Pol46</t>
  </si>
  <si>
    <t>Jistič B 10/1, 10 kA</t>
  </si>
  <si>
    <t>-1144847646</t>
  </si>
  <si>
    <t>Pol47</t>
  </si>
  <si>
    <t>Zásuvky vestavná, 230 V, 16 A, IP54</t>
  </si>
  <si>
    <t>911531803</t>
  </si>
  <si>
    <t>Pol48</t>
  </si>
  <si>
    <t>Zásuvky vestavná, 400 V, 32 A, IP44</t>
  </si>
  <si>
    <t>-1226289902</t>
  </si>
  <si>
    <t>Pol49</t>
  </si>
  <si>
    <t>Svorka řadová 2,5mm2, béžová</t>
  </si>
  <si>
    <t>-198802417</t>
  </si>
  <si>
    <t>Pol50</t>
  </si>
  <si>
    <t>Svorka řadová 2,5mm2, modrá</t>
  </si>
  <si>
    <t>1977189870</t>
  </si>
  <si>
    <t>Pol51</t>
  </si>
  <si>
    <t>Svorka řadová 2,5mm2, zelenožlutá</t>
  </si>
  <si>
    <t>-1873603308</t>
  </si>
  <si>
    <t>Pol52</t>
  </si>
  <si>
    <t>Svorka řadová 16mm2, béžová</t>
  </si>
  <si>
    <t>-1017690136</t>
  </si>
  <si>
    <t>Pol53</t>
  </si>
  <si>
    <t>Svorka řadová 16mm2, modrá</t>
  </si>
  <si>
    <t>-786076080</t>
  </si>
  <si>
    <t>Pol54</t>
  </si>
  <si>
    <t>Svorka řadová 16mm2, zelenožlutá</t>
  </si>
  <si>
    <t>1512060052</t>
  </si>
  <si>
    <t>Pol55</t>
  </si>
  <si>
    <t>Propojovací vodiče</t>
  </si>
  <si>
    <t>kpt</t>
  </si>
  <si>
    <t>-1869850648</t>
  </si>
  <si>
    <t>Pol56</t>
  </si>
  <si>
    <t>Montážní materiál (DIN lišty, vkládací lišty, šrouby)</t>
  </si>
  <si>
    <t>-895582692</t>
  </si>
  <si>
    <t>Pol57</t>
  </si>
  <si>
    <t>Svorkovnice 4-pólová 80A, přívod 1x16mm2</t>
  </si>
  <si>
    <t>-1397246155</t>
  </si>
  <si>
    <t>Pol58</t>
  </si>
  <si>
    <t>PE-svorkovnice 1P/125A,vstup 1x35mm2/výstup 6x16mm2</t>
  </si>
  <si>
    <t>255546519</t>
  </si>
  <si>
    <t>Pol59</t>
  </si>
  <si>
    <t>Montáž rozvaděče vlastní spotřeby</t>
  </si>
  <si>
    <t>345789265</t>
  </si>
  <si>
    <t>D4</t>
  </si>
  <si>
    <t xml:space="preserve"> TRAFOSTANICE</t>
  </si>
  <si>
    <t>Pol60</t>
  </si>
  <si>
    <t>Trafostanice v sestavě 2.1.1 - 2.1.31</t>
  </si>
  <si>
    <t>84000629</t>
  </si>
  <si>
    <t>Pol61</t>
  </si>
  <si>
    <t>Betonová buňka typ UF 3048, vnější rozměry (d x š x v): 4,78 x 2,98 x 3,32 m, vnitřní rozměry (d x š x v): 4,58 x 2,78 x 3,2 m Hmotnost: 16,37 t</t>
  </si>
  <si>
    <t>-915096298</t>
  </si>
  <si>
    <t>Pol62</t>
  </si>
  <si>
    <t>Vanová plochá střecha s betonovou atikou; 6 cm přesah a odkapávací hrana výška atiky 24 cm; horní strana hladká od kovové formy; 5 cm vrstva kačírku nebo štěrku; odvodnění přes chrlič; střecha kluzně uložena na buňce; stupně vlivu prostředí venkovních čás</t>
  </si>
  <si>
    <t>-641092405</t>
  </si>
  <si>
    <t>Pol63</t>
  </si>
  <si>
    <t>Betonová příčka, montážní rozměry: š x v= 2,74 x 3,18 m; tloušťka stěny 10 cm; armování svařeno; vodotěsná; stupeň vlivu prostředí XC1 podle EN 206-1.</t>
  </si>
  <si>
    <t>1195275765</t>
  </si>
  <si>
    <t>-572805112</t>
  </si>
  <si>
    <t>-47530199</t>
  </si>
  <si>
    <t>1307622710</t>
  </si>
  <si>
    <t>749691758</t>
  </si>
  <si>
    <t>-1662010139</t>
  </si>
  <si>
    <t>Pol64</t>
  </si>
  <si>
    <t>Vývod stavebního proudu kulatý O 90</t>
  </si>
  <si>
    <t>273831321</t>
  </si>
  <si>
    <t>-603471806</t>
  </si>
  <si>
    <t>590445847</t>
  </si>
  <si>
    <t>-733923489</t>
  </si>
  <si>
    <t>Pol65</t>
  </si>
  <si>
    <t>Laťová zábrana trafa 2ks, bezpečnostní tabulky: 1 Tabulka "Nebezpečí pádu do prohlubně", 1 Tabulka "Vysoké napětí - životu nebezpečno</t>
  </si>
  <si>
    <t>-2086426327</t>
  </si>
  <si>
    <t>Pol66</t>
  </si>
  <si>
    <t>Trafokolejnice, Délka až 2,76 m, žárově zinkováno s navařeným profilem vymezujícím pojezdový profil a konstrukce pro uložení kolejnic v trafokomoře</t>
  </si>
  <si>
    <t>1555160886</t>
  </si>
  <si>
    <t>1287911610</t>
  </si>
  <si>
    <t>Pol67</t>
  </si>
  <si>
    <t>Hliníkový větrací element, stříbrně eloxováno, š x v = 1003 x 618 mm; efektivní větrací plocha Fo= 0,272 m2, provedení, větráku L, z 1,5 mm ohnutého hliníkového plechu, stavební hloubka 100 mm, spoje nýtované, odkap vody dolů, připojení na uzemnění, bezpe</t>
  </si>
  <si>
    <t>-983551618</t>
  </si>
  <si>
    <t>Pol68</t>
  </si>
  <si>
    <t>Zpráva o výchozí revizi trafostanice</t>
  </si>
  <si>
    <t>-1006525905</t>
  </si>
  <si>
    <t>1657314523</t>
  </si>
  <si>
    <t>Pol69</t>
  </si>
  <si>
    <t>Kabelový propoj mezi trafem a NN-rozvaděčem.</t>
  </si>
  <si>
    <t>1403108303</t>
  </si>
  <si>
    <t>Pol70</t>
  </si>
  <si>
    <t>Požární tlačítko 120x120x50 IP55 se 2 kontakty, IP 55, RAL 3000 červená</t>
  </si>
  <si>
    <t>336961868</t>
  </si>
  <si>
    <t>-2122556209</t>
  </si>
  <si>
    <t>-850814450</t>
  </si>
  <si>
    <t>Pol71</t>
  </si>
  <si>
    <t>Montáž NN rozvaděče dodaného zákazníkem ve výrobním závodě</t>
  </si>
  <si>
    <t>-422540709</t>
  </si>
  <si>
    <t>Pol72</t>
  </si>
  <si>
    <t>Montáž transformátoru dodaného zákazníkem ve výrobním závodě</t>
  </si>
  <si>
    <t>-675091222</t>
  </si>
  <si>
    <t>-559688199</t>
  </si>
  <si>
    <t>Pol73</t>
  </si>
  <si>
    <t>Montáž DT1 rozvaděče dodaného zákazníkem ve výrobním závodě</t>
  </si>
  <si>
    <t>907094761</t>
  </si>
  <si>
    <t>Pol74</t>
  </si>
  <si>
    <t>Doprava stanice výrobního závodu na stavbu - Vítkovická 3133/5, Moravská Ostrava a Přívoz</t>
  </si>
  <si>
    <t>693618939</t>
  </si>
  <si>
    <t>-999425604</t>
  </si>
  <si>
    <t>1861655215</t>
  </si>
  <si>
    <t>Pol75</t>
  </si>
  <si>
    <t>Bezpečnostní tabulky sada č.1 - trafostanice: 2 Tabulky "Vysoké napětí - životu nebezpečno" 2 Tabulky "Pozor - pod napětím" 2 Tabulky "Pozor - zpětný proud" 2 Tabulky "Pozor - uzemněno" 2 Tabulky "Pozor - na zařízení se pracuje" 1 Tabulka "Jen zde pracuj"</t>
  </si>
  <si>
    <t>-1286784716</t>
  </si>
  <si>
    <t>D5</t>
  </si>
  <si>
    <t xml:space="preserve"> Transformátor 22/0,4 kV, 1250 kVA</t>
  </si>
  <si>
    <t>Pol76</t>
  </si>
  <si>
    <t>Transformátor 22/0,4 kV, 1250 kVAVýkon: 1250 kVA Vyšší napětí: 22000 V Odbočky u vyššího napětí: ±2x2,5 % Nižší napětí: 400 V Izolační hladiny: 25/50/125; 1,1/3/- kV Frekvence: 50 Hz Skupina zapojení: Dyn1 Krycí trafo: IP00 Chlazení: AN Napětí nakrátko: 6</t>
  </si>
  <si>
    <t>-157565595</t>
  </si>
  <si>
    <t>Pol77</t>
  </si>
  <si>
    <t>Oboustranná ventilátorová jednotka</t>
  </si>
  <si>
    <t>-629826934</t>
  </si>
  <si>
    <t>-1815884554</t>
  </si>
  <si>
    <t>188135759</t>
  </si>
  <si>
    <t>1379846972</t>
  </si>
  <si>
    <t>-1803010756</t>
  </si>
  <si>
    <t>804708619</t>
  </si>
  <si>
    <t>Pol78</t>
  </si>
  <si>
    <t>Vypínač 100 A, na dveře, IP 65 zepředu</t>
  </si>
  <si>
    <t>-658871365</t>
  </si>
  <si>
    <t>-538569556</t>
  </si>
  <si>
    <t>Pol79</t>
  </si>
  <si>
    <t>Jistič B 80/3, 20 kA</t>
  </si>
  <si>
    <t>-1321901699</t>
  </si>
  <si>
    <t>1895616253</t>
  </si>
  <si>
    <t>887877227</t>
  </si>
  <si>
    <t>-407882695</t>
  </si>
  <si>
    <t>-39199729</t>
  </si>
  <si>
    <t>1593189862</t>
  </si>
  <si>
    <t>-1058919438</t>
  </si>
  <si>
    <t>286756730</t>
  </si>
  <si>
    <t>-90022672</t>
  </si>
  <si>
    <t>1083358446</t>
  </si>
  <si>
    <t>1018326556</t>
  </si>
  <si>
    <t>1482747992</t>
  </si>
  <si>
    <t>1971238589</t>
  </si>
  <si>
    <t>-645952295</t>
  </si>
  <si>
    <t>400879387</t>
  </si>
  <si>
    <t>-34177100</t>
  </si>
  <si>
    <t>Pol80</t>
  </si>
  <si>
    <t>-1395400566</t>
  </si>
  <si>
    <t>D6</t>
  </si>
  <si>
    <t xml:space="preserve"> KABELY</t>
  </si>
  <si>
    <t>Pol81</t>
  </si>
  <si>
    <t>22-AXEKVCEY 1x120mm2</t>
  </si>
  <si>
    <t>681680783</t>
  </si>
  <si>
    <t>Pol82</t>
  </si>
  <si>
    <t>22-AXEKVCEY 1x120mm2 - montáž</t>
  </si>
  <si>
    <t>-1225473221</t>
  </si>
  <si>
    <t>Pol83</t>
  </si>
  <si>
    <t>22-AXEKVCEY 1x240mm2</t>
  </si>
  <si>
    <t>-118429027</t>
  </si>
  <si>
    <t>Pol84</t>
  </si>
  <si>
    <t>22-AXEKVCEY 1x240mm2 - montáž</t>
  </si>
  <si>
    <t>1590133878</t>
  </si>
  <si>
    <t>Pol85</t>
  </si>
  <si>
    <t>CYKY-J 3x1,5</t>
  </si>
  <si>
    <t>659973785</t>
  </si>
  <si>
    <t>Pol86</t>
  </si>
  <si>
    <t>CYKY-J 3x1,5 - montáž</t>
  </si>
  <si>
    <t>-199102971</t>
  </si>
  <si>
    <t>Pol87</t>
  </si>
  <si>
    <t>CYKY-J 3x2,5</t>
  </si>
  <si>
    <t>1099921150</t>
  </si>
  <si>
    <t>Pol88</t>
  </si>
  <si>
    <t>CYKY-J 3x2,5 - montáž</t>
  </si>
  <si>
    <t>1421023279</t>
  </si>
  <si>
    <t>Pol89</t>
  </si>
  <si>
    <t>CYY GNYE 1x16</t>
  </si>
  <si>
    <t>-1412743300</t>
  </si>
  <si>
    <t>Pol90</t>
  </si>
  <si>
    <t>CYY GNYE 1x16 - montáž</t>
  </si>
  <si>
    <t>383798641</t>
  </si>
  <si>
    <t>Pol91</t>
  </si>
  <si>
    <t>CYY GNYE 1x35</t>
  </si>
  <si>
    <t>905963857</t>
  </si>
  <si>
    <t>Pol92</t>
  </si>
  <si>
    <t>CYY GNYE 1x35 - montáž</t>
  </si>
  <si>
    <t>1886835986</t>
  </si>
  <si>
    <t>Pol93</t>
  </si>
  <si>
    <t>Ukončení vodičů, izolovaný do 2,5mm2 v rozváděči nebo na přístroji</t>
  </si>
  <si>
    <t>-1633330011</t>
  </si>
  <si>
    <t>Pol94</t>
  </si>
  <si>
    <t>Ukončení vodičů, izolovaný do 185mm2 v rozváděči nebo na přístroji</t>
  </si>
  <si>
    <t>1827501652</t>
  </si>
  <si>
    <t>Pol95</t>
  </si>
  <si>
    <t>Vnitřní koncovky pro třížilové kabely s plastovou izlací a polovodivou vrstvou, do 22kV, s kabelovými oky, pro průřez 240 mm2, sada = 3 ks</t>
  </si>
  <si>
    <t>sada</t>
  </si>
  <si>
    <t>-404331467</t>
  </si>
  <si>
    <t>Pol96</t>
  </si>
  <si>
    <t>Vnitřní koncovky pro třížilové kabely s plastovou izlací a polovodivou vrstvou, do 22kV, s kabelovými oky, pro průřez 120 mm2, sada = 3 ks</t>
  </si>
  <si>
    <t>-1566466318</t>
  </si>
  <si>
    <t>Pol97</t>
  </si>
  <si>
    <t>Zakončení kabelů VN koncovkami, včetně zakončení stínění</t>
  </si>
  <si>
    <t>ktp</t>
  </si>
  <si>
    <t>185703403</t>
  </si>
  <si>
    <t>Pol98</t>
  </si>
  <si>
    <t>Omezovač přepětí Uc=24 kV</t>
  </si>
  <si>
    <t>-1373070278</t>
  </si>
  <si>
    <t>Pol99</t>
  </si>
  <si>
    <t>Nestíněný T-adaptér na průchodku C průřez 120mm2, sada = 3 ks</t>
  </si>
  <si>
    <t>-2042995302</t>
  </si>
  <si>
    <t>Pol100</t>
  </si>
  <si>
    <t>Nestíněný T-adaptér na průchodku C průřez 240mm2, sada = 3 ks</t>
  </si>
  <si>
    <t>-392934412</t>
  </si>
  <si>
    <t>D7</t>
  </si>
  <si>
    <t xml:space="preserve"> UZEMNĚNÍ</t>
  </si>
  <si>
    <t>Pol101</t>
  </si>
  <si>
    <t>Pás zemnící 30x4 mm FeZn</t>
  </si>
  <si>
    <t>-222373944</t>
  </si>
  <si>
    <t>Pol102</t>
  </si>
  <si>
    <t>Pás zemnící 30x4 mm FeZn - montáž</t>
  </si>
  <si>
    <t>2054452629</t>
  </si>
  <si>
    <t>Pol103</t>
  </si>
  <si>
    <t>Drát zemnící 10 mm FeZn, s PVC izolací</t>
  </si>
  <si>
    <t>348193502</t>
  </si>
  <si>
    <t>Pol104</t>
  </si>
  <si>
    <t>Drát zemnící 10 mm FeZn, s PVC izolací- montáž</t>
  </si>
  <si>
    <t>-1851600167</t>
  </si>
  <si>
    <t>Pol105</t>
  </si>
  <si>
    <t>Hloubkový zemnič, D 20mm, L 1000mm, FeZn, spoj s trojitým drážkováním</t>
  </si>
  <si>
    <t>-1541477389</t>
  </si>
  <si>
    <t>Pol106</t>
  </si>
  <si>
    <t>Hloubkový zemnič, D 20mm, L 1000mm, FeZn, spoj s trojitým drážkováním- montáž</t>
  </si>
  <si>
    <t>-10759165</t>
  </si>
  <si>
    <t>Pol107</t>
  </si>
  <si>
    <t>Zarážecí hrot pro zaražení prvního segmentu hloubkového zemniče</t>
  </si>
  <si>
    <t>1024888921</t>
  </si>
  <si>
    <t>Pol108</t>
  </si>
  <si>
    <t>Spojky pro FeZn pásek 30x4mm typu páska/páska nebo páska/drát</t>
  </si>
  <si>
    <t>-1757298107</t>
  </si>
  <si>
    <t>Pol109</t>
  </si>
  <si>
    <t>Spojky pro FeZn pásek 30x4mm typu páska/páska nebo páska/drát- montáž</t>
  </si>
  <si>
    <t>-720033283</t>
  </si>
  <si>
    <t>Pol110</t>
  </si>
  <si>
    <t>Svorka revizní pro vodiče 10/10mm</t>
  </si>
  <si>
    <t>-1927555131</t>
  </si>
  <si>
    <t>Pol111</t>
  </si>
  <si>
    <t>Svorka revizní pro vodiče 10/10mm - montáž</t>
  </si>
  <si>
    <t>1678296313</t>
  </si>
  <si>
    <t>Pol112</t>
  </si>
  <si>
    <t>Spojovací materiál - šrouby, matice, podložky a vějířové podložky velikost M6</t>
  </si>
  <si>
    <t>-312043703</t>
  </si>
  <si>
    <t>Pol113</t>
  </si>
  <si>
    <t>Antikorózní bandáž, páska, pro izolaci spojů zemního vedení (10m/ks)</t>
  </si>
  <si>
    <t>1401423299</t>
  </si>
  <si>
    <t>Pol114</t>
  </si>
  <si>
    <t>Antikorózní ochrana vývodů</t>
  </si>
  <si>
    <t>150093186</t>
  </si>
  <si>
    <t>Pol115</t>
  </si>
  <si>
    <t>Štítky na vývody</t>
  </si>
  <si>
    <t>-2005956913</t>
  </si>
  <si>
    <t>Pol116</t>
  </si>
  <si>
    <t>Štítky na vývody - montáž</t>
  </si>
  <si>
    <t>-646472199</t>
  </si>
  <si>
    <t>Pol117</t>
  </si>
  <si>
    <t>Dokumentace skutečného provedení (fotodokumentace, zakreslení uložení,…)</t>
  </si>
  <si>
    <t>289062048</t>
  </si>
  <si>
    <t>Pol118</t>
  </si>
  <si>
    <t>Měření uzemňovací soustavy</t>
  </si>
  <si>
    <t>1965644738</t>
  </si>
  <si>
    <t>D8</t>
  </si>
  <si>
    <t xml:space="preserve"> HROMOSVOD</t>
  </si>
  <si>
    <t>Pol119</t>
  </si>
  <si>
    <t>AlMgSi drát průměr 8mm</t>
  </si>
  <si>
    <t>1754004517</t>
  </si>
  <si>
    <t>Pol120</t>
  </si>
  <si>
    <t>AlMgSi drát průměr 8mm - montáž</t>
  </si>
  <si>
    <t>-144194430</t>
  </si>
  <si>
    <t>Pol121</t>
  </si>
  <si>
    <t>Spojka drát/drát (průměr 8mm), pro křížové a T spoje</t>
  </si>
  <si>
    <t>-1016947198</t>
  </si>
  <si>
    <t>Pol122</t>
  </si>
  <si>
    <t>Spojka drát/drát (průměr 8mm), pro křížové a T spoje - montáž</t>
  </si>
  <si>
    <t>-1767589730</t>
  </si>
  <si>
    <t>Pol123</t>
  </si>
  <si>
    <t>Svorka zkušební, pro spojení svodu s uzemněním - 8/10mm</t>
  </si>
  <si>
    <t>15059499</t>
  </si>
  <si>
    <t>Pol124</t>
  </si>
  <si>
    <t>Svorka zkušební, pro spojení svodu s uzemněním - 8/10mm - montáž</t>
  </si>
  <si>
    <t>1589605356</t>
  </si>
  <si>
    <t>Pol125</t>
  </si>
  <si>
    <t>Ochraný úhelník pro svod, 1,8m</t>
  </si>
  <si>
    <t>303880866</t>
  </si>
  <si>
    <t>Pol126</t>
  </si>
  <si>
    <t>Ochraný úhelník pro svod, 1,8m - montáž</t>
  </si>
  <si>
    <t>1775362092</t>
  </si>
  <si>
    <t>Pol127</t>
  </si>
  <si>
    <t>Držák svodu a ochranného úhelníku do zdi</t>
  </si>
  <si>
    <t>-978058450</t>
  </si>
  <si>
    <t>Pol128</t>
  </si>
  <si>
    <t>Držák svodu a ochranného úhelníku do zdi - montáž</t>
  </si>
  <si>
    <t>130674381</t>
  </si>
  <si>
    <t>Pol129</t>
  </si>
  <si>
    <t>Držák svodu do zdi</t>
  </si>
  <si>
    <t>1962811905</t>
  </si>
  <si>
    <t>Pol130</t>
  </si>
  <si>
    <t>Držák svodu do zdi - montáž</t>
  </si>
  <si>
    <t>-1317929207</t>
  </si>
  <si>
    <t>Pol131</t>
  </si>
  <si>
    <t>Podpora vedení pro ploché střechy</t>
  </si>
  <si>
    <t>-1987698873</t>
  </si>
  <si>
    <t>Pol132</t>
  </si>
  <si>
    <t>Podpora vedení pro ploché střechy - montáž</t>
  </si>
  <si>
    <t>1464382759</t>
  </si>
  <si>
    <t>Pol133</t>
  </si>
  <si>
    <t>Fotodokumentace</t>
  </si>
  <si>
    <t>hod</t>
  </si>
  <si>
    <t>-363275175</t>
  </si>
  <si>
    <t>Pol134</t>
  </si>
  <si>
    <t>Štítky na svody</t>
  </si>
  <si>
    <t>1667052931</t>
  </si>
  <si>
    <t>Pol135</t>
  </si>
  <si>
    <t>Štítky na svody - montáž</t>
  </si>
  <si>
    <t>-707711351</t>
  </si>
  <si>
    <t>D9</t>
  </si>
  <si>
    <t xml:space="preserve"> VÝKOPOVÉ PRÁCE</t>
  </si>
  <si>
    <t>Pol136</t>
  </si>
  <si>
    <t>Výkopy ve volném terénu, hloubky 700mm, šíře 300mm, se zapravením do původního stavu</t>
  </si>
  <si>
    <t>-1970267210</t>
  </si>
  <si>
    <t>Pol137</t>
  </si>
  <si>
    <t>Výkopy ve volném terénu, hloubky 1400mm, šíře 500mm, se zapravením do původního stavu</t>
  </si>
  <si>
    <t>-713105110</t>
  </si>
  <si>
    <t>D10</t>
  </si>
  <si>
    <t xml:space="preserve"> OSTATNÍ</t>
  </si>
  <si>
    <t>Pol138</t>
  </si>
  <si>
    <t>Oživení zkoušky zařízení, požadované funkční zkoušky</t>
  </si>
  <si>
    <t>-1569307164</t>
  </si>
  <si>
    <t>Pol139</t>
  </si>
  <si>
    <t>Zkoušky propojení rozavděčů</t>
  </si>
  <si>
    <t>654890409</t>
  </si>
  <si>
    <t>Pol140</t>
  </si>
  <si>
    <t>Informační systém - štítky</t>
  </si>
  <si>
    <t>1163060703</t>
  </si>
  <si>
    <t>Pol141</t>
  </si>
  <si>
    <t>Zaškolení obsluhy, včetně předání katalogových listů a montážních návodů</t>
  </si>
  <si>
    <t>2086724869</t>
  </si>
  <si>
    <t>Pol142</t>
  </si>
  <si>
    <t>Revize el. zařízení vč. revizní zprávy a ujištění o prohlášení o shodě dodaných komponentů</t>
  </si>
  <si>
    <t>244557306</t>
  </si>
  <si>
    <t>Pol143</t>
  </si>
  <si>
    <t>Inženýrská činnost</t>
  </si>
  <si>
    <t>-1261702605</t>
  </si>
  <si>
    <t>Pol144</t>
  </si>
  <si>
    <t>Zpracování dodavatelské dokumentace</t>
  </si>
  <si>
    <t>41919587</t>
  </si>
  <si>
    <t>Pol145</t>
  </si>
  <si>
    <t>Výkresy skutečného provedení</t>
  </si>
  <si>
    <t>1344207734</t>
  </si>
  <si>
    <t>Pol146</t>
  </si>
  <si>
    <t>Koordinace s ostatními profesemi</t>
  </si>
  <si>
    <t>2115103745</t>
  </si>
  <si>
    <t>Pol147</t>
  </si>
  <si>
    <t>Zpracování místní provozního předpisu pro rozvodnu VN, včetně spolupráce s projektanty</t>
  </si>
  <si>
    <t>2043533858</t>
  </si>
  <si>
    <t>Pol148</t>
  </si>
  <si>
    <t>Zkoušky na VN</t>
  </si>
  <si>
    <t>-646865221</t>
  </si>
  <si>
    <t>Pol149</t>
  </si>
  <si>
    <t>Zajištění pracoviště pracovníkem distribuce</t>
  </si>
  <si>
    <t>249129508</t>
  </si>
  <si>
    <t>Pol150</t>
  </si>
  <si>
    <t>Zkoušečka napětí VN nebo VVN nebo ZVN podle ČSN EN 61243-1, ČSN EN 61243-2</t>
  </si>
  <si>
    <t>-1185261393</t>
  </si>
  <si>
    <t>Pol151</t>
  </si>
  <si>
    <t>Zkoušečka do 500V – ČSN EN 61243-3</t>
  </si>
  <si>
    <t>-1136882493</t>
  </si>
  <si>
    <t>Pol152</t>
  </si>
  <si>
    <t>Zkratovací souprava podle ČSN EN 61219, ČSN EN 61230, PNE 35 9705 nebo zkratovací vozíky ve sříňových rozvodnách</t>
  </si>
  <si>
    <t>1018656595</t>
  </si>
  <si>
    <t>Pol153</t>
  </si>
  <si>
    <t>Izolační rukavice pro elektrotechnik pro napětí 500V (třída00), případně 1000V (třída 0) podle ČSN EN 6093 ed.2</t>
  </si>
  <si>
    <t>-1166289799</t>
  </si>
  <si>
    <t>Pol154</t>
  </si>
  <si>
    <t>Izolační přilby do 1000V – ČSN en 50365</t>
  </si>
  <si>
    <t>-134923106</t>
  </si>
  <si>
    <t>Pol155</t>
  </si>
  <si>
    <t>Prostředky pro ochranu očí – ČSN EN 166</t>
  </si>
  <si>
    <t>29732627</t>
  </si>
  <si>
    <t>Pol156</t>
  </si>
  <si>
    <t>Izolační obuv do 1000V – ČSN EN 50321</t>
  </si>
  <si>
    <t>-1588240884</t>
  </si>
  <si>
    <t>Pol157</t>
  </si>
  <si>
    <t>Izolační koberec pro elektrotechniku – ČSN EN 61111, šířka 1,3 m</t>
  </si>
  <si>
    <t>1207712304</t>
  </si>
  <si>
    <t>Pol158</t>
  </si>
  <si>
    <t>Záchranný hák – ČSN 35 9701</t>
  </si>
  <si>
    <t>-1916176187</t>
  </si>
  <si>
    <t>Pol159</t>
  </si>
  <si>
    <t>Mobilní svítilna</t>
  </si>
  <si>
    <t>1322178507</t>
  </si>
  <si>
    <t>Pol160</t>
  </si>
  <si>
    <t>Sada bezpečnostních tabulek VN</t>
  </si>
  <si>
    <t>1034322659</t>
  </si>
  <si>
    <t>Pol161</t>
  </si>
  <si>
    <t>Plakát první pomoci</t>
  </si>
  <si>
    <t>902587215</t>
  </si>
  <si>
    <t>Pol162</t>
  </si>
  <si>
    <t>Ostatní informační materiál</t>
  </si>
  <si>
    <t>-379883379</t>
  </si>
  <si>
    <t>Pol163</t>
  </si>
  <si>
    <t>Výpočet sítě VN areálových rozvodů zákazníka</t>
  </si>
  <si>
    <t>-674811526</t>
  </si>
  <si>
    <t>Pol164</t>
  </si>
  <si>
    <t>Nastavení ochran v násvaznosti na parametry distribuční sítě a navazujících rozvodů VN</t>
  </si>
  <si>
    <t>387632560</t>
  </si>
  <si>
    <t>03 - SO 03 Rozvody NN, trafostanice a rozvody VN</t>
  </si>
  <si>
    <t>D1 -  ROZVADĚČE</t>
  </si>
  <si>
    <t xml:space="preserve">    D2 -  Rozvaděč +HR1</t>
  </si>
  <si>
    <t xml:space="preserve">    D3 -  Rozvaděč +RS1-10</t>
  </si>
  <si>
    <t xml:space="preserve">    D4 -  Rozvaděč +RK1</t>
  </si>
  <si>
    <t>D5 -  PŘÍPOJNICOVÝ SYSTÉM</t>
  </si>
  <si>
    <t>D7 -  MONTÁŽNÍ MATERIÁL</t>
  </si>
  <si>
    <t>D8 -  MONTÁŽNÍ MATERIÁL CELKEM</t>
  </si>
  <si>
    <t>D9 -  ZAŘÍZENÍ</t>
  </si>
  <si>
    <t>D10 -  UZEMNĚNÍ</t>
  </si>
  <si>
    <t>D11 -  HROMOSVOD</t>
  </si>
  <si>
    <t>D12 -  VÝKOPOVÉ PRÁCE</t>
  </si>
  <si>
    <t>D13 -  OSTATNÍ</t>
  </si>
  <si>
    <t xml:space="preserve"> ROZVADĚČE</t>
  </si>
  <si>
    <t xml:space="preserve"> Rozvaděč +HR1</t>
  </si>
  <si>
    <t>Pol165</t>
  </si>
  <si>
    <t>Rozváděč oceloplechový 800x2000x600, RAL7035</t>
  </si>
  <si>
    <t>-2100198463</t>
  </si>
  <si>
    <t>Pol166</t>
  </si>
  <si>
    <t>Rozváděč oceloplechový 600x2000x600, RAL7035</t>
  </si>
  <si>
    <t>-1262254390</t>
  </si>
  <si>
    <t>Pol167</t>
  </si>
  <si>
    <t>Bočnice pro 2000x600mm RAL7035 2ks</t>
  </si>
  <si>
    <t>865610812</t>
  </si>
  <si>
    <t>Pol168</t>
  </si>
  <si>
    <t>Podstavec ŠxV 800x100mm, RAL 9005</t>
  </si>
  <si>
    <t>-777914334</t>
  </si>
  <si>
    <t>Pol169</t>
  </si>
  <si>
    <t>Podstavec ŠxV 600x100mm, RAL 9005</t>
  </si>
  <si>
    <t>1249604217</t>
  </si>
  <si>
    <t>Pol170</t>
  </si>
  <si>
    <t>Bočnice podstavce VX 600x100mm, RAL9005</t>
  </si>
  <si>
    <t>1427973268</t>
  </si>
  <si>
    <t>Pol171</t>
  </si>
  <si>
    <t>Spojka pro vnitřní spojení , 6ks</t>
  </si>
  <si>
    <t>-470239649</t>
  </si>
  <si>
    <t>-1709445644</t>
  </si>
  <si>
    <t>Pol172</t>
  </si>
  <si>
    <t>Systémové LED svítidlo, 900lm, 100-240V</t>
  </si>
  <si>
    <t>374904839</t>
  </si>
  <si>
    <t>Pol173</t>
  </si>
  <si>
    <t>Dveřní polohový spínač s přív. kab,600mm</t>
  </si>
  <si>
    <t>582510181</t>
  </si>
  <si>
    <t>Pol174</t>
  </si>
  <si>
    <t>Přív. kabel,3-žil,oranž,3000mm,s konekt.</t>
  </si>
  <si>
    <t>-562532291</t>
  </si>
  <si>
    <t>Pol175</t>
  </si>
  <si>
    <t>Prop. kabel,3-žil,oranž,1000mm,s konekt.</t>
  </si>
  <si>
    <t>-1164267993</t>
  </si>
  <si>
    <t>Pol176</t>
  </si>
  <si>
    <t>Termostat do rozvaděče 0-60°C</t>
  </si>
  <si>
    <t>103137616</t>
  </si>
  <si>
    <t>Pol177</t>
  </si>
  <si>
    <t>Ventilátor do rozvaděče s mřížkou</t>
  </si>
  <si>
    <t>236975374</t>
  </si>
  <si>
    <t>Pol178</t>
  </si>
  <si>
    <t>Výstupní filtr do rozvaděče</t>
  </si>
  <si>
    <t>799603003</t>
  </si>
  <si>
    <t>Pol179</t>
  </si>
  <si>
    <t>Spínací blok, Iu 2500 A, AC, 3pól, pevné provedení, Icu 80 kA, zadní horizontální přívod, Nadproudová spoušť,  ochranné funkce LSI, Pohon, ruční pohon, 1. pomocná spoušť, napěťová spoušť Ue DC 24 V, zatěžovatel 100 %, 2. pomocná spoušť, bez 2. pomocné spo</t>
  </si>
  <si>
    <t>642527225</t>
  </si>
  <si>
    <t>Pol180</t>
  </si>
  <si>
    <t>Jistič kompaktní, In 250 A, Icu 55 kA / 415 V, nadproudová spoušť LSI, Ir 100 ÷ 250 A, Isd (1,5 ÷ 10)x In, Ii 10 x In, 3pól, přední přívod, blokové svorky velké</t>
  </si>
  <si>
    <t>-513610905</t>
  </si>
  <si>
    <t>Pol181</t>
  </si>
  <si>
    <t>Jistič kompaktní, In 160 A, Icu 55 kA / 415 V, nadproudová spoušť ETU350 (LSI), Ir 63 ÷ 160 A, Isd (1,5 ÷ 10)x In, Ii 10 x In, 3pól, přední přívod</t>
  </si>
  <si>
    <t>-77220604</t>
  </si>
  <si>
    <t>Pol182</t>
  </si>
  <si>
    <t>Měděné přípojnice 10x100 mm</t>
  </si>
  <si>
    <t>-671330796</t>
  </si>
  <si>
    <t>Pol183</t>
  </si>
  <si>
    <t>Meděná přípojnice 10x50 mm</t>
  </si>
  <si>
    <t>-2273045</t>
  </si>
  <si>
    <t>-173731147</t>
  </si>
  <si>
    <t>Pol184</t>
  </si>
  <si>
    <t>Analyzázor sítě, komunikace Modbus RTU</t>
  </si>
  <si>
    <t>-116060561</t>
  </si>
  <si>
    <t>Pol185</t>
  </si>
  <si>
    <t>Kontrolka 230V AC bílá, kompletní</t>
  </si>
  <si>
    <t>1696057977</t>
  </si>
  <si>
    <t>Pol186</t>
  </si>
  <si>
    <t>Ochrana transformátoru - jednotka tepelné ochrany pro elektrická zařízení, 4 analogové vstupy, 4 analogové vstupy pro snímače teploty Pt100, 4 výstupní relé, komunikace RS485, podsvětlený LCD displej, ukdání dat do paměti nezávislé na napájení</t>
  </si>
  <si>
    <t>1546929249</t>
  </si>
  <si>
    <t>Pol187</t>
  </si>
  <si>
    <t>Přepěťová ochrana, typ 3, 230V/6kV AC</t>
  </si>
  <si>
    <t>814944825</t>
  </si>
  <si>
    <t>Pol188</t>
  </si>
  <si>
    <t>Napájecí zdroj, 24 V DC, 120 W,5A, pro přímé paralelní spojení</t>
  </si>
  <si>
    <t>-799319774</t>
  </si>
  <si>
    <t>Pol189</t>
  </si>
  <si>
    <t>DC UPS modul s možností připojení bateriového modulu, 24V DC, 10 A</t>
  </si>
  <si>
    <t>-2097025326</t>
  </si>
  <si>
    <t>Pol190</t>
  </si>
  <si>
    <t>Bateriový modul pro napájecí zdroj, 24V, 3,4 AH</t>
  </si>
  <si>
    <t>602892136</t>
  </si>
  <si>
    <t>Pol191</t>
  </si>
  <si>
    <t>Pojistkový odpojovač, 14x51, 3 pólový</t>
  </si>
  <si>
    <t>-1984002003</t>
  </si>
  <si>
    <t>Pol192</t>
  </si>
  <si>
    <t>Pojistkový odpojovač, 14x51, 1 pólový</t>
  </si>
  <si>
    <t>-691685307</t>
  </si>
  <si>
    <t>Pol193</t>
  </si>
  <si>
    <t>Pojistka, 14x51, 25 A</t>
  </si>
  <si>
    <t>431080781</t>
  </si>
  <si>
    <t>Pol194</t>
  </si>
  <si>
    <t>Pojistka, 14x51, 16 A</t>
  </si>
  <si>
    <t>1047735528</t>
  </si>
  <si>
    <t>Pol195</t>
  </si>
  <si>
    <t>Pojistka, 14x51, 10 A</t>
  </si>
  <si>
    <t>-876891537</t>
  </si>
  <si>
    <t>Pol196</t>
  </si>
  <si>
    <t>Pojistka, 14x51, 6 A</t>
  </si>
  <si>
    <t>-1102201549</t>
  </si>
  <si>
    <t>Pol197</t>
  </si>
  <si>
    <t>Pojistka, 14x51, 2 A</t>
  </si>
  <si>
    <t>1853996437</t>
  </si>
  <si>
    <t>Pol198</t>
  </si>
  <si>
    <t>Pojistkový odpojovač, velikost 1, 3P, 250 A</t>
  </si>
  <si>
    <t>562388706</t>
  </si>
  <si>
    <t>Pol199</t>
  </si>
  <si>
    <t>Pojistka, nožová, velikost 1, 160 A</t>
  </si>
  <si>
    <t>-70830776</t>
  </si>
  <si>
    <t>Pol200</t>
  </si>
  <si>
    <t>Pojistkový odpojovač, velikost 000, 3P, 160 A</t>
  </si>
  <si>
    <t>-1291882816</t>
  </si>
  <si>
    <t>Pol201</t>
  </si>
  <si>
    <t>Pojistka, nožová, velikost 000, 50 A</t>
  </si>
  <si>
    <t>528513462</t>
  </si>
  <si>
    <t>Pol202</t>
  </si>
  <si>
    <t>Pojistka, nožová, velikost 000, 40 A</t>
  </si>
  <si>
    <t>1903277814</t>
  </si>
  <si>
    <t>Pol203</t>
  </si>
  <si>
    <t>Pojistka, nožová, velikost 000, 80 A</t>
  </si>
  <si>
    <t>-1641424986</t>
  </si>
  <si>
    <t>Pol204</t>
  </si>
  <si>
    <t>3-fázový elektroměr, nepřímy x/5A, třída přenosti 1, komunikace M-BUS, cejchovaný, 2x impulsní výstup</t>
  </si>
  <si>
    <t>-375023394</t>
  </si>
  <si>
    <t>Pol205</t>
  </si>
  <si>
    <t>3-fázový elektroměr, přímé měření, do 100 A, třída přenosti 1, komunikace M-BUS, cejchovaný, 2x impulsní výstup</t>
  </si>
  <si>
    <t>-1080435734</t>
  </si>
  <si>
    <t>Pol206</t>
  </si>
  <si>
    <t>Měřící transformátor proudu 2000/5A, 10VA, 0,5</t>
  </si>
  <si>
    <t>209694535</t>
  </si>
  <si>
    <t>Pol207</t>
  </si>
  <si>
    <t>Měřící transformátor proudu 250/5A, 10VA, 0,5</t>
  </si>
  <si>
    <t>-2146746003</t>
  </si>
  <si>
    <t>Pol208</t>
  </si>
  <si>
    <t>Měřící transformátor proudu 125/5A, 10VA, 0,5</t>
  </si>
  <si>
    <t>784418531</t>
  </si>
  <si>
    <t>Pol209</t>
  </si>
  <si>
    <t>Proudový chránič s jističem, B 16/003-A, 10 kA, 2 pólový</t>
  </si>
  <si>
    <t>458300337</t>
  </si>
  <si>
    <t>Pol210</t>
  </si>
  <si>
    <t>Proudový chránič s jističem, B 16/003-A, 10 kA, 4 pólový</t>
  </si>
  <si>
    <t>1117925700</t>
  </si>
  <si>
    <t>Pol211</t>
  </si>
  <si>
    <t>Instalační stykač, s manuálním zapínáním, 4NO, 25 A</t>
  </si>
  <si>
    <t>-1303724004</t>
  </si>
  <si>
    <t>-414711850</t>
  </si>
  <si>
    <t>Pol212</t>
  </si>
  <si>
    <t>Digitální soumrakový spínač se spínacími hodinami, 230 V AC</t>
  </si>
  <si>
    <t>433458857</t>
  </si>
  <si>
    <t>Pol213</t>
  </si>
  <si>
    <t>Relé 230V AC, 1CO, 8 A</t>
  </si>
  <si>
    <t>-1627736627</t>
  </si>
  <si>
    <t>Pol214</t>
  </si>
  <si>
    <t>Montážní materiál (držáky přípojnic, šrouby, matice, podložky, kabelová oka, vkládací lišty, průchodky, atd.)</t>
  </si>
  <si>
    <t>-1132910316</t>
  </si>
  <si>
    <t>Pol215</t>
  </si>
  <si>
    <t>-389117541</t>
  </si>
  <si>
    <t>Pol216</t>
  </si>
  <si>
    <t>Rozvaděč +HR1 - montáž</t>
  </si>
  <si>
    <t>-513315176</t>
  </si>
  <si>
    <t xml:space="preserve"> Rozvaděč +RS1-10</t>
  </si>
  <si>
    <t>Pol217</t>
  </si>
  <si>
    <t>Oceloplechová skříň, nerezová, 600x380x210mm, se stříškou,  tepelná izolace</t>
  </si>
  <si>
    <t>116072165</t>
  </si>
  <si>
    <t>2117737019</t>
  </si>
  <si>
    <t>Pol218</t>
  </si>
  <si>
    <t>Jistič B50/3</t>
  </si>
  <si>
    <t>986186603</t>
  </si>
  <si>
    <t>Pol219</t>
  </si>
  <si>
    <t>Jistič B32/3</t>
  </si>
  <si>
    <t>-1001806702</t>
  </si>
  <si>
    <t>Pol220</t>
  </si>
  <si>
    <t>Jistič B16/1</t>
  </si>
  <si>
    <t>1575907551</t>
  </si>
  <si>
    <t>Pol221</t>
  </si>
  <si>
    <t>Jistič B10/1</t>
  </si>
  <si>
    <t>2123419677</t>
  </si>
  <si>
    <t>Pol222</t>
  </si>
  <si>
    <t>Jistič B6/1</t>
  </si>
  <si>
    <t>-861223710</t>
  </si>
  <si>
    <t>1247904875</t>
  </si>
  <si>
    <t>Pol223</t>
  </si>
  <si>
    <t>Proudový chránič,Typ A ,25/003, 10 kA, 2 pólový</t>
  </si>
  <si>
    <t>1295176937</t>
  </si>
  <si>
    <t>-474408339</t>
  </si>
  <si>
    <t>Pol224</t>
  </si>
  <si>
    <t>Proudový chránič,Typ B ,40/003, 10 kA, 4 pólový</t>
  </si>
  <si>
    <t>1468874156</t>
  </si>
  <si>
    <t>Pol225</t>
  </si>
  <si>
    <t>Přepěťová ochrana, typ 2, 230V/6kV AC</t>
  </si>
  <si>
    <t>7516729</t>
  </si>
  <si>
    <t>Pol226</t>
  </si>
  <si>
    <t>Napájecí zdroj, 12 V DC, 72 W,6A</t>
  </si>
  <si>
    <t>-1153700432</t>
  </si>
  <si>
    <t>Pol227</t>
  </si>
  <si>
    <t>Napájecí zdroj, 24 V DC, 120 W,5A</t>
  </si>
  <si>
    <t>-1552706425</t>
  </si>
  <si>
    <t>Pol228</t>
  </si>
  <si>
    <t>Zásuvky vestavná, 230 V, 16 A, IP54, s krytkou</t>
  </si>
  <si>
    <t>1614637099</t>
  </si>
  <si>
    <t>Pol229</t>
  </si>
  <si>
    <t>Zásuvky vestavná, 400 V, 32 A, IP44, s krytkou</t>
  </si>
  <si>
    <t>1080555700</t>
  </si>
  <si>
    <t>-241234567</t>
  </si>
  <si>
    <t>1028382534</t>
  </si>
  <si>
    <t>-1777039879</t>
  </si>
  <si>
    <t>Pol230</t>
  </si>
  <si>
    <t>Svorka řadová 35mm2, béžová</t>
  </si>
  <si>
    <t>-1346785051</t>
  </si>
  <si>
    <t>Pol231</t>
  </si>
  <si>
    <t>Svorka řadová 35mm2, modrá</t>
  </si>
  <si>
    <t>358159373</t>
  </si>
  <si>
    <t>Pol232</t>
  </si>
  <si>
    <t>Svorka řadová 35mm2, zelenožlutá</t>
  </si>
  <si>
    <t>429548554</t>
  </si>
  <si>
    <t>-2121581708</t>
  </si>
  <si>
    <t>Pol233</t>
  </si>
  <si>
    <t>-13719481</t>
  </si>
  <si>
    <t>Pol234</t>
  </si>
  <si>
    <t>-1739914575</t>
  </si>
  <si>
    <t>Pol235</t>
  </si>
  <si>
    <t>Termostat 0÷60°C</t>
  </si>
  <si>
    <t>-1319783775</t>
  </si>
  <si>
    <t>Pol236</t>
  </si>
  <si>
    <t>Topné těleso, 230 V AC, 150W</t>
  </si>
  <si>
    <t>2126553550</t>
  </si>
  <si>
    <t>Pol237</t>
  </si>
  <si>
    <t>Řadová svorkovnice pojistková, včetně pojistky</t>
  </si>
  <si>
    <t>520452904</t>
  </si>
  <si>
    <t>Pol238</t>
  </si>
  <si>
    <t>Rozvaděč +RS1-10 - montáž</t>
  </si>
  <si>
    <t>1781790938</t>
  </si>
  <si>
    <t xml:space="preserve"> Rozvaděč +RK1</t>
  </si>
  <si>
    <t>Pol239</t>
  </si>
  <si>
    <t>Rozvaděč kompenzace, hrazená kompenzace 14% 62,5/12,5kvar, oceloplechová skříň 600x1211x311mm nástěnné provedení, včetně regulátoru (měření ve 3f)</t>
  </si>
  <si>
    <t>-1996203449</t>
  </si>
  <si>
    <t>Pol240</t>
  </si>
  <si>
    <t>Rozvaděč +RK1 - montáž</t>
  </si>
  <si>
    <t>-811898200</t>
  </si>
  <si>
    <t xml:space="preserve"> PŘÍPOJNICOVÝ SYSTÉM</t>
  </si>
  <si>
    <t>Pol241</t>
  </si>
  <si>
    <t>-1779467961</t>
  </si>
  <si>
    <t>Pol242</t>
  </si>
  <si>
    <t>Napájecí skříňka koncová, pravá</t>
  </si>
  <si>
    <t>-838928232</t>
  </si>
  <si>
    <t>Pol243</t>
  </si>
  <si>
    <t>Koncová příruba, šroub</t>
  </si>
  <si>
    <t>1209985515</t>
  </si>
  <si>
    <t>Pol244</t>
  </si>
  <si>
    <t>Dilatační díl</t>
  </si>
  <si>
    <t>1909780396</t>
  </si>
  <si>
    <t>Pol245</t>
  </si>
  <si>
    <t>Přímý díl, volitelná délka, 2 odb.místa dole</t>
  </si>
  <si>
    <t>1339404954</t>
  </si>
  <si>
    <t>Pol246</t>
  </si>
  <si>
    <t>Přímý díl, volitelná délka, 1 odb.místo dole</t>
  </si>
  <si>
    <t>-433232850</t>
  </si>
  <si>
    <t>Pol247</t>
  </si>
  <si>
    <t>Přímý díl bez odb.míst, volitelná délka</t>
  </si>
  <si>
    <t>-1412972518</t>
  </si>
  <si>
    <t>-521468158</t>
  </si>
  <si>
    <t>Pol248</t>
  </si>
  <si>
    <t>Pevný bod, pro dilatační díl</t>
  </si>
  <si>
    <t>-67990114</t>
  </si>
  <si>
    <t>Pol249</t>
  </si>
  <si>
    <t>Připojení k rozváděči, kryt</t>
  </si>
  <si>
    <t>-1507191261</t>
  </si>
  <si>
    <t>Pol250</t>
  </si>
  <si>
    <t>Držák pro horizontální montáž, pro velikost 4...8</t>
  </si>
  <si>
    <t>387457449</t>
  </si>
  <si>
    <t>Pol251</t>
  </si>
  <si>
    <t>Odbočná skříň s poj.odpínačem, 250A, 3-pól, IP54</t>
  </si>
  <si>
    <t>-1942491445</t>
  </si>
  <si>
    <t>Pol252</t>
  </si>
  <si>
    <t>Montážní materiál pro podvěšení přípojnicového systému k ocelové konstrukci (závitové tyče, C profil, spojovací materiál apod.)</t>
  </si>
  <si>
    <t>-1048312496</t>
  </si>
  <si>
    <t>Pol253</t>
  </si>
  <si>
    <t>Pojistka nožová, velikost 1, 80 A gG</t>
  </si>
  <si>
    <t>-2093768932</t>
  </si>
  <si>
    <t>Pol254</t>
  </si>
  <si>
    <t>Vývodka pro kabel průměr 25mm</t>
  </si>
  <si>
    <t>1285121764</t>
  </si>
  <si>
    <t>Pol255</t>
  </si>
  <si>
    <t>1-AYKY-J 3x240+120</t>
  </si>
  <si>
    <t>-650808513</t>
  </si>
  <si>
    <t>Pol256</t>
  </si>
  <si>
    <t>1-AYKY-J 3x240+120 - montáž</t>
  </si>
  <si>
    <t>1268980102</t>
  </si>
  <si>
    <t>Pol257</t>
  </si>
  <si>
    <t>1-AYKY-J 4x50</t>
  </si>
  <si>
    <t>609895911</t>
  </si>
  <si>
    <t>Pol258</t>
  </si>
  <si>
    <t>1-AYKY-J 4x50- montáž</t>
  </si>
  <si>
    <t>2051710477</t>
  </si>
  <si>
    <t>Pol259</t>
  </si>
  <si>
    <t>1-AYKY-J 5x35</t>
  </si>
  <si>
    <t>-1963794205</t>
  </si>
  <si>
    <t>Pol260</t>
  </si>
  <si>
    <t>1-AYKY-J 5x35- montáž</t>
  </si>
  <si>
    <t>1637744100</t>
  </si>
  <si>
    <t>Pol261</t>
  </si>
  <si>
    <t>1-AYY 1x35 GNYE</t>
  </si>
  <si>
    <t>398707303</t>
  </si>
  <si>
    <t>Pol262</t>
  </si>
  <si>
    <t>1-AYY 1x35 GNYE- montáž</t>
  </si>
  <si>
    <t>-1695915524</t>
  </si>
  <si>
    <t>Pol263</t>
  </si>
  <si>
    <t>1-AYY 1x400</t>
  </si>
  <si>
    <t>-543403314</t>
  </si>
  <si>
    <t>Pol264</t>
  </si>
  <si>
    <t>1-AYY 1x400- montáž</t>
  </si>
  <si>
    <t>-250601214</t>
  </si>
  <si>
    <t>Pol265</t>
  </si>
  <si>
    <t>1-CSKH-V180 P60-R  3x2,5</t>
  </si>
  <si>
    <t>-757437523</t>
  </si>
  <si>
    <t>Pol266</t>
  </si>
  <si>
    <t>1-CSKH-V180 P60-R  3x2,5- montáž</t>
  </si>
  <si>
    <t>-933466308</t>
  </si>
  <si>
    <t>Pol267</t>
  </si>
  <si>
    <t>1-CYKY-J 5x35</t>
  </si>
  <si>
    <t>1221589084</t>
  </si>
  <si>
    <t>Pol268</t>
  </si>
  <si>
    <t>1-CYKY-J 5x35- montáž</t>
  </si>
  <si>
    <t>-1214223803</t>
  </si>
  <si>
    <t>Pol269</t>
  </si>
  <si>
    <t>1-CYKY-J 5x70</t>
  </si>
  <si>
    <t>1294724928</t>
  </si>
  <si>
    <t>Pol270</t>
  </si>
  <si>
    <t>1-CYKY-J 5x70- montáž</t>
  </si>
  <si>
    <t>-275468384</t>
  </si>
  <si>
    <t>Pol271</t>
  </si>
  <si>
    <t>-1974176905</t>
  </si>
  <si>
    <t>Pol272</t>
  </si>
  <si>
    <t>CYKY-J 3x2,5- montáž</t>
  </si>
  <si>
    <t>-569516079</t>
  </si>
  <si>
    <t>Pol273</t>
  </si>
  <si>
    <t>CYKY-J 5x1,5</t>
  </si>
  <si>
    <t>1363486154</t>
  </si>
  <si>
    <t>Pol274</t>
  </si>
  <si>
    <t>CYKY-J 5x1,5- montáž</t>
  </si>
  <si>
    <t>1594258366</t>
  </si>
  <si>
    <t>Pol275</t>
  </si>
  <si>
    <t>CYKY-J 5x2,5</t>
  </si>
  <si>
    <t>358925401</t>
  </si>
  <si>
    <t>Pol276</t>
  </si>
  <si>
    <t>CYKY-J 5x2,5 - montáž</t>
  </si>
  <si>
    <t>1404048319</t>
  </si>
  <si>
    <t>Pol277</t>
  </si>
  <si>
    <t>CYKY-J 5x10</t>
  </si>
  <si>
    <t>-138224659</t>
  </si>
  <si>
    <t>Pol278</t>
  </si>
  <si>
    <t>CYKY-J 5x10 - montáž</t>
  </si>
  <si>
    <t>-511490720</t>
  </si>
  <si>
    <t>Pol279</t>
  </si>
  <si>
    <t>CYKY-J 5x16</t>
  </si>
  <si>
    <t>-650571342</t>
  </si>
  <si>
    <t>Pol280</t>
  </si>
  <si>
    <t>CYKY-J 5x16 - montáž</t>
  </si>
  <si>
    <t>691847469</t>
  </si>
  <si>
    <t>Pol281</t>
  </si>
  <si>
    <t>CYKY-J 7x4</t>
  </si>
  <si>
    <t>-567717612</t>
  </si>
  <si>
    <t>Pol282</t>
  </si>
  <si>
    <t>CYKY-J 7x4 - montáž</t>
  </si>
  <si>
    <t>528244461</t>
  </si>
  <si>
    <t>Pol283</t>
  </si>
  <si>
    <t>CYKY-O 2x1,5</t>
  </si>
  <si>
    <t>1673594169</t>
  </si>
  <si>
    <t>Pol284</t>
  </si>
  <si>
    <t>CYKY-O 2x1,5 - montáž</t>
  </si>
  <si>
    <t>-254772450</t>
  </si>
  <si>
    <t>Pol285</t>
  </si>
  <si>
    <t>LiYCY 12x1</t>
  </si>
  <si>
    <t>1356465215</t>
  </si>
  <si>
    <t>Pol286</t>
  </si>
  <si>
    <t>LiYCY 12x1 - montáž</t>
  </si>
  <si>
    <t>1884580695</t>
  </si>
  <si>
    <t>Pol287</t>
  </si>
  <si>
    <t>LiYCY 2x0,5</t>
  </si>
  <si>
    <t>1106542928</t>
  </si>
  <si>
    <t>Pol288</t>
  </si>
  <si>
    <t>LiYCY 2x0,5 - montáž</t>
  </si>
  <si>
    <t>1479432590</t>
  </si>
  <si>
    <t>Pol289</t>
  </si>
  <si>
    <t>1-CHBU 1x300</t>
  </si>
  <si>
    <t>888541668</t>
  </si>
  <si>
    <t>Pol290</t>
  </si>
  <si>
    <t>1-CHBU 1x300 - montáž</t>
  </si>
  <si>
    <t>-504569091</t>
  </si>
  <si>
    <t>1404926085</t>
  </si>
  <si>
    <t>Pol291</t>
  </si>
  <si>
    <t>Ukončení vodičů, izolovaný do 70mm2 v rozváděči nebo na přístroji</t>
  </si>
  <si>
    <t>-2028874304</t>
  </si>
  <si>
    <t>Pol292</t>
  </si>
  <si>
    <t>Ukončení vodičů, izolovaný do 300mm2 v rozváděči nebo na přístroji</t>
  </si>
  <si>
    <t>1364100633</t>
  </si>
  <si>
    <t>Pol293</t>
  </si>
  <si>
    <t>Ukončení vodičů, izolovaný do 400mm2 v rozváděči nebo na přístroji</t>
  </si>
  <si>
    <t>193869763</t>
  </si>
  <si>
    <t>Pol294</t>
  </si>
  <si>
    <t>Pomocný montážní materiál - kabelová oka, lisovací dutinky, návlečky, smršťovací trubice apod.</t>
  </si>
  <si>
    <t>2003818830</t>
  </si>
  <si>
    <t xml:space="preserve"> MONTÁŽNÍ MATERIÁL</t>
  </si>
  <si>
    <t>Pol295</t>
  </si>
  <si>
    <t>Kabelový žlab perforovaný 125x50 mm, s víkem, žárově pozinkovaný, s delící přepážkou, včetně C profilů a závitových tyčí pro montáž svisle na ocelový nosník (obepnutí nosníku)</t>
  </si>
  <si>
    <t>1237478065</t>
  </si>
  <si>
    <t>Pol296</t>
  </si>
  <si>
    <t>Kabelový žlab perforovaný 125x50 mm, s víkem, žárově pozinkovaný, s delící přepážkou, včetně C profilů a závitových tyčí pro montáž svisle na ocelový nosník (obepnutí nosníku) - montáž</t>
  </si>
  <si>
    <t>-1910320104</t>
  </si>
  <si>
    <t>Pol297</t>
  </si>
  <si>
    <t>Příchytka třmenová, pro 3 kabely do 35 mm</t>
  </si>
  <si>
    <t>-115176655</t>
  </si>
  <si>
    <t>Pol298</t>
  </si>
  <si>
    <t>Příchytka třmenová, pro 3 kabely do 35 mm - montáž</t>
  </si>
  <si>
    <t>529770889</t>
  </si>
  <si>
    <t>Pol299</t>
  </si>
  <si>
    <t>Kabelová lávka 600x110mm , s víkem,</t>
  </si>
  <si>
    <t>2025736308</t>
  </si>
  <si>
    <t>Pol300</t>
  </si>
  <si>
    <t>Kabelová lávka 600x110mm , s víkem, - montáž</t>
  </si>
  <si>
    <t>-133932197</t>
  </si>
  <si>
    <t>Pol301</t>
  </si>
  <si>
    <t>Ohebná dvouplášťová korugovaná chránička DN63</t>
  </si>
  <si>
    <t>1796636349</t>
  </si>
  <si>
    <t>Pol302</t>
  </si>
  <si>
    <t>Ohebná dvouplášťová korugovaná chránička DN63 - montáž</t>
  </si>
  <si>
    <t>192970071</t>
  </si>
  <si>
    <t>Pol303</t>
  </si>
  <si>
    <t>Ohebná dvouplášťová korugovaná chránička DN110</t>
  </si>
  <si>
    <t>-1489977168</t>
  </si>
  <si>
    <t>Pol304</t>
  </si>
  <si>
    <t>Ohebná dvouplášťová korugovaná chránička DN110 - montáž</t>
  </si>
  <si>
    <t>-915119403</t>
  </si>
  <si>
    <t>Pol305</t>
  </si>
  <si>
    <t>Ohebná dvouplášťová korugovaná chránička DN160</t>
  </si>
  <si>
    <t>844191948</t>
  </si>
  <si>
    <t>Pol306</t>
  </si>
  <si>
    <t>Ohebná dvouplášťová korugovaná chránička DN160 - montáž</t>
  </si>
  <si>
    <t>-800269412</t>
  </si>
  <si>
    <t>Pol307</t>
  </si>
  <si>
    <t>Smršťovací trubice nebo manžeta pro zakončení kabelů v trubce DN63</t>
  </si>
  <si>
    <t>-2105042844</t>
  </si>
  <si>
    <t>Pol308</t>
  </si>
  <si>
    <t>Smršťovací trubice nebo manžeta pro zakončení kabelů v trubce DN63 - montáž</t>
  </si>
  <si>
    <t>-1315021312</t>
  </si>
  <si>
    <t>Pol309</t>
  </si>
  <si>
    <t>Smršťovací trubice nebo manžeta pro zakončení kabelů v trubce DN110</t>
  </si>
  <si>
    <t>-694446809</t>
  </si>
  <si>
    <t>Pol310</t>
  </si>
  <si>
    <t>Smršťovací trubice nebo manžeta pro zakončení kabelů v trubce DN110 - montáž</t>
  </si>
  <si>
    <t>-1913582889</t>
  </si>
  <si>
    <t>Pol311</t>
  </si>
  <si>
    <t>Montážní příslušenství a psojovací materiál - hmoždinky, šrouby, podložky, matice, ocelové kotvy apod.</t>
  </si>
  <si>
    <t>378392701</t>
  </si>
  <si>
    <t>Pol312</t>
  </si>
  <si>
    <t>Mechanické zábrany kolem nabíjecí stancie</t>
  </si>
  <si>
    <t>234683876</t>
  </si>
  <si>
    <t>Pol313</t>
  </si>
  <si>
    <t>Mechanické zábrany kolem nabíjecí stancie - montáž</t>
  </si>
  <si>
    <t>-642919210</t>
  </si>
  <si>
    <t>Pol314</t>
  </si>
  <si>
    <t>Trubka instalační plastová ohebná průměr 25mm s protahovacím drátem, včetně příslušenství, upevňovacího a instalačního materiálu</t>
  </si>
  <si>
    <t>47402777</t>
  </si>
  <si>
    <t>Pol315</t>
  </si>
  <si>
    <t>Trubka instalační plastová ohebná průměr 25mm s protahovacím drátem, včetně příslušenství, upevňovacího a instalačního materiálu - montáž</t>
  </si>
  <si>
    <t>-1374158394</t>
  </si>
  <si>
    <t>Pol316</t>
  </si>
  <si>
    <t>Trubka instalační plastová pevná průměr 25mm, včetně příslušenství, upevňovacího a montážního materiálu</t>
  </si>
  <si>
    <t>349867887</t>
  </si>
  <si>
    <t>Pol317</t>
  </si>
  <si>
    <t>Trubka instalační plastová pevná průměr 25mm, včetně příslušenství, upevňovacího a montážního materiálu - montáž</t>
  </si>
  <si>
    <t>-1485203323</t>
  </si>
  <si>
    <t>Pol318</t>
  </si>
  <si>
    <t>Pomocné konstrukce pro montáž , ocelové s nátěrem, včetně výroby(individuální výroba) a montážního materiálu na upevnění</t>
  </si>
  <si>
    <t>-66651222</t>
  </si>
  <si>
    <t>Pol319</t>
  </si>
  <si>
    <t>Pomocné konstrukce pro montáž , ocelové s nátěrem, včetně výroby(individuální výroba) a montážního materiálu na upevnění - montáž</t>
  </si>
  <si>
    <t>-2043947765</t>
  </si>
  <si>
    <t>Pol320</t>
  </si>
  <si>
    <t>Kryt nabíjecí stanice z hliníkové sendvičové desky, plechy o tlušťce 0,3mm, barva antracit, rozměry 1300x1000x700 mm, individuální výroba, s možností pevně přichytit do zemně pomocí kotev nebo šroubů</t>
  </si>
  <si>
    <t>1682293805</t>
  </si>
  <si>
    <t>Pol321</t>
  </si>
  <si>
    <t>Kryt nabíjecí stanice z hliníkové sendvičové desky, plechy o tlušťce 0,3mm, barva antracit, rozměry 1300x1000x700 mm, individuální výroba, s možností pevně přichytit do zemně pomocí kotev nebo šroubů - montáž</t>
  </si>
  <si>
    <t>615495653</t>
  </si>
  <si>
    <t>Pol322</t>
  </si>
  <si>
    <t>Krycí deska na kabely 300/2 PVC, délka 1 m</t>
  </si>
  <si>
    <t>2093004110</t>
  </si>
  <si>
    <t>Pol323</t>
  </si>
  <si>
    <t>Krycí deska na kabely 300/2 PVC, délka 1 m - montáž</t>
  </si>
  <si>
    <t>287329217</t>
  </si>
  <si>
    <t>Pol324</t>
  </si>
  <si>
    <t>Fólie výstražná rudá s bleskem š. 220 mm 50 m</t>
  </si>
  <si>
    <t>1268714134</t>
  </si>
  <si>
    <t>Pol325</t>
  </si>
  <si>
    <t>Fólie výstražná rudá s bleskem š. 220 mm 50 m - montáž</t>
  </si>
  <si>
    <t>1976791059</t>
  </si>
  <si>
    <t xml:space="preserve"> MONTÁŽNÍ MATERIÁL CELKEM</t>
  </si>
  <si>
    <t xml:space="preserve"> ZAŘÍZENÍ</t>
  </si>
  <si>
    <t>Pol326</t>
  </si>
  <si>
    <t>LED svítidlo pro osvětlení komunikací, svítidlo odolává prachu, vlhku a tryskající vodě, IP66, 4000K, 79W, 9740 lm</t>
  </si>
  <si>
    <t>2023238381</t>
  </si>
  <si>
    <t>Pol327</t>
  </si>
  <si>
    <t>1359051135</t>
  </si>
  <si>
    <t>Pol328</t>
  </si>
  <si>
    <t>Plastové průmyslové LED svítidlo vhodné i do venkovních prostor, s difuzorem z translucentního polykarbonátu, IP66, 4000K, 27W, 3770 lm, včetně montážního materiálo pro podvěšení pod strop</t>
  </si>
  <si>
    <t>1488234739</t>
  </si>
  <si>
    <t>Pol329</t>
  </si>
  <si>
    <t>-11064057</t>
  </si>
  <si>
    <t>Pol330</t>
  </si>
  <si>
    <t>Základový rám pro stožár dvoustupňový</t>
  </si>
  <si>
    <t>-264056564</t>
  </si>
  <si>
    <t>Pol331</t>
  </si>
  <si>
    <t>-1784324641</t>
  </si>
  <si>
    <t>Pol332</t>
  </si>
  <si>
    <t>Stožár, dvoustupňový, druhý stupěň průměr 60 mm, bezpaticový, výška 5,5m, včetně stožárové výzbroje</t>
  </si>
  <si>
    <t>1754125476</t>
  </si>
  <si>
    <t>Pol333</t>
  </si>
  <si>
    <t>-1600423125</t>
  </si>
  <si>
    <t>Pol334</t>
  </si>
  <si>
    <t>Výložník rovný, na stožár, ukončený průměrem 60 mm, délka 300 mm</t>
  </si>
  <si>
    <t>-1821001163</t>
  </si>
  <si>
    <t>Pol335</t>
  </si>
  <si>
    <t>589089688</t>
  </si>
  <si>
    <t>Pol336</t>
  </si>
  <si>
    <t>Nabíjecí stanice s výkonem 50+22kW a s rozměry (h x š x v) 780 x 565 x 1900 mm. S displejem.</t>
  </si>
  <si>
    <t>705484522</t>
  </si>
  <si>
    <t>Pol337</t>
  </si>
  <si>
    <t>-423600172</t>
  </si>
  <si>
    <t>Pol338</t>
  </si>
  <si>
    <t>TOTAL STOP Tlačítko požárního hlásiče se sklíčkem.Provedení kontaktů 1NO+1NC 3A 400V. Možnost instalace až 4 nezávislých spínacích (NO) nebo rozpínacích (NC) kontaktů. Rozměry 120 x 120 x 50mm. IP 54.</t>
  </si>
  <si>
    <t>1998908073</t>
  </si>
  <si>
    <t>-625798278</t>
  </si>
  <si>
    <t>Pol339</t>
  </si>
  <si>
    <t>-483160689</t>
  </si>
  <si>
    <t>506843182</t>
  </si>
  <si>
    <t>Pol340</t>
  </si>
  <si>
    <t>Drát zemnící 10 mm FeZn, s PVC izolací - montáž</t>
  </si>
  <si>
    <t>-1340676006</t>
  </si>
  <si>
    <t>-603353205</t>
  </si>
  <si>
    <t>Pol341</t>
  </si>
  <si>
    <t>Spojky pro FeZn pásek 30x4mm typu páska/páska nebo páska/drát - montáž</t>
  </si>
  <si>
    <t>-881916481</t>
  </si>
  <si>
    <t>Pol342</t>
  </si>
  <si>
    <t>323886899</t>
  </si>
  <si>
    <t>-1548775878</t>
  </si>
  <si>
    <t>-2074896721</t>
  </si>
  <si>
    <t>Pol343</t>
  </si>
  <si>
    <t>786300947</t>
  </si>
  <si>
    <t>Pol344</t>
  </si>
  <si>
    <t>1433652446</t>
  </si>
  <si>
    <t>Pol345</t>
  </si>
  <si>
    <t>Měřící bod uzemnění</t>
  </si>
  <si>
    <t>2003820866</t>
  </si>
  <si>
    <t>Pol346</t>
  </si>
  <si>
    <t>Svorka připojovací</t>
  </si>
  <si>
    <t>2114295405</t>
  </si>
  <si>
    <t>Pol347</t>
  </si>
  <si>
    <t>785702106</t>
  </si>
  <si>
    <t>Pol348</t>
  </si>
  <si>
    <t>Svar (přivaření FeZn drátu 10mm na ocelovou konstrukci)</t>
  </si>
  <si>
    <t>-976167519</t>
  </si>
  <si>
    <t>D11</t>
  </si>
  <si>
    <t>-1267240459</t>
  </si>
  <si>
    <t>1258231429</t>
  </si>
  <si>
    <t>816760942</t>
  </si>
  <si>
    <t>Pol349</t>
  </si>
  <si>
    <t>Spojka drát/drát (průměr 8mm), pro křížové a T spoje- montáž</t>
  </si>
  <si>
    <t>-277935332</t>
  </si>
  <si>
    <t>Pol350</t>
  </si>
  <si>
    <t>Držák vedení do trapézového plechu</t>
  </si>
  <si>
    <t>-1360314599</t>
  </si>
  <si>
    <t>Pol351</t>
  </si>
  <si>
    <t>Držák vedení do trapézového plechu- montáž</t>
  </si>
  <si>
    <t>1735654013</t>
  </si>
  <si>
    <t>-1730296249</t>
  </si>
  <si>
    <t>1492428491</t>
  </si>
  <si>
    <t>-256196816</t>
  </si>
  <si>
    <t>691549050</t>
  </si>
  <si>
    <t>Pol352</t>
  </si>
  <si>
    <t>Svorka připojovací - montáž</t>
  </si>
  <si>
    <t>710950353</t>
  </si>
  <si>
    <t>D12</t>
  </si>
  <si>
    <t>Pol353</t>
  </si>
  <si>
    <t>Výkopy ve zpevněném terénu, hloubky 1400mm, šíře 500mm, se zapravením do původního stavu</t>
  </si>
  <si>
    <t>2065247135</t>
  </si>
  <si>
    <t>Pol354</t>
  </si>
  <si>
    <t>Výkopy pod pojížděnou asfaltovou plochou, hloubky 1200mm, šíře 800mm, se zaprevením do původního stavu a pískovým lože pro kabelová vedení</t>
  </si>
  <si>
    <t>-1906790766</t>
  </si>
  <si>
    <t>D13</t>
  </si>
  <si>
    <t>1157107475</t>
  </si>
  <si>
    <t>-1778443002</t>
  </si>
  <si>
    <t>264805228</t>
  </si>
  <si>
    <t>2075253261</t>
  </si>
  <si>
    <t>-958723349</t>
  </si>
  <si>
    <t>1573844452</t>
  </si>
  <si>
    <t>Pol355</t>
  </si>
  <si>
    <t>1961434410</t>
  </si>
  <si>
    <t>Pol356</t>
  </si>
  <si>
    <t>2054855763</t>
  </si>
  <si>
    <t>1937830498</t>
  </si>
  <si>
    <t>04 - SO 04 Rozvody SLP, kamerový systém</t>
  </si>
  <si>
    <t xml:space="preserve">    D2 -  Rozvaděč +DT1</t>
  </si>
  <si>
    <t>D3 -  ELEKTROMONTÁŽE</t>
  </si>
  <si>
    <t>D4 -  KABELY</t>
  </si>
  <si>
    <t>D5 -  MONTÁŽNÍ MATERIÁL</t>
  </si>
  <si>
    <t>D6 -  ZAŘÍZENÍ</t>
  </si>
  <si>
    <t>D7 -  SOFTWARE</t>
  </si>
  <si>
    <t xml:space="preserve">    D8 -  Řídicí systém</t>
  </si>
  <si>
    <t xml:space="preserve">    D9 -  Kamerový systém</t>
  </si>
  <si>
    <t xml:space="preserve">    D10 -  EPS</t>
  </si>
  <si>
    <t>D9 -  Kamerový systém</t>
  </si>
  <si>
    <t>D11 -  ELEKTRICKÁ POŽÁRNÍ SIGNALIZACE</t>
  </si>
  <si>
    <t>D12 -  OSTATNÍ</t>
  </si>
  <si>
    <t xml:space="preserve"> Rozvaděč +DT1</t>
  </si>
  <si>
    <t>Pol357</t>
  </si>
  <si>
    <t>Datová / serverová skříň IT s dveřmi s ventilačními otvory, s 19" profilovými lištami standard, výška 42U, 600x600x2000mm, prosklené dveře</t>
  </si>
  <si>
    <t>-715072414</t>
  </si>
  <si>
    <t>Pol358</t>
  </si>
  <si>
    <t>Bočnice 600x2000mm, sada 2ks</t>
  </si>
  <si>
    <t>-882609487</t>
  </si>
  <si>
    <t>Pol359</t>
  </si>
  <si>
    <t>Podstavec - přední/zadní díl, 600 x 100 mm</t>
  </si>
  <si>
    <t>-687949960</t>
  </si>
  <si>
    <t>Pol360</t>
  </si>
  <si>
    <t>Podstavec - boční díl, 600 x 100 mm,</t>
  </si>
  <si>
    <t>1712566412</t>
  </si>
  <si>
    <t>Pol361</t>
  </si>
  <si>
    <t>Kapsa na dokumentaci A4</t>
  </si>
  <si>
    <t>1242709591</t>
  </si>
  <si>
    <t>Pol362</t>
  </si>
  <si>
    <t>Vložka zámku, s klíčem</t>
  </si>
  <si>
    <t>1817157658</t>
  </si>
  <si>
    <t>Pol363</t>
  </si>
  <si>
    <t>Sada pro zemnění IT skříní</t>
  </si>
  <si>
    <t>-527686512</t>
  </si>
  <si>
    <t>Pol364</t>
  </si>
  <si>
    <t>zásuvka ČSN na DIN lištu</t>
  </si>
  <si>
    <t>612560227</t>
  </si>
  <si>
    <t>Pol365</t>
  </si>
  <si>
    <t>Sada kartáčových lišt pro vyvedení kabelů z rozavděče</t>
  </si>
  <si>
    <t>-1514745604</t>
  </si>
  <si>
    <t>Pol366</t>
  </si>
  <si>
    <t>Střešní ventilace 	230 V - 240 V, 1~, 50 Hz/60 Hz, 180 m3/h, včetně termostatu</t>
  </si>
  <si>
    <t>-271592915</t>
  </si>
  <si>
    <t>Pol367</t>
  </si>
  <si>
    <t>Přístrojová police 19", montáž vpředu a vzadu, pro hloubku 600mm</t>
  </si>
  <si>
    <t>-148122854</t>
  </si>
  <si>
    <t>Pol368</t>
  </si>
  <si>
    <t>Optický vana 19" / 1U, včetně optické kazety, vývodek pro optické kabely a panelu pro optické konektory</t>
  </si>
  <si>
    <t>-1157193318</t>
  </si>
  <si>
    <t>Pol369</t>
  </si>
  <si>
    <t>Vyvazovací panel 1U, ocelový</t>
  </si>
  <si>
    <t>2064062712</t>
  </si>
  <si>
    <t>Pol370</t>
  </si>
  <si>
    <t>Patch panel, CAT6, 24 x RJ45, STP, černý, 1U</t>
  </si>
  <si>
    <t>-632221513</t>
  </si>
  <si>
    <t>Pol371</t>
  </si>
  <si>
    <t>napájecí panel 19", 1U, 8x230VAC, s přepěťovou ochranou</t>
  </si>
  <si>
    <t>248139407</t>
  </si>
  <si>
    <t>Pol372</t>
  </si>
  <si>
    <t>Patch kabel Cat6, 0,5m</t>
  </si>
  <si>
    <t>1408385969</t>
  </si>
  <si>
    <t>Pol373</t>
  </si>
  <si>
    <t>Patch kabel Cat6, 1m</t>
  </si>
  <si>
    <t>998818341</t>
  </si>
  <si>
    <t>Pol374</t>
  </si>
  <si>
    <t>Patch kabel Cat6, 2m</t>
  </si>
  <si>
    <t>1409805836</t>
  </si>
  <si>
    <t>Pol375</t>
  </si>
  <si>
    <t>UPS, 2U, 1500VA, 230VAC</t>
  </si>
  <si>
    <t>976345526</t>
  </si>
  <si>
    <t>Pol376</t>
  </si>
  <si>
    <t>Přepěťová ochrana 1G, Cat6, PoE, T1+T2+T3</t>
  </si>
  <si>
    <t>-1157434696</t>
  </si>
  <si>
    <t>Pol377</t>
  </si>
  <si>
    <t>Din Lišta s držákem do skříně 19", výška 1U</t>
  </si>
  <si>
    <t>1174941049</t>
  </si>
  <si>
    <t xml:space="preserve"> ELEKTROMONTÁŽE</t>
  </si>
  <si>
    <t>Pol378</t>
  </si>
  <si>
    <t>Montáž OCEP rozvaděče Lokální procesní stanice včetně zapojení</t>
  </si>
  <si>
    <t>-1836632978</t>
  </si>
  <si>
    <t>Pol379</t>
  </si>
  <si>
    <t>Napojení optooddělovače, součinnost s pracovníkem ČEZ Distribuce</t>
  </si>
  <si>
    <t>305980649</t>
  </si>
  <si>
    <t>Pol380</t>
  </si>
  <si>
    <t>Montáž sestavy venkovního kombinovaného snímače teploty a rosného bodu včetně radiačního krytu</t>
  </si>
  <si>
    <t>-2135267613</t>
  </si>
  <si>
    <t>Pol381</t>
  </si>
  <si>
    <t>Montáž prostorového snímače teploty</t>
  </si>
  <si>
    <t>1053930298</t>
  </si>
  <si>
    <t>Pol382</t>
  </si>
  <si>
    <t>Propojení komunikační linky M-Bus u jednotlivých měřidel spotřeby el. energie, adresace měřidel na lince M-Bus, Scan linky M-Bus s napojenými měřidly</t>
  </si>
  <si>
    <t>-1345530282</t>
  </si>
  <si>
    <t>Pol383</t>
  </si>
  <si>
    <t>Ostatní drobný montážní materiál</t>
  </si>
  <si>
    <t>848513409</t>
  </si>
  <si>
    <t>Pol384</t>
  </si>
  <si>
    <t>DATAPAR 2x2x0,8</t>
  </si>
  <si>
    <t>-408964429</t>
  </si>
  <si>
    <t>Pol385</t>
  </si>
  <si>
    <t>DATAPAR 2x2x0,8 - montáž</t>
  </si>
  <si>
    <t>-1282679386</t>
  </si>
  <si>
    <t>Pol386</t>
  </si>
  <si>
    <t>DATAPAR 1x2x0,8</t>
  </si>
  <si>
    <t>1102689209</t>
  </si>
  <si>
    <t>Pol387</t>
  </si>
  <si>
    <t>DATAPAR 1x2x0,8- montáž</t>
  </si>
  <si>
    <t>-944357173</t>
  </si>
  <si>
    <t>1412841668</t>
  </si>
  <si>
    <t>Pol388</t>
  </si>
  <si>
    <t>LiYCY 12x1- montáž</t>
  </si>
  <si>
    <t>1866451711</t>
  </si>
  <si>
    <t>Pol389</t>
  </si>
  <si>
    <t>CXKH-V 2x1,5, venkovní</t>
  </si>
  <si>
    <t>-1295531836</t>
  </si>
  <si>
    <t>Pol390</t>
  </si>
  <si>
    <t>CXKH-V 2x1,5, venkovní- montáž</t>
  </si>
  <si>
    <t>161803815</t>
  </si>
  <si>
    <t>Pol391</t>
  </si>
  <si>
    <t>JXFE-V 2x2x0,8 venkovní</t>
  </si>
  <si>
    <t>-1025068422</t>
  </si>
  <si>
    <t>Pol392</t>
  </si>
  <si>
    <t>Svary optických kabelů včetne závěrečného měření 8 vláken</t>
  </si>
  <si>
    <t>-107486998</t>
  </si>
  <si>
    <t>Pol393</t>
  </si>
  <si>
    <t>Svary optických kabelů včetne závěrečného měření 12 vláken</t>
  </si>
  <si>
    <t>249844980</t>
  </si>
  <si>
    <t>Pol394</t>
  </si>
  <si>
    <t>Optický kabel MM 50/125,  12 vláken, venkovní</t>
  </si>
  <si>
    <t>1480965507</t>
  </si>
  <si>
    <t>Pol395</t>
  </si>
  <si>
    <t>Optický kabel MM 50/125,  12 vláken, venkovní- montáž</t>
  </si>
  <si>
    <t>2027320906</t>
  </si>
  <si>
    <t>Pol396</t>
  </si>
  <si>
    <t>Optický kabel MM 50/125,  8 vláken, venkovní</t>
  </si>
  <si>
    <t>1222224823</t>
  </si>
  <si>
    <t>Pol397</t>
  </si>
  <si>
    <t>Optický kabel MM 50/125,  8 vláken, venkovní- montáž</t>
  </si>
  <si>
    <t>-673053525</t>
  </si>
  <si>
    <t>Pol398</t>
  </si>
  <si>
    <t>S-FTP 4x2x0,22 Cat 6</t>
  </si>
  <si>
    <t>-870077045</t>
  </si>
  <si>
    <t>Pol399</t>
  </si>
  <si>
    <t>S-FTP 4x2x0,22 Cat 6- montáž</t>
  </si>
  <si>
    <t>-1643621663</t>
  </si>
  <si>
    <t>46232997</t>
  </si>
  <si>
    <t>Pol400</t>
  </si>
  <si>
    <t>Kabelový žlab perforovaný 125x50 mm, s víkem, žárově pozinkovaný, s delící přepážkou</t>
  </si>
  <si>
    <t>483248090</t>
  </si>
  <si>
    <t>Pol401</t>
  </si>
  <si>
    <t>Kabelový žlab perforovaný 125x50 mm, s víkem, žárově pozinkovaný, s delící přepážkou - montáž</t>
  </si>
  <si>
    <t>-867242229</t>
  </si>
  <si>
    <t>Pol402</t>
  </si>
  <si>
    <t>Řídicí jednotka lokální procesní stanice sběru dat, konfigurace:                                                                        48× DI, 8× AI, Linka RS-485, Linka M-Bus pro napojení min. 32 měřidel, komunikace s nadřazeným systémem datovou sítí  E</t>
  </si>
  <si>
    <t>491315594</t>
  </si>
  <si>
    <t>Pol403</t>
  </si>
  <si>
    <t>Optooddělovač GOU6 - Oddělovací modul pro napojení na předávací měření spotřeby el. energie ČEZ Distribuce (vyvedení proudových impulsů a povelu synchronizace) do monitorovacího systému odběratele dle připojovacích podmínek ČEZ Distribuce</t>
  </si>
  <si>
    <t>-1074466629</t>
  </si>
  <si>
    <t>Pol404</t>
  </si>
  <si>
    <t>Montáž optooddělovače pracovníkem ČEZ Distribuce (Měření) s následným plombováním</t>
  </si>
  <si>
    <t>slu</t>
  </si>
  <si>
    <t>1601184438</t>
  </si>
  <si>
    <t>Pol405</t>
  </si>
  <si>
    <t>Kombinovaný snímač teploty a rosného bodu, provedení s externím snímačem, ochranný radiační kryt pro venkovní prostředí, vnitřní elektronická jednotka s lokálním LCD displejem pro zobracení aktuálních hodnot, napájení 24V DC, analogový výstup 2x 4-20mA</t>
  </si>
  <si>
    <t>1238731882</t>
  </si>
  <si>
    <t>Pol406</t>
  </si>
  <si>
    <t>Snímač teploty s elektronickou jednotkou s lokálním LCD displejem pro zobracení aktuální hodnoty, napájení 24V DC, analogový výstup 4-20mA</t>
  </si>
  <si>
    <t>319144950</t>
  </si>
  <si>
    <t xml:space="preserve"> SOFTWARE</t>
  </si>
  <si>
    <t xml:space="preserve"> Řídicí systém</t>
  </si>
  <si>
    <t>Pol407</t>
  </si>
  <si>
    <t>Integrace předávacího měření ČEZ Distribuce, čtení okamžité činné a jalové spotřeby, tvorba 15" profilů s poskytnutých imp. výstupů, synchronizace času dle měřící periody, výpočet účiníku</t>
  </si>
  <si>
    <t>1363894849</t>
  </si>
  <si>
    <t>Pol408</t>
  </si>
  <si>
    <t>Integrace komunikačního protokolu M-Bus</t>
  </si>
  <si>
    <t>576636774</t>
  </si>
  <si>
    <t>Pol409</t>
  </si>
  <si>
    <t>Integrace komunikačního protokolu ModBUS</t>
  </si>
  <si>
    <t>1631085507</t>
  </si>
  <si>
    <t>Pol410</t>
  </si>
  <si>
    <t>Integrace podružných měření odběru el. energie na sběrnici M-Bus</t>
  </si>
  <si>
    <t>2070406386</t>
  </si>
  <si>
    <t>Pol411</t>
  </si>
  <si>
    <t>Integrace měření venkovní teploty a rosného bodu                                (analogové snímače)</t>
  </si>
  <si>
    <t>1605545699</t>
  </si>
  <si>
    <t>Pol412</t>
  </si>
  <si>
    <t>Integrace měření prostorové teploty rozvodny VN a NN                        (analogové snímače)</t>
  </si>
  <si>
    <t>1083704895</t>
  </si>
  <si>
    <t>Pol413</t>
  </si>
  <si>
    <t>Integrace měření teploty VN transformátoru                                        (komunikativní jednotka s výstupem RS-485, protokol ModBUS RTU, modul je součástí dodávky měření teploty suchého VN transformátoru)</t>
  </si>
  <si>
    <t>1500912035</t>
  </si>
  <si>
    <t>Pol414</t>
  </si>
  <si>
    <t>Integrace monitoringu dveřních kontaktů (dveřní smyčka)</t>
  </si>
  <si>
    <t>1609826229</t>
  </si>
  <si>
    <t>Pol415</t>
  </si>
  <si>
    <t>Integrace monitoringu požárních snímačů</t>
  </si>
  <si>
    <t>-1184183695</t>
  </si>
  <si>
    <t>Pol416</t>
  </si>
  <si>
    <t>Rozšíření SW stávajícího informačního systému - Příprava grafiky podkladů vizualizace dle schémat topologie, integrace proměných z instalované lokální procesní stanice</t>
  </si>
  <si>
    <t>-1724832424</t>
  </si>
  <si>
    <t xml:space="preserve"> Kamerový systém</t>
  </si>
  <si>
    <t>Pol417</t>
  </si>
  <si>
    <t>Parametrizace klienstské stanice pro monitoring kamer</t>
  </si>
  <si>
    <t>877112498</t>
  </si>
  <si>
    <t>Pol418</t>
  </si>
  <si>
    <t>Parametrizace serveru pro záznam kamer</t>
  </si>
  <si>
    <t>313584435</t>
  </si>
  <si>
    <t>Pol419</t>
  </si>
  <si>
    <t>Parametrizace síťových prvků</t>
  </si>
  <si>
    <t>1353824560</t>
  </si>
  <si>
    <t xml:space="preserve"> EPS</t>
  </si>
  <si>
    <t>Pol420</t>
  </si>
  <si>
    <t>Integrace EPS do systému SBI</t>
  </si>
  <si>
    <t>-1540443453</t>
  </si>
  <si>
    <t>Pol421</t>
  </si>
  <si>
    <t>Parametrizace ústředny EPS</t>
  </si>
  <si>
    <t>-134447412</t>
  </si>
  <si>
    <t>Pol422</t>
  </si>
  <si>
    <t>Panoramatická kamera, 1/1.7", 12MPx (4K), IR 10m, PoE, IP67, IK10, MicroSD</t>
  </si>
  <si>
    <t>1065699381</t>
  </si>
  <si>
    <t>Pol423</t>
  </si>
  <si>
    <t>-1789539370</t>
  </si>
  <si>
    <t>Pol424</t>
  </si>
  <si>
    <t>Konzole a držák pro kameru</t>
  </si>
  <si>
    <t>-1828381545</t>
  </si>
  <si>
    <t>Pol425</t>
  </si>
  <si>
    <t>Přepěťová ochrana 10/100M ethernet + POE</t>
  </si>
  <si>
    <t>-1793428293</t>
  </si>
  <si>
    <t>Pol426</t>
  </si>
  <si>
    <t>1065423328</t>
  </si>
  <si>
    <t>Pol427</t>
  </si>
  <si>
    <t>Přepěťová ochrana 10/100M ethernet + POE, venkovní</t>
  </si>
  <si>
    <t>-1682283776</t>
  </si>
  <si>
    <t>Pol428</t>
  </si>
  <si>
    <t>-578772728</t>
  </si>
  <si>
    <t>Pol429</t>
  </si>
  <si>
    <t>1000Base-SX SFP WDM, LC connector, SM, 1310nm</t>
  </si>
  <si>
    <t>1749447964</t>
  </si>
  <si>
    <t>Pol430</t>
  </si>
  <si>
    <t>1132936240</t>
  </si>
  <si>
    <t>Pol431</t>
  </si>
  <si>
    <t>Media konvertor 1x10/100/1000Mbps + 1xSFP</t>
  </si>
  <si>
    <t>-782676925</t>
  </si>
  <si>
    <t>Pol432</t>
  </si>
  <si>
    <t>-1835623490</t>
  </si>
  <si>
    <t>Pol433</t>
  </si>
  <si>
    <t>1000Base-SX SFP WDM, LC connector, SM, 1550nm</t>
  </si>
  <si>
    <t>1995939886</t>
  </si>
  <si>
    <t>Pol434</t>
  </si>
  <si>
    <t>1776234755</t>
  </si>
  <si>
    <t>Pol435</t>
  </si>
  <si>
    <t>Optický box na DIN lištu 8x LC, včetně držáků optických svarů</t>
  </si>
  <si>
    <t>1650142129</t>
  </si>
  <si>
    <t>Pol436</t>
  </si>
  <si>
    <t>1970438805</t>
  </si>
  <si>
    <t>Pol437</t>
  </si>
  <si>
    <t>Optická spojka LC multimode jednoduchá</t>
  </si>
  <si>
    <t>-1276359095</t>
  </si>
  <si>
    <t>Pol438</t>
  </si>
  <si>
    <t>1542586133</t>
  </si>
  <si>
    <t>Pol439</t>
  </si>
  <si>
    <t>UPS-3000VA, 3000VA/3000W 2U</t>
  </si>
  <si>
    <t>-1824817516</t>
  </si>
  <si>
    <t>Pol440</t>
  </si>
  <si>
    <t>-1360715274</t>
  </si>
  <si>
    <t>Pol441</t>
  </si>
  <si>
    <t>Expansion card, 10/100 Mbps</t>
  </si>
  <si>
    <t>252438343</t>
  </si>
  <si>
    <t>Pol442</t>
  </si>
  <si>
    <t>EdgeSwitch PoE, 16x 10/100/1000, 2xSFP, 150W</t>
  </si>
  <si>
    <t>1533577128</t>
  </si>
  <si>
    <t>Pol443</t>
  </si>
  <si>
    <t>807562165</t>
  </si>
  <si>
    <t>Pol444</t>
  </si>
  <si>
    <t>EdgeSwitch Fiber 16 XG - 12x SFP+, 4x 10Gbit LAN</t>
  </si>
  <si>
    <t>-1273271692</t>
  </si>
  <si>
    <t>Pol445</t>
  </si>
  <si>
    <t>-1013051483</t>
  </si>
  <si>
    <t>Pol446</t>
  </si>
  <si>
    <t>Základní IP SW - max 32 kamer (4kam)</t>
  </si>
  <si>
    <t>-927569058</t>
  </si>
  <si>
    <t>Pol447</t>
  </si>
  <si>
    <t>Licence 16 kamer</t>
  </si>
  <si>
    <t>-1300475615</t>
  </si>
  <si>
    <t>Pol448</t>
  </si>
  <si>
    <t>Licence pokročilé analýzy - 16 kanálů, dle standardu zákazníka, kompatibilní s předchozími verzemi</t>
  </si>
  <si>
    <t>-744264978</t>
  </si>
  <si>
    <t>Pol449</t>
  </si>
  <si>
    <t>Licence pokročilé analýzy - 4 kanálů, dle standardu zákazníka, kompatibilní s předchozími verzemi</t>
  </si>
  <si>
    <t>-1963394944</t>
  </si>
  <si>
    <t>Pol450</t>
  </si>
  <si>
    <t>Server 2U 32GB/2x480GBSSD+6x3,5"/red.PSU/3y PS NBD on-site</t>
  </si>
  <si>
    <t>-48143157</t>
  </si>
  <si>
    <t>Pol451</t>
  </si>
  <si>
    <t>1417834056</t>
  </si>
  <si>
    <t>Pol452</t>
  </si>
  <si>
    <t>HD-8000 pro server</t>
  </si>
  <si>
    <t>-1068741443</t>
  </si>
  <si>
    <t>Pol453</t>
  </si>
  <si>
    <t>RapidReview -  licence pro 10 kamer</t>
  </si>
  <si>
    <t>1996895059</t>
  </si>
  <si>
    <t>Pol454</t>
  </si>
  <si>
    <t>Stanice i7/16GB/512GBSSD/QP1000/W10Pro/M+K/3yOn-Site</t>
  </si>
  <si>
    <t>-345015633</t>
  </si>
  <si>
    <t>Pol455</t>
  </si>
  <si>
    <t>767464795</t>
  </si>
  <si>
    <t>Pol456</t>
  </si>
  <si>
    <t>HD-1000, přídavný HDD 1.0TB, SATA-6G, 5900rpm</t>
  </si>
  <si>
    <t>517190072</t>
  </si>
  <si>
    <t>Pol457</t>
  </si>
  <si>
    <t>193104888</t>
  </si>
  <si>
    <t>Pol458</t>
  </si>
  <si>
    <t>Monitor 32", FullHD LED LCD, VGA, HDMI, Repro, 24/7</t>
  </si>
  <si>
    <t>1329444937</t>
  </si>
  <si>
    <t>Pol459</t>
  </si>
  <si>
    <t>796749094</t>
  </si>
  <si>
    <t xml:space="preserve"> ELEKTRICKÁ POŽÁRNÍ SIGNALIZACE</t>
  </si>
  <si>
    <t>Pol460</t>
  </si>
  <si>
    <t>Ústředna EPS, kompatibilní se systémem SBI 8,4” barevný dotykový TFT displej Dotykově ovládané stavové LED indikátory poskytují souhrnné informace o událostech  Programovatelná graf ka v klidovém stavu Komplexní správa prvků a funkcí vypnutí Flexibilní ko</t>
  </si>
  <si>
    <t>521446350</t>
  </si>
  <si>
    <t>Pol461</t>
  </si>
  <si>
    <t>Ústředna EPS, kompatibilní se systémem SBI - montáž</t>
  </si>
  <si>
    <t>681278084</t>
  </si>
  <si>
    <t>Pol462</t>
  </si>
  <si>
    <t>AKU 12V/38 Ah</t>
  </si>
  <si>
    <t>-1577147616</t>
  </si>
  <si>
    <t>Pol463</t>
  </si>
  <si>
    <t>IR3 plamenný hlásič, otvory pro průchodky, pro prostředí Ex II 2 G (Cenelec kód EEx d IIC T4/T5 a Ex tb IIIC T100°C/T135°C), vhodný pro použití v zóně 1, 2, 21, 22 dle ČSN 60079-14, reléové výstupy (poplach/porucha), dosah 50m, IP65, proudový výstup 4-20m</t>
  </si>
  <si>
    <t>881022718</t>
  </si>
  <si>
    <t>Pol464</t>
  </si>
  <si>
    <t>-1703911182</t>
  </si>
  <si>
    <t>Pol465</t>
  </si>
  <si>
    <t>Držák plamenných hlásičů</t>
  </si>
  <si>
    <t>1400930476</t>
  </si>
  <si>
    <t>Pol466</t>
  </si>
  <si>
    <t>Ochranný kryt  plamenných hlásičů</t>
  </si>
  <si>
    <t>304270493</t>
  </si>
  <si>
    <t>Pol467</t>
  </si>
  <si>
    <t>Kabelová vývodka, EMC</t>
  </si>
  <si>
    <t>243745472</t>
  </si>
  <si>
    <t>Pol468</t>
  </si>
  <si>
    <t>Flexibilní adresovatelné zařízení určené ke sledování vstupů</t>
  </si>
  <si>
    <t>-1900623833</t>
  </si>
  <si>
    <t>Pol469</t>
  </si>
  <si>
    <t>1570782381</t>
  </si>
  <si>
    <t>Pol470</t>
  </si>
  <si>
    <t>zkušební zařízení plamenných hlásičů</t>
  </si>
  <si>
    <t>-620146541</t>
  </si>
  <si>
    <t>Pol471</t>
  </si>
  <si>
    <t>Zkušební zdroj k použití s hlásičovými tyčemi řady  adaptéry, akumulátory, nabíječkami a přepravními pouzdry</t>
  </si>
  <si>
    <t>753294791</t>
  </si>
  <si>
    <t>Pol472</t>
  </si>
  <si>
    <t>Adaptér pro zdroj k použití s hlásičovými tyčemi</t>
  </si>
  <si>
    <t>835886623</t>
  </si>
  <si>
    <t>854487945</t>
  </si>
  <si>
    <t>-895049137</t>
  </si>
  <si>
    <t>618689484</t>
  </si>
  <si>
    <t>1467196110</t>
  </si>
  <si>
    <t>1441880675</t>
  </si>
  <si>
    <t>-1516789636</t>
  </si>
  <si>
    <t>13392080</t>
  </si>
  <si>
    <t>Pol473</t>
  </si>
  <si>
    <t>686826417</t>
  </si>
  <si>
    <t>1153611978</t>
  </si>
  <si>
    <t>05 - IO 03 VHS - Dešťová kanalizace</t>
  </si>
  <si>
    <t xml:space="preserve">    764 -  Konstrukce klempířské</t>
  </si>
  <si>
    <t>132201202</t>
  </si>
  <si>
    <t>Hloubení rýh š do 2000 mm v hornině tř. 3 objemu do 1000 m3</t>
  </si>
  <si>
    <t>789396178</t>
  </si>
  <si>
    <t>"D1"87,0*1,0*0,670</t>
  </si>
  <si>
    <t>"D2"44,0*1,0*0,87</t>
  </si>
  <si>
    <t>"DP1"2,0*1,0*0,77</t>
  </si>
  <si>
    <t>"DP2"6,5*1,0*0,570</t>
  </si>
  <si>
    <t>"DP3"6,5*1,0*0,570</t>
  </si>
  <si>
    <t>"zasakovací potrubí"50*1,5*0,970</t>
  </si>
  <si>
    <t>132201209</t>
  </si>
  <si>
    <t>Příplatek za lepivost k hloubení rýh š do 2000 mm v hornině tř. 3</t>
  </si>
  <si>
    <t>637172654</t>
  </si>
  <si>
    <t>178,270*0,50</t>
  </si>
  <si>
    <t>151101101</t>
  </si>
  <si>
    <t>Zřízení příložného pažení a rozepření stěn rýh hl do 2 m</t>
  </si>
  <si>
    <t>676905798</t>
  </si>
  <si>
    <t>"D1"87,0*1,3*2</t>
  </si>
  <si>
    <t>"D2"44,0*1,5*2</t>
  </si>
  <si>
    <t>"DP1"2,0*1,4*2</t>
  </si>
  <si>
    <t>"DP2"6,5*1,2*2</t>
  </si>
  <si>
    <t>"DP3"6,5*1,2*2</t>
  </si>
  <si>
    <t>"zasakovací potrubí"50*1,6*2</t>
  </si>
  <si>
    <t>151101111</t>
  </si>
  <si>
    <t>Odstranění příložného pažení a rozepření stěn rýh hl do 2 m</t>
  </si>
  <si>
    <t>-602398158</t>
  </si>
  <si>
    <t>-1903798307</t>
  </si>
  <si>
    <t>547325980</t>
  </si>
  <si>
    <t>170,270*5</t>
  </si>
  <si>
    <t>1559914357</t>
  </si>
  <si>
    <t>373785487</t>
  </si>
  <si>
    <t>170,270*2,5</t>
  </si>
  <si>
    <t>216663128</t>
  </si>
  <si>
    <t>317,50-111,354-22,100</t>
  </si>
  <si>
    <t>"D1"-87,0*1,0*0,630</t>
  </si>
  <si>
    <t>"D2"-44,0*1,0*0,630</t>
  </si>
  <si>
    <t>"DP1"-2,0*1,0*0,630</t>
  </si>
  <si>
    <t>"DP2"-6,5*1,0*0,630</t>
  </si>
  <si>
    <t>"DP3"-6,5*1,0*0,630</t>
  </si>
  <si>
    <t>"zasakovací potrubí"-50*1,5*0,630</t>
  </si>
  <si>
    <t>583336880</t>
  </si>
  <si>
    <t>kamenivo těžené  frakce 0-63</t>
  </si>
  <si>
    <t>-315448664</t>
  </si>
  <si>
    <t>44,816*2</t>
  </si>
  <si>
    <t>175101101</t>
  </si>
  <si>
    <t>Obsypání potrubí bez prohození sypaniny z hornin tř. 1 až 4 uloženým do 3 m od kraje výkopu</t>
  </si>
  <si>
    <t>-1779986459</t>
  </si>
  <si>
    <t>"D1"87,0*1,0*0,5</t>
  </si>
  <si>
    <t>"D2"44,0*1,0*0,450</t>
  </si>
  <si>
    <t>"DP1"2,0*1,0*0,450</t>
  </si>
  <si>
    <t>"DP2"6,5*1,0*0,450</t>
  </si>
  <si>
    <t>"DP3"6,5*1,0*0,450</t>
  </si>
  <si>
    <t>"zasakovací potrubí"50*1,5*0,8</t>
  </si>
  <si>
    <t>-50*0,3116*1,5*0,8</t>
  </si>
  <si>
    <t>581533040</t>
  </si>
  <si>
    <t xml:space="preserve">písek technický </t>
  </si>
  <si>
    <t>103734137</t>
  </si>
  <si>
    <t>"D1"87,0*1,0*0,5*1,8</t>
  </si>
  <si>
    <t>"D2"44,0*1,0*0,450*1,8</t>
  </si>
  <si>
    <t>"DP1"2,0*1,0*0,450*1,8</t>
  </si>
  <si>
    <t>"DP2"6,5*1,0*0,450*1,8</t>
  </si>
  <si>
    <t>"DP3"6,5*1,0*0,450*1,8</t>
  </si>
  <si>
    <t>-1671433567</t>
  </si>
  <si>
    <t>"zasakovací potrubí"50*1,5*0,8*2,0</t>
  </si>
  <si>
    <t>-50*0,3116*1,5*0,8*2,0</t>
  </si>
  <si>
    <t>212752212</t>
  </si>
  <si>
    <t>Trativod z drenážních trubek plastových flexibilních D 80 mm včetně lože otevřený výkop</t>
  </si>
  <si>
    <t>652514497</t>
  </si>
  <si>
    <t>"D1"87,0</t>
  </si>
  <si>
    <t>"D2"44,0</t>
  </si>
  <si>
    <t>"DP1"2,0</t>
  </si>
  <si>
    <t>"DP2"6,5</t>
  </si>
  <si>
    <t>"DP3"6,5</t>
  </si>
  <si>
    <t>"zasakovací potrubí"50</t>
  </si>
  <si>
    <t>224511114</t>
  </si>
  <si>
    <t>Vrty maloprofilové D do 245 mm úklon do 45° hl do 25 m hor. III a IV včetně vystrojení PVC-U-160_perforovanou, obsyp mezikruží praným štěrkem 4/8</t>
  </si>
  <si>
    <t>-1469223834</t>
  </si>
  <si>
    <t>"vrtné práce"10*3</t>
  </si>
  <si>
    <t>Z01</t>
  </si>
  <si>
    <t>Doprava vrtné soupravy</t>
  </si>
  <si>
    <t>komp</t>
  </si>
  <si>
    <t>2099048623</t>
  </si>
  <si>
    <t>451541111</t>
  </si>
  <si>
    <t>Lože pod potrubí otevřený výkop ze štěrkodrtě</t>
  </si>
  <si>
    <t>-1294121614</t>
  </si>
  <si>
    <t>"D1"87,0*1,0*0,100</t>
  </si>
  <si>
    <t>"D2"44,0*1,0*0,100</t>
  </si>
  <si>
    <t>"DP1"2,0*1,0*0,100</t>
  </si>
  <si>
    <t>"DP2"6,5*1,0*0,100</t>
  </si>
  <si>
    <t>"DP3"6,5*1,0*0,100</t>
  </si>
  <si>
    <t>"zasakovací potrubí"50*1,5*0,100</t>
  </si>
  <si>
    <t>-1736412367</t>
  </si>
  <si>
    <t>44,0+2,0+6,5+6,5</t>
  </si>
  <si>
    <t>871355221</t>
  </si>
  <si>
    <t>Kanalizační potrubí z tvrdého PVC-systém KG tuhost třídy SN8 DN200</t>
  </si>
  <si>
    <t>1715359368</t>
  </si>
  <si>
    <t>871425221</t>
  </si>
  <si>
    <t>Zasakovací potrubí z tvrdého PVC-systém KG tuhost třídy SN8 DN500 - perforovaná</t>
  </si>
  <si>
    <t>1301132058</t>
  </si>
  <si>
    <t>894812216</t>
  </si>
  <si>
    <t>Revizní a čistící šachta z PP šachtové dno DN 425/200 přímý tok</t>
  </si>
  <si>
    <t>-1450090145</t>
  </si>
  <si>
    <t>894812232</t>
  </si>
  <si>
    <t>Revizní a čistící šachta z PP DN 425 šachtová roura korugovaná bez hrdla světlé hloubky 1500 mm</t>
  </si>
  <si>
    <t>66362978</t>
  </si>
  <si>
    <t>894812241</t>
  </si>
  <si>
    <t>Teleskopický adaptér 425 x 375</t>
  </si>
  <si>
    <t>-1922281951</t>
  </si>
  <si>
    <t>894812262</t>
  </si>
  <si>
    <t>Revizní a čistící šachta z PP DN 425 poklop litinový plný do teleskopické trubky (12,5 t)</t>
  </si>
  <si>
    <t>1299900079</t>
  </si>
  <si>
    <t>892351111</t>
  </si>
  <si>
    <t>Tlaková zkouška vodou potrubí DN 150 nebo 200</t>
  </si>
  <si>
    <t>723779706</t>
  </si>
  <si>
    <t>59+87</t>
  </si>
  <si>
    <t>TV01</t>
  </si>
  <si>
    <t>Kamerová zkouška kanalizace</t>
  </si>
  <si>
    <t>2068923481</t>
  </si>
  <si>
    <t>919726122</t>
  </si>
  <si>
    <t>Geotextilie pro ochranu, separaci a filtraci netkaná měrná hmotnost do 300 g/m2</t>
  </si>
  <si>
    <t>244453768</t>
  </si>
  <si>
    <t>50*1,5*2</t>
  </si>
  <si>
    <t>50*0,6*2</t>
  </si>
  <si>
    <t>998276101</t>
  </si>
  <si>
    <t>Přesun hmot pro trubní vedení z trub z plastických hmot otevřený výkop</t>
  </si>
  <si>
    <t>1674265298</t>
  </si>
  <si>
    <t>764</t>
  </si>
  <si>
    <t xml:space="preserve"> Konstrukce klempířské</t>
  </si>
  <si>
    <t>764752111</t>
  </si>
  <si>
    <t>Montáž odpadní trouby kruhové rovné D do 100 mm</t>
  </si>
  <si>
    <t>-982965287</t>
  </si>
  <si>
    <t>553501080</t>
  </si>
  <si>
    <t xml:space="preserve">roura odpsdní odtoková D100 mm </t>
  </si>
  <si>
    <t>2010503912</t>
  </si>
  <si>
    <t>764752171</t>
  </si>
  <si>
    <t>Montáž lapače nečistot</t>
  </si>
  <si>
    <t>243219517</t>
  </si>
  <si>
    <t>553501740</t>
  </si>
  <si>
    <t>lapač nečistot (plast)  univerzální - geiger 100</t>
  </si>
  <si>
    <t>-1221538403</t>
  </si>
  <si>
    <t>764762111</t>
  </si>
  <si>
    <t xml:space="preserve">Montáž okapového žlabu prů. 150 </t>
  </si>
  <si>
    <t>-736406223</t>
  </si>
  <si>
    <t>553501020</t>
  </si>
  <si>
    <t>žlab podokapní půlkruhový plastový 150 mm</t>
  </si>
  <si>
    <t>1930270206</t>
  </si>
  <si>
    <t>764762112</t>
  </si>
  <si>
    <t>Montáž háky podokapní</t>
  </si>
  <si>
    <t>1656213074</t>
  </si>
  <si>
    <t>553501290</t>
  </si>
  <si>
    <t xml:space="preserve">hák žlabový </t>
  </si>
  <si>
    <t>1274872708</t>
  </si>
  <si>
    <t>764762113</t>
  </si>
  <si>
    <t>Montáž čela žlabu</t>
  </si>
  <si>
    <t>-1378388928</t>
  </si>
  <si>
    <t>553501340</t>
  </si>
  <si>
    <t>čelo žlabové prům. 150 mm (pravé, levé)</t>
  </si>
  <si>
    <t>-1001836931</t>
  </si>
  <si>
    <t>764762131</t>
  </si>
  <si>
    <t>Montáž kotlíku plastových prům. 150/100</t>
  </si>
  <si>
    <t>2091082100</t>
  </si>
  <si>
    <t>553501560</t>
  </si>
  <si>
    <t>kotlík žlabový prům. 150 /100 mm</t>
  </si>
  <si>
    <t>-922702800</t>
  </si>
  <si>
    <t>998764201</t>
  </si>
  <si>
    <t>Přesun hmot procentní pro konstrukce klempířské v objektech v do 6 m</t>
  </si>
  <si>
    <t>%</t>
  </si>
  <si>
    <t>215580994</t>
  </si>
  <si>
    <t>Dozor a pokyny hgydologa k vystrojení jednutlivých vrtů</t>
  </si>
  <si>
    <t>sobor</t>
  </si>
  <si>
    <t>358054673</t>
  </si>
  <si>
    <t>Provedení nálevového testu, kontejner IBC, dataloggery</t>
  </si>
  <si>
    <t>1506532171</t>
  </si>
  <si>
    <t>Technická zpráva, stanovení koeficientu vsaku</t>
  </si>
  <si>
    <t>soubor</t>
  </si>
  <si>
    <t>518919327</t>
  </si>
  <si>
    <t>Výškopisné a polohopisné zaměření</t>
  </si>
  <si>
    <t>1039886741</t>
  </si>
  <si>
    <t>Zařízení stavaniště</t>
  </si>
  <si>
    <t>-1578955915</t>
  </si>
  <si>
    <t>1611162495</t>
  </si>
  <si>
    <t>Přípojnicový systém,  Celková délka... Jmenovitý proud 2000 A, L1+L2+L3+N+PE, materiál : hliník, Vysoce odolný izolačný nátěr RAL7035, IP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</si>
</sst>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36">
    <font>
      <sz val="8"/>
      <name val="Arial CE"/>
      <family val="2"/>
      <charset val="1"/>
    </font>
    <font>
      <sz val="8"/>
      <color rgb="FFFFFFFF"/>
      <name val="Arial CE"/>
      <charset val="1"/>
    </font>
    <font>
      <sz val="8"/>
      <color rgb="FF3366FF"/>
      <name val="Arial CE"/>
      <charset val="1"/>
    </font>
    <font>
      <b/>
      <sz val="14"/>
      <name val="Arial CE"/>
      <charset val="1"/>
    </font>
    <font>
      <sz val="10"/>
      <color rgb="FF969696"/>
      <name val="Arial CE"/>
      <charset val="1"/>
    </font>
    <font>
      <sz val="10"/>
      <name val="Arial CE"/>
      <charset val="1"/>
    </font>
    <font>
      <b/>
      <sz val="11"/>
      <name val="Arial CE"/>
      <charset val="1"/>
    </font>
    <font>
      <b/>
      <sz val="10"/>
      <name val="Arial CE"/>
      <charset val="1"/>
    </font>
    <font>
      <b/>
      <sz val="10"/>
      <color rgb="FF969696"/>
      <name val="Arial CE"/>
      <charset val="1"/>
    </font>
    <font>
      <b/>
      <sz val="12"/>
      <name val="Arial CE"/>
      <charset val="1"/>
    </font>
    <font>
      <b/>
      <sz val="10"/>
      <color rgb="FF464646"/>
      <name val="Arial CE"/>
      <charset val="1"/>
    </font>
    <font>
      <sz val="12"/>
      <color rgb="FF969696"/>
      <name val="Arial CE"/>
      <charset val="1"/>
    </font>
    <font>
      <sz val="9"/>
      <name val="Arial CE"/>
      <charset val="1"/>
    </font>
    <font>
      <sz val="9"/>
      <color rgb="FF969696"/>
      <name val="Arial CE"/>
      <charset val="1"/>
    </font>
    <font>
      <b/>
      <sz val="12"/>
      <color rgb="FF960000"/>
      <name val="Arial CE"/>
      <charset val="1"/>
    </font>
    <font>
      <sz val="12"/>
      <name val="Arial CE"/>
      <charset val="1"/>
    </font>
    <font>
      <sz val="11"/>
      <name val="Arial CE"/>
      <charset val="1"/>
    </font>
    <font>
      <b/>
      <sz val="11"/>
      <color rgb="FF003366"/>
      <name val="Arial CE"/>
      <charset val="1"/>
    </font>
    <font>
      <sz val="11"/>
      <color rgb="FF003366"/>
      <name val="Arial CE"/>
      <charset val="1"/>
    </font>
    <font>
      <sz val="11"/>
      <color rgb="FF969696"/>
      <name val="Arial CE"/>
      <charset val="1"/>
    </font>
    <font>
      <sz val="18"/>
      <color rgb="FF0000FF"/>
      <name val="Wingdings 2"/>
      <charset val="1"/>
    </font>
    <font>
      <u/>
      <sz val="11"/>
      <color rgb="FF0000FF"/>
      <name val="Calibri"/>
      <charset val="1"/>
    </font>
    <font>
      <sz val="10"/>
      <color rgb="FF003366"/>
      <name val="Arial CE"/>
      <charset val="1"/>
    </font>
    <font>
      <b/>
      <sz val="10"/>
      <color rgb="FF003366"/>
      <name val="Arial CE"/>
      <charset val="1"/>
    </font>
    <font>
      <sz val="10"/>
      <color rgb="FF3366FF"/>
      <name val="Arial CE"/>
      <charset val="1"/>
    </font>
    <font>
      <sz val="8"/>
      <color rgb="FF969696"/>
      <name val="Arial CE"/>
      <charset val="1"/>
    </font>
    <font>
      <b/>
      <sz val="12"/>
      <color rgb="FF800000"/>
      <name val="Arial CE"/>
      <charset val="1"/>
    </font>
    <font>
      <sz val="12"/>
      <color rgb="FF003366"/>
      <name val="Arial CE"/>
      <charset val="1"/>
    </font>
    <font>
      <sz val="8"/>
      <color rgb="FF960000"/>
      <name val="Arial CE"/>
      <charset val="1"/>
    </font>
    <font>
      <b/>
      <sz val="8"/>
      <name val="Arial CE"/>
      <charset val="1"/>
    </font>
    <font>
      <sz val="8"/>
      <color rgb="FF003366"/>
      <name val="Arial CE"/>
      <charset val="1"/>
    </font>
    <font>
      <sz val="8"/>
      <color rgb="FF505050"/>
      <name val="Arial CE"/>
      <charset val="1"/>
    </font>
    <font>
      <sz val="7"/>
      <color rgb="FF969696"/>
      <name val="Arial CE"/>
      <charset val="1"/>
    </font>
    <font>
      <sz val="8"/>
      <color rgb="FFFF0000"/>
      <name val="Arial CE"/>
      <charset val="1"/>
    </font>
    <font>
      <i/>
      <sz val="9"/>
      <color rgb="FF0000FF"/>
      <name val="Arial CE"/>
      <charset val="1"/>
    </font>
    <font>
      <i/>
      <sz val="8"/>
      <color rgb="FF0000FF"/>
      <name val="Arial CE"/>
      <charset val="1"/>
    </font>
  </fonts>
  <fills count="5">
    <fill>
      <patternFill patternType="none"/>
    </fill>
    <fill>
      <patternFill patternType="gray125"/>
    </fill>
    <fill>
      <patternFill patternType="solid">
        <fgColor rgb="FFC0C0C0"/>
        <bgColor rgb="FFBEBEBE"/>
      </patternFill>
    </fill>
    <fill>
      <patternFill patternType="solid">
        <fgColor rgb="FFBEBEBE"/>
        <bgColor rgb="FFC0C0C0"/>
      </patternFill>
    </fill>
    <fill>
      <patternFill patternType="solid">
        <fgColor rgb="FFD2D2D2"/>
        <bgColor rgb="FFC0C0C0"/>
      </patternFill>
    </fill>
  </fills>
  <borders count="2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hair">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21" fillId="0" borderId="0" applyBorder="0" applyProtection="0"/>
  </cellStyleXfs>
  <cellXfs count="290">
    <xf numFmtId="0" fontId="0" fillId="0" borderId="0" xfId="0"/>
    <xf numFmtId="0" fontId="1"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top"/>
    </xf>
    <xf numFmtId="0" fontId="6" fillId="0" borderId="0" xfId="0" applyFont="1" applyAlignment="1">
      <alignment horizontal="left" vertical="top"/>
    </xf>
    <xf numFmtId="0" fontId="4" fillId="0" borderId="0" xfId="0" applyFont="1" applyAlignment="1">
      <alignment horizontal="left" vertical="center"/>
    </xf>
    <xf numFmtId="0" fontId="5" fillId="0" borderId="0" xfId="0" applyFont="1" applyAlignment="1">
      <alignment horizontal="left" vertical="center"/>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7" fillId="0" borderId="5" xfId="0" applyFont="1" applyBorder="1" applyAlignment="1">
      <alignment horizontal="left" vertical="center"/>
    </xf>
    <xf numFmtId="0" fontId="0" fillId="0" borderId="5" xfId="0" applyFont="1" applyBorder="1" applyAlignment="1">
      <alignment vertical="center"/>
    </xf>
    <xf numFmtId="0" fontId="0" fillId="0" borderId="0" xfId="0" applyAlignment="1">
      <alignment vertical="center"/>
    </xf>
    <xf numFmtId="0" fontId="4" fillId="0" borderId="0" xfId="0" applyFont="1" applyAlignment="1">
      <alignment vertical="center"/>
    </xf>
    <xf numFmtId="0" fontId="4" fillId="0" borderId="3" xfId="0" applyFont="1" applyBorder="1" applyAlignment="1">
      <alignment vertical="center"/>
    </xf>
    <xf numFmtId="0" fontId="0" fillId="3" borderId="0" xfId="0" applyFont="1" applyFill="1" applyAlignment="1">
      <alignment vertical="center"/>
    </xf>
    <xf numFmtId="0" fontId="9" fillId="3" borderId="6" xfId="0" applyFont="1" applyFill="1" applyBorder="1" applyAlignment="1">
      <alignment horizontal="left" vertical="center"/>
    </xf>
    <xf numFmtId="0" fontId="0" fillId="3" borderId="7" xfId="0" applyFont="1" applyFill="1" applyBorder="1" applyAlignment="1">
      <alignment vertical="center"/>
    </xf>
    <xf numFmtId="0" fontId="9" fillId="3" borderId="7" xfId="0" applyFont="1" applyFill="1" applyBorder="1" applyAlignment="1">
      <alignment horizontal="center" vertical="center"/>
    </xf>
    <xf numFmtId="0" fontId="0" fillId="0" borderId="3" xfId="0" applyBorder="1" applyAlignment="1">
      <alignment vertical="center"/>
    </xf>
    <xf numFmtId="0" fontId="10" fillId="0" borderId="4" xfId="0" applyFont="1" applyBorder="1" applyAlignment="1">
      <alignment horizontal="left" vertical="center"/>
    </xf>
    <xf numFmtId="0" fontId="0" fillId="0" borderId="4" xfId="0" applyBorder="1" applyAlignment="1">
      <alignment vertical="center"/>
    </xf>
    <xf numFmtId="0" fontId="4"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5" fillId="0" borderId="0" xfId="0" applyFont="1" applyAlignment="1">
      <alignment vertical="center"/>
    </xf>
    <xf numFmtId="0" fontId="5" fillId="0" borderId="3" xfId="0" applyFont="1" applyBorder="1" applyAlignment="1">
      <alignment vertical="center"/>
    </xf>
    <xf numFmtId="0" fontId="6" fillId="0" borderId="0" xfId="0" applyFont="1" applyAlignment="1">
      <alignment vertical="center"/>
    </xf>
    <xf numFmtId="0" fontId="6" fillId="0" borderId="3"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4" xfId="0" applyFont="1" applyBorder="1" applyAlignment="1">
      <alignment vertical="center"/>
    </xf>
    <xf numFmtId="0" fontId="0" fillId="4" borderId="7" xfId="0" applyFont="1" applyFill="1" applyBorder="1" applyAlignment="1">
      <alignment vertical="center"/>
    </xf>
    <xf numFmtId="0" fontId="12" fillId="4" borderId="0" xfId="0" applyFont="1" applyFill="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0" fontId="14" fillId="0" borderId="0" xfId="0" applyFont="1" applyAlignment="1">
      <alignment horizontal="left" vertical="center"/>
    </xf>
    <xf numFmtId="0" fontId="14" fillId="0" borderId="0" xfId="0" applyFont="1" applyAlignment="1">
      <alignment vertical="center"/>
    </xf>
    <xf numFmtId="0" fontId="9" fillId="0" borderId="0" xfId="0" applyFont="1" applyAlignment="1">
      <alignment horizontal="center" vertical="center"/>
    </xf>
    <xf numFmtId="4" fontId="11" fillId="0" borderId="18" xfId="0" applyNumberFormat="1" applyFont="1" applyBorder="1" applyAlignment="1">
      <alignment vertical="center"/>
    </xf>
    <xf numFmtId="4" fontId="11" fillId="0" borderId="0" xfId="0" applyNumberFormat="1" applyFont="1" applyBorder="1" applyAlignment="1">
      <alignment vertical="center"/>
    </xf>
    <xf numFmtId="166" fontId="11" fillId="0" borderId="0" xfId="0" applyNumberFormat="1" applyFont="1" applyBorder="1" applyAlignment="1">
      <alignment vertical="center"/>
    </xf>
    <xf numFmtId="4" fontId="11" fillId="0" borderId="14" xfId="0" applyNumberFormat="1" applyFont="1" applyBorder="1" applyAlignme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vertical="center"/>
    </xf>
    <xf numFmtId="0" fontId="16" fillId="0" borderId="3"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6" fillId="0" borderId="0" xfId="0" applyFont="1" applyAlignment="1">
      <alignment horizontal="center" vertical="center"/>
    </xf>
    <xf numFmtId="4" fontId="19" fillId="0" borderId="18" xfId="0" applyNumberFormat="1" applyFont="1" applyBorder="1" applyAlignment="1">
      <alignment vertical="center"/>
    </xf>
    <xf numFmtId="4" fontId="19" fillId="0" borderId="0" xfId="0" applyNumberFormat="1" applyFont="1" applyBorder="1" applyAlignment="1">
      <alignment vertical="center"/>
    </xf>
    <xf numFmtId="166" fontId="19" fillId="0" borderId="0" xfId="0" applyNumberFormat="1" applyFont="1" applyBorder="1" applyAlignment="1">
      <alignment vertical="center"/>
    </xf>
    <xf numFmtId="4" fontId="19" fillId="0" borderId="14" xfId="0" applyNumberFormat="1" applyFont="1" applyBorder="1" applyAlignment="1">
      <alignment vertical="center"/>
    </xf>
    <xf numFmtId="0" fontId="16" fillId="0" borderId="0" xfId="0" applyFont="1" applyAlignment="1">
      <alignment horizontal="left" vertical="center"/>
    </xf>
    <xf numFmtId="0" fontId="20" fillId="0" borderId="0" xfId="1" applyFont="1" applyBorder="1" applyAlignment="1" applyProtection="1">
      <alignment horizontal="center" vertical="center"/>
    </xf>
    <xf numFmtId="0" fontId="22" fillId="0" borderId="0" xfId="0" applyFont="1" applyAlignment="1">
      <alignment vertical="center"/>
    </xf>
    <xf numFmtId="0" fontId="5" fillId="0" borderId="0" xfId="0" applyFont="1" applyAlignment="1">
      <alignment horizontal="center" vertical="center"/>
    </xf>
    <xf numFmtId="4" fontId="4" fillId="0" borderId="18" xfId="0" applyNumberFormat="1" applyFont="1" applyBorder="1" applyAlignment="1">
      <alignment vertical="center"/>
    </xf>
    <xf numFmtId="4" fontId="4" fillId="0" borderId="0" xfId="0" applyNumberFormat="1" applyFont="1" applyBorder="1" applyAlignment="1">
      <alignment vertical="center"/>
    </xf>
    <xf numFmtId="166" fontId="4" fillId="0" borderId="0" xfId="0" applyNumberFormat="1" applyFont="1" applyBorder="1" applyAlignment="1">
      <alignment vertical="center"/>
    </xf>
    <xf numFmtId="4" fontId="4" fillId="0" borderId="14" xfId="0" applyNumberFormat="1" applyFont="1" applyBorder="1" applyAlignment="1">
      <alignment vertical="center"/>
    </xf>
    <xf numFmtId="4" fontId="19" fillId="0" borderId="19" xfId="0" applyNumberFormat="1" applyFont="1" applyBorder="1" applyAlignment="1">
      <alignment vertical="center"/>
    </xf>
    <xf numFmtId="4" fontId="19" fillId="0" borderId="20" xfId="0" applyNumberFormat="1" applyFont="1" applyBorder="1" applyAlignment="1">
      <alignment vertical="center"/>
    </xf>
    <xf numFmtId="166" fontId="19" fillId="0" borderId="20" xfId="0" applyNumberFormat="1" applyFont="1" applyBorder="1" applyAlignment="1">
      <alignment vertical="center"/>
    </xf>
    <xf numFmtId="4" fontId="19" fillId="0" borderId="21" xfId="0" applyNumberFormat="1" applyFont="1" applyBorder="1" applyAlignment="1">
      <alignment vertical="center"/>
    </xf>
    <xf numFmtId="0" fontId="0" fillId="0" borderId="0" xfId="0" applyProtection="1"/>
    <xf numFmtId="0" fontId="24" fillId="0" borderId="0" xfId="0" applyFont="1" applyAlignment="1">
      <alignment horizontal="left" vertical="center"/>
    </xf>
    <xf numFmtId="165" fontId="5"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7" fillId="0" borderId="0" xfId="0" applyFont="1" applyAlignment="1">
      <alignment horizontal="left" vertical="center"/>
    </xf>
    <xf numFmtId="4" fontId="14" fillId="0" borderId="0" xfId="0" applyNumberFormat="1" applyFont="1" applyAlignment="1">
      <alignment vertical="center"/>
    </xf>
    <xf numFmtId="0" fontId="4" fillId="0" borderId="0" xfId="0" applyFont="1" applyAlignment="1">
      <alignment horizontal="right" vertical="center"/>
    </xf>
    <xf numFmtId="0" fontId="25" fillId="0" borderId="0" xfId="0" applyFont="1" applyAlignment="1">
      <alignment horizontal="left" vertical="center"/>
    </xf>
    <xf numFmtId="4" fontId="4" fillId="0" borderId="0" xfId="0" applyNumberFormat="1" applyFont="1" applyAlignment="1">
      <alignment vertical="center"/>
    </xf>
    <xf numFmtId="164" fontId="4" fillId="0" borderId="0" xfId="0" applyNumberFormat="1" applyFont="1" applyAlignment="1">
      <alignment horizontal="right" vertical="center"/>
    </xf>
    <xf numFmtId="0" fontId="0" fillId="4" borderId="0" xfId="0" applyFont="1" applyFill="1" applyAlignment="1">
      <alignment vertical="center"/>
    </xf>
    <xf numFmtId="0" fontId="9" fillId="4" borderId="6" xfId="0" applyFont="1" applyFill="1" applyBorder="1" applyAlignment="1">
      <alignment horizontal="left" vertical="center"/>
    </xf>
    <xf numFmtId="0" fontId="9" fillId="4" borderId="7" xfId="0" applyFont="1" applyFill="1" applyBorder="1" applyAlignment="1">
      <alignment horizontal="right" vertical="center"/>
    </xf>
    <xf numFmtId="0" fontId="9" fillId="4" borderId="7" xfId="0" applyFont="1" applyFill="1" applyBorder="1" applyAlignment="1">
      <alignment horizontal="center" vertical="center"/>
    </xf>
    <xf numFmtId="4" fontId="9" fillId="4" borderId="7" xfId="0" applyNumberFormat="1" applyFont="1" applyFill="1" applyBorder="1" applyAlignment="1">
      <alignment vertical="center"/>
    </xf>
    <xf numFmtId="0" fontId="0" fillId="4" borderId="8" xfId="0" applyFont="1" applyFill="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5" fillId="0" borderId="0" xfId="0" applyFont="1" applyAlignment="1">
      <alignment horizontal="left" vertical="center" wrapText="1"/>
    </xf>
    <xf numFmtId="0" fontId="12" fillId="4" borderId="0" xfId="0" applyFont="1" applyFill="1" applyAlignment="1">
      <alignment horizontal="left" vertical="center"/>
    </xf>
    <xf numFmtId="0" fontId="12" fillId="4" borderId="0" xfId="0" applyFont="1" applyFill="1" applyAlignment="1">
      <alignment horizontal="right" vertical="center"/>
    </xf>
    <xf numFmtId="0" fontId="26" fillId="0" borderId="0" xfId="0" applyFont="1" applyAlignment="1">
      <alignment horizontal="left" vertical="center"/>
    </xf>
    <xf numFmtId="0" fontId="27" fillId="0" borderId="0" xfId="0" applyFont="1" applyAlignment="1">
      <alignment vertical="center"/>
    </xf>
    <xf numFmtId="0" fontId="27" fillId="0" borderId="3" xfId="0" applyFont="1" applyBorder="1" applyAlignment="1">
      <alignment vertical="center"/>
    </xf>
    <xf numFmtId="0" fontId="27" fillId="0" borderId="20" xfId="0" applyFont="1" applyBorder="1" applyAlignment="1">
      <alignment horizontal="left" vertical="center"/>
    </xf>
    <xf numFmtId="0" fontId="27" fillId="0" borderId="20" xfId="0" applyFont="1" applyBorder="1" applyAlignment="1">
      <alignment vertical="center"/>
    </xf>
    <xf numFmtId="4" fontId="27" fillId="0" borderId="20" xfId="0" applyNumberFormat="1" applyFont="1" applyBorder="1" applyAlignment="1">
      <alignment vertical="center"/>
    </xf>
    <xf numFmtId="0" fontId="22" fillId="0" borderId="3" xfId="0" applyFont="1" applyBorder="1" applyAlignment="1">
      <alignment vertical="center"/>
    </xf>
    <xf numFmtId="0" fontId="22" fillId="0" borderId="20" xfId="0" applyFont="1" applyBorder="1" applyAlignment="1">
      <alignment horizontal="left" vertical="center"/>
    </xf>
    <xf numFmtId="0" fontId="22" fillId="0" borderId="20" xfId="0" applyFont="1" applyBorder="1" applyAlignment="1">
      <alignment vertical="center"/>
    </xf>
    <xf numFmtId="4" fontId="22"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0" xfId="0" applyFont="1" applyFill="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4" fontId="14" fillId="0" borderId="0" xfId="0" applyNumberFormat="1" applyFont="1" applyAlignment="1"/>
    <xf numFmtId="166" fontId="28" fillId="0" borderId="12" xfId="0" applyNumberFormat="1" applyFont="1" applyBorder="1" applyAlignment="1"/>
    <xf numFmtId="166" fontId="28" fillId="0" borderId="13" xfId="0" applyNumberFormat="1" applyFont="1" applyBorder="1" applyAlignment="1"/>
    <xf numFmtId="4" fontId="29" fillId="0" borderId="0" xfId="0" applyNumberFormat="1" applyFont="1" applyAlignment="1">
      <alignment vertical="center"/>
    </xf>
    <xf numFmtId="0" fontId="30" fillId="0" borderId="0" xfId="0" applyFont="1" applyAlignment="1"/>
    <xf numFmtId="0" fontId="30" fillId="0" borderId="3" xfId="0" applyFont="1" applyBorder="1" applyAlignment="1"/>
    <xf numFmtId="0" fontId="30" fillId="0" borderId="0" xfId="0" applyFont="1" applyAlignment="1">
      <alignment horizontal="left"/>
    </xf>
    <xf numFmtId="0" fontId="27" fillId="0" borderId="0" xfId="0" applyFont="1" applyAlignment="1">
      <alignment horizontal="left"/>
    </xf>
    <xf numFmtId="4" fontId="27" fillId="0" borderId="0" xfId="0" applyNumberFormat="1" applyFont="1" applyAlignment="1"/>
    <xf numFmtId="0" fontId="30" fillId="0" borderId="18" xfId="0" applyFont="1" applyBorder="1" applyAlignment="1"/>
    <xf numFmtId="0" fontId="30" fillId="0" borderId="0" xfId="0" applyFont="1" applyBorder="1" applyAlignment="1"/>
    <xf numFmtId="166" fontId="30" fillId="0" borderId="0" xfId="0" applyNumberFormat="1" applyFont="1" applyBorder="1" applyAlignment="1"/>
    <xf numFmtId="166" fontId="30" fillId="0" borderId="14" xfId="0" applyNumberFormat="1" applyFont="1" applyBorder="1" applyAlignment="1"/>
    <xf numFmtId="0" fontId="30" fillId="0" borderId="0" xfId="0" applyFont="1" applyAlignment="1">
      <alignment horizontal="center"/>
    </xf>
    <xf numFmtId="4" fontId="30" fillId="0" borderId="0" xfId="0" applyNumberFormat="1" applyFont="1" applyAlignment="1">
      <alignment vertical="center"/>
    </xf>
    <xf numFmtId="0" fontId="22" fillId="0" borderId="0" xfId="0" applyFont="1" applyAlignment="1">
      <alignment horizontal="left"/>
    </xf>
    <xf numFmtId="4" fontId="22" fillId="0" borderId="0" xfId="0" applyNumberFormat="1" applyFont="1" applyAlignment="1"/>
    <xf numFmtId="0" fontId="0" fillId="0" borderId="3" xfId="0" applyFont="1" applyBorder="1" applyAlignment="1" applyProtection="1">
      <alignment vertical="center"/>
      <protection locked="0"/>
    </xf>
    <xf numFmtId="4" fontId="12" fillId="0" borderId="22" xfId="0" applyNumberFormat="1" applyFont="1" applyBorder="1" applyAlignment="1" applyProtection="1">
      <alignment vertical="center"/>
      <protection locked="0"/>
    </xf>
    <xf numFmtId="0" fontId="0" fillId="0" borderId="22" xfId="0" applyFont="1" applyBorder="1" applyAlignment="1" applyProtection="1">
      <alignment vertical="center"/>
      <protection locked="0"/>
    </xf>
    <xf numFmtId="0" fontId="13" fillId="0" borderId="18" xfId="0" applyFont="1" applyBorder="1" applyAlignment="1">
      <alignment horizontal="left" vertical="center"/>
    </xf>
    <xf numFmtId="0" fontId="13" fillId="0" borderId="0" xfId="0" applyFont="1" applyBorder="1" applyAlignment="1">
      <alignment horizontal="center" vertical="center"/>
    </xf>
    <xf numFmtId="166" fontId="13" fillId="0" borderId="0" xfId="0" applyNumberFormat="1" applyFont="1" applyBorder="1" applyAlignment="1">
      <alignment vertical="center"/>
    </xf>
    <xf numFmtId="166" fontId="13" fillId="0" borderId="14" xfId="0" applyNumberFormat="1" applyFont="1" applyBorder="1" applyAlignment="1">
      <alignment vertical="center"/>
    </xf>
    <xf numFmtId="0" fontId="12" fillId="0" borderId="0" xfId="0" applyFont="1" applyAlignment="1">
      <alignment horizontal="left" vertical="center"/>
    </xf>
    <xf numFmtId="4" fontId="0" fillId="0" borderId="0" xfId="0" applyNumberFormat="1" applyFont="1" applyAlignment="1">
      <alignment vertical="center"/>
    </xf>
    <xf numFmtId="0" fontId="31" fillId="0" borderId="0" xfId="0" applyFont="1" applyAlignment="1">
      <alignment vertical="center"/>
    </xf>
    <xf numFmtId="0" fontId="31" fillId="0" borderId="3" xfId="0" applyFont="1" applyBorder="1" applyAlignment="1">
      <alignment vertical="center"/>
    </xf>
    <xf numFmtId="0" fontId="31" fillId="0" borderId="0" xfId="0" applyFont="1" applyAlignment="1">
      <alignment horizontal="left" vertical="center"/>
    </xf>
    <xf numFmtId="0" fontId="31" fillId="0" borderId="18" xfId="0" applyFont="1" applyBorder="1" applyAlignment="1">
      <alignment vertical="center"/>
    </xf>
    <xf numFmtId="0" fontId="31" fillId="0" borderId="0" xfId="0" applyFont="1" applyBorder="1" applyAlignment="1">
      <alignment vertical="center"/>
    </xf>
    <xf numFmtId="0" fontId="31" fillId="0" borderId="14" xfId="0" applyFont="1" applyBorder="1" applyAlignment="1">
      <alignment vertical="center"/>
    </xf>
    <xf numFmtId="0" fontId="33" fillId="0" borderId="0" xfId="0" applyFont="1" applyAlignment="1">
      <alignment vertical="center"/>
    </xf>
    <xf numFmtId="0" fontId="33" fillId="0" borderId="3" xfId="0" applyFont="1" applyBorder="1" applyAlignment="1">
      <alignment vertical="center"/>
    </xf>
    <xf numFmtId="0" fontId="33" fillId="0" borderId="0" xfId="0" applyFont="1" applyAlignment="1">
      <alignment horizontal="left" vertical="center"/>
    </xf>
    <xf numFmtId="0" fontId="33" fillId="0" borderId="18" xfId="0" applyFont="1" applyBorder="1" applyAlignment="1">
      <alignment vertical="center"/>
    </xf>
    <xf numFmtId="0" fontId="33" fillId="0" borderId="0" xfId="0" applyFont="1" applyBorder="1" applyAlignment="1">
      <alignment vertical="center"/>
    </xf>
    <xf numFmtId="0" fontId="33" fillId="0" borderId="14" xfId="0" applyFont="1" applyBorder="1" applyAlignment="1">
      <alignment vertical="center"/>
    </xf>
    <xf numFmtId="4" fontId="34" fillId="0" borderId="22" xfId="0" applyNumberFormat="1" applyFont="1" applyBorder="1" applyAlignment="1" applyProtection="1">
      <alignment vertical="center"/>
      <protection locked="0"/>
    </xf>
    <xf numFmtId="0" fontId="35" fillId="0" borderId="22" xfId="0" applyFont="1" applyBorder="1" applyAlignment="1" applyProtection="1">
      <alignment vertical="center"/>
      <protection locked="0"/>
    </xf>
    <xf numFmtId="0" fontId="35" fillId="0" borderId="3" xfId="0" applyFont="1" applyBorder="1" applyAlignment="1">
      <alignment vertical="center"/>
    </xf>
    <xf numFmtId="0" fontId="34" fillId="0" borderId="18" xfId="0" applyFont="1" applyBorder="1" applyAlignment="1">
      <alignment horizontal="left" vertical="center"/>
    </xf>
    <xf numFmtId="0" fontId="34" fillId="0" borderId="0" xfId="0" applyFont="1" applyBorder="1" applyAlignment="1">
      <alignment horizontal="center" vertical="center"/>
    </xf>
    <xf numFmtId="0" fontId="13" fillId="0" borderId="19" xfId="0" applyFont="1" applyBorder="1" applyAlignment="1">
      <alignment horizontal="left" vertical="center"/>
    </xf>
    <xf numFmtId="0" fontId="13" fillId="0" borderId="20" xfId="0" applyFont="1" applyBorder="1" applyAlignment="1">
      <alignment horizontal="center" vertical="center"/>
    </xf>
    <xf numFmtId="166" fontId="13" fillId="0" borderId="20" xfId="0" applyNumberFormat="1" applyFont="1" applyBorder="1" applyAlignment="1">
      <alignment vertical="center"/>
    </xf>
    <xf numFmtId="166" fontId="13" fillId="0" borderId="21" xfId="0" applyNumberFormat="1" applyFont="1" applyBorder="1" applyAlignment="1">
      <alignment vertical="center"/>
    </xf>
    <xf numFmtId="0" fontId="30" fillId="0" borderId="0" xfId="0" applyFont="1" applyAlignment="1" applyProtection="1">
      <protection locked="0"/>
    </xf>
    <xf numFmtId="0" fontId="31" fillId="0" borderId="0" xfId="0" applyFont="1" applyAlignment="1" applyProtection="1">
      <alignment vertical="center"/>
      <protection locked="0"/>
    </xf>
    <xf numFmtId="0" fontId="33" fillId="0" borderId="0" xfId="0" applyFont="1" applyAlignment="1" applyProtection="1">
      <alignment vertical="center"/>
      <protection locked="0"/>
    </xf>
    <xf numFmtId="0" fontId="0" fillId="0" borderId="1" xfId="0" applyBorder="1" applyProtection="1"/>
    <xf numFmtId="0" fontId="0" fillId="0" borderId="2" xfId="0" applyBorder="1" applyProtection="1"/>
    <xf numFmtId="0" fontId="0" fillId="0" borderId="3" xfId="0" applyBorder="1" applyProtection="1"/>
    <xf numFmtId="0" fontId="3" fillId="0" borderId="0" xfId="0" applyFont="1" applyAlignment="1" applyProtection="1">
      <alignment horizontal="left" vertical="center"/>
    </xf>
    <xf numFmtId="0" fontId="4" fillId="0" borderId="0" xfId="0" applyFont="1" applyAlignment="1" applyProtection="1">
      <alignment horizontal="lef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5" fillId="0" borderId="0" xfId="0" applyFont="1" applyAlignment="1" applyProtection="1">
      <alignment horizontal="left" vertical="center"/>
    </xf>
    <xf numFmtId="0" fontId="0" fillId="0" borderId="3" xfId="0" applyFont="1" applyBorder="1" applyAlignment="1" applyProtection="1">
      <alignment vertical="center" wrapText="1"/>
    </xf>
    <xf numFmtId="0" fontId="0" fillId="0" borderId="0" xfId="0" applyFont="1" applyAlignment="1" applyProtection="1">
      <alignment vertical="center" wrapText="1"/>
    </xf>
    <xf numFmtId="0" fontId="0" fillId="0" borderId="12" xfId="0" applyFont="1" applyBorder="1" applyAlignment="1" applyProtection="1">
      <alignment vertical="center"/>
    </xf>
    <xf numFmtId="0" fontId="7" fillId="0" borderId="0" xfId="0" applyFont="1" applyAlignment="1" applyProtection="1">
      <alignment horizontal="left" vertical="center"/>
    </xf>
    <xf numFmtId="0" fontId="4" fillId="0" borderId="0" xfId="0" applyFont="1" applyAlignment="1" applyProtection="1">
      <alignment horizontal="right" vertical="center"/>
    </xf>
    <xf numFmtId="0" fontId="25" fillId="0" borderId="0" xfId="0" applyFont="1" applyAlignment="1" applyProtection="1">
      <alignment horizontal="left" vertical="center"/>
    </xf>
    <xf numFmtId="4" fontId="4" fillId="0" borderId="0" xfId="0" applyNumberFormat="1" applyFont="1" applyAlignment="1" applyProtection="1">
      <alignment vertical="center"/>
    </xf>
    <xf numFmtId="0" fontId="0" fillId="4" borderId="0" xfId="0" applyFont="1" applyFill="1" applyAlignment="1" applyProtection="1">
      <alignment vertical="center"/>
    </xf>
    <xf numFmtId="0" fontId="9" fillId="4" borderId="6" xfId="0" applyFont="1" applyFill="1" applyBorder="1" applyAlignment="1" applyProtection="1">
      <alignment horizontal="left" vertical="center"/>
    </xf>
    <xf numFmtId="0" fontId="0" fillId="4" borderId="7" xfId="0" applyFont="1" applyFill="1" applyBorder="1" applyAlignment="1" applyProtection="1">
      <alignment vertical="center"/>
    </xf>
    <xf numFmtId="0" fontId="9" fillId="4" borderId="7" xfId="0" applyFont="1" applyFill="1" applyBorder="1" applyAlignment="1" applyProtection="1">
      <alignment horizontal="right" vertical="center"/>
    </xf>
    <xf numFmtId="0" fontId="9" fillId="4"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0" fillId="0" borderId="4" xfId="0" applyFont="1" applyBorder="1" applyAlignment="1" applyProtection="1">
      <alignment horizontal="left" vertical="center"/>
    </xf>
    <xf numFmtId="0" fontId="0" fillId="0" borderId="4" xfId="0" applyBorder="1" applyAlignment="1" applyProtection="1">
      <alignment vertical="center"/>
    </xf>
    <xf numFmtId="0" fontId="4" fillId="0" borderId="5" xfId="0" applyFont="1" applyBorder="1" applyAlignment="1" applyProtection="1">
      <alignment horizontal="left" vertical="center"/>
    </xf>
    <xf numFmtId="0" fontId="0" fillId="0" borderId="5" xfId="0" applyFont="1" applyBorder="1" applyAlignment="1" applyProtection="1">
      <alignment vertical="center"/>
    </xf>
    <xf numFmtId="0" fontId="4" fillId="0" borderId="5" xfId="0" applyFont="1" applyBorder="1" applyAlignment="1" applyProtection="1">
      <alignment horizontal="center"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12" fillId="4" borderId="0" xfId="0" applyFont="1" applyFill="1" applyAlignment="1" applyProtection="1">
      <alignment horizontal="left" vertical="center"/>
    </xf>
    <xf numFmtId="0" fontId="26" fillId="0" borderId="0" xfId="0" applyFont="1" applyAlignment="1" applyProtection="1">
      <alignment horizontal="left" vertical="center"/>
    </xf>
    <xf numFmtId="0" fontId="27" fillId="0" borderId="3" xfId="0" applyFont="1" applyBorder="1" applyAlignment="1" applyProtection="1">
      <alignment vertical="center"/>
    </xf>
    <xf numFmtId="0" fontId="27" fillId="0" borderId="0" xfId="0" applyFont="1" applyAlignment="1" applyProtection="1">
      <alignment vertical="center"/>
    </xf>
    <xf numFmtId="0" fontId="27" fillId="0" borderId="20" xfId="0" applyFont="1" applyBorder="1" applyAlignment="1" applyProtection="1">
      <alignment horizontal="left" vertical="center"/>
    </xf>
    <xf numFmtId="0" fontId="27" fillId="0" borderId="20" xfId="0" applyFont="1" applyBorder="1" applyAlignment="1" applyProtection="1">
      <alignment vertical="center"/>
    </xf>
    <xf numFmtId="0" fontId="22" fillId="0" borderId="3" xfId="0" applyFont="1" applyBorder="1" applyAlignment="1" applyProtection="1">
      <alignment vertical="center"/>
    </xf>
    <xf numFmtId="0" fontId="22" fillId="0" borderId="0" xfId="0" applyFont="1" applyAlignment="1" applyProtection="1">
      <alignment vertical="center"/>
    </xf>
    <xf numFmtId="0" fontId="22" fillId="0" borderId="20" xfId="0" applyFont="1" applyBorder="1" applyAlignment="1" applyProtection="1">
      <alignment horizontal="left" vertical="center"/>
    </xf>
    <xf numFmtId="0" fontId="22" fillId="0" borderId="20" xfId="0" applyFont="1" applyBorder="1" applyAlignment="1" applyProtection="1">
      <alignment vertical="center"/>
    </xf>
    <xf numFmtId="0" fontId="0" fillId="0" borderId="3" xfId="0" applyFont="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4" fillId="0" borderId="0" xfId="0" applyFont="1" applyAlignment="1" applyProtection="1">
      <alignment horizontal="left" vertical="center"/>
    </xf>
    <xf numFmtId="0" fontId="30" fillId="0" borderId="3" xfId="0" applyFont="1" applyBorder="1" applyAlignment="1" applyProtection="1"/>
    <xf numFmtId="0" fontId="30" fillId="0" borderId="0" xfId="0" applyFont="1" applyAlignment="1" applyProtection="1"/>
    <xf numFmtId="0" fontId="30" fillId="0" borderId="0" xfId="0" applyFont="1" applyAlignment="1" applyProtection="1">
      <alignment horizontal="left"/>
    </xf>
    <xf numFmtId="0" fontId="27" fillId="0" borderId="0" xfId="0" applyFont="1" applyAlignment="1" applyProtection="1">
      <alignment horizontal="left"/>
    </xf>
    <xf numFmtId="0" fontId="22" fillId="0" borderId="0" xfId="0" applyFont="1" applyAlignment="1" applyProtection="1">
      <alignment horizontal="left"/>
    </xf>
    <xf numFmtId="0" fontId="12" fillId="0" borderId="22" xfId="0" applyFont="1" applyBorder="1" applyAlignment="1" applyProtection="1">
      <alignment horizontal="center" vertical="center"/>
    </xf>
    <xf numFmtId="49" fontId="12" fillId="0" borderId="22" xfId="0" applyNumberFormat="1" applyFont="1" applyBorder="1" applyAlignment="1" applyProtection="1">
      <alignment horizontal="left" vertical="center" wrapText="1"/>
    </xf>
    <xf numFmtId="0" fontId="12" fillId="0" borderId="22" xfId="0" applyFont="1" applyBorder="1" applyAlignment="1" applyProtection="1">
      <alignment horizontal="left" vertical="center" wrapText="1"/>
    </xf>
    <xf numFmtId="0" fontId="12" fillId="0" borderId="22" xfId="0" applyFont="1" applyBorder="1" applyAlignment="1" applyProtection="1">
      <alignment horizontal="center" vertical="center" wrapText="1"/>
    </xf>
    <xf numFmtId="167" fontId="12" fillId="0" borderId="22" xfId="0" applyNumberFormat="1" applyFont="1" applyBorder="1" applyAlignment="1" applyProtection="1">
      <alignment vertical="center"/>
    </xf>
    <xf numFmtId="0" fontId="31" fillId="0" borderId="3" xfId="0" applyFont="1" applyBorder="1" applyAlignment="1" applyProtection="1">
      <alignment vertical="center"/>
    </xf>
    <xf numFmtId="0" fontId="31" fillId="0" borderId="0" xfId="0" applyFont="1" applyAlignment="1" applyProtection="1">
      <alignment vertical="center"/>
    </xf>
    <xf numFmtId="0" fontId="32" fillId="0" borderId="0" xfId="0" applyFont="1" applyAlignment="1" applyProtection="1">
      <alignment horizontal="left" vertical="center"/>
    </xf>
    <xf numFmtId="0" fontId="31" fillId="0" borderId="0" xfId="0" applyFont="1" applyAlignment="1" applyProtection="1">
      <alignment horizontal="left" vertical="center"/>
    </xf>
    <xf numFmtId="0" fontId="31" fillId="0" borderId="0" xfId="0" applyFont="1" applyAlignment="1" applyProtection="1">
      <alignment horizontal="left" vertical="center" wrapText="1"/>
    </xf>
    <xf numFmtId="167" fontId="31" fillId="0" borderId="0" xfId="0" applyNumberFormat="1" applyFont="1" applyAlignment="1" applyProtection="1">
      <alignment vertical="center"/>
    </xf>
    <xf numFmtId="0" fontId="33" fillId="0" borderId="3" xfId="0" applyFont="1" applyBorder="1" applyAlignment="1" applyProtection="1">
      <alignment vertical="center"/>
    </xf>
    <xf numFmtId="0" fontId="33" fillId="0" borderId="0" xfId="0" applyFont="1" applyAlignment="1" applyProtection="1">
      <alignment vertical="center"/>
    </xf>
    <xf numFmtId="0" fontId="33" fillId="0" borderId="0" xfId="0" applyFont="1" applyAlignment="1" applyProtection="1">
      <alignment horizontal="left" vertical="center"/>
    </xf>
    <xf numFmtId="0" fontId="33" fillId="0" borderId="0" xfId="0" applyFont="1" applyAlignment="1" applyProtection="1">
      <alignment horizontal="left" vertical="center" wrapText="1"/>
    </xf>
    <xf numFmtId="167" fontId="33" fillId="0" borderId="0" xfId="0" applyNumberFormat="1" applyFont="1" applyAlignment="1" applyProtection="1">
      <alignmen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165" fontId="5" fillId="0" borderId="0" xfId="0" applyNumberFormat="1" applyFont="1" applyAlignment="1" applyProtection="1">
      <alignment horizontal="left" vertical="center"/>
    </xf>
    <xf numFmtId="4" fontId="14" fillId="0" borderId="0" xfId="0" applyNumberFormat="1" applyFont="1" applyAlignment="1" applyProtection="1">
      <alignment vertical="center"/>
    </xf>
    <xf numFmtId="4" fontId="9" fillId="4" borderId="7" xfId="0" applyNumberFormat="1" applyFont="1" applyFill="1" applyBorder="1" applyAlignment="1" applyProtection="1">
      <alignment vertical="center"/>
    </xf>
    <xf numFmtId="0" fontId="4" fillId="0" borderId="5" xfId="0" applyFont="1" applyBorder="1" applyAlignment="1" applyProtection="1">
      <alignment horizontal="right" vertical="center"/>
    </xf>
    <xf numFmtId="0" fontId="5" fillId="0" borderId="0" xfId="0" applyFont="1" applyAlignment="1" applyProtection="1">
      <alignment horizontal="left" vertical="center" wrapText="1"/>
    </xf>
    <xf numFmtId="0" fontId="12" fillId="4" borderId="0" xfId="0" applyFont="1" applyFill="1" applyAlignment="1" applyProtection="1">
      <alignment horizontal="right" vertical="center"/>
    </xf>
    <xf numFmtId="4" fontId="27" fillId="0" borderId="20" xfId="0" applyNumberFormat="1" applyFont="1" applyBorder="1" applyAlignment="1" applyProtection="1">
      <alignment vertical="center"/>
    </xf>
    <xf numFmtId="4" fontId="22" fillId="0" borderId="20" xfId="0" applyNumberFormat="1" applyFont="1" applyBorder="1" applyAlignment="1" applyProtection="1">
      <alignment vertical="center"/>
    </xf>
    <xf numFmtId="0" fontId="12" fillId="4" borderId="17" xfId="0" applyFont="1" applyFill="1" applyBorder="1" applyAlignment="1" applyProtection="1">
      <alignment horizontal="center" vertical="center" wrapText="1"/>
    </xf>
    <xf numFmtId="4" fontId="14" fillId="0" borderId="0" xfId="0" applyNumberFormat="1" applyFont="1" applyAlignment="1" applyProtection="1"/>
    <xf numFmtId="4" fontId="27" fillId="0" borderId="0" xfId="0" applyNumberFormat="1" applyFont="1" applyAlignment="1" applyProtection="1"/>
    <xf numFmtId="4" fontId="22" fillId="0" borderId="0" xfId="0" applyNumberFormat="1" applyFont="1" applyAlignment="1" applyProtection="1"/>
    <xf numFmtId="4" fontId="12" fillId="0" borderId="22" xfId="0" applyNumberFormat="1" applyFont="1" applyBorder="1" applyAlignment="1" applyProtection="1">
      <alignment vertical="center"/>
    </xf>
    <xf numFmtId="4" fontId="34" fillId="0" borderId="22" xfId="0" applyNumberFormat="1" applyFont="1" applyBorder="1" applyAlignment="1" applyProtection="1">
      <alignment vertical="center"/>
    </xf>
    <xf numFmtId="0" fontId="2" fillId="2" borderId="0"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top" wrapText="1"/>
    </xf>
    <xf numFmtId="0" fontId="5" fillId="0" borderId="0" xfId="0" applyFont="1" applyBorder="1" applyAlignment="1">
      <alignment horizontal="left" vertical="center" wrapText="1"/>
    </xf>
    <xf numFmtId="4" fontId="7" fillId="0" borderId="5" xfId="0" applyNumberFormat="1" applyFont="1" applyBorder="1" applyAlignment="1">
      <alignment vertical="center"/>
    </xf>
    <xf numFmtId="0" fontId="4" fillId="0" borderId="0" xfId="0" applyFont="1" applyBorder="1" applyAlignment="1">
      <alignment horizontal="right" vertical="center"/>
    </xf>
    <xf numFmtId="164" fontId="4" fillId="0" borderId="0" xfId="0" applyNumberFormat="1" applyFont="1" applyBorder="1" applyAlignment="1">
      <alignment horizontal="left" vertical="center"/>
    </xf>
    <xf numFmtId="4" fontId="8" fillId="0" borderId="0" xfId="0" applyNumberFormat="1" applyFont="1" applyBorder="1" applyAlignment="1">
      <alignment vertical="center"/>
    </xf>
    <xf numFmtId="0" fontId="9" fillId="3" borderId="7" xfId="0" applyFont="1" applyFill="1" applyBorder="1" applyAlignment="1">
      <alignment horizontal="left" vertical="center"/>
    </xf>
    <xf numFmtId="4" fontId="9" fillId="3" borderId="8" xfId="0" applyNumberFormat="1" applyFont="1" applyFill="1" applyBorder="1" applyAlignment="1">
      <alignment vertical="center"/>
    </xf>
    <xf numFmtId="0" fontId="6" fillId="0" borderId="0" xfId="0" applyFont="1" applyBorder="1" applyAlignment="1">
      <alignment horizontal="left" vertical="center" wrapText="1"/>
    </xf>
    <xf numFmtId="165" fontId="5" fillId="0" borderId="0" xfId="0" applyNumberFormat="1" applyFont="1" applyBorder="1" applyAlignment="1">
      <alignment horizontal="left" vertical="center"/>
    </xf>
    <xf numFmtId="0" fontId="5" fillId="0" borderId="0" xfId="0" applyFont="1" applyBorder="1" applyAlignment="1">
      <alignment vertical="center" wrapText="1"/>
    </xf>
    <xf numFmtId="0" fontId="11" fillId="0" borderId="11" xfId="0" applyFont="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7" xfId="0" applyFont="1" applyFill="1" applyBorder="1" applyAlignment="1">
      <alignment horizontal="right" vertical="center"/>
    </xf>
    <xf numFmtId="0" fontId="12" fillId="4" borderId="8" xfId="0" applyFont="1" applyFill="1" applyBorder="1" applyAlignment="1">
      <alignment horizontal="center" vertical="center"/>
    </xf>
    <xf numFmtId="4" fontId="14" fillId="0" borderId="0" xfId="0" applyNumberFormat="1" applyFont="1" applyBorder="1" applyAlignment="1">
      <alignment horizontal="right" vertical="center"/>
    </xf>
    <xf numFmtId="4" fontId="14" fillId="0" borderId="0" xfId="0" applyNumberFormat="1" applyFont="1" applyBorder="1" applyAlignment="1">
      <alignment vertical="center"/>
    </xf>
    <xf numFmtId="0" fontId="17" fillId="0" borderId="0" xfId="0" applyFont="1" applyBorder="1" applyAlignment="1">
      <alignment horizontal="left" vertical="center" wrapText="1"/>
    </xf>
    <xf numFmtId="4" fontId="18" fillId="0" borderId="0" xfId="0" applyNumberFormat="1" applyFont="1" applyBorder="1" applyAlignment="1">
      <alignment horizontal="right" vertical="center"/>
    </xf>
    <xf numFmtId="4" fontId="18" fillId="0" borderId="0" xfId="0" applyNumberFormat="1" applyFont="1" applyBorder="1" applyAlignment="1">
      <alignment vertical="center"/>
    </xf>
    <xf numFmtId="0" fontId="23" fillId="0" borderId="0" xfId="0" applyFont="1" applyBorder="1" applyAlignment="1">
      <alignment horizontal="left" vertical="center" wrapText="1"/>
    </xf>
    <xf numFmtId="4" fontId="22" fillId="0" borderId="0" xfId="0" applyNumberFormat="1" applyFont="1" applyBorder="1" applyAlignment="1">
      <alignment vertical="center"/>
    </xf>
    <xf numFmtId="0" fontId="4"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4" fillId="0" borderId="0" xfId="0" applyFont="1" applyBorder="1" applyAlignment="1">
      <alignment horizontal="left" vertical="center" wrapText="1"/>
    </xf>
  </cellXfs>
  <cellStyles count="2">
    <cellStyle name="Hypertextový odkaz" xfId="1" builtinId="8"/>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2D2D2"/>
      <rgbColor rgb="FF000080"/>
      <rgbColor rgb="FFFF00FF"/>
      <rgbColor rgb="FFFFFF00"/>
      <rgbColor rgb="FF00FFFF"/>
      <rgbColor rgb="FF800080"/>
      <rgbColor rgb="FF960000"/>
      <rgbColor rgb="FF008080"/>
      <rgbColor rgb="FF0000FF"/>
      <rgbColor rgb="FF00CCFF"/>
      <rgbColor rgb="FFCCFFFF"/>
      <rgbColor rgb="FFCCFFCC"/>
      <rgbColor rgb="FFFFFF99"/>
      <rgbColor rgb="FFBEBEBE"/>
      <rgbColor rgb="FFFF99CC"/>
      <rgbColor rgb="FFCC99FF"/>
      <rgbColor rgb="FFFFCC99"/>
      <rgbColor rgb="FF3366FF"/>
      <rgbColor rgb="FF33CCCC"/>
      <rgbColor rgb="FF99CC00"/>
      <rgbColor rgb="FFFFCC00"/>
      <rgbColor rgb="FFFF9900"/>
      <rgbColor rgb="FFFF6600"/>
      <rgbColor rgb="FF505050"/>
      <rgbColor rgb="FF969696"/>
      <rgbColor rgb="FF003366"/>
      <rgbColor rgb="FF339966"/>
      <rgbColor rgb="FF003300"/>
      <rgbColor rgb="FF333300"/>
      <rgbColor rgb="FF993300"/>
      <rgbColor rgb="FF993366"/>
      <rgbColor rgb="FF333399"/>
      <rgbColor rgb="FF46464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3"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4"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5"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6"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7"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4"/>
  <sheetViews>
    <sheetView showGridLines="0" topLeftCell="A76" zoomScaleNormal="100" workbookViewId="0">
      <selection activeCell="C93" sqref="C93:AP102"/>
    </sheetView>
  </sheetViews>
  <sheetFormatPr defaultColWidth="8.5"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ustomWidth="1"/>
  </cols>
  <sheetData>
    <row r="1" spans="1:74">
      <c r="A1" s="1" t="s">
        <v>0</v>
      </c>
      <c r="AZ1" s="1"/>
      <c r="BA1" s="1" t="s">
        <v>1</v>
      </c>
      <c r="BB1" s="1"/>
      <c r="BT1" s="1" t="s">
        <v>2</v>
      </c>
      <c r="BU1" s="1" t="s">
        <v>2</v>
      </c>
      <c r="BV1" s="1" t="s">
        <v>3</v>
      </c>
    </row>
    <row r="2" spans="1:74" ht="36.950000000000003" customHeight="1">
      <c r="AR2" s="261" t="s">
        <v>4</v>
      </c>
      <c r="AS2" s="261"/>
      <c r="AT2" s="261"/>
      <c r="AU2" s="261"/>
      <c r="AV2" s="261"/>
      <c r="AW2" s="261"/>
      <c r="AX2" s="261"/>
      <c r="AY2" s="261"/>
      <c r="AZ2" s="261"/>
      <c r="BA2" s="261"/>
      <c r="BB2" s="261"/>
      <c r="BC2" s="261"/>
      <c r="BD2" s="261"/>
      <c r="BE2" s="261"/>
      <c r="BS2" s="2" t="s">
        <v>5</v>
      </c>
      <c r="BT2" s="2" t="s">
        <v>6</v>
      </c>
    </row>
    <row r="3" spans="1:74" ht="6.95" customHeight="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5"/>
      <c r="BS3" s="2" t="s">
        <v>5</v>
      </c>
      <c r="BT3" s="2" t="s">
        <v>7</v>
      </c>
    </row>
    <row r="4" spans="1:74" ht="24.95" customHeight="1">
      <c r="B4" s="5"/>
      <c r="D4" s="6" t="s">
        <v>8</v>
      </c>
      <c r="AR4" s="5"/>
      <c r="AS4" s="7" t="s">
        <v>9</v>
      </c>
      <c r="BS4" s="2" t="s">
        <v>10</v>
      </c>
    </row>
    <row r="5" spans="1:74" ht="12" customHeight="1">
      <c r="B5" s="5"/>
      <c r="D5" s="8" t="s">
        <v>11</v>
      </c>
      <c r="K5" s="262" t="s">
        <v>12</v>
      </c>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R5" s="5"/>
      <c r="BS5" s="2" t="s">
        <v>5</v>
      </c>
    </row>
    <row r="6" spans="1:74" ht="36.950000000000003" customHeight="1">
      <c r="B6" s="5"/>
      <c r="D6" s="9" t="s">
        <v>13</v>
      </c>
      <c r="K6" s="263" t="s">
        <v>14</v>
      </c>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R6" s="5"/>
      <c r="BS6" s="2" t="s">
        <v>15</v>
      </c>
    </row>
    <row r="7" spans="1:74" ht="12" customHeight="1">
      <c r="B7" s="5"/>
      <c r="D7" s="10" t="s">
        <v>16</v>
      </c>
      <c r="K7" s="11"/>
      <c r="AK7" s="10" t="s">
        <v>17</v>
      </c>
      <c r="AN7" s="11"/>
      <c r="AR7" s="5"/>
      <c r="BS7" s="2" t="s">
        <v>18</v>
      </c>
    </row>
    <row r="8" spans="1:74" ht="12" customHeight="1">
      <c r="B8" s="5"/>
      <c r="D8" s="10" t="s">
        <v>19</v>
      </c>
      <c r="K8" s="11" t="s">
        <v>20</v>
      </c>
      <c r="AK8" s="10" t="s">
        <v>21</v>
      </c>
      <c r="AN8" s="11" t="s">
        <v>22</v>
      </c>
      <c r="AR8" s="5"/>
      <c r="BS8" s="2" t="s">
        <v>23</v>
      </c>
    </row>
    <row r="9" spans="1:74" ht="14.45" customHeight="1">
      <c r="B9" s="5"/>
      <c r="AR9" s="5"/>
      <c r="BS9" s="2" t="s">
        <v>24</v>
      </c>
    </row>
    <row r="10" spans="1:74" ht="12" customHeight="1">
      <c r="B10" s="5"/>
      <c r="D10" s="10" t="s">
        <v>25</v>
      </c>
      <c r="AK10" s="10" t="s">
        <v>26</v>
      </c>
      <c r="AN10" s="11"/>
      <c r="AR10" s="5"/>
      <c r="BS10" s="2" t="s">
        <v>15</v>
      </c>
    </row>
    <row r="11" spans="1:74" ht="18.600000000000001" customHeight="1">
      <c r="B11" s="5"/>
      <c r="E11" s="11" t="s">
        <v>27</v>
      </c>
      <c r="AK11" s="10" t="s">
        <v>28</v>
      </c>
      <c r="AN11" s="11"/>
      <c r="AR11" s="5"/>
      <c r="BS11" s="2" t="s">
        <v>15</v>
      </c>
    </row>
    <row r="12" spans="1:74" ht="6.95" customHeight="1">
      <c r="B12" s="5"/>
      <c r="AR12" s="5"/>
      <c r="BS12" s="2" t="s">
        <v>15</v>
      </c>
    </row>
    <row r="13" spans="1:74" ht="12" customHeight="1">
      <c r="B13" s="5"/>
      <c r="D13" s="10" t="s">
        <v>29</v>
      </c>
      <c r="AK13" s="10" t="s">
        <v>26</v>
      </c>
      <c r="AN13" s="11"/>
      <c r="AR13" s="5"/>
      <c r="BS13" s="2" t="s">
        <v>15</v>
      </c>
    </row>
    <row r="14" spans="1:74" ht="12.75">
      <c r="B14" s="5"/>
      <c r="E14" s="11" t="s">
        <v>27</v>
      </c>
      <c r="AK14" s="10" t="s">
        <v>28</v>
      </c>
      <c r="AN14" s="11"/>
      <c r="AR14" s="5"/>
      <c r="BS14" s="2" t="s">
        <v>15</v>
      </c>
    </row>
    <row r="15" spans="1:74" ht="6.95" customHeight="1">
      <c r="B15" s="5"/>
      <c r="AR15" s="5"/>
      <c r="BS15" s="2" t="s">
        <v>2</v>
      </c>
    </row>
    <row r="16" spans="1:74" ht="12" customHeight="1">
      <c r="B16" s="5"/>
      <c r="D16" s="10" t="s">
        <v>30</v>
      </c>
      <c r="AK16" s="10" t="s">
        <v>26</v>
      </c>
      <c r="AN16" s="11"/>
      <c r="AR16" s="5"/>
      <c r="BS16" s="2" t="s">
        <v>2</v>
      </c>
    </row>
    <row r="17" spans="1:71" ht="18.600000000000001" customHeight="1">
      <c r="B17" s="5"/>
      <c r="E17" s="11" t="s">
        <v>27</v>
      </c>
      <c r="AK17" s="10" t="s">
        <v>28</v>
      </c>
      <c r="AN17" s="11"/>
      <c r="AR17" s="5"/>
      <c r="BS17" s="2" t="s">
        <v>31</v>
      </c>
    </row>
    <row r="18" spans="1:71" ht="6.95" customHeight="1">
      <c r="B18" s="5"/>
      <c r="AR18" s="5"/>
      <c r="BS18" s="2" t="s">
        <v>5</v>
      </c>
    </row>
    <row r="19" spans="1:71" ht="12" customHeight="1">
      <c r="B19" s="5"/>
      <c r="D19" s="10" t="s">
        <v>32</v>
      </c>
      <c r="AK19" s="10" t="s">
        <v>26</v>
      </c>
      <c r="AN19" s="11"/>
      <c r="AR19" s="5"/>
      <c r="BS19" s="2" t="s">
        <v>15</v>
      </c>
    </row>
    <row r="20" spans="1:71" ht="18.600000000000001" customHeight="1">
      <c r="B20" s="5"/>
      <c r="E20" s="11" t="s">
        <v>27</v>
      </c>
      <c r="AK20" s="10" t="s">
        <v>28</v>
      </c>
      <c r="AN20" s="11"/>
      <c r="AR20" s="5"/>
      <c r="BS20" s="2" t="s">
        <v>31</v>
      </c>
    </row>
    <row r="21" spans="1:71" ht="6.95" customHeight="1">
      <c r="B21" s="5"/>
      <c r="AR21" s="5"/>
    </row>
    <row r="22" spans="1:71" ht="12" customHeight="1">
      <c r="B22" s="5"/>
      <c r="D22" s="10" t="s">
        <v>33</v>
      </c>
      <c r="AR22" s="5"/>
    </row>
    <row r="23" spans="1:71" ht="16.5" customHeight="1">
      <c r="B23" s="5"/>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R23" s="5"/>
    </row>
    <row r="24" spans="1:71" ht="6.95" customHeight="1">
      <c r="B24" s="5"/>
      <c r="AR24" s="5"/>
    </row>
    <row r="25" spans="1:71" ht="6.95" customHeight="1">
      <c r="B25" s="5"/>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R25" s="5"/>
    </row>
    <row r="26" spans="1:71" s="17" customFormat="1" ht="25.9" customHeight="1">
      <c r="A26" s="13"/>
      <c r="B26" s="14"/>
      <c r="C26" s="13"/>
      <c r="D26" s="15" t="s">
        <v>34</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265">
        <f>ROUND(AG94,2)</f>
        <v>0</v>
      </c>
      <c r="AL26" s="265"/>
      <c r="AM26" s="265"/>
      <c r="AN26" s="265"/>
      <c r="AO26" s="265"/>
      <c r="AP26" s="13"/>
      <c r="AQ26" s="13"/>
      <c r="AR26" s="14"/>
      <c r="BE26" s="13"/>
    </row>
    <row r="27" spans="1:71" s="17" customFormat="1" ht="6.95" customHeight="1">
      <c r="A27" s="13"/>
      <c r="B27" s="14"/>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4"/>
      <c r="BE27" s="13"/>
    </row>
    <row r="28" spans="1:71" s="17" customFormat="1" ht="12.75">
      <c r="A28" s="13"/>
      <c r="B28" s="14"/>
      <c r="C28" s="13"/>
      <c r="D28" s="13"/>
      <c r="E28" s="13"/>
      <c r="F28" s="13"/>
      <c r="G28" s="13"/>
      <c r="H28" s="13"/>
      <c r="I28" s="13"/>
      <c r="J28" s="13"/>
      <c r="K28" s="13"/>
      <c r="L28" s="266" t="s">
        <v>35</v>
      </c>
      <c r="M28" s="266"/>
      <c r="N28" s="266"/>
      <c r="O28" s="266"/>
      <c r="P28" s="266"/>
      <c r="Q28" s="13"/>
      <c r="R28" s="13"/>
      <c r="S28" s="13"/>
      <c r="T28" s="13"/>
      <c r="U28" s="13"/>
      <c r="V28" s="13"/>
      <c r="W28" s="266" t="s">
        <v>36</v>
      </c>
      <c r="X28" s="266"/>
      <c r="Y28" s="266"/>
      <c r="Z28" s="266"/>
      <c r="AA28" s="266"/>
      <c r="AB28" s="266"/>
      <c r="AC28" s="266"/>
      <c r="AD28" s="266"/>
      <c r="AE28" s="266"/>
      <c r="AF28" s="13"/>
      <c r="AG28" s="13"/>
      <c r="AH28" s="13"/>
      <c r="AI28" s="13"/>
      <c r="AJ28" s="13"/>
      <c r="AK28" s="266" t="s">
        <v>37</v>
      </c>
      <c r="AL28" s="266"/>
      <c r="AM28" s="266"/>
      <c r="AN28" s="266"/>
      <c r="AO28" s="266"/>
      <c r="AP28" s="13"/>
      <c r="AQ28" s="13"/>
      <c r="AR28" s="14"/>
      <c r="BE28" s="13"/>
    </row>
    <row r="29" spans="1:71" s="18" customFormat="1" ht="14.45" customHeight="1">
      <c r="B29" s="19"/>
      <c r="D29" s="10" t="s">
        <v>38</v>
      </c>
      <c r="F29" s="10" t="s">
        <v>39</v>
      </c>
      <c r="L29" s="267">
        <v>0.21</v>
      </c>
      <c r="M29" s="267"/>
      <c r="N29" s="267"/>
      <c r="O29" s="267"/>
      <c r="P29" s="267"/>
      <c r="W29" s="268">
        <f>ROUND(AZ94, 2)</f>
        <v>0</v>
      </c>
      <c r="X29" s="268"/>
      <c r="Y29" s="268"/>
      <c r="Z29" s="268"/>
      <c r="AA29" s="268"/>
      <c r="AB29" s="268"/>
      <c r="AC29" s="268"/>
      <c r="AD29" s="268"/>
      <c r="AE29" s="268"/>
      <c r="AK29" s="268">
        <f>ROUND(AV94, 2)</f>
        <v>0</v>
      </c>
      <c r="AL29" s="268"/>
      <c r="AM29" s="268"/>
      <c r="AN29" s="268"/>
      <c r="AO29" s="268"/>
      <c r="AR29" s="19"/>
    </row>
    <row r="30" spans="1:71" s="18" customFormat="1" ht="14.45" customHeight="1">
      <c r="B30" s="19"/>
      <c r="F30" s="10" t="s">
        <v>40</v>
      </c>
      <c r="L30" s="267">
        <v>0.15</v>
      </c>
      <c r="M30" s="267"/>
      <c r="N30" s="267"/>
      <c r="O30" s="267"/>
      <c r="P30" s="267"/>
      <c r="W30" s="268">
        <f>ROUND(BA94, 2)</f>
        <v>0</v>
      </c>
      <c r="X30" s="268"/>
      <c r="Y30" s="268"/>
      <c r="Z30" s="268"/>
      <c r="AA30" s="268"/>
      <c r="AB30" s="268"/>
      <c r="AC30" s="268"/>
      <c r="AD30" s="268"/>
      <c r="AE30" s="268"/>
      <c r="AK30" s="268">
        <f>ROUND(AW94, 2)</f>
        <v>0</v>
      </c>
      <c r="AL30" s="268"/>
      <c r="AM30" s="268"/>
      <c r="AN30" s="268"/>
      <c r="AO30" s="268"/>
      <c r="AR30" s="19"/>
    </row>
    <row r="31" spans="1:71" s="18" customFormat="1" ht="14.45" hidden="1" customHeight="1">
      <c r="B31" s="19"/>
      <c r="F31" s="10" t="s">
        <v>41</v>
      </c>
      <c r="L31" s="267">
        <v>0.21</v>
      </c>
      <c r="M31" s="267"/>
      <c r="N31" s="267"/>
      <c r="O31" s="267"/>
      <c r="P31" s="267"/>
      <c r="W31" s="268">
        <f>ROUND(BB94, 2)</f>
        <v>0</v>
      </c>
      <c r="X31" s="268"/>
      <c r="Y31" s="268"/>
      <c r="Z31" s="268"/>
      <c r="AA31" s="268"/>
      <c r="AB31" s="268"/>
      <c r="AC31" s="268"/>
      <c r="AD31" s="268"/>
      <c r="AE31" s="268"/>
      <c r="AK31" s="268">
        <v>0</v>
      </c>
      <c r="AL31" s="268"/>
      <c r="AM31" s="268"/>
      <c r="AN31" s="268"/>
      <c r="AO31" s="268"/>
      <c r="AR31" s="19"/>
    </row>
    <row r="32" spans="1:71" s="18" customFormat="1" ht="14.45" hidden="1" customHeight="1">
      <c r="B32" s="19"/>
      <c r="F32" s="10" t="s">
        <v>42</v>
      </c>
      <c r="L32" s="267">
        <v>0.15</v>
      </c>
      <c r="M32" s="267"/>
      <c r="N32" s="267"/>
      <c r="O32" s="267"/>
      <c r="P32" s="267"/>
      <c r="W32" s="268">
        <f>ROUND(BC94, 2)</f>
        <v>0</v>
      </c>
      <c r="X32" s="268"/>
      <c r="Y32" s="268"/>
      <c r="Z32" s="268"/>
      <c r="AA32" s="268"/>
      <c r="AB32" s="268"/>
      <c r="AC32" s="268"/>
      <c r="AD32" s="268"/>
      <c r="AE32" s="268"/>
      <c r="AK32" s="268">
        <v>0</v>
      </c>
      <c r="AL32" s="268"/>
      <c r="AM32" s="268"/>
      <c r="AN32" s="268"/>
      <c r="AO32" s="268"/>
      <c r="AR32" s="19"/>
    </row>
    <row r="33" spans="1:57" s="18" customFormat="1" ht="14.45" hidden="1" customHeight="1">
      <c r="B33" s="19"/>
      <c r="F33" s="10" t="s">
        <v>43</v>
      </c>
      <c r="L33" s="267">
        <v>0</v>
      </c>
      <c r="M33" s="267"/>
      <c r="N33" s="267"/>
      <c r="O33" s="267"/>
      <c r="P33" s="267"/>
      <c r="W33" s="268">
        <f>ROUND(BD94, 2)</f>
        <v>0</v>
      </c>
      <c r="X33" s="268"/>
      <c r="Y33" s="268"/>
      <c r="Z33" s="268"/>
      <c r="AA33" s="268"/>
      <c r="AB33" s="268"/>
      <c r="AC33" s="268"/>
      <c r="AD33" s="268"/>
      <c r="AE33" s="268"/>
      <c r="AK33" s="268">
        <v>0</v>
      </c>
      <c r="AL33" s="268"/>
      <c r="AM33" s="268"/>
      <c r="AN33" s="268"/>
      <c r="AO33" s="268"/>
      <c r="AR33" s="19"/>
    </row>
    <row r="34" spans="1:57" s="17" customFormat="1" ht="6.95" customHeight="1">
      <c r="A34" s="13"/>
      <c r="B34" s="1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4"/>
      <c r="BE34" s="13"/>
    </row>
    <row r="35" spans="1:57" s="17" customFormat="1" ht="25.9" customHeight="1">
      <c r="A35" s="13"/>
      <c r="B35" s="14"/>
      <c r="C35" s="20"/>
      <c r="D35" s="21" t="s">
        <v>44</v>
      </c>
      <c r="E35" s="22"/>
      <c r="F35" s="22"/>
      <c r="G35" s="22"/>
      <c r="H35" s="22"/>
      <c r="I35" s="22"/>
      <c r="J35" s="22"/>
      <c r="K35" s="22"/>
      <c r="L35" s="22"/>
      <c r="M35" s="22"/>
      <c r="N35" s="22"/>
      <c r="O35" s="22"/>
      <c r="P35" s="22"/>
      <c r="Q35" s="22"/>
      <c r="R35" s="22"/>
      <c r="S35" s="22"/>
      <c r="T35" s="23" t="s">
        <v>45</v>
      </c>
      <c r="U35" s="22"/>
      <c r="V35" s="22"/>
      <c r="W35" s="22"/>
      <c r="X35" s="269" t="s">
        <v>46</v>
      </c>
      <c r="Y35" s="269"/>
      <c r="Z35" s="269"/>
      <c r="AA35" s="269"/>
      <c r="AB35" s="269"/>
      <c r="AC35" s="22"/>
      <c r="AD35" s="22"/>
      <c r="AE35" s="22"/>
      <c r="AF35" s="22"/>
      <c r="AG35" s="22"/>
      <c r="AH35" s="22"/>
      <c r="AI35" s="22"/>
      <c r="AJ35" s="22"/>
      <c r="AK35" s="270">
        <f>SUM(AK26:AK33)</f>
        <v>0</v>
      </c>
      <c r="AL35" s="270"/>
      <c r="AM35" s="270"/>
      <c r="AN35" s="270"/>
      <c r="AO35" s="270"/>
      <c r="AP35" s="20"/>
      <c r="AQ35" s="20"/>
      <c r="AR35" s="14"/>
      <c r="BE35" s="13"/>
    </row>
    <row r="36" spans="1:57" s="17" customFormat="1" ht="6.95" customHeight="1">
      <c r="A36" s="13"/>
      <c r="B36" s="14"/>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4"/>
      <c r="BE36" s="13"/>
    </row>
    <row r="37" spans="1:57" s="17" customFormat="1" ht="14.45" customHeight="1">
      <c r="A37" s="13"/>
      <c r="B37" s="14"/>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4"/>
      <c r="BE37" s="13"/>
    </row>
    <row r="38" spans="1:57" ht="14.45" customHeight="1">
      <c r="B38" s="5"/>
      <c r="AR38" s="5"/>
    </row>
    <row r="39" spans="1:57" ht="14.45" customHeight="1">
      <c r="B39" s="5"/>
      <c r="AR39" s="5"/>
    </row>
    <row r="40" spans="1:57" ht="14.45" customHeight="1">
      <c r="B40" s="5"/>
      <c r="AR40" s="5"/>
    </row>
    <row r="41" spans="1:57" ht="14.45" customHeight="1">
      <c r="B41" s="5"/>
      <c r="AR41" s="5"/>
    </row>
    <row r="42" spans="1:57" ht="14.45" customHeight="1">
      <c r="B42" s="5"/>
      <c r="AR42" s="5"/>
    </row>
    <row r="43" spans="1:57" ht="14.45" customHeight="1">
      <c r="B43" s="5"/>
      <c r="AR43" s="5"/>
    </row>
    <row r="44" spans="1:57" ht="14.45" customHeight="1">
      <c r="B44" s="5"/>
      <c r="AR44" s="5"/>
    </row>
    <row r="45" spans="1:57" ht="14.45" customHeight="1">
      <c r="B45" s="5"/>
      <c r="AR45" s="5"/>
    </row>
    <row r="46" spans="1:57" ht="14.45" customHeight="1">
      <c r="B46" s="5"/>
      <c r="AR46" s="5"/>
    </row>
    <row r="47" spans="1:57" ht="14.45" customHeight="1">
      <c r="B47" s="5"/>
      <c r="AR47" s="5"/>
    </row>
    <row r="48" spans="1:57" ht="14.45" customHeight="1">
      <c r="B48" s="5"/>
      <c r="AR48" s="5"/>
    </row>
    <row r="49" spans="1:57" s="17" customFormat="1" ht="14.45" customHeight="1">
      <c r="B49" s="24"/>
      <c r="D49" s="25" t="s">
        <v>47</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5" t="s">
        <v>48</v>
      </c>
      <c r="AI49" s="26"/>
      <c r="AJ49" s="26"/>
      <c r="AK49" s="26"/>
      <c r="AL49" s="26"/>
      <c r="AM49" s="26"/>
      <c r="AN49" s="26"/>
      <c r="AO49" s="26"/>
      <c r="AR49" s="24"/>
    </row>
    <row r="50" spans="1:57">
      <c r="B50" s="5"/>
      <c r="AR50" s="5"/>
    </row>
    <row r="51" spans="1:57">
      <c r="B51" s="5"/>
      <c r="AR51" s="5"/>
    </row>
    <row r="52" spans="1:57">
      <c r="B52" s="5"/>
      <c r="AR52" s="5"/>
    </row>
    <row r="53" spans="1:57">
      <c r="B53" s="5"/>
      <c r="AR53" s="5"/>
    </row>
    <row r="54" spans="1:57">
      <c r="B54" s="5"/>
      <c r="AR54" s="5"/>
    </row>
    <row r="55" spans="1:57">
      <c r="B55" s="5"/>
      <c r="AR55" s="5"/>
    </row>
    <row r="56" spans="1:57">
      <c r="B56" s="5"/>
      <c r="AR56" s="5"/>
    </row>
    <row r="57" spans="1:57">
      <c r="B57" s="5"/>
      <c r="AR57" s="5"/>
    </row>
    <row r="58" spans="1:57">
      <c r="B58" s="5"/>
      <c r="AR58" s="5"/>
    </row>
    <row r="59" spans="1:57">
      <c r="B59" s="5"/>
      <c r="AR59" s="5"/>
    </row>
    <row r="60" spans="1:57" s="17" customFormat="1" ht="12.75">
      <c r="A60" s="13"/>
      <c r="B60" s="14"/>
      <c r="C60" s="13"/>
      <c r="D60" s="27" t="s">
        <v>49</v>
      </c>
      <c r="E60" s="16"/>
      <c r="F60" s="16"/>
      <c r="G60" s="16"/>
      <c r="H60" s="16"/>
      <c r="I60" s="16"/>
      <c r="J60" s="16"/>
      <c r="K60" s="16"/>
      <c r="L60" s="16"/>
      <c r="M60" s="16"/>
      <c r="N60" s="16"/>
      <c r="O60" s="16"/>
      <c r="P60" s="16"/>
      <c r="Q60" s="16"/>
      <c r="R60" s="16"/>
      <c r="S60" s="16"/>
      <c r="T60" s="16"/>
      <c r="U60" s="16"/>
      <c r="V60" s="27" t="s">
        <v>50</v>
      </c>
      <c r="W60" s="16"/>
      <c r="X60" s="16"/>
      <c r="Y60" s="16"/>
      <c r="Z60" s="16"/>
      <c r="AA60" s="16"/>
      <c r="AB60" s="16"/>
      <c r="AC60" s="16"/>
      <c r="AD60" s="16"/>
      <c r="AE60" s="16"/>
      <c r="AF60" s="16"/>
      <c r="AG60" s="16"/>
      <c r="AH60" s="27" t="s">
        <v>49</v>
      </c>
      <c r="AI60" s="16"/>
      <c r="AJ60" s="16"/>
      <c r="AK60" s="16"/>
      <c r="AL60" s="16"/>
      <c r="AM60" s="27" t="s">
        <v>50</v>
      </c>
      <c r="AN60" s="16"/>
      <c r="AO60" s="16"/>
      <c r="AP60" s="13"/>
      <c r="AQ60" s="13"/>
      <c r="AR60" s="14"/>
      <c r="BE60" s="13"/>
    </row>
    <row r="61" spans="1:57">
      <c r="B61" s="5"/>
      <c r="AR61" s="5"/>
    </row>
    <row r="62" spans="1:57">
      <c r="B62" s="5"/>
      <c r="AR62" s="5"/>
    </row>
    <row r="63" spans="1:57">
      <c r="B63" s="5"/>
      <c r="AR63" s="5"/>
    </row>
    <row r="64" spans="1:57" s="17" customFormat="1" ht="12.75">
      <c r="A64" s="13"/>
      <c r="B64" s="14"/>
      <c r="C64" s="13"/>
      <c r="D64" s="25" t="s">
        <v>51</v>
      </c>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5" t="s">
        <v>52</v>
      </c>
      <c r="AI64" s="28"/>
      <c r="AJ64" s="28"/>
      <c r="AK64" s="28"/>
      <c r="AL64" s="28"/>
      <c r="AM64" s="28"/>
      <c r="AN64" s="28"/>
      <c r="AO64" s="28"/>
      <c r="AP64" s="13"/>
      <c r="AQ64" s="13"/>
      <c r="AR64" s="14"/>
      <c r="BE64" s="13"/>
    </row>
    <row r="65" spans="1:57">
      <c r="B65" s="5"/>
      <c r="AR65" s="5"/>
    </row>
    <row r="66" spans="1:57">
      <c r="B66" s="5"/>
      <c r="AR66" s="5"/>
    </row>
    <row r="67" spans="1:57">
      <c r="B67" s="5"/>
      <c r="AR67" s="5"/>
    </row>
    <row r="68" spans="1:57">
      <c r="B68" s="5"/>
      <c r="AR68" s="5"/>
    </row>
    <row r="69" spans="1:57">
      <c r="B69" s="5"/>
      <c r="AR69" s="5"/>
    </row>
    <row r="70" spans="1:57">
      <c r="B70" s="5"/>
      <c r="AR70" s="5"/>
    </row>
    <row r="71" spans="1:57">
      <c r="B71" s="5"/>
      <c r="AR71" s="5"/>
    </row>
    <row r="72" spans="1:57">
      <c r="B72" s="5"/>
      <c r="AR72" s="5"/>
    </row>
    <row r="73" spans="1:57">
      <c r="B73" s="5"/>
      <c r="AR73" s="5"/>
    </row>
    <row r="74" spans="1:57">
      <c r="B74" s="5"/>
      <c r="AR74" s="5"/>
    </row>
    <row r="75" spans="1:57" s="17" customFormat="1" ht="12.75">
      <c r="A75" s="13"/>
      <c r="B75" s="14"/>
      <c r="C75" s="13"/>
      <c r="D75" s="27" t="s">
        <v>49</v>
      </c>
      <c r="E75" s="16"/>
      <c r="F75" s="16"/>
      <c r="G75" s="16"/>
      <c r="H75" s="16"/>
      <c r="I75" s="16"/>
      <c r="J75" s="16"/>
      <c r="K75" s="16"/>
      <c r="L75" s="16"/>
      <c r="M75" s="16"/>
      <c r="N75" s="16"/>
      <c r="O75" s="16"/>
      <c r="P75" s="16"/>
      <c r="Q75" s="16"/>
      <c r="R75" s="16"/>
      <c r="S75" s="16"/>
      <c r="T75" s="16"/>
      <c r="U75" s="16"/>
      <c r="V75" s="27" t="s">
        <v>50</v>
      </c>
      <c r="W75" s="16"/>
      <c r="X75" s="16"/>
      <c r="Y75" s="16"/>
      <c r="Z75" s="16"/>
      <c r="AA75" s="16"/>
      <c r="AB75" s="16"/>
      <c r="AC75" s="16"/>
      <c r="AD75" s="16"/>
      <c r="AE75" s="16"/>
      <c r="AF75" s="16"/>
      <c r="AG75" s="16"/>
      <c r="AH75" s="27" t="s">
        <v>49</v>
      </c>
      <c r="AI75" s="16"/>
      <c r="AJ75" s="16"/>
      <c r="AK75" s="16"/>
      <c r="AL75" s="16"/>
      <c r="AM75" s="27" t="s">
        <v>50</v>
      </c>
      <c r="AN75" s="16"/>
      <c r="AO75" s="16"/>
      <c r="AP75" s="13"/>
      <c r="AQ75" s="13"/>
      <c r="AR75" s="14"/>
      <c r="BE75" s="13"/>
    </row>
    <row r="76" spans="1:57" s="17" customFormat="1">
      <c r="A76" s="13"/>
      <c r="B76" s="1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4"/>
      <c r="BE76" s="13"/>
    </row>
    <row r="77" spans="1:57" s="17" customFormat="1" ht="6.95" customHeight="1">
      <c r="A77" s="13"/>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14"/>
      <c r="BE77" s="13"/>
    </row>
    <row r="81" spans="1:91" s="17" customFormat="1" ht="6.95" customHeight="1">
      <c r="A81" s="13"/>
      <c r="B81" s="31"/>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14"/>
      <c r="BE81" s="13"/>
    </row>
    <row r="82" spans="1:91" s="17" customFormat="1" ht="24.95" customHeight="1">
      <c r="A82" s="13"/>
      <c r="B82" s="14"/>
      <c r="C82" s="6" t="s">
        <v>53</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4"/>
      <c r="BE82" s="13"/>
    </row>
    <row r="83" spans="1:91" s="17" customFormat="1" ht="6.95" customHeight="1">
      <c r="A83" s="13"/>
      <c r="B83" s="1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4"/>
      <c r="BE83" s="13"/>
    </row>
    <row r="84" spans="1:91" s="33" customFormat="1" ht="12" customHeight="1">
      <c r="B84" s="34"/>
      <c r="C84" s="10" t="s">
        <v>11</v>
      </c>
      <c r="L84" s="33" t="str">
        <f>K5</f>
        <v>FE/01/2022</v>
      </c>
      <c r="AR84" s="34"/>
    </row>
    <row r="85" spans="1:91" s="35" customFormat="1" ht="36.950000000000003" customHeight="1">
      <c r="B85" s="36"/>
      <c r="C85" s="37" t="s">
        <v>13</v>
      </c>
      <c r="L85" s="271" t="str">
        <f>K6</f>
        <v>Infastruktrura pro elektromobilitu II, část 3 Lokalita Vítkovická</v>
      </c>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R85" s="36"/>
    </row>
    <row r="86" spans="1:91" s="17" customFormat="1" ht="6.95" customHeight="1">
      <c r="A86" s="13"/>
      <c r="B86" s="1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4"/>
      <c r="BE86" s="13"/>
    </row>
    <row r="87" spans="1:91" s="17" customFormat="1" ht="12" customHeight="1">
      <c r="A87" s="13"/>
      <c r="B87" s="14"/>
      <c r="C87" s="10" t="s">
        <v>19</v>
      </c>
      <c r="D87" s="13"/>
      <c r="E87" s="13"/>
      <c r="F87" s="13"/>
      <c r="G87" s="13"/>
      <c r="H87" s="13"/>
      <c r="I87" s="13"/>
      <c r="J87" s="13"/>
      <c r="K87" s="13"/>
      <c r="L87" s="38" t="str">
        <f>IF(K8="","",K8)</f>
        <v>Ostrava - DPO Vítkovická</v>
      </c>
      <c r="M87" s="13"/>
      <c r="N87" s="13"/>
      <c r="O87" s="13"/>
      <c r="P87" s="13"/>
      <c r="Q87" s="13"/>
      <c r="R87" s="13"/>
      <c r="S87" s="13"/>
      <c r="T87" s="13"/>
      <c r="U87" s="13"/>
      <c r="V87" s="13"/>
      <c r="W87" s="13"/>
      <c r="X87" s="13"/>
      <c r="Y87" s="13"/>
      <c r="Z87" s="13"/>
      <c r="AA87" s="13"/>
      <c r="AB87" s="13"/>
      <c r="AC87" s="13"/>
      <c r="AD87" s="13"/>
      <c r="AE87" s="13"/>
      <c r="AF87" s="13"/>
      <c r="AG87" s="13"/>
      <c r="AH87" s="13"/>
      <c r="AI87" s="10" t="s">
        <v>21</v>
      </c>
      <c r="AJ87" s="13"/>
      <c r="AK87" s="13"/>
      <c r="AL87" s="13"/>
      <c r="AM87" s="272" t="str">
        <f>IF(AN8= "","",AN8)</f>
        <v>18. 3. 2022</v>
      </c>
      <c r="AN87" s="272"/>
      <c r="AO87" s="13"/>
      <c r="AP87" s="13"/>
      <c r="AQ87" s="13"/>
      <c r="AR87" s="14"/>
      <c r="BE87" s="13"/>
    </row>
    <row r="88" spans="1:91" s="17" customFormat="1" ht="6.95" customHeight="1">
      <c r="A88" s="13"/>
      <c r="B88" s="1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4"/>
      <c r="BE88" s="13"/>
    </row>
    <row r="89" spans="1:91" s="17" customFormat="1" ht="15.2" customHeight="1">
      <c r="A89" s="13"/>
      <c r="B89" s="14"/>
      <c r="C89" s="10" t="s">
        <v>25</v>
      </c>
      <c r="D89" s="13"/>
      <c r="E89" s="13"/>
      <c r="F89" s="13"/>
      <c r="G89" s="13"/>
      <c r="H89" s="13"/>
      <c r="I89" s="13"/>
      <c r="J89" s="13"/>
      <c r="K89" s="13"/>
      <c r="L89" s="33" t="str">
        <f>IF(E11= "","",E11)</f>
        <v xml:space="preserve"> </v>
      </c>
      <c r="M89" s="13"/>
      <c r="N89" s="13"/>
      <c r="O89" s="13"/>
      <c r="P89" s="13"/>
      <c r="Q89" s="13"/>
      <c r="R89" s="13"/>
      <c r="S89" s="13"/>
      <c r="T89" s="13"/>
      <c r="U89" s="13"/>
      <c r="V89" s="13"/>
      <c r="W89" s="13"/>
      <c r="X89" s="13"/>
      <c r="Y89" s="13"/>
      <c r="Z89" s="13"/>
      <c r="AA89" s="13"/>
      <c r="AB89" s="13"/>
      <c r="AC89" s="13"/>
      <c r="AD89" s="13"/>
      <c r="AE89" s="13"/>
      <c r="AF89" s="13"/>
      <c r="AG89" s="13"/>
      <c r="AH89" s="13"/>
      <c r="AI89" s="10" t="s">
        <v>30</v>
      </c>
      <c r="AJ89" s="13"/>
      <c r="AK89" s="13"/>
      <c r="AL89" s="13"/>
      <c r="AM89" s="273" t="str">
        <f>IF(E17="","",E17)</f>
        <v xml:space="preserve"> </v>
      </c>
      <c r="AN89" s="273"/>
      <c r="AO89" s="273"/>
      <c r="AP89" s="273"/>
      <c r="AQ89" s="13"/>
      <c r="AR89" s="14"/>
      <c r="AS89" s="274" t="s">
        <v>54</v>
      </c>
      <c r="AT89" s="274"/>
      <c r="AU89" s="39"/>
      <c r="AV89" s="39"/>
      <c r="AW89" s="39"/>
      <c r="AX89" s="39"/>
      <c r="AY89" s="39"/>
      <c r="AZ89" s="39"/>
      <c r="BA89" s="39"/>
      <c r="BB89" s="39"/>
      <c r="BC89" s="39"/>
      <c r="BD89" s="40"/>
      <c r="BE89" s="13"/>
    </row>
    <row r="90" spans="1:91" s="17" customFormat="1" ht="15.2" customHeight="1">
      <c r="A90" s="13"/>
      <c r="B90" s="14"/>
      <c r="C90" s="10" t="s">
        <v>29</v>
      </c>
      <c r="D90" s="13"/>
      <c r="E90" s="13"/>
      <c r="F90" s="13"/>
      <c r="G90" s="13"/>
      <c r="H90" s="13"/>
      <c r="I90" s="13"/>
      <c r="J90" s="13"/>
      <c r="K90" s="13"/>
      <c r="L90" s="33" t="str">
        <f>IF(E14="","",E14)</f>
        <v xml:space="preserve"> </v>
      </c>
      <c r="M90" s="13"/>
      <c r="N90" s="13"/>
      <c r="O90" s="13"/>
      <c r="P90" s="13"/>
      <c r="Q90" s="13"/>
      <c r="R90" s="13"/>
      <c r="S90" s="13"/>
      <c r="T90" s="13"/>
      <c r="U90" s="13"/>
      <c r="V90" s="13"/>
      <c r="W90" s="13"/>
      <c r="X90" s="13"/>
      <c r="Y90" s="13"/>
      <c r="Z90" s="13"/>
      <c r="AA90" s="13"/>
      <c r="AB90" s="13"/>
      <c r="AC90" s="13"/>
      <c r="AD90" s="13"/>
      <c r="AE90" s="13"/>
      <c r="AF90" s="13"/>
      <c r="AG90" s="13"/>
      <c r="AH90" s="13"/>
      <c r="AI90" s="10" t="s">
        <v>32</v>
      </c>
      <c r="AJ90" s="13"/>
      <c r="AK90" s="13"/>
      <c r="AL90" s="13"/>
      <c r="AM90" s="273" t="str">
        <f>IF(E20="","",E20)</f>
        <v xml:space="preserve"> </v>
      </c>
      <c r="AN90" s="273"/>
      <c r="AO90" s="273"/>
      <c r="AP90" s="273"/>
      <c r="AQ90" s="13"/>
      <c r="AR90" s="14"/>
      <c r="AS90" s="274"/>
      <c r="AT90" s="274"/>
      <c r="AU90" s="41"/>
      <c r="AV90" s="41"/>
      <c r="AW90" s="41"/>
      <c r="AX90" s="41"/>
      <c r="AY90" s="41"/>
      <c r="AZ90" s="41"/>
      <c r="BA90" s="41"/>
      <c r="BB90" s="41"/>
      <c r="BC90" s="41"/>
      <c r="BD90" s="42"/>
      <c r="BE90" s="13"/>
    </row>
    <row r="91" spans="1:91" s="17" customFormat="1" ht="10.9" customHeight="1">
      <c r="A91" s="13"/>
      <c r="B91" s="1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4"/>
      <c r="AS91" s="274"/>
      <c r="AT91" s="274"/>
      <c r="AU91" s="41"/>
      <c r="AV91" s="41"/>
      <c r="AW91" s="41"/>
      <c r="AX91" s="41"/>
      <c r="AY91" s="41"/>
      <c r="AZ91" s="41"/>
      <c r="BA91" s="41"/>
      <c r="BB91" s="41"/>
      <c r="BC91" s="41"/>
      <c r="BD91" s="42"/>
      <c r="BE91" s="13"/>
    </row>
    <row r="92" spans="1:91" s="17" customFormat="1" ht="29.25" customHeight="1">
      <c r="A92" s="13"/>
      <c r="B92" s="14"/>
      <c r="C92" s="275" t="s">
        <v>55</v>
      </c>
      <c r="D92" s="275"/>
      <c r="E92" s="275"/>
      <c r="F92" s="275"/>
      <c r="G92" s="275"/>
      <c r="H92" s="43"/>
      <c r="I92" s="276" t="s">
        <v>56</v>
      </c>
      <c r="J92" s="276"/>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7" t="s">
        <v>57</v>
      </c>
      <c r="AH92" s="277"/>
      <c r="AI92" s="277"/>
      <c r="AJ92" s="277"/>
      <c r="AK92" s="277"/>
      <c r="AL92" s="277"/>
      <c r="AM92" s="277"/>
      <c r="AN92" s="278" t="s">
        <v>58</v>
      </c>
      <c r="AO92" s="278"/>
      <c r="AP92" s="278"/>
      <c r="AQ92" s="44" t="s">
        <v>59</v>
      </c>
      <c r="AR92" s="14"/>
      <c r="AS92" s="45" t="s">
        <v>60</v>
      </c>
      <c r="AT92" s="46" t="s">
        <v>61</v>
      </c>
      <c r="AU92" s="46" t="s">
        <v>62</v>
      </c>
      <c r="AV92" s="46" t="s">
        <v>63</v>
      </c>
      <c r="AW92" s="46" t="s">
        <v>64</v>
      </c>
      <c r="AX92" s="46" t="s">
        <v>65</v>
      </c>
      <c r="AY92" s="46" t="s">
        <v>66</v>
      </c>
      <c r="AZ92" s="46" t="s">
        <v>67</v>
      </c>
      <c r="BA92" s="46" t="s">
        <v>68</v>
      </c>
      <c r="BB92" s="46" t="s">
        <v>69</v>
      </c>
      <c r="BC92" s="46" t="s">
        <v>70</v>
      </c>
      <c r="BD92" s="47" t="s">
        <v>71</v>
      </c>
      <c r="BE92" s="13"/>
    </row>
    <row r="93" spans="1:91" s="17" customFormat="1" ht="10.9" customHeight="1">
      <c r="A93" s="13"/>
      <c r="B93" s="1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4"/>
      <c r="AS93" s="48"/>
      <c r="AT93" s="49"/>
      <c r="AU93" s="49"/>
      <c r="AV93" s="49"/>
      <c r="AW93" s="49"/>
      <c r="AX93" s="49"/>
      <c r="AY93" s="49"/>
      <c r="AZ93" s="49"/>
      <c r="BA93" s="49"/>
      <c r="BB93" s="49"/>
      <c r="BC93" s="49"/>
      <c r="BD93" s="50"/>
      <c r="BE93" s="13"/>
    </row>
    <row r="94" spans="1:91" s="51" customFormat="1" ht="32.450000000000003" customHeight="1">
      <c r="B94" s="52"/>
      <c r="C94" s="53" t="s">
        <v>72</v>
      </c>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279">
        <f>ROUND(AG95+SUM(AG99:AG102),2)</f>
        <v>0</v>
      </c>
      <c r="AH94" s="279"/>
      <c r="AI94" s="279"/>
      <c r="AJ94" s="279"/>
      <c r="AK94" s="279"/>
      <c r="AL94" s="279"/>
      <c r="AM94" s="279"/>
      <c r="AN94" s="280">
        <f t="shared" ref="AN94:AN102" si="0">SUM(AG94,AT94)</f>
        <v>0</v>
      </c>
      <c r="AO94" s="280"/>
      <c r="AP94" s="280"/>
      <c r="AQ94" s="55"/>
      <c r="AR94" s="52"/>
      <c r="AS94" s="56">
        <f>ROUND(AS95+SUM(AS99:AS102),2)</f>
        <v>0</v>
      </c>
      <c r="AT94" s="57">
        <f t="shared" ref="AT94:AT102" si="1">ROUND(SUM(AV94:AW94),1)</f>
        <v>0</v>
      </c>
      <c r="AU94" s="58">
        <f>ROUND(AU95+SUM(AU99:AU102),5)</f>
        <v>9000.23668</v>
      </c>
      <c r="AV94" s="57">
        <f>ROUND(AZ94*L29,1)</f>
        <v>0</v>
      </c>
      <c r="AW94" s="57">
        <f>ROUND(BA94*L30,1)</f>
        <v>0</v>
      </c>
      <c r="AX94" s="57">
        <f>ROUND(BB94*L29,1)</f>
        <v>0</v>
      </c>
      <c r="AY94" s="57">
        <f>ROUND(BC94*L30,1)</f>
        <v>0</v>
      </c>
      <c r="AZ94" s="57">
        <f>ROUND(AZ95+SUM(AZ99:AZ102),2)</f>
        <v>0</v>
      </c>
      <c r="BA94" s="57">
        <f>ROUND(BA95+SUM(BA99:BA102),2)</f>
        <v>0</v>
      </c>
      <c r="BB94" s="57">
        <f>ROUND(BB95+SUM(BB99:BB102),2)</f>
        <v>0</v>
      </c>
      <c r="BC94" s="57">
        <f>ROUND(BC95+SUM(BC99:BC102),2)</f>
        <v>0</v>
      </c>
      <c r="BD94" s="59">
        <f>ROUND(BD95+SUM(BD99:BD102),2)</f>
        <v>0</v>
      </c>
      <c r="BS94" s="60" t="s">
        <v>73</v>
      </c>
      <c r="BT94" s="60" t="s">
        <v>74</v>
      </c>
      <c r="BU94" s="61" t="s">
        <v>75</v>
      </c>
      <c r="BV94" s="60" t="s">
        <v>76</v>
      </c>
      <c r="BW94" s="60" t="s">
        <v>3</v>
      </c>
      <c r="BX94" s="60" t="s">
        <v>77</v>
      </c>
      <c r="CL94" s="60"/>
    </row>
    <row r="95" spans="1:91" s="62" customFormat="1" ht="24.75" customHeight="1">
      <c r="B95" s="63"/>
      <c r="C95" s="64"/>
      <c r="D95" s="281" t="s">
        <v>78</v>
      </c>
      <c r="E95" s="281"/>
      <c r="F95" s="281"/>
      <c r="G95" s="281"/>
      <c r="H95" s="281"/>
      <c r="I95" s="65"/>
      <c r="J95" s="281" t="s">
        <v>79</v>
      </c>
      <c r="K95" s="281"/>
      <c r="L95" s="281"/>
      <c r="M95" s="281"/>
      <c r="N95" s="281"/>
      <c r="O95" s="281"/>
      <c r="P95" s="281"/>
      <c r="Q95" s="281"/>
      <c r="R95" s="281"/>
      <c r="S95" s="281"/>
      <c r="T95" s="281"/>
      <c r="U95" s="281"/>
      <c r="V95" s="281"/>
      <c r="W95" s="281"/>
      <c r="X95" s="281"/>
      <c r="Y95" s="281"/>
      <c r="Z95" s="281"/>
      <c r="AA95" s="281"/>
      <c r="AB95" s="281"/>
      <c r="AC95" s="281"/>
      <c r="AD95" s="281"/>
      <c r="AE95" s="281"/>
      <c r="AF95" s="281"/>
      <c r="AG95" s="282">
        <f>ROUND(SUM(AG96:AG98),2)</f>
        <v>0</v>
      </c>
      <c r="AH95" s="282"/>
      <c r="AI95" s="282"/>
      <c r="AJ95" s="282"/>
      <c r="AK95" s="282"/>
      <c r="AL95" s="282"/>
      <c r="AM95" s="282"/>
      <c r="AN95" s="283">
        <f t="shared" si="0"/>
        <v>0</v>
      </c>
      <c r="AO95" s="283"/>
      <c r="AP95" s="283"/>
      <c r="AQ95" s="66" t="s">
        <v>80</v>
      </c>
      <c r="AR95" s="63"/>
      <c r="AS95" s="67">
        <f>ROUND(SUM(AS96:AS98),2)</f>
        <v>0</v>
      </c>
      <c r="AT95" s="68">
        <f t="shared" si="1"/>
        <v>0</v>
      </c>
      <c r="AU95" s="69">
        <f>ROUND(SUM(AU96:AU98),5)</f>
        <v>7612.1369199999999</v>
      </c>
      <c r="AV95" s="68">
        <f>ROUND(AZ95*L29,1)</f>
        <v>0</v>
      </c>
      <c r="AW95" s="68">
        <f>ROUND(BA95*L30,1)</f>
        <v>0</v>
      </c>
      <c r="AX95" s="68">
        <f>ROUND(BB95*L29,1)</f>
        <v>0</v>
      </c>
      <c r="AY95" s="68">
        <f>ROUND(BC95*L30,1)</f>
        <v>0</v>
      </c>
      <c r="AZ95" s="68">
        <f>ROUND(SUM(AZ96:AZ98),2)</f>
        <v>0</v>
      </c>
      <c r="BA95" s="68">
        <f>ROUND(SUM(BA96:BA98),2)</f>
        <v>0</v>
      </c>
      <c r="BB95" s="68">
        <f>ROUND(SUM(BB96:BB98),2)</f>
        <v>0</v>
      </c>
      <c r="BC95" s="68">
        <f>ROUND(SUM(BC96:BC98),2)</f>
        <v>0</v>
      </c>
      <c r="BD95" s="70">
        <f>ROUND(SUM(BD96:BD98),2)</f>
        <v>0</v>
      </c>
      <c r="BS95" s="71" t="s">
        <v>73</v>
      </c>
      <c r="BT95" s="71" t="s">
        <v>18</v>
      </c>
      <c r="BU95" s="71" t="s">
        <v>75</v>
      </c>
      <c r="BV95" s="71" t="s">
        <v>76</v>
      </c>
      <c r="BW95" s="71" t="s">
        <v>81</v>
      </c>
      <c r="BX95" s="71" t="s">
        <v>3</v>
      </c>
      <c r="CL95" s="71"/>
      <c r="CM95" s="71" t="s">
        <v>74</v>
      </c>
    </row>
    <row r="96" spans="1:91" s="33" customFormat="1" ht="16.5" customHeight="1">
      <c r="A96" s="72" t="s">
        <v>82</v>
      </c>
      <c r="B96" s="34"/>
      <c r="C96" s="73"/>
      <c r="D96" s="73"/>
      <c r="E96" s="284" t="s">
        <v>78</v>
      </c>
      <c r="F96" s="284"/>
      <c r="G96" s="284"/>
      <c r="H96" s="284"/>
      <c r="I96" s="284"/>
      <c r="J96" s="73"/>
      <c r="K96" s="284" t="s">
        <v>83</v>
      </c>
      <c r="L96" s="284"/>
      <c r="M96" s="284"/>
      <c r="N96" s="284"/>
      <c r="O96" s="284"/>
      <c r="P96" s="284"/>
      <c r="Q96" s="284"/>
      <c r="R96" s="284"/>
      <c r="S96" s="284"/>
      <c r="T96" s="284"/>
      <c r="U96" s="284"/>
      <c r="V96" s="284"/>
      <c r="W96" s="284"/>
      <c r="X96" s="284"/>
      <c r="Y96" s="284"/>
      <c r="Z96" s="284"/>
      <c r="AA96" s="284"/>
      <c r="AB96" s="284"/>
      <c r="AC96" s="284"/>
      <c r="AD96" s="284"/>
      <c r="AE96" s="284"/>
      <c r="AF96" s="284"/>
      <c r="AG96" s="285">
        <f>'01 - Stavebně konstrukční...'!J32</f>
        <v>0</v>
      </c>
      <c r="AH96" s="285"/>
      <c r="AI96" s="285"/>
      <c r="AJ96" s="285"/>
      <c r="AK96" s="285"/>
      <c r="AL96" s="285"/>
      <c r="AM96" s="285"/>
      <c r="AN96" s="285">
        <f t="shared" si="0"/>
        <v>0</v>
      </c>
      <c r="AO96" s="285"/>
      <c r="AP96" s="285"/>
      <c r="AQ96" s="74" t="s">
        <v>84</v>
      </c>
      <c r="AR96" s="34"/>
      <c r="AS96" s="75">
        <v>0</v>
      </c>
      <c r="AT96" s="76">
        <f t="shared" si="1"/>
        <v>0</v>
      </c>
      <c r="AU96" s="77">
        <f>'01 - Stavebně konstrukční...'!P129</f>
        <v>2272.68271</v>
      </c>
      <c r="AV96" s="76">
        <f>'01 - Stavebně konstrukční...'!J35</f>
        <v>0</v>
      </c>
      <c r="AW96" s="76">
        <f>'01 - Stavebně konstrukční...'!J36</f>
        <v>0</v>
      </c>
      <c r="AX96" s="76">
        <f>'01 - Stavebně konstrukční...'!J37</f>
        <v>0</v>
      </c>
      <c r="AY96" s="76">
        <f>'01 - Stavebně konstrukční...'!J38</f>
        <v>0</v>
      </c>
      <c r="AZ96" s="76">
        <f>'01 - Stavebně konstrukční...'!F35</f>
        <v>0</v>
      </c>
      <c r="BA96" s="76">
        <f>'01 - Stavebně konstrukční...'!F36</f>
        <v>0</v>
      </c>
      <c r="BB96" s="76">
        <f>'01 - Stavebně konstrukční...'!F37</f>
        <v>0</v>
      </c>
      <c r="BC96" s="76">
        <f>'01 - Stavebně konstrukční...'!F38</f>
        <v>0</v>
      </c>
      <c r="BD96" s="78">
        <f>'01 - Stavebně konstrukční...'!F39</f>
        <v>0</v>
      </c>
      <c r="BT96" s="11" t="s">
        <v>85</v>
      </c>
      <c r="BV96" s="11" t="s">
        <v>76</v>
      </c>
      <c r="BW96" s="11" t="s">
        <v>86</v>
      </c>
      <c r="BX96" s="11" t="s">
        <v>81</v>
      </c>
      <c r="CL96" s="11"/>
    </row>
    <row r="97" spans="1:91" s="33" customFormat="1" ht="16.5" customHeight="1">
      <c r="A97" s="72" t="s">
        <v>82</v>
      </c>
      <c r="B97" s="34"/>
      <c r="C97" s="73"/>
      <c r="D97" s="73"/>
      <c r="E97" s="284" t="s">
        <v>87</v>
      </c>
      <c r="F97" s="284"/>
      <c r="G97" s="284"/>
      <c r="H97" s="284"/>
      <c r="I97" s="284"/>
      <c r="J97" s="73"/>
      <c r="K97" s="284" t="s">
        <v>88</v>
      </c>
      <c r="L97" s="284"/>
      <c r="M97" s="284"/>
      <c r="N97" s="284"/>
      <c r="O97" s="284"/>
      <c r="P97" s="284"/>
      <c r="Q97" s="284"/>
      <c r="R97" s="284"/>
      <c r="S97" s="284"/>
      <c r="T97" s="284"/>
      <c r="U97" s="284"/>
      <c r="V97" s="284"/>
      <c r="W97" s="284"/>
      <c r="X97" s="284"/>
      <c r="Y97" s="284"/>
      <c r="Z97" s="284"/>
      <c r="AA97" s="284"/>
      <c r="AB97" s="284"/>
      <c r="AC97" s="284"/>
      <c r="AD97" s="284"/>
      <c r="AE97" s="284"/>
      <c r="AF97" s="284"/>
      <c r="AG97" s="285">
        <f>'02 - Komunikace a zpevněn...'!J32</f>
        <v>0</v>
      </c>
      <c r="AH97" s="285"/>
      <c r="AI97" s="285"/>
      <c r="AJ97" s="285"/>
      <c r="AK97" s="285"/>
      <c r="AL97" s="285"/>
      <c r="AM97" s="285"/>
      <c r="AN97" s="285">
        <f t="shared" si="0"/>
        <v>0</v>
      </c>
      <c r="AO97" s="285"/>
      <c r="AP97" s="285"/>
      <c r="AQ97" s="74" t="s">
        <v>84</v>
      </c>
      <c r="AR97" s="34"/>
      <c r="AS97" s="75">
        <v>0</v>
      </c>
      <c r="AT97" s="76">
        <f t="shared" si="1"/>
        <v>0</v>
      </c>
      <c r="AU97" s="77">
        <f>'02 - Komunikace a zpevněn...'!P128</f>
        <v>2540.9506280000001</v>
      </c>
      <c r="AV97" s="76">
        <f>'02 - Komunikace a zpevněn...'!J35</f>
        <v>0</v>
      </c>
      <c r="AW97" s="76">
        <f>'02 - Komunikace a zpevněn...'!J36</f>
        <v>0</v>
      </c>
      <c r="AX97" s="76">
        <f>'02 - Komunikace a zpevněn...'!J37</f>
        <v>0</v>
      </c>
      <c r="AY97" s="76">
        <f>'02 - Komunikace a zpevněn...'!J38</f>
        <v>0</v>
      </c>
      <c r="AZ97" s="76">
        <f>'02 - Komunikace a zpevněn...'!F35</f>
        <v>0</v>
      </c>
      <c r="BA97" s="76">
        <f>'02 - Komunikace a zpevněn...'!F36</f>
        <v>0</v>
      </c>
      <c r="BB97" s="76">
        <f>'02 - Komunikace a zpevněn...'!F37</f>
        <v>0</v>
      </c>
      <c r="BC97" s="76">
        <f>'02 - Komunikace a zpevněn...'!F38</f>
        <v>0</v>
      </c>
      <c r="BD97" s="78">
        <f>'02 - Komunikace a zpevněn...'!F39</f>
        <v>0</v>
      </c>
      <c r="BT97" s="11" t="s">
        <v>85</v>
      </c>
      <c r="BV97" s="11" t="s">
        <v>76</v>
      </c>
      <c r="BW97" s="11" t="s">
        <v>89</v>
      </c>
      <c r="BX97" s="11" t="s">
        <v>81</v>
      </c>
      <c r="CL97" s="11"/>
    </row>
    <row r="98" spans="1:91" s="33" customFormat="1" ht="16.5" customHeight="1">
      <c r="A98" s="72" t="s">
        <v>82</v>
      </c>
      <c r="B98" s="34"/>
      <c r="C98" s="73"/>
      <c r="D98" s="73"/>
      <c r="E98" s="284" t="s">
        <v>90</v>
      </c>
      <c r="F98" s="284"/>
      <c r="G98" s="284"/>
      <c r="H98" s="284"/>
      <c r="I98" s="284"/>
      <c r="J98" s="73"/>
      <c r="K98" s="284" t="s">
        <v>91</v>
      </c>
      <c r="L98" s="284"/>
      <c r="M98" s="284"/>
      <c r="N98" s="284"/>
      <c r="O98" s="284"/>
      <c r="P98" s="284"/>
      <c r="Q98" s="284"/>
      <c r="R98" s="284"/>
      <c r="S98" s="284"/>
      <c r="T98" s="284"/>
      <c r="U98" s="284"/>
      <c r="V98" s="284"/>
      <c r="W98" s="284"/>
      <c r="X98" s="284"/>
      <c r="Y98" s="284"/>
      <c r="Z98" s="284"/>
      <c r="AA98" s="284"/>
      <c r="AB98" s="284"/>
      <c r="AC98" s="284"/>
      <c r="AD98" s="284"/>
      <c r="AE98" s="284"/>
      <c r="AF98" s="284"/>
      <c r="AG98" s="285">
        <f>'03 - Ocelové konstrukce'!J32</f>
        <v>0</v>
      </c>
      <c r="AH98" s="285"/>
      <c r="AI98" s="285"/>
      <c r="AJ98" s="285"/>
      <c r="AK98" s="285"/>
      <c r="AL98" s="285"/>
      <c r="AM98" s="285"/>
      <c r="AN98" s="285">
        <f t="shared" si="0"/>
        <v>0</v>
      </c>
      <c r="AO98" s="285"/>
      <c r="AP98" s="285"/>
      <c r="AQ98" s="74" t="s">
        <v>84</v>
      </c>
      <c r="AR98" s="34"/>
      <c r="AS98" s="75">
        <v>0</v>
      </c>
      <c r="AT98" s="76">
        <f t="shared" si="1"/>
        <v>0</v>
      </c>
      <c r="AU98" s="77">
        <f>'03 - Ocelové konstrukce'!P128</f>
        <v>2798.5035820000003</v>
      </c>
      <c r="AV98" s="76">
        <f>'03 - Ocelové konstrukce'!J35</f>
        <v>0</v>
      </c>
      <c r="AW98" s="76">
        <f>'03 - Ocelové konstrukce'!J36</f>
        <v>0</v>
      </c>
      <c r="AX98" s="76">
        <f>'03 - Ocelové konstrukce'!J37</f>
        <v>0</v>
      </c>
      <c r="AY98" s="76">
        <f>'03 - Ocelové konstrukce'!J38</f>
        <v>0</v>
      </c>
      <c r="AZ98" s="76">
        <f>'03 - Ocelové konstrukce'!F35</f>
        <v>0</v>
      </c>
      <c r="BA98" s="76">
        <f>'03 - Ocelové konstrukce'!F36</f>
        <v>0</v>
      </c>
      <c r="BB98" s="76">
        <f>'03 - Ocelové konstrukce'!F37</f>
        <v>0</v>
      </c>
      <c r="BC98" s="76">
        <f>'03 - Ocelové konstrukce'!F38</f>
        <v>0</v>
      </c>
      <c r="BD98" s="78">
        <f>'03 - Ocelové konstrukce'!F39</f>
        <v>0</v>
      </c>
      <c r="BT98" s="11" t="s">
        <v>85</v>
      </c>
      <c r="BV98" s="11" t="s">
        <v>76</v>
      </c>
      <c r="BW98" s="11" t="s">
        <v>92</v>
      </c>
      <c r="BX98" s="11" t="s">
        <v>81</v>
      </c>
      <c r="CL98" s="11"/>
    </row>
    <row r="99" spans="1:91" s="62" customFormat="1" ht="24.75" customHeight="1">
      <c r="A99" s="72" t="s">
        <v>82</v>
      </c>
      <c r="B99" s="63"/>
      <c r="C99" s="64"/>
      <c r="D99" s="281" t="s">
        <v>87</v>
      </c>
      <c r="E99" s="281"/>
      <c r="F99" s="281"/>
      <c r="G99" s="281"/>
      <c r="H99" s="281"/>
      <c r="I99" s="65"/>
      <c r="J99" s="281" t="s">
        <v>93</v>
      </c>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3">
        <f>'02 - SO 02 Předávací stan...'!J30</f>
        <v>0</v>
      </c>
      <c r="AH99" s="283"/>
      <c r="AI99" s="283"/>
      <c r="AJ99" s="283"/>
      <c r="AK99" s="283"/>
      <c r="AL99" s="283"/>
      <c r="AM99" s="283"/>
      <c r="AN99" s="283">
        <f t="shared" si="0"/>
        <v>0</v>
      </c>
      <c r="AO99" s="283"/>
      <c r="AP99" s="283"/>
      <c r="AQ99" s="66" t="s">
        <v>80</v>
      </c>
      <c r="AR99" s="63"/>
      <c r="AS99" s="67">
        <v>0</v>
      </c>
      <c r="AT99" s="68">
        <f t="shared" si="1"/>
        <v>0</v>
      </c>
      <c r="AU99" s="69">
        <f>'02 - SO 02 Předávací stan...'!P129</f>
        <v>0</v>
      </c>
      <c r="AV99" s="68">
        <f>'02 - SO 02 Předávací stan...'!J33</f>
        <v>0</v>
      </c>
      <c r="AW99" s="68">
        <f>'02 - SO 02 Předávací stan...'!J34</f>
        <v>0</v>
      </c>
      <c r="AX99" s="68">
        <f>'02 - SO 02 Předávací stan...'!J35</f>
        <v>0</v>
      </c>
      <c r="AY99" s="68">
        <f>'02 - SO 02 Předávací stan...'!J36</f>
        <v>0</v>
      </c>
      <c r="AZ99" s="68">
        <f>'02 - SO 02 Předávací stan...'!F33</f>
        <v>0</v>
      </c>
      <c r="BA99" s="68">
        <f>'02 - SO 02 Předávací stan...'!F34</f>
        <v>0</v>
      </c>
      <c r="BB99" s="68">
        <f>'02 - SO 02 Předávací stan...'!F35</f>
        <v>0</v>
      </c>
      <c r="BC99" s="68">
        <f>'02 - SO 02 Předávací stan...'!F36</f>
        <v>0</v>
      </c>
      <c r="BD99" s="70">
        <f>'02 - SO 02 Předávací stan...'!F37</f>
        <v>0</v>
      </c>
      <c r="BT99" s="71" t="s">
        <v>18</v>
      </c>
      <c r="BV99" s="71" t="s">
        <v>76</v>
      </c>
      <c r="BW99" s="71" t="s">
        <v>94</v>
      </c>
      <c r="BX99" s="71" t="s">
        <v>3</v>
      </c>
      <c r="CL99" s="71"/>
      <c r="CM99" s="71" t="s">
        <v>85</v>
      </c>
    </row>
    <row r="100" spans="1:91" s="62" customFormat="1" ht="24.75" customHeight="1">
      <c r="A100" s="72" t="s">
        <v>82</v>
      </c>
      <c r="B100" s="63"/>
      <c r="C100" s="64"/>
      <c r="D100" s="281" t="s">
        <v>90</v>
      </c>
      <c r="E100" s="281"/>
      <c r="F100" s="281"/>
      <c r="G100" s="281"/>
      <c r="H100" s="281"/>
      <c r="I100" s="65"/>
      <c r="J100" s="281" t="s">
        <v>95</v>
      </c>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3">
        <f>'03 - SO 03 Rozvody NN, tr...'!J30</f>
        <v>0</v>
      </c>
      <c r="AH100" s="283"/>
      <c r="AI100" s="283"/>
      <c r="AJ100" s="283"/>
      <c r="AK100" s="283"/>
      <c r="AL100" s="283"/>
      <c r="AM100" s="283"/>
      <c r="AN100" s="283">
        <f t="shared" si="0"/>
        <v>0</v>
      </c>
      <c r="AO100" s="283"/>
      <c r="AP100" s="283"/>
      <c r="AQ100" s="66" t="s">
        <v>80</v>
      </c>
      <c r="AR100" s="63"/>
      <c r="AS100" s="67">
        <v>0</v>
      </c>
      <c r="AT100" s="68">
        <f t="shared" si="1"/>
        <v>0</v>
      </c>
      <c r="AU100" s="69">
        <f>'03 - SO 03 Rozvody NN, tr...'!P129</f>
        <v>0</v>
      </c>
      <c r="AV100" s="68">
        <f>'03 - SO 03 Rozvody NN, tr...'!J33</f>
        <v>0</v>
      </c>
      <c r="AW100" s="68">
        <f>'03 - SO 03 Rozvody NN, tr...'!J34</f>
        <v>0</v>
      </c>
      <c r="AX100" s="68">
        <f>'03 - SO 03 Rozvody NN, tr...'!J35</f>
        <v>0</v>
      </c>
      <c r="AY100" s="68">
        <f>'03 - SO 03 Rozvody NN, tr...'!J36</f>
        <v>0</v>
      </c>
      <c r="AZ100" s="68">
        <f>'03 - SO 03 Rozvody NN, tr...'!F33</f>
        <v>0</v>
      </c>
      <c r="BA100" s="68">
        <f>'03 - SO 03 Rozvody NN, tr...'!F34</f>
        <v>0</v>
      </c>
      <c r="BB100" s="68">
        <f>'03 - SO 03 Rozvody NN, tr...'!F35</f>
        <v>0</v>
      </c>
      <c r="BC100" s="68">
        <f>'03 - SO 03 Rozvody NN, tr...'!F36</f>
        <v>0</v>
      </c>
      <c r="BD100" s="70">
        <f>'03 - SO 03 Rozvody NN, tr...'!F37</f>
        <v>0</v>
      </c>
      <c r="BT100" s="71" t="s">
        <v>18</v>
      </c>
      <c r="BV100" s="71" t="s">
        <v>76</v>
      </c>
      <c r="BW100" s="71" t="s">
        <v>96</v>
      </c>
      <c r="BX100" s="71" t="s">
        <v>3</v>
      </c>
      <c r="CL100" s="71"/>
      <c r="CM100" s="71" t="s">
        <v>85</v>
      </c>
    </row>
    <row r="101" spans="1:91" s="62" customFormat="1" ht="16.5" customHeight="1">
      <c r="A101" s="72" t="s">
        <v>82</v>
      </c>
      <c r="B101" s="63"/>
      <c r="C101" s="64"/>
      <c r="D101" s="281" t="s">
        <v>97</v>
      </c>
      <c r="E101" s="281"/>
      <c r="F101" s="281"/>
      <c r="G101" s="281"/>
      <c r="H101" s="281"/>
      <c r="I101" s="65"/>
      <c r="J101" s="281" t="s">
        <v>98</v>
      </c>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283">
        <f>'04 - SO 04 Rozvody SLP, k...'!J30</f>
        <v>0</v>
      </c>
      <c r="AH101" s="283"/>
      <c r="AI101" s="283"/>
      <c r="AJ101" s="283"/>
      <c r="AK101" s="283"/>
      <c r="AL101" s="283"/>
      <c r="AM101" s="283"/>
      <c r="AN101" s="283">
        <f t="shared" si="0"/>
        <v>0</v>
      </c>
      <c r="AO101" s="283"/>
      <c r="AP101" s="283"/>
      <c r="AQ101" s="66" t="s">
        <v>80</v>
      </c>
      <c r="AR101" s="63"/>
      <c r="AS101" s="67">
        <v>0</v>
      </c>
      <c r="AT101" s="68">
        <f t="shared" si="1"/>
        <v>0</v>
      </c>
      <c r="AU101" s="69">
        <f>'04 - SO 04 Rozvody SLP, k...'!P129</f>
        <v>0</v>
      </c>
      <c r="AV101" s="68">
        <f>'04 - SO 04 Rozvody SLP, k...'!J33</f>
        <v>0</v>
      </c>
      <c r="AW101" s="68">
        <f>'04 - SO 04 Rozvody SLP, k...'!J34</f>
        <v>0</v>
      </c>
      <c r="AX101" s="68">
        <f>'04 - SO 04 Rozvody SLP, k...'!J35</f>
        <v>0</v>
      </c>
      <c r="AY101" s="68">
        <f>'04 - SO 04 Rozvody SLP, k...'!J36</f>
        <v>0</v>
      </c>
      <c r="AZ101" s="68">
        <f>'04 - SO 04 Rozvody SLP, k...'!F33</f>
        <v>0</v>
      </c>
      <c r="BA101" s="68">
        <f>'04 - SO 04 Rozvody SLP, k...'!F34</f>
        <v>0</v>
      </c>
      <c r="BB101" s="68">
        <f>'04 - SO 04 Rozvody SLP, k...'!F35</f>
        <v>0</v>
      </c>
      <c r="BC101" s="68">
        <f>'04 - SO 04 Rozvody SLP, k...'!F36</f>
        <v>0</v>
      </c>
      <c r="BD101" s="70">
        <f>'04 - SO 04 Rozvody SLP, k...'!F37</f>
        <v>0</v>
      </c>
      <c r="BT101" s="71" t="s">
        <v>18</v>
      </c>
      <c r="BV101" s="71" t="s">
        <v>76</v>
      </c>
      <c r="BW101" s="71" t="s">
        <v>99</v>
      </c>
      <c r="BX101" s="71" t="s">
        <v>3</v>
      </c>
      <c r="CL101" s="71"/>
      <c r="CM101" s="71" t="s">
        <v>85</v>
      </c>
    </row>
    <row r="102" spans="1:91" s="62" customFormat="1" ht="16.5" customHeight="1">
      <c r="A102" s="72" t="s">
        <v>82</v>
      </c>
      <c r="B102" s="63"/>
      <c r="C102" s="64"/>
      <c r="D102" s="281" t="s">
        <v>100</v>
      </c>
      <c r="E102" s="281"/>
      <c r="F102" s="281"/>
      <c r="G102" s="281"/>
      <c r="H102" s="281"/>
      <c r="I102" s="65"/>
      <c r="J102" s="281" t="s">
        <v>101</v>
      </c>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3">
        <f>'05 - IO 03 VHS - Dešťová ...'!J30</f>
        <v>0</v>
      </c>
      <c r="AH102" s="283"/>
      <c r="AI102" s="283"/>
      <c r="AJ102" s="283"/>
      <c r="AK102" s="283"/>
      <c r="AL102" s="283"/>
      <c r="AM102" s="283"/>
      <c r="AN102" s="283">
        <f t="shared" si="0"/>
        <v>0</v>
      </c>
      <c r="AO102" s="283"/>
      <c r="AP102" s="283"/>
      <c r="AQ102" s="66" t="s">
        <v>80</v>
      </c>
      <c r="AR102" s="63"/>
      <c r="AS102" s="79">
        <v>0</v>
      </c>
      <c r="AT102" s="80">
        <f t="shared" si="1"/>
        <v>0</v>
      </c>
      <c r="AU102" s="81">
        <f>'05 - IO 03 VHS - Dešťová ...'!P127</f>
        <v>1388.099757</v>
      </c>
      <c r="AV102" s="80">
        <f>'05 - IO 03 VHS - Dešťová ...'!J33</f>
        <v>0</v>
      </c>
      <c r="AW102" s="80">
        <f>'05 - IO 03 VHS - Dešťová ...'!J34</f>
        <v>0</v>
      </c>
      <c r="AX102" s="80">
        <f>'05 - IO 03 VHS - Dešťová ...'!J35</f>
        <v>0</v>
      </c>
      <c r="AY102" s="80">
        <f>'05 - IO 03 VHS - Dešťová ...'!J36</f>
        <v>0</v>
      </c>
      <c r="AZ102" s="80">
        <f>'05 - IO 03 VHS - Dešťová ...'!F33</f>
        <v>0</v>
      </c>
      <c r="BA102" s="80">
        <f>'05 - IO 03 VHS - Dešťová ...'!F34</f>
        <v>0</v>
      </c>
      <c r="BB102" s="80">
        <f>'05 - IO 03 VHS - Dešťová ...'!F35</f>
        <v>0</v>
      </c>
      <c r="BC102" s="80">
        <f>'05 - IO 03 VHS - Dešťová ...'!F36</f>
        <v>0</v>
      </c>
      <c r="BD102" s="82">
        <f>'05 - IO 03 VHS - Dešťová ...'!F37</f>
        <v>0</v>
      </c>
      <c r="BT102" s="71" t="s">
        <v>18</v>
      </c>
      <c r="BV102" s="71" t="s">
        <v>76</v>
      </c>
      <c r="BW102" s="71" t="s">
        <v>102</v>
      </c>
      <c r="BX102" s="71" t="s">
        <v>3</v>
      </c>
      <c r="CL102" s="71"/>
      <c r="CM102" s="71" t="s">
        <v>85</v>
      </c>
    </row>
    <row r="103" spans="1:91" s="17" customFormat="1" ht="30" customHeight="1">
      <c r="A103" s="13"/>
      <c r="B103" s="1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4"/>
      <c r="AS103" s="13"/>
      <c r="AT103" s="13"/>
      <c r="AU103" s="13"/>
      <c r="AV103" s="13"/>
      <c r="AW103" s="13"/>
      <c r="AX103" s="13"/>
      <c r="AY103" s="13"/>
      <c r="AZ103" s="13"/>
      <c r="BA103" s="13"/>
      <c r="BB103" s="13"/>
      <c r="BC103" s="13"/>
      <c r="BD103" s="13"/>
      <c r="BE103" s="13"/>
    </row>
    <row r="104" spans="1:91" s="17" customFormat="1" ht="6.95" customHeight="1">
      <c r="A104" s="13"/>
      <c r="B104" s="29"/>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14"/>
      <c r="AS104" s="13"/>
      <c r="AT104" s="13"/>
      <c r="AU104" s="13"/>
      <c r="AV104" s="13"/>
      <c r="AW104" s="13"/>
      <c r="AX104" s="13"/>
      <c r="AY104" s="13"/>
      <c r="AZ104" s="13"/>
      <c r="BA104" s="13"/>
      <c r="BB104" s="13"/>
      <c r="BC104" s="13"/>
      <c r="BD104" s="13"/>
      <c r="BE104" s="13"/>
    </row>
  </sheetData>
  <sheetProtection algorithmName="SHA-512" hashValue="FWcTZGp9n6WEL6RcempBngwLrZsa+2ljDAU0PfvAZXIR98sNBl/nAWgwXPJQRaf/AGUOHeQGlqyk0X0Cj/LNcg==" saltValue="sYmimfCiKCEnQsne/fx6eQ==" spinCount="100000" sheet="1" objects="1" scenarios="1" selectLockedCells="1"/>
  <mergeCells count="68">
    <mergeCell ref="D102:H102"/>
    <mergeCell ref="J102:AF102"/>
    <mergeCell ref="AG102:AM102"/>
    <mergeCell ref="AN102:AP102"/>
    <mergeCell ref="D100:H100"/>
    <mergeCell ref="J100:AF100"/>
    <mergeCell ref="AG100:AM100"/>
    <mergeCell ref="AN100:AP100"/>
    <mergeCell ref="D101:H101"/>
    <mergeCell ref="J101:AF101"/>
    <mergeCell ref="AG101:AM101"/>
    <mergeCell ref="AN101:AP101"/>
    <mergeCell ref="E98:I98"/>
    <mergeCell ref="K98:AF98"/>
    <mergeCell ref="AG98:AM98"/>
    <mergeCell ref="AN98:AP98"/>
    <mergeCell ref="D99:H99"/>
    <mergeCell ref="J99:AF99"/>
    <mergeCell ref="AG99:AM99"/>
    <mergeCell ref="AN99:AP99"/>
    <mergeCell ref="E96:I96"/>
    <mergeCell ref="K96:AF96"/>
    <mergeCell ref="AG96:AM96"/>
    <mergeCell ref="AN96:AP96"/>
    <mergeCell ref="E97:I97"/>
    <mergeCell ref="K97:AF97"/>
    <mergeCell ref="AG97:AM97"/>
    <mergeCell ref="AN97:AP97"/>
    <mergeCell ref="AG94:AM94"/>
    <mergeCell ref="AN94:AP94"/>
    <mergeCell ref="D95:H95"/>
    <mergeCell ref="J95:AF95"/>
    <mergeCell ref="AG95:AM95"/>
    <mergeCell ref="AN95:AP95"/>
    <mergeCell ref="AS89:AT91"/>
    <mergeCell ref="AM90:AP90"/>
    <mergeCell ref="C92:G92"/>
    <mergeCell ref="I92:AF92"/>
    <mergeCell ref="AG92:AM92"/>
    <mergeCell ref="AN92:AP92"/>
    <mergeCell ref="X35:AB35"/>
    <mergeCell ref="AK35:AO35"/>
    <mergeCell ref="L85:AO85"/>
    <mergeCell ref="AM87:AN87"/>
    <mergeCell ref="AM89:AP89"/>
    <mergeCell ref="L32:P32"/>
    <mergeCell ref="W32:AE32"/>
    <mergeCell ref="AK32:AO32"/>
    <mergeCell ref="L33:P33"/>
    <mergeCell ref="W33:AE33"/>
    <mergeCell ref="AK33:AO33"/>
    <mergeCell ref="L30:P30"/>
    <mergeCell ref="W30:AE30"/>
    <mergeCell ref="AK30:AO30"/>
    <mergeCell ref="L31:P31"/>
    <mergeCell ref="W31:AE31"/>
    <mergeCell ref="AK31:AO31"/>
    <mergeCell ref="L28:P28"/>
    <mergeCell ref="W28:AE28"/>
    <mergeCell ref="AK28:AO28"/>
    <mergeCell ref="L29:P29"/>
    <mergeCell ref="W29:AE29"/>
    <mergeCell ref="AK29:AO29"/>
    <mergeCell ref="AR2:BE2"/>
    <mergeCell ref="K5:AO5"/>
    <mergeCell ref="K6:AO6"/>
    <mergeCell ref="E23:AN23"/>
    <mergeCell ref="AK26:AO26"/>
  </mergeCells>
  <hyperlinks>
    <hyperlink ref="A96" location="'01 - Stavebně konstrukční...'!C2" display="/"/>
    <hyperlink ref="A97" location="'02 - Komunikace a zpevněn...'!C2" display="/"/>
    <hyperlink ref="A98" location="'03 - Ocelové konstrukce'!C2" display="/"/>
    <hyperlink ref="A99" location="'02 - SO 02 Předávací stan...'!C2" display="/"/>
    <hyperlink ref="A100" location="'03 - SO 03 Rozvody NN, tr...'!C2" display="/"/>
    <hyperlink ref="A101" location="'04 - SO 04 Rozvody SLP, k...'!C2" display="/"/>
    <hyperlink ref="A102" location="'05 - IO 03 VHS - Dešťová ...'!C2" display="/"/>
  </hyperlink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topLeftCell="A132" zoomScaleNormal="100" workbookViewId="0">
      <selection activeCell="I132" sqref="I132"/>
    </sheetView>
  </sheetViews>
  <sheetFormatPr defaultColWidth="8.5" defaultRowHeight="11.25"/>
  <cols>
    <col min="1" max="1" width="8.33203125" customWidth="1"/>
    <col min="2" max="2" width="1.1640625" style="83" customWidth="1"/>
    <col min="3" max="3" width="4.1640625" style="83" customWidth="1"/>
    <col min="4" max="4" width="4.33203125" style="83" customWidth="1"/>
    <col min="5" max="5" width="17.1640625" style="83" customWidth="1"/>
    <col min="6" max="6" width="50.83203125" style="83" customWidth="1"/>
    <col min="7" max="7" width="7.5" style="83" customWidth="1"/>
    <col min="8" max="8" width="14" style="83" customWidth="1"/>
    <col min="9" max="9" width="15.83203125" customWidth="1"/>
    <col min="10" max="10" width="22.33203125" style="83"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c r="A1" s="83"/>
    </row>
    <row r="2" spans="1:46" ht="36.950000000000003" customHeight="1">
      <c r="L2" s="261" t="s">
        <v>4</v>
      </c>
      <c r="M2" s="261"/>
      <c r="N2" s="261"/>
      <c r="O2" s="261"/>
      <c r="P2" s="261"/>
      <c r="Q2" s="261"/>
      <c r="R2" s="261"/>
      <c r="S2" s="261"/>
      <c r="T2" s="261"/>
      <c r="U2" s="261"/>
      <c r="V2" s="261"/>
      <c r="AT2" s="2" t="s">
        <v>86</v>
      </c>
    </row>
    <row r="3" spans="1:46" ht="6.95" customHeight="1">
      <c r="B3" s="175"/>
      <c r="C3" s="176"/>
      <c r="D3" s="176"/>
      <c r="E3" s="176"/>
      <c r="F3" s="176"/>
      <c r="G3" s="176"/>
      <c r="H3" s="176"/>
      <c r="I3" s="4"/>
      <c r="J3" s="176"/>
      <c r="K3" s="4"/>
      <c r="L3" s="5"/>
      <c r="AT3" s="2" t="s">
        <v>85</v>
      </c>
    </row>
    <row r="4" spans="1:46" ht="24.95" customHeight="1">
      <c r="B4" s="177"/>
      <c r="D4" s="178" t="s">
        <v>103</v>
      </c>
      <c r="L4" s="5"/>
      <c r="M4" s="84" t="s">
        <v>9</v>
      </c>
      <c r="AT4" s="2" t="s">
        <v>2</v>
      </c>
    </row>
    <row r="5" spans="1:46" ht="6.95" customHeight="1">
      <c r="B5" s="177"/>
      <c r="L5" s="5"/>
    </row>
    <row r="6" spans="1:46" ht="12" customHeight="1">
      <c r="B6" s="177"/>
      <c r="D6" s="179" t="s">
        <v>13</v>
      </c>
      <c r="L6" s="5"/>
    </row>
    <row r="7" spans="1:46" ht="16.5" customHeight="1">
      <c r="B7" s="177"/>
      <c r="E7" s="286" t="str">
        <f>'Rekapitulace stavby'!K6</f>
        <v>Infastruktrura pro elektromobilitu II, část 3 Lokalita Vítkovická</v>
      </c>
      <c r="F7" s="286"/>
      <c r="G7" s="286"/>
      <c r="H7" s="286"/>
      <c r="L7" s="5"/>
    </row>
    <row r="8" spans="1:46" ht="12" customHeight="1">
      <c r="B8" s="177"/>
      <c r="D8" s="179" t="s">
        <v>104</v>
      </c>
      <c r="L8" s="5"/>
    </row>
    <row r="9" spans="1:46" s="17" customFormat="1" ht="16.5" customHeight="1">
      <c r="A9" s="13"/>
      <c r="B9" s="180"/>
      <c r="C9" s="181"/>
      <c r="D9" s="181"/>
      <c r="E9" s="286" t="s">
        <v>105</v>
      </c>
      <c r="F9" s="286"/>
      <c r="G9" s="286"/>
      <c r="H9" s="286"/>
      <c r="I9" s="13"/>
      <c r="J9" s="181"/>
      <c r="K9" s="13"/>
      <c r="L9" s="24"/>
      <c r="S9" s="13"/>
      <c r="T9" s="13"/>
      <c r="U9" s="13"/>
      <c r="V9" s="13"/>
      <c r="W9" s="13"/>
      <c r="X9" s="13"/>
      <c r="Y9" s="13"/>
      <c r="Z9" s="13"/>
      <c r="AA9" s="13"/>
      <c r="AB9" s="13"/>
      <c r="AC9" s="13"/>
      <c r="AD9" s="13"/>
      <c r="AE9" s="13"/>
    </row>
    <row r="10" spans="1:46" s="17" customFormat="1" ht="12" customHeight="1">
      <c r="A10" s="13"/>
      <c r="B10" s="180"/>
      <c r="C10" s="181"/>
      <c r="D10" s="179" t="s">
        <v>106</v>
      </c>
      <c r="E10" s="181"/>
      <c r="F10" s="181"/>
      <c r="G10" s="181"/>
      <c r="H10" s="181"/>
      <c r="I10" s="13"/>
      <c r="J10" s="181"/>
      <c r="K10" s="13"/>
      <c r="L10" s="24"/>
      <c r="S10" s="13"/>
      <c r="T10" s="13"/>
      <c r="U10" s="13"/>
      <c r="V10" s="13"/>
      <c r="W10" s="13"/>
      <c r="X10" s="13"/>
      <c r="Y10" s="13"/>
      <c r="Z10" s="13"/>
      <c r="AA10" s="13"/>
      <c r="AB10" s="13"/>
      <c r="AC10" s="13"/>
      <c r="AD10" s="13"/>
      <c r="AE10" s="13"/>
    </row>
    <row r="11" spans="1:46" s="17" customFormat="1" ht="16.5" customHeight="1">
      <c r="A11" s="13"/>
      <c r="B11" s="180"/>
      <c r="C11" s="181"/>
      <c r="D11" s="181"/>
      <c r="E11" s="287" t="s">
        <v>107</v>
      </c>
      <c r="F11" s="287"/>
      <c r="G11" s="287"/>
      <c r="H11" s="287"/>
      <c r="I11" s="13"/>
      <c r="J11" s="181"/>
      <c r="K11" s="13"/>
      <c r="L11" s="24"/>
      <c r="S11" s="13"/>
      <c r="T11" s="13"/>
      <c r="U11" s="13"/>
      <c r="V11" s="13"/>
      <c r="W11" s="13"/>
      <c r="X11" s="13"/>
      <c r="Y11" s="13"/>
      <c r="Z11" s="13"/>
      <c r="AA11" s="13"/>
      <c r="AB11" s="13"/>
      <c r="AC11" s="13"/>
      <c r="AD11" s="13"/>
      <c r="AE11" s="13"/>
    </row>
    <row r="12" spans="1:46" s="17" customFormat="1">
      <c r="A12" s="13"/>
      <c r="B12" s="180"/>
      <c r="C12" s="181"/>
      <c r="D12" s="181"/>
      <c r="E12" s="181"/>
      <c r="F12" s="181"/>
      <c r="G12" s="181"/>
      <c r="H12" s="181"/>
      <c r="I12" s="13"/>
      <c r="J12" s="181"/>
      <c r="K12" s="13"/>
      <c r="L12" s="24"/>
      <c r="S12" s="13"/>
      <c r="T12" s="13"/>
      <c r="U12" s="13"/>
      <c r="V12" s="13"/>
      <c r="W12" s="13"/>
      <c r="X12" s="13"/>
      <c r="Y12" s="13"/>
      <c r="Z12" s="13"/>
      <c r="AA12" s="13"/>
      <c r="AB12" s="13"/>
      <c r="AC12" s="13"/>
      <c r="AD12" s="13"/>
      <c r="AE12" s="13"/>
    </row>
    <row r="13" spans="1:46" s="17" customFormat="1" ht="12" customHeight="1">
      <c r="A13" s="13"/>
      <c r="B13" s="180"/>
      <c r="C13" s="181"/>
      <c r="D13" s="179" t="s">
        <v>16</v>
      </c>
      <c r="E13" s="181"/>
      <c r="F13" s="182"/>
      <c r="G13" s="181"/>
      <c r="H13" s="181"/>
      <c r="I13" s="10" t="s">
        <v>17</v>
      </c>
      <c r="J13" s="182"/>
      <c r="K13" s="13"/>
      <c r="L13" s="24"/>
      <c r="S13" s="13"/>
      <c r="T13" s="13"/>
      <c r="U13" s="13"/>
      <c r="V13" s="13"/>
      <c r="W13" s="13"/>
      <c r="X13" s="13"/>
      <c r="Y13" s="13"/>
      <c r="Z13" s="13"/>
      <c r="AA13" s="13"/>
      <c r="AB13" s="13"/>
      <c r="AC13" s="13"/>
      <c r="AD13" s="13"/>
      <c r="AE13" s="13"/>
    </row>
    <row r="14" spans="1:46" s="17" customFormat="1" ht="12" customHeight="1">
      <c r="A14" s="13"/>
      <c r="B14" s="180"/>
      <c r="C14" s="181"/>
      <c r="D14" s="179" t="s">
        <v>19</v>
      </c>
      <c r="E14" s="181"/>
      <c r="F14" s="182" t="s">
        <v>20</v>
      </c>
      <c r="G14" s="181"/>
      <c r="H14" s="181"/>
      <c r="I14" s="10" t="s">
        <v>21</v>
      </c>
      <c r="J14" s="247" t="str">
        <f>'Rekapitulace stavby'!AN8</f>
        <v>18. 3. 2022</v>
      </c>
      <c r="K14" s="13"/>
      <c r="L14" s="24"/>
      <c r="S14" s="13"/>
      <c r="T14" s="13"/>
      <c r="U14" s="13"/>
      <c r="V14" s="13"/>
      <c r="W14" s="13"/>
      <c r="X14" s="13"/>
      <c r="Y14" s="13"/>
      <c r="Z14" s="13"/>
      <c r="AA14" s="13"/>
      <c r="AB14" s="13"/>
      <c r="AC14" s="13"/>
      <c r="AD14" s="13"/>
      <c r="AE14" s="13"/>
    </row>
    <row r="15" spans="1:46" s="17" customFormat="1" ht="10.9" customHeight="1">
      <c r="A15" s="13"/>
      <c r="B15" s="180"/>
      <c r="C15" s="181"/>
      <c r="D15" s="181"/>
      <c r="E15" s="181"/>
      <c r="F15" s="181"/>
      <c r="G15" s="181"/>
      <c r="H15" s="181"/>
      <c r="I15" s="13"/>
      <c r="J15" s="181"/>
      <c r="K15" s="13"/>
      <c r="L15" s="24"/>
      <c r="S15" s="13"/>
      <c r="T15" s="13"/>
      <c r="U15" s="13"/>
      <c r="V15" s="13"/>
      <c r="W15" s="13"/>
      <c r="X15" s="13"/>
      <c r="Y15" s="13"/>
      <c r="Z15" s="13"/>
      <c r="AA15" s="13"/>
      <c r="AB15" s="13"/>
      <c r="AC15" s="13"/>
      <c r="AD15" s="13"/>
      <c r="AE15" s="13"/>
    </row>
    <row r="16" spans="1:46" s="17" customFormat="1" ht="12" customHeight="1">
      <c r="A16" s="13"/>
      <c r="B16" s="180"/>
      <c r="C16" s="181"/>
      <c r="D16" s="179" t="s">
        <v>25</v>
      </c>
      <c r="E16" s="181"/>
      <c r="F16" s="181"/>
      <c r="G16" s="181"/>
      <c r="H16" s="181"/>
      <c r="I16" s="10" t="s">
        <v>26</v>
      </c>
      <c r="J16" s="182"/>
      <c r="K16" s="13"/>
      <c r="L16" s="24"/>
      <c r="S16" s="13"/>
      <c r="T16" s="13"/>
      <c r="U16" s="13"/>
      <c r="V16" s="13"/>
      <c r="W16" s="13"/>
      <c r="X16" s="13"/>
      <c r="Y16" s="13"/>
      <c r="Z16" s="13"/>
      <c r="AA16" s="13"/>
      <c r="AB16" s="13"/>
      <c r="AC16" s="13"/>
      <c r="AD16" s="13"/>
      <c r="AE16" s="13"/>
    </row>
    <row r="17" spans="1:31" s="17" customFormat="1" ht="18" customHeight="1">
      <c r="A17" s="13"/>
      <c r="B17" s="180"/>
      <c r="C17" s="181"/>
      <c r="D17" s="181"/>
      <c r="E17" s="182" t="s">
        <v>27</v>
      </c>
      <c r="F17" s="181"/>
      <c r="G17" s="181"/>
      <c r="H17" s="181"/>
      <c r="I17" s="10" t="s">
        <v>28</v>
      </c>
      <c r="J17" s="182"/>
      <c r="K17" s="13"/>
      <c r="L17" s="24"/>
      <c r="S17" s="13"/>
      <c r="T17" s="13"/>
      <c r="U17" s="13"/>
      <c r="V17" s="13"/>
      <c r="W17" s="13"/>
      <c r="X17" s="13"/>
      <c r="Y17" s="13"/>
      <c r="Z17" s="13"/>
      <c r="AA17" s="13"/>
      <c r="AB17" s="13"/>
      <c r="AC17" s="13"/>
      <c r="AD17" s="13"/>
      <c r="AE17" s="13"/>
    </row>
    <row r="18" spans="1:31" s="17" customFormat="1" ht="6.95" customHeight="1">
      <c r="A18" s="13"/>
      <c r="B18" s="180"/>
      <c r="C18" s="181"/>
      <c r="D18" s="181"/>
      <c r="E18" s="181"/>
      <c r="F18" s="181"/>
      <c r="G18" s="181"/>
      <c r="H18" s="181"/>
      <c r="I18" s="13"/>
      <c r="J18" s="181"/>
      <c r="K18" s="13"/>
      <c r="L18" s="24"/>
      <c r="S18" s="13"/>
      <c r="T18" s="13"/>
      <c r="U18" s="13"/>
      <c r="V18" s="13"/>
      <c r="W18" s="13"/>
      <c r="X18" s="13"/>
      <c r="Y18" s="13"/>
      <c r="Z18" s="13"/>
      <c r="AA18" s="13"/>
      <c r="AB18" s="13"/>
      <c r="AC18" s="13"/>
      <c r="AD18" s="13"/>
      <c r="AE18" s="13"/>
    </row>
    <row r="19" spans="1:31" s="17" customFormat="1" ht="12" customHeight="1">
      <c r="A19" s="13"/>
      <c r="B19" s="180"/>
      <c r="C19" s="181"/>
      <c r="D19" s="179" t="s">
        <v>29</v>
      </c>
      <c r="E19" s="181"/>
      <c r="F19" s="181"/>
      <c r="G19" s="181"/>
      <c r="H19" s="181"/>
      <c r="I19" s="10" t="s">
        <v>26</v>
      </c>
      <c r="J19" s="182"/>
      <c r="K19" s="13"/>
      <c r="L19" s="24"/>
      <c r="S19" s="13"/>
      <c r="T19" s="13"/>
      <c r="U19" s="13"/>
      <c r="V19" s="13"/>
      <c r="W19" s="13"/>
      <c r="X19" s="13"/>
      <c r="Y19" s="13"/>
      <c r="Z19" s="13"/>
      <c r="AA19" s="13"/>
      <c r="AB19" s="13"/>
      <c r="AC19" s="13"/>
      <c r="AD19" s="13"/>
      <c r="AE19" s="13"/>
    </row>
    <row r="20" spans="1:31" s="17" customFormat="1" ht="18" customHeight="1">
      <c r="A20" s="13"/>
      <c r="B20" s="180"/>
      <c r="C20" s="181"/>
      <c r="D20" s="181"/>
      <c r="E20" s="182" t="s">
        <v>27</v>
      </c>
      <c r="F20" s="181"/>
      <c r="G20" s="181"/>
      <c r="H20" s="181"/>
      <c r="I20" s="10" t="s">
        <v>28</v>
      </c>
      <c r="J20" s="182"/>
      <c r="K20" s="13"/>
      <c r="L20" s="24"/>
      <c r="S20" s="13"/>
      <c r="T20" s="13"/>
      <c r="U20" s="13"/>
      <c r="V20" s="13"/>
      <c r="W20" s="13"/>
      <c r="X20" s="13"/>
      <c r="Y20" s="13"/>
      <c r="Z20" s="13"/>
      <c r="AA20" s="13"/>
      <c r="AB20" s="13"/>
      <c r="AC20" s="13"/>
      <c r="AD20" s="13"/>
      <c r="AE20" s="13"/>
    </row>
    <row r="21" spans="1:31" s="17" customFormat="1" ht="6.95" customHeight="1">
      <c r="A21" s="13"/>
      <c r="B21" s="180"/>
      <c r="C21" s="181"/>
      <c r="D21" s="181"/>
      <c r="E21" s="181"/>
      <c r="F21" s="181"/>
      <c r="G21" s="181"/>
      <c r="H21" s="181"/>
      <c r="I21" s="13"/>
      <c r="J21" s="181"/>
      <c r="K21" s="13"/>
      <c r="L21" s="24"/>
      <c r="S21" s="13"/>
      <c r="T21" s="13"/>
      <c r="U21" s="13"/>
      <c r="V21" s="13"/>
      <c r="W21" s="13"/>
      <c r="X21" s="13"/>
      <c r="Y21" s="13"/>
      <c r="Z21" s="13"/>
      <c r="AA21" s="13"/>
      <c r="AB21" s="13"/>
      <c r="AC21" s="13"/>
      <c r="AD21" s="13"/>
      <c r="AE21" s="13"/>
    </row>
    <row r="22" spans="1:31" s="17" customFormat="1" ht="12" customHeight="1">
      <c r="A22" s="13"/>
      <c r="B22" s="180"/>
      <c r="C22" s="181"/>
      <c r="D22" s="179" t="s">
        <v>30</v>
      </c>
      <c r="E22" s="181"/>
      <c r="F22" s="181"/>
      <c r="G22" s="181"/>
      <c r="H22" s="181"/>
      <c r="I22" s="10" t="s">
        <v>26</v>
      </c>
      <c r="J22" s="182"/>
      <c r="K22" s="13"/>
      <c r="L22" s="24"/>
      <c r="S22" s="13"/>
      <c r="T22" s="13"/>
      <c r="U22" s="13"/>
      <c r="V22" s="13"/>
      <c r="W22" s="13"/>
      <c r="X22" s="13"/>
      <c r="Y22" s="13"/>
      <c r="Z22" s="13"/>
      <c r="AA22" s="13"/>
      <c r="AB22" s="13"/>
      <c r="AC22" s="13"/>
      <c r="AD22" s="13"/>
      <c r="AE22" s="13"/>
    </row>
    <row r="23" spans="1:31" s="17" customFormat="1" ht="18" customHeight="1">
      <c r="A23" s="13"/>
      <c r="B23" s="180"/>
      <c r="C23" s="181"/>
      <c r="D23" s="181"/>
      <c r="E23" s="182" t="s">
        <v>27</v>
      </c>
      <c r="F23" s="181"/>
      <c r="G23" s="181"/>
      <c r="H23" s="181"/>
      <c r="I23" s="10" t="s">
        <v>28</v>
      </c>
      <c r="J23" s="182"/>
      <c r="K23" s="13"/>
      <c r="L23" s="24"/>
      <c r="S23" s="13"/>
      <c r="T23" s="13"/>
      <c r="U23" s="13"/>
      <c r="V23" s="13"/>
      <c r="W23" s="13"/>
      <c r="X23" s="13"/>
      <c r="Y23" s="13"/>
      <c r="Z23" s="13"/>
      <c r="AA23" s="13"/>
      <c r="AB23" s="13"/>
      <c r="AC23" s="13"/>
      <c r="AD23" s="13"/>
      <c r="AE23" s="13"/>
    </row>
    <row r="24" spans="1:31" s="17" customFormat="1" ht="6.95" customHeight="1">
      <c r="A24" s="13"/>
      <c r="B24" s="180"/>
      <c r="C24" s="181"/>
      <c r="D24" s="181"/>
      <c r="E24" s="181"/>
      <c r="F24" s="181"/>
      <c r="G24" s="181"/>
      <c r="H24" s="181"/>
      <c r="I24" s="13"/>
      <c r="J24" s="181"/>
      <c r="K24" s="13"/>
      <c r="L24" s="24"/>
      <c r="S24" s="13"/>
      <c r="T24" s="13"/>
      <c r="U24" s="13"/>
      <c r="V24" s="13"/>
      <c r="W24" s="13"/>
      <c r="X24" s="13"/>
      <c r="Y24" s="13"/>
      <c r="Z24" s="13"/>
      <c r="AA24" s="13"/>
      <c r="AB24" s="13"/>
      <c r="AC24" s="13"/>
      <c r="AD24" s="13"/>
      <c r="AE24" s="13"/>
    </row>
    <row r="25" spans="1:31" s="17" customFormat="1" ht="12" customHeight="1">
      <c r="A25" s="13"/>
      <c r="B25" s="180"/>
      <c r="C25" s="181"/>
      <c r="D25" s="179" t="s">
        <v>32</v>
      </c>
      <c r="E25" s="181"/>
      <c r="F25" s="181"/>
      <c r="G25" s="181"/>
      <c r="H25" s="181"/>
      <c r="I25" s="10" t="s">
        <v>26</v>
      </c>
      <c r="J25" s="182"/>
      <c r="K25" s="13"/>
      <c r="L25" s="24"/>
      <c r="S25" s="13"/>
      <c r="T25" s="13"/>
      <c r="U25" s="13"/>
      <c r="V25" s="13"/>
      <c r="W25" s="13"/>
      <c r="X25" s="13"/>
      <c r="Y25" s="13"/>
      <c r="Z25" s="13"/>
      <c r="AA25" s="13"/>
      <c r="AB25" s="13"/>
      <c r="AC25" s="13"/>
      <c r="AD25" s="13"/>
      <c r="AE25" s="13"/>
    </row>
    <row r="26" spans="1:31" s="17" customFormat="1" ht="18" customHeight="1">
      <c r="A26" s="13"/>
      <c r="B26" s="180"/>
      <c r="C26" s="181"/>
      <c r="D26" s="181"/>
      <c r="E26" s="182" t="s">
        <v>27</v>
      </c>
      <c r="F26" s="181"/>
      <c r="G26" s="181"/>
      <c r="H26" s="181"/>
      <c r="I26" s="10" t="s">
        <v>28</v>
      </c>
      <c r="J26" s="182"/>
      <c r="K26" s="13"/>
      <c r="L26" s="24"/>
      <c r="S26" s="13"/>
      <c r="T26" s="13"/>
      <c r="U26" s="13"/>
      <c r="V26" s="13"/>
      <c r="W26" s="13"/>
      <c r="X26" s="13"/>
      <c r="Y26" s="13"/>
      <c r="Z26" s="13"/>
      <c r="AA26" s="13"/>
      <c r="AB26" s="13"/>
      <c r="AC26" s="13"/>
      <c r="AD26" s="13"/>
      <c r="AE26" s="13"/>
    </row>
    <row r="27" spans="1:31" s="17" customFormat="1" ht="6.95" customHeight="1">
      <c r="A27" s="13"/>
      <c r="B27" s="180"/>
      <c r="C27" s="181"/>
      <c r="D27" s="181"/>
      <c r="E27" s="181"/>
      <c r="F27" s="181"/>
      <c r="G27" s="181"/>
      <c r="H27" s="181"/>
      <c r="I27" s="13"/>
      <c r="J27" s="181"/>
      <c r="K27" s="13"/>
      <c r="L27" s="24"/>
      <c r="S27" s="13"/>
      <c r="T27" s="13"/>
      <c r="U27" s="13"/>
      <c r="V27" s="13"/>
      <c r="W27" s="13"/>
      <c r="X27" s="13"/>
      <c r="Y27" s="13"/>
      <c r="Z27" s="13"/>
      <c r="AA27" s="13"/>
      <c r="AB27" s="13"/>
      <c r="AC27" s="13"/>
      <c r="AD27" s="13"/>
      <c r="AE27" s="13"/>
    </row>
    <row r="28" spans="1:31" s="17" customFormat="1" ht="12" customHeight="1">
      <c r="A28" s="13"/>
      <c r="B28" s="180"/>
      <c r="C28" s="181"/>
      <c r="D28" s="179" t="s">
        <v>33</v>
      </c>
      <c r="E28" s="181"/>
      <c r="F28" s="181"/>
      <c r="G28" s="181"/>
      <c r="H28" s="181"/>
      <c r="I28" s="13"/>
      <c r="J28" s="181"/>
      <c r="K28" s="13"/>
      <c r="L28" s="24"/>
      <c r="S28" s="13"/>
      <c r="T28" s="13"/>
      <c r="U28" s="13"/>
      <c r="V28" s="13"/>
      <c r="W28" s="13"/>
      <c r="X28" s="13"/>
      <c r="Y28" s="13"/>
      <c r="Z28" s="13"/>
      <c r="AA28" s="13"/>
      <c r="AB28" s="13"/>
      <c r="AC28" s="13"/>
      <c r="AD28" s="13"/>
      <c r="AE28" s="13"/>
    </row>
    <row r="29" spans="1:31" s="89" customFormat="1" ht="16.5" customHeight="1">
      <c r="A29" s="86"/>
      <c r="B29" s="183"/>
      <c r="C29" s="184"/>
      <c r="D29" s="184"/>
      <c r="E29" s="288"/>
      <c r="F29" s="288"/>
      <c r="G29" s="288"/>
      <c r="H29" s="288"/>
      <c r="I29" s="86"/>
      <c r="J29" s="184"/>
      <c r="K29" s="86"/>
      <c r="L29" s="88"/>
      <c r="S29" s="86"/>
      <c r="T29" s="86"/>
      <c r="U29" s="86"/>
      <c r="V29" s="86"/>
      <c r="W29" s="86"/>
      <c r="X29" s="86"/>
      <c r="Y29" s="86"/>
      <c r="Z29" s="86"/>
      <c r="AA29" s="86"/>
      <c r="AB29" s="86"/>
      <c r="AC29" s="86"/>
      <c r="AD29" s="86"/>
      <c r="AE29" s="86"/>
    </row>
    <row r="30" spans="1:31" s="17" customFormat="1" ht="6.95" customHeight="1">
      <c r="A30" s="13"/>
      <c r="B30" s="180"/>
      <c r="C30" s="181"/>
      <c r="D30" s="181"/>
      <c r="E30" s="181"/>
      <c r="F30" s="181"/>
      <c r="G30" s="181"/>
      <c r="H30" s="181"/>
      <c r="I30" s="13"/>
      <c r="J30" s="181"/>
      <c r="K30" s="13"/>
      <c r="L30" s="24"/>
      <c r="S30" s="13"/>
      <c r="T30" s="13"/>
      <c r="U30" s="13"/>
      <c r="V30" s="13"/>
      <c r="W30" s="13"/>
      <c r="X30" s="13"/>
      <c r="Y30" s="13"/>
      <c r="Z30" s="13"/>
      <c r="AA30" s="13"/>
      <c r="AB30" s="13"/>
      <c r="AC30" s="13"/>
      <c r="AD30" s="13"/>
      <c r="AE30" s="13"/>
    </row>
    <row r="31" spans="1:31" s="17" customFormat="1" ht="6.95" customHeight="1">
      <c r="A31" s="13"/>
      <c r="B31" s="180"/>
      <c r="C31" s="181"/>
      <c r="D31" s="185"/>
      <c r="E31" s="185"/>
      <c r="F31" s="185"/>
      <c r="G31" s="185"/>
      <c r="H31" s="185"/>
      <c r="I31" s="49"/>
      <c r="J31" s="185"/>
      <c r="K31" s="49"/>
      <c r="L31" s="24"/>
      <c r="S31" s="13"/>
      <c r="T31" s="13"/>
      <c r="U31" s="13"/>
      <c r="V31" s="13"/>
      <c r="W31" s="13"/>
      <c r="X31" s="13"/>
      <c r="Y31" s="13"/>
      <c r="Z31" s="13"/>
      <c r="AA31" s="13"/>
      <c r="AB31" s="13"/>
      <c r="AC31" s="13"/>
      <c r="AD31" s="13"/>
      <c r="AE31" s="13"/>
    </row>
    <row r="32" spans="1:31" s="17" customFormat="1" ht="25.5" customHeight="1">
      <c r="A32" s="13"/>
      <c r="B32" s="180"/>
      <c r="C32" s="181"/>
      <c r="D32" s="186" t="s">
        <v>34</v>
      </c>
      <c r="E32" s="181"/>
      <c r="F32" s="181"/>
      <c r="G32" s="181"/>
      <c r="H32" s="181"/>
      <c r="I32" s="13"/>
      <c r="J32" s="248">
        <f>ROUND(J129, 2)</f>
        <v>0</v>
      </c>
      <c r="K32" s="13"/>
      <c r="L32" s="24"/>
      <c r="S32" s="13"/>
      <c r="T32" s="13"/>
      <c r="U32" s="13"/>
      <c r="V32" s="13"/>
      <c r="W32" s="13"/>
      <c r="X32" s="13"/>
      <c r="Y32" s="13"/>
      <c r="Z32" s="13"/>
      <c r="AA32" s="13"/>
      <c r="AB32" s="13"/>
      <c r="AC32" s="13"/>
      <c r="AD32" s="13"/>
      <c r="AE32" s="13"/>
    </row>
    <row r="33" spans="1:31" s="17" customFormat="1" ht="6.95" customHeight="1">
      <c r="A33" s="13"/>
      <c r="B33" s="180"/>
      <c r="C33" s="181"/>
      <c r="D33" s="185"/>
      <c r="E33" s="185"/>
      <c r="F33" s="185"/>
      <c r="G33" s="185"/>
      <c r="H33" s="185"/>
      <c r="I33" s="49"/>
      <c r="J33" s="185"/>
      <c r="K33" s="49"/>
      <c r="L33" s="24"/>
      <c r="S33" s="13"/>
      <c r="T33" s="13"/>
      <c r="U33" s="13"/>
      <c r="V33" s="13"/>
      <c r="W33" s="13"/>
      <c r="X33" s="13"/>
      <c r="Y33" s="13"/>
      <c r="Z33" s="13"/>
      <c r="AA33" s="13"/>
      <c r="AB33" s="13"/>
      <c r="AC33" s="13"/>
      <c r="AD33" s="13"/>
      <c r="AE33" s="13"/>
    </row>
    <row r="34" spans="1:31" s="17" customFormat="1" ht="14.45" customHeight="1">
      <c r="A34" s="13"/>
      <c r="B34" s="180"/>
      <c r="C34" s="181"/>
      <c r="D34" s="181"/>
      <c r="E34" s="181"/>
      <c r="F34" s="187" t="s">
        <v>36</v>
      </c>
      <c r="G34" s="181"/>
      <c r="H34" s="181"/>
      <c r="I34" s="92" t="s">
        <v>35</v>
      </c>
      <c r="J34" s="187" t="s">
        <v>37</v>
      </c>
      <c r="K34" s="13"/>
      <c r="L34" s="24"/>
      <c r="S34" s="13"/>
      <c r="T34" s="13"/>
      <c r="U34" s="13"/>
      <c r="V34" s="13"/>
      <c r="W34" s="13"/>
      <c r="X34" s="13"/>
      <c r="Y34" s="13"/>
      <c r="Z34" s="13"/>
      <c r="AA34" s="13"/>
      <c r="AB34" s="13"/>
      <c r="AC34" s="13"/>
      <c r="AD34" s="13"/>
      <c r="AE34" s="13"/>
    </row>
    <row r="35" spans="1:31" s="17" customFormat="1" ht="14.45" customHeight="1">
      <c r="A35" s="13"/>
      <c r="B35" s="180"/>
      <c r="C35" s="181"/>
      <c r="D35" s="188" t="s">
        <v>38</v>
      </c>
      <c r="E35" s="179" t="s">
        <v>39</v>
      </c>
      <c r="F35" s="189">
        <f>ROUND((SUM(BE129:BE236)),  2)</f>
        <v>0</v>
      </c>
      <c r="G35" s="181"/>
      <c r="H35" s="181"/>
      <c r="I35" s="95">
        <v>0.21</v>
      </c>
      <c r="J35" s="189">
        <f>ROUND(((SUM(BE129:BE236))*I35),  2)</f>
        <v>0</v>
      </c>
      <c r="K35" s="13"/>
      <c r="L35" s="24"/>
      <c r="S35" s="13"/>
      <c r="T35" s="13"/>
      <c r="U35" s="13"/>
      <c r="V35" s="13"/>
      <c r="W35" s="13"/>
      <c r="X35" s="13"/>
      <c r="Y35" s="13"/>
      <c r="Z35" s="13"/>
      <c r="AA35" s="13"/>
      <c r="AB35" s="13"/>
      <c r="AC35" s="13"/>
      <c r="AD35" s="13"/>
      <c r="AE35" s="13"/>
    </row>
    <row r="36" spans="1:31" s="17" customFormat="1" ht="14.45" customHeight="1">
      <c r="A36" s="13"/>
      <c r="B36" s="180"/>
      <c r="C36" s="181"/>
      <c r="D36" s="181"/>
      <c r="E36" s="179" t="s">
        <v>40</v>
      </c>
      <c r="F36" s="189">
        <f>ROUND((SUM(BF129:BF236)),  2)</f>
        <v>0</v>
      </c>
      <c r="G36" s="181"/>
      <c r="H36" s="181"/>
      <c r="I36" s="95">
        <v>0.15</v>
      </c>
      <c r="J36" s="189">
        <f>ROUND(((SUM(BF129:BF236))*I36),  2)</f>
        <v>0</v>
      </c>
      <c r="K36" s="13"/>
      <c r="L36" s="24"/>
      <c r="S36" s="13"/>
      <c r="T36" s="13"/>
      <c r="U36" s="13"/>
      <c r="V36" s="13"/>
      <c r="W36" s="13"/>
      <c r="X36" s="13"/>
      <c r="Y36" s="13"/>
      <c r="Z36" s="13"/>
      <c r="AA36" s="13"/>
      <c r="AB36" s="13"/>
      <c r="AC36" s="13"/>
      <c r="AD36" s="13"/>
      <c r="AE36" s="13"/>
    </row>
    <row r="37" spans="1:31" s="17" customFormat="1" ht="14.45" hidden="1" customHeight="1">
      <c r="A37" s="13"/>
      <c r="B37" s="180"/>
      <c r="C37" s="181"/>
      <c r="D37" s="181"/>
      <c r="E37" s="179" t="s">
        <v>41</v>
      </c>
      <c r="F37" s="189">
        <f>ROUND((SUM(BG129:BG236)),  2)</f>
        <v>0</v>
      </c>
      <c r="G37" s="181"/>
      <c r="H37" s="181"/>
      <c r="I37" s="95">
        <v>0.21</v>
      </c>
      <c r="J37" s="189">
        <f>0</f>
        <v>0</v>
      </c>
      <c r="K37" s="13"/>
      <c r="L37" s="24"/>
      <c r="S37" s="13"/>
      <c r="T37" s="13"/>
      <c r="U37" s="13"/>
      <c r="V37" s="13"/>
      <c r="W37" s="13"/>
      <c r="X37" s="13"/>
      <c r="Y37" s="13"/>
      <c r="Z37" s="13"/>
      <c r="AA37" s="13"/>
      <c r="AB37" s="13"/>
      <c r="AC37" s="13"/>
      <c r="AD37" s="13"/>
      <c r="AE37" s="13"/>
    </row>
    <row r="38" spans="1:31" s="17" customFormat="1" ht="14.45" hidden="1" customHeight="1">
      <c r="A38" s="13"/>
      <c r="B38" s="180"/>
      <c r="C38" s="181"/>
      <c r="D38" s="181"/>
      <c r="E38" s="179" t="s">
        <v>42</v>
      </c>
      <c r="F38" s="189">
        <f>ROUND((SUM(BH129:BH236)),  2)</f>
        <v>0</v>
      </c>
      <c r="G38" s="181"/>
      <c r="H38" s="181"/>
      <c r="I38" s="95">
        <v>0.15</v>
      </c>
      <c r="J38" s="189">
        <f>0</f>
        <v>0</v>
      </c>
      <c r="K38" s="13"/>
      <c r="L38" s="24"/>
      <c r="S38" s="13"/>
      <c r="T38" s="13"/>
      <c r="U38" s="13"/>
      <c r="V38" s="13"/>
      <c r="W38" s="13"/>
      <c r="X38" s="13"/>
      <c r="Y38" s="13"/>
      <c r="Z38" s="13"/>
      <c r="AA38" s="13"/>
      <c r="AB38" s="13"/>
      <c r="AC38" s="13"/>
      <c r="AD38" s="13"/>
      <c r="AE38" s="13"/>
    </row>
    <row r="39" spans="1:31" s="17" customFormat="1" ht="14.45" hidden="1" customHeight="1">
      <c r="A39" s="13"/>
      <c r="B39" s="180"/>
      <c r="C39" s="181"/>
      <c r="D39" s="181"/>
      <c r="E39" s="179" t="s">
        <v>43</v>
      </c>
      <c r="F39" s="189">
        <f>ROUND((SUM(BI129:BI236)),  2)</f>
        <v>0</v>
      </c>
      <c r="G39" s="181"/>
      <c r="H39" s="181"/>
      <c r="I39" s="95">
        <v>0</v>
      </c>
      <c r="J39" s="189">
        <f>0</f>
        <v>0</v>
      </c>
      <c r="K39" s="13"/>
      <c r="L39" s="24"/>
      <c r="S39" s="13"/>
      <c r="T39" s="13"/>
      <c r="U39" s="13"/>
      <c r="V39" s="13"/>
      <c r="W39" s="13"/>
      <c r="X39" s="13"/>
      <c r="Y39" s="13"/>
      <c r="Z39" s="13"/>
      <c r="AA39" s="13"/>
      <c r="AB39" s="13"/>
      <c r="AC39" s="13"/>
      <c r="AD39" s="13"/>
      <c r="AE39" s="13"/>
    </row>
    <row r="40" spans="1:31" s="17" customFormat="1" ht="6.95" customHeight="1">
      <c r="A40" s="13"/>
      <c r="B40" s="180"/>
      <c r="C40" s="181"/>
      <c r="D40" s="181"/>
      <c r="E40" s="181"/>
      <c r="F40" s="181"/>
      <c r="G40" s="181"/>
      <c r="H40" s="181"/>
      <c r="I40" s="13"/>
      <c r="J40" s="181"/>
      <c r="K40" s="13"/>
      <c r="L40" s="24"/>
      <c r="S40" s="13"/>
      <c r="T40" s="13"/>
      <c r="U40" s="13"/>
      <c r="V40" s="13"/>
      <c r="W40" s="13"/>
      <c r="X40" s="13"/>
      <c r="Y40" s="13"/>
      <c r="Z40" s="13"/>
      <c r="AA40" s="13"/>
      <c r="AB40" s="13"/>
      <c r="AC40" s="13"/>
      <c r="AD40" s="13"/>
      <c r="AE40" s="13"/>
    </row>
    <row r="41" spans="1:31" s="17" customFormat="1" ht="25.5" customHeight="1">
      <c r="A41" s="13"/>
      <c r="B41" s="180"/>
      <c r="C41" s="190"/>
      <c r="D41" s="191" t="s">
        <v>44</v>
      </c>
      <c r="E41" s="192"/>
      <c r="F41" s="192"/>
      <c r="G41" s="193" t="s">
        <v>45</v>
      </c>
      <c r="H41" s="194" t="s">
        <v>46</v>
      </c>
      <c r="I41" s="43"/>
      <c r="J41" s="249">
        <f>SUM(J32:J39)</f>
        <v>0</v>
      </c>
      <c r="K41" s="101"/>
      <c r="L41" s="24"/>
      <c r="S41" s="13"/>
      <c r="T41" s="13"/>
      <c r="U41" s="13"/>
      <c r="V41" s="13"/>
      <c r="W41" s="13"/>
      <c r="X41" s="13"/>
      <c r="Y41" s="13"/>
      <c r="Z41" s="13"/>
      <c r="AA41" s="13"/>
      <c r="AB41" s="13"/>
      <c r="AC41" s="13"/>
      <c r="AD41" s="13"/>
      <c r="AE41" s="13"/>
    </row>
    <row r="42" spans="1:31" s="17" customFormat="1" ht="14.45" customHeight="1">
      <c r="A42" s="13"/>
      <c r="B42" s="180"/>
      <c r="C42" s="181"/>
      <c r="D42" s="181"/>
      <c r="E42" s="181"/>
      <c r="F42" s="181"/>
      <c r="G42" s="181"/>
      <c r="H42" s="181"/>
      <c r="I42" s="13"/>
      <c r="J42" s="181"/>
      <c r="K42" s="13"/>
      <c r="L42" s="24"/>
      <c r="S42" s="13"/>
      <c r="T42" s="13"/>
      <c r="U42" s="13"/>
      <c r="V42" s="13"/>
      <c r="W42" s="13"/>
      <c r="X42" s="13"/>
      <c r="Y42" s="13"/>
      <c r="Z42" s="13"/>
      <c r="AA42" s="13"/>
      <c r="AB42" s="13"/>
      <c r="AC42" s="13"/>
      <c r="AD42" s="13"/>
      <c r="AE42" s="13"/>
    </row>
    <row r="43" spans="1:31" ht="14.45" customHeight="1">
      <c r="B43" s="177"/>
      <c r="L43" s="5"/>
    </row>
    <row r="44" spans="1:31" ht="14.45" customHeight="1">
      <c r="B44" s="177"/>
      <c r="L44" s="5"/>
    </row>
    <row r="45" spans="1:31" ht="14.45" customHeight="1">
      <c r="B45" s="177"/>
      <c r="L45" s="5"/>
    </row>
    <row r="46" spans="1:31" ht="14.45" customHeight="1">
      <c r="B46" s="177"/>
      <c r="L46" s="5"/>
    </row>
    <row r="47" spans="1:31" ht="14.45" customHeight="1">
      <c r="B47" s="177"/>
      <c r="L47" s="5"/>
    </row>
    <row r="48" spans="1:31" ht="14.45" customHeight="1">
      <c r="B48" s="177"/>
      <c r="L48" s="5"/>
    </row>
    <row r="49" spans="1:31" ht="14.45" customHeight="1">
      <c r="B49" s="177"/>
      <c r="L49" s="5"/>
    </row>
    <row r="50" spans="1:31" s="17" customFormat="1" ht="14.45" customHeight="1">
      <c r="B50" s="195"/>
      <c r="C50" s="196"/>
      <c r="D50" s="197" t="s">
        <v>47</v>
      </c>
      <c r="E50" s="198"/>
      <c r="F50" s="198"/>
      <c r="G50" s="197" t="s">
        <v>48</v>
      </c>
      <c r="H50" s="198"/>
      <c r="I50" s="26"/>
      <c r="J50" s="198"/>
      <c r="K50" s="26"/>
      <c r="L50" s="24"/>
    </row>
    <row r="51" spans="1:31">
      <c r="B51" s="177"/>
      <c r="L51" s="5"/>
    </row>
    <row r="52" spans="1:31">
      <c r="B52" s="177"/>
      <c r="L52" s="5"/>
    </row>
    <row r="53" spans="1:31">
      <c r="B53" s="177"/>
      <c r="L53" s="5"/>
    </row>
    <row r="54" spans="1:31">
      <c r="B54" s="177"/>
      <c r="L54" s="5"/>
    </row>
    <row r="55" spans="1:31">
      <c r="B55" s="177"/>
      <c r="L55" s="5"/>
    </row>
    <row r="56" spans="1:31">
      <c r="B56" s="177"/>
      <c r="L56" s="5"/>
    </row>
    <row r="57" spans="1:31">
      <c r="B57" s="177"/>
      <c r="L57" s="5"/>
    </row>
    <row r="58" spans="1:31">
      <c r="B58" s="177"/>
      <c r="L58" s="5"/>
    </row>
    <row r="59" spans="1:31">
      <c r="B59" s="177"/>
      <c r="L59" s="5"/>
    </row>
    <row r="60" spans="1:31">
      <c r="B60" s="177"/>
      <c r="L60" s="5"/>
    </row>
    <row r="61" spans="1:31" s="17" customFormat="1" ht="12.75">
      <c r="A61" s="13"/>
      <c r="B61" s="180"/>
      <c r="C61" s="181"/>
      <c r="D61" s="199" t="s">
        <v>49</v>
      </c>
      <c r="E61" s="200"/>
      <c r="F61" s="201" t="s">
        <v>50</v>
      </c>
      <c r="G61" s="199" t="s">
        <v>49</v>
      </c>
      <c r="H61" s="200"/>
      <c r="I61" s="16"/>
      <c r="J61" s="250" t="s">
        <v>50</v>
      </c>
      <c r="K61" s="16"/>
      <c r="L61" s="24"/>
      <c r="S61" s="13"/>
      <c r="T61" s="13"/>
      <c r="U61" s="13"/>
      <c r="V61" s="13"/>
      <c r="W61" s="13"/>
      <c r="X61" s="13"/>
      <c r="Y61" s="13"/>
      <c r="Z61" s="13"/>
      <c r="AA61" s="13"/>
      <c r="AB61" s="13"/>
      <c r="AC61" s="13"/>
      <c r="AD61" s="13"/>
      <c r="AE61" s="13"/>
    </row>
    <row r="62" spans="1:31">
      <c r="B62" s="177"/>
      <c r="L62" s="5"/>
    </row>
    <row r="63" spans="1:31">
      <c r="B63" s="177"/>
      <c r="L63" s="5"/>
    </row>
    <row r="64" spans="1:31">
      <c r="B64" s="177"/>
      <c r="L64" s="5"/>
    </row>
    <row r="65" spans="1:31" s="17" customFormat="1" ht="12.75">
      <c r="A65" s="13"/>
      <c r="B65" s="180"/>
      <c r="C65" s="181"/>
      <c r="D65" s="197" t="s">
        <v>51</v>
      </c>
      <c r="E65" s="202"/>
      <c r="F65" s="202"/>
      <c r="G65" s="197" t="s">
        <v>52</v>
      </c>
      <c r="H65" s="202"/>
      <c r="I65" s="28"/>
      <c r="J65" s="202"/>
      <c r="K65" s="28"/>
      <c r="L65" s="24"/>
      <c r="S65" s="13"/>
      <c r="T65" s="13"/>
      <c r="U65" s="13"/>
      <c r="V65" s="13"/>
      <c r="W65" s="13"/>
      <c r="X65" s="13"/>
      <c r="Y65" s="13"/>
      <c r="Z65" s="13"/>
      <c r="AA65" s="13"/>
      <c r="AB65" s="13"/>
      <c r="AC65" s="13"/>
      <c r="AD65" s="13"/>
      <c r="AE65" s="13"/>
    </row>
    <row r="66" spans="1:31">
      <c r="B66" s="177"/>
      <c r="L66" s="5"/>
    </row>
    <row r="67" spans="1:31">
      <c r="B67" s="177"/>
      <c r="L67" s="5"/>
    </row>
    <row r="68" spans="1:31">
      <c r="B68" s="177"/>
      <c r="L68" s="5"/>
    </row>
    <row r="69" spans="1:31">
      <c r="B69" s="177"/>
      <c r="L69" s="5"/>
    </row>
    <row r="70" spans="1:31">
      <c r="B70" s="177"/>
      <c r="L70" s="5"/>
    </row>
    <row r="71" spans="1:31">
      <c r="B71" s="177"/>
      <c r="L71" s="5"/>
    </row>
    <row r="72" spans="1:31">
      <c r="B72" s="177"/>
      <c r="L72" s="5"/>
    </row>
    <row r="73" spans="1:31">
      <c r="B73" s="177"/>
      <c r="L73" s="5"/>
    </row>
    <row r="74" spans="1:31">
      <c r="B74" s="177"/>
      <c r="L74" s="5"/>
    </row>
    <row r="75" spans="1:31">
      <c r="B75" s="177"/>
      <c r="L75" s="5"/>
    </row>
    <row r="76" spans="1:31" s="17" customFormat="1" ht="12.75">
      <c r="A76" s="13"/>
      <c r="B76" s="180"/>
      <c r="C76" s="181"/>
      <c r="D76" s="199" t="s">
        <v>49</v>
      </c>
      <c r="E76" s="200"/>
      <c r="F76" s="201" t="s">
        <v>50</v>
      </c>
      <c r="G76" s="199" t="s">
        <v>49</v>
      </c>
      <c r="H76" s="200"/>
      <c r="I76" s="16"/>
      <c r="J76" s="250" t="s">
        <v>50</v>
      </c>
      <c r="K76" s="16"/>
      <c r="L76" s="24"/>
      <c r="S76" s="13"/>
      <c r="T76" s="13"/>
      <c r="U76" s="13"/>
      <c r="V76" s="13"/>
      <c r="W76" s="13"/>
      <c r="X76" s="13"/>
      <c r="Y76" s="13"/>
      <c r="Z76" s="13"/>
      <c r="AA76" s="13"/>
      <c r="AB76" s="13"/>
      <c r="AC76" s="13"/>
      <c r="AD76" s="13"/>
      <c r="AE76" s="13"/>
    </row>
    <row r="77" spans="1:31" s="17" customFormat="1" ht="14.45" customHeight="1">
      <c r="A77" s="13"/>
      <c r="B77" s="203"/>
      <c r="C77" s="204"/>
      <c r="D77" s="204"/>
      <c r="E77" s="204"/>
      <c r="F77" s="204"/>
      <c r="G77" s="204"/>
      <c r="H77" s="204"/>
      <c r="I77" s="30"/>
      <c r="J77" s="204"/>
      <c r="K77" s="30"/>
      <c r="L77" s="24"/>
      <c r="S77" s="13"/>
      <c r="T77" s="13"/>
      <c r="U77" s="13"/>
      <c r="V77" s="13"/>
      <c r="W77" s="13"/>
      <c r="X77" s="13"/>
      <c r="Y77" s="13"/>
      <c r="Z77" s="13"/>
      <c r="AA77" s="13"/>
      <c r="AB77" s="13"/>
      <c r="AC77" s="13"/>
      <c r="AD77" s="13"/>
      <c r="AE77" s="13"/>
    </row>
    <row r="81" spans="1:31" s="17" customFormat="1" ht="6.95" customHeight="1">
      <c r="A81" s="13"/>
      <c r="B81" s="205"/>
      <c r="C81" s="206"/>
      <c r="D81" s="206"/>
      <c r="E81" s="206"/>
      <c r="F81" s="206"/>
      <c r="G81" s="206"/>
      <c r="H81" s="206"/>
      <c r="I81" s="32"/>
      <c r="J81" s="206"/>
      <c r="K81" s="32"/>
      <c r="L81" s="24"/>
      <c r="S81" s="13"/>
      <c r="T81" s="13"/>
      <c r="U81" s="13"/>
      <c r="V81" s="13"/>
      <c r="W81" s="13"/>
      <c r="X81" s="13"/>
      <c r="Y81" s="13"/>
      <c r="Z81" s="13"/>
      <c r="AA81" s="13"/>
      <c r="AB81" s="13"/>
      <c r="AC81" s="13"/>
      <c r="AD81" s="13"/>
      <c r="AE81" s="13"/>
    </row>
    <row r="82" spans="1:31" s="17" customFormat="1" ht="24.95" customHeight="1">
      <c r="A82" s="13"/>
      <c r="B82" s="180"/>
      <c r="C82" s="178" t="s">
        <v>108</v>
      </c>
      <c r="D82" s="181"/>
      <c r="E82" s="181"/>
      <c r="F82" s="181"/>
      <c r="G82" s="181"/>
      <c r="H82" s="181"/>
      <c r="I82" s="13"/>
      <c r="J82" s="181"/>
      <c r="K82" s="13"/>
      <c r="L82" s="24"/>
      <c r="S82" s="13"/>
      <c r="T82" s="13"/>
      <c r="U82" s="13"/>
      <c r="V82" s="13"/>
      <c r="W82" s="13"/>
      <c r="X82" s="13"/>
      <c r="Y82" s="13"/>
      <c r="Z82" s="13"/>
      <c r="AA82" s="13"/>
      <c r="AB82" s="13"/>
      <c r="AC82" s="13"/>
      <c r="AD82" s="13"/>
      <c r="AE82" s="13"/>
    </row>
    <row r="83" spans="1:31" s="17" customFormat="1" ht="6.95" customHeight="1">
      <c r="A83" s="13"/>
      <c r="B83" s="180"/>
      <c r="C83" s="181"/>
      <c r="D83" s="181"/>
      <c r="E83" s="181"/>
      <c r="F83" s="181"/>
      <c r="G83" s="181"/>
      <c r="H83" s="181"/>
      <c r="I83" s="13"/>
      <c r="J83" s="181"/>
      <c r="K83" s="13"/>
      <c r="L83" s="24"/>
      <c r="S83" s="13"/>
      <c r="T83" s="13"/>
      <c r="U83" s="13"/>
      <c r="V83" s="13"/>
      <c r="W83" s="13"/>
      <c r="X83" s="13"/>
      <c r="Y83" s="13"/>
      <c r="Z83" s="13"/>
      <c r="AA83" s="13"/>
      <c r="AB83" s="13"/>
      <c r="AC83" s="13"/>
      <c r="AD83" s="13"/>
      <c r="AE83" s="13"/>
    </row>
    <row r="84" spans="1:31" s="17" customFormat="1" ht="12" customHeight="1">
      <c r="A84" s="13"/>
      <c r="B84" s="180"/>
      <c r="C84" s="179" t="s">
        <v>13</v>
      </c>
      <c r="D84" s="181"/>
      <c r="E84" s="181"/>
      <c r="F84" s="181"/>
      <c r="G84" s="181"/>
      <c r="H84" s="181"/>
      <c r="I84" s="13"/>
      <c r="J84" s="181"/>
      <c r="K84" s="13"/>
      <c r="L84" s="24"/>
      <c r="S84" s="13"/>
      <c r="T84" s="13"/>
      <c r="U84" s="13"/>
      <c r="V84" s="13"/>
      <c r="W84" s="13"/>
      <c r="X84" s="13"/>
      <c r="Y84" s="13"/>
      <c r="Z84" s="13"/>
      <c r="AA84" s="13"/>
      <c r="AB84" s="13"/>
      <c r="AC84" s="13"/>
      <c r="AD84" s="13"/>
      <c r="AE84" s="13"/>
    </row>
    <row r="85" spans="1:31" s="17" customFormat="1" ht="16.5" customHeight="1">
      <c r="A85" s="13"/>
      <c r="B85" s="180"/>
      <c r="C85" s="181"/>
      <c r="D85" s="181"/>
      <c r="E85" s="286" t="str">
        <f>E7</f>
        <v>Infastruktrura pro elektromobilitu II, část 3 Lokalita Vítkovická</v>
      </c>
      <c r="F85" s="286"/>
      <c r="G85" s="286"/>
      <c r="H85" s="286"/>
      <c r="I85" s="13"/>
      <c r="J85" s="181"/>
      <c r="K85" s="13"/>
      <c r="L85" s="24"/>
      <c r="S85" s="13"/>
      <c r="T85" s="13"/>
      <c r="U85" s="13"/>
      <c r="V85" s="13"/>
      <c r="W85" s="13"/>
      <c r="X85" s="13"/>
      <c r="Y85" s="13"/>
      <c r="Z85" s="13"/>
      <c r="AA85" s="13"/>
      <c r="AB85" s="13"/>
      <c r="AC85" s="13"/>
      <c r="AD85" s="13"/>
      <c r="AE85" s="13"/>
    </row>
    <row r="86" spans="1:31" ht="12" customHeight="1">
      <c r="B86" s="177"/>
      <c r="C86" s="179" t="s">
        <v>104</v>
      </c>
      <c r="L86" s="5"/>
    </row>
    <row r="87" spans="1:31" s="17" customFormat="1" ht="16.5" customHeight="1">
      <c r="A87" s="13"/>
      <c r="B87" s="180"/>
      <c r="C87" s="181"/>
      <c r="D87" s="181"/>
      <c r="E87" s="286" t="s">
        <v>105</v>
      </c>
      <c r="F87" s="286"/>
      <c r="G87" s="286"/>
      <c r="H87" s="286"/>
      <c r="I87" s="13"/>
      <c r="J87" s="181"/>
      <c r="K87" s="13"/>
      <c r="L87" s="24"/>
      <c r="S87" s="13"/>
      <c r="T87" s="13"/>
      <c r="U87" s="13"/>
      <c r="V87" s="13"/>
      <c r="W87" s="13"/>
      <c r="X87" s="13"/>
      <c r="Y87" s="13"/>
      <c r="Z87" s="13"/>
      <c r="AA87" s="13"/>
      <c r="AB87" s="13"/>
      <c r="AC87" s="13"/>
      <c r="AD87" s="13"/>
      <c r="AE87" s="13"/>
    </row>
    <row r="88" spans="1:31" s="17" customFormat="1" ht="12" customHeight="1">
      <c r="A88" s="13"/>
      <c r="B88" s="180"/>
      <c r="C88" s="179" t="s">
        <v>106</v>
      </c>
      <c r="D88" s="181"/>
      <c r="E88" s="181"/>
      <c r="F88" s="181"/>
      <c r="G88" s="181"/>
      <c r="H88" s="181"/>
      <c r="I88" s="13"/>
      <c r="J88" s="181"/>
      <c r="K88" s="13"/>
      <c r="L88" s="24"/>
      <c r="S88" s="13"/>
      <c r="T88" s="13"/>
      <c r="U88" s="13"/>
      <c r="V88" s="13"/>
      <c r="W88" s="13"/>
      <c r="X88" s="13"/>
      <c r="Y88" s="13"/>
      <c r="Z88" s="13"/>
      <c r="AA88" s="13"/>
      <c r="AB88" s="13"/>
      <c r="AC88" s="13"/>
      <c r="AD88" s="13"/>
      <c r="AE88" s="13"/>
    </row>
    <row r="89" spans="1:31" s="17" customFormat="1" ht="16.5" customHeight="1">
      <c r="A89" s="13"/>
      <c r="B89" s="180"/>
      <c r="C89" s="181"/>
      <c r="D89" s="181"/>
      <c r="E89" s="287" t="str">
        <f>E11</f>
        <v>01 - Stavebně konstrukční řešení</v>
      </c>
      <c r="F89" s="287"/>
      <c r="G89" s="287"/>
      <c r="H89" s="287"/>
      <c r="I89" s="13"/>
      <c r="J89" s="181"/>
      <c r="K89" s="13"/>
      <c r="L89" s="24"/>
      <c r="S89" s="13"/>
      <c r="T89" s="13"/>
      <c r="U89" s="13"/>
      <c r="V89" s="13"/>
      <c r="W89" s="13"/>
      <c r="X89" s="13"/>
      <c r="Y89" s="13"/>
      <c r="Z89" s="13"/>
      <c r="AA89" s="13"/>
      <c r="AB89" s="13"/>
      <c r="AC89" s="13"/>
      <c r="AD89" s="13"/>
      <c r="AE89" s="13"/>
    </row>
    <row r="90" spans="1:31" s="17" customFormat="1" ht="6.95" customHeight="1">
      <c r="A90" s="13"/>
      <c r="B90" s="180"/>
      <c r="C90" s="181"/>
      <c r="D90" s="181"/>
      <c r="E90" s="181"/>
      <c r="F90" s="181"/>
      <c r="G90" s="181"/>
      <c r="H90" s="181"/>
      <c r="I90" s="13"/>
      <c r="J90" s="181"/>
      <c r="K90" s="13"/>
      <c r="L90" s="24"/>
      <c r="S90" s="13"/>
      <c r="T90" s="13"/>
      <c r="U90" s="13"/>
      <c r="V90" s="13"/>
      <c r="W90" s="13"/>
      <c r="X90" s="13"/>
      <c r="Y90" s="13"/>
      <c r="Z90" s="13"/>
      <c r="AA90" s="13"/>
      <c r="AB90" s="13"/>
      <c r="AC90" s="13"/>
      <c r="AD90" s="13"/>
      <c r="AE90" s="13"/>
    </row>
    <row r="91" spans="1:31" s="17" customFormat="1" ht="12" customHeight="1">
      <c r="A91" s="13"/>
      <c r="B91" s="180"/>
      <c r="C91" s="179" t="s">
        <v>19</v>
      </c>
      <c r="D91" s="181"/>
      <c r="E91" s="181"/>
      <c r="F91" s="182" t="str">
        <f>F14</f>
        <v>Ostrava - DPO Vítkovická</v>
      </c>
      <c r="G91" s="181"/>
      <c r="H91" s="181"/>
      <c r="I91" s="10" t="s">
        <v>21</v>
      </c>
      <c r="J91" s="247" t="str">
        <f>IF(J14="","",J14)</f>
        <v>18. 3. 2022</v>
      </c>
      <c r="K91" s="13"/>
      <c r="L91" s="24"/>
      <c r="S91" s="13"/>
      <c r="T91" s="13"/>
      <c r="U91" s="13"/>
      <c r="V91" s="13"/>
      <c r="W91" s="13"/>
      <c r="X91" s="13"/>
      <c r="Y91" s="13"/>
      <c r="Z91" s="13"/>
      <c r="AA91" s="13"/>
      <c r="AB91" s="13"/>
      <c r="AC91" s="13"/>
      <c r="AD91" s="13"/>
      <c r="AE91" s="13"/>
    </row>
    <row r="92" spans="1:31" s="17" customFormat="1" ht="6.95" customHeight="1">
      <c r="A92" s="13"/>
      <c r="B92" s="180"/>
      <c r="C92" s="181"/>
      <c r="D92" s="181"/>
      <c r="E92" s="181"/>
      <c r="F92" s="181"/>
      <c r="G92" s="181"/>
      <c r="H92" s="181"/>
      <c r="I92" s="13"/>
      <c r="J92" s="181"/>
      <c r="K92" s="13"/>
      <c r="L92" s="24"/>
      <c r="S92" s="13"/>
      <c r="T92" s="13"/>
      <c r="U92" s="13"/>
      <c r="V92" s="13"/>
      <c r="W92" s="13"/>
      <c r="X92" s="13"/>
      <c r="Y92" s="13"/>
      <c r="Z92" s="13"/>
      <c r="AA92" s="13"/>
      <c r="AB92" s="13"/>
      <c r="AC92" s="13"/>
      <c r="AD92" s="13"/>
      <c r="AE92" s="13"/>
    </row>
    <row r="93" spans="1:31" s="17" customFormat="1" ht="15.2" customHeight="1">
      <c r="A93" s="13"/>
      <c r="B93" s="180"/>
      <c r="C93" s="179" t="s">
        <v>25</v>
      </c>
      <c r="D93" s="181"/>
      <c r="E93" s="181"/>
      <c r="F93" s="182" t="str">
        <f>E17</f>
        <v xml:space="preserve"> </v>
      </c>
      <c r="G93" s="181"/>
      <c r="H93" s="181"/>
      <c r="I93" s="10" t="s">
        <v>30</v>
      </c>
      <c r="J93" s="251" t="str">
        <f>E23</f>
        <v xml:space="preserve"> </v>
      </c>
      <c r="K93" s="13"/>
      <c r="L93" s="24"/>
      <c r="S93" s="13"/>
      <c r="T93" s="13"/>
      <c r="U93" s="13"/>
      <c r="V93" s="13"/>
      <c r="W93" s="13"/>
      <c r="X93" s="13"/>
      <c r="Y93" s="13"/>
      <c r="Z93" s="13"/>
      <c r="AA93" s="13"/>
      <c r="AB93" s="13"/>
      <c r="AC93" s="13"/>
      <c r="AD93" s="13"/>
      <c r="AE93" s="13"/>
    </row>
    <row r="94" spans="1:31" s="17" customFormat="1" ht="15.2" customHeight="1">
      <c r="A94" s="13"/>
      <c r="B94" s="180"/>
      <c r="C94" s="179" t="s">
        <v>29</v>
      </c>
      <c r="D94" s="181"/>
      <c r="E94" s="181"/>
      <c r="F94" s="182" t="str">
        <f>IF(E20="","",E20)</f>
        <v xml:space="preserve"> </v>
      </c>
      <c r="G94" s="181"/>
      <c r="H94" s="181"/>
      <c r="I94" s="10" t="s">
        <v>32</v>
      </c>
      <c r="J94" s="251" t="str">
        <f>E26</f>
        <v xml:space="preserve"> </v>
      </c>
      <c r="K94" s="13"/>
      <c r="L94" s="24"/>
      <c r="S94" s="13"/>
      <c r="T94" s="13"/>
      <c r="U94" s="13"/>
      <c r="V94" s="13"/>
      <c r="W94" s="13"/>
      <c r="X94" s="13"/>
      <c r="Y94" s="13"/>
      <c r="Z94" s="13"/>
      <c r="AA94" s="13"/>
      <c r="AB94" s="13"/>
      <c r="AC94" s="13"/>
      <c r="AD94" s="13"/>
      <c r="AE94" s="13"/>
    </row>
    <row r="95" spans="1:31" s="17" customFormat="1" ht="10.35" customHeight="1">
      <c r="A95" s="13"/>
      <c r="B95" s="180"/>
      <c r="C95" s="181"/>
      <c r="D95" s="181"/>
      <c r="E95" s="181"/>
      <c r="F95" s="181"/>
      <c r="G95" s="181"/>
      <c r="H95" s="181"/>
      <c r="I95" s="13"/>
      <c r="J95" s="181"/>
      <c r="K95" s="13"/>
      <c r="L95" s="24"/>
      <c r="S95" s="13"/>
      <c r="T95" s="13"/>
      <c r="U95" s="13"/>
      <c r="V95" s="13"/>
      <c r="W95" s="13"/>
      <c r="X95" s="13"/>
      <c r="Y95" s="13"/>
      <c r="Z95" s="13"/>
      <c r="AA95" s="13"/>
      <c r="AB95" s="13"/>
      <c r="AC95" s="13"/>
      <c r="AD95" s="13"/>
      <c r="AE95" s="13"/>
    </row>
    <row r="96" spans="1:31" s="17" customFormat="1" ht="29.25" customHeight="1">
      <c r="A96" s="13"/>
      <c r="B96" s="180"/>
      <c r="C96" s="207" t="s">
        <v>109</v>
      </c>
      <c r="D96" s="190"/>
      <c r="E96" s="190"/>
      <c r="F96" s="190"/>
      <c r="G96" s="190"/>
      <c r="H96" s="190"/>
      <c r="I96" s="96"/>
      <c r="J96" s="252" t="s">
        <v>110</v>
      </c>
      <c r="K96" s="96"/>
      <c r="L96" s="24"/>
      <c r="S96" s="13"/>
      <c r="T96" s="13"/>
      <c r="U96" s="13"/>
      <c r="V96" s="13"/>
      <c r="W96" s="13"/>
      <c r="X96" s="13"/>
      <c r="Y96" s="13"/>
      <c r="Z96" s="13"/>
      <c r="AA96" s="13"/>
      <c r="AB96" s="13"/>
      <c r="AC96" s="13"/>
      <c r="AD96" s="13"/>
      <c r="AE96" s="13"/>
    </row>
    <row r="97" spans="1:47" s="17" customFormat="1" ht="10.35" customHeight="1">
      <c r="A97" s="13"/>
      <c r="B97" s="180"/>
      <c r="C97" s="181"/>
      <c r="D97" s="181"/>
      <c r="E97" s="181"/>
      <c r="F97" s="181"/>
      <c r="G97" s="181"/>
      <c r="H97" s="181"/>
      <c r="I97" s="13"/>
      <c r="J97" s="181"/>
      <c r="K97" s="13"/>
      <c r="L97" s="24"/>
      <c r="S97" s="13"/>
      <c r="T97" s="13"/>
      <c r="U97" s="13"/>
      <c r="V97" s="13"/>
      <c r="W97" s="13"/>
      <c r="X97" s="13"/>
      <c r="Y97" s="13"/>
      <c r="Z97" s="13"/>
      <c r="AA97" s="13"/>
      <c r="AB97" s="13"/>
      <c r="AC97" s="13"/>
      <c r="AD97" s="13"/>
      <c r="AE97" s="13"/>
    </row>
    <row r="98" spans="1:47" s="17" customFormat="1" ht="22.9" customHeight="1">
      <c r="A98" s="13"/>
      <c r="B98" s="180"/>
      <c r="C98" s="208" t="s">
        <v>111</v>
      </c>
      <c r="D98" s="181"/>
      <c r="E98" s="181"/>
      <c r="F98" s="181"/>
      <c r="G98" s="181"/>
      <c r="H98" s="181"/>
      <c r="I98" s="13"/>
      <c r="J98" s="248">
        <f>J129</f>
        <v>0</v>
      </c>
      <c r="K98" s="13"/>
      <c r="L98" s="24"/>
      <c r="S98" s="13"/>
      <c r="T98" s="13"/>
      <c r="U98" s="13"/>
      <c r="V98" s="13"/>
      <c r="W98" s="13"/>
      <c r="X98" s="13"/>
      <c r="Y98" s="13"/>
      <c r="Z98" s="13"/>
      <c r="AA98" s="13"/>
      <c r="AB98" s="13"/>
      <c r="AC98" s="13"/>
      <c r="AD98" s="13"/>
      <c r="AE98" s="13"/>
      <c r="AU98" s="2" t="s">
        <v>112</v>
      </c>
    </row>
    <row r="99" spans="1:47" s="108" customFormat="1" ht="24.95" customHeight="1">
      <c r="B99" s="209"/>
      <c r="C99" s="210"/>
      <c r="D99" s="211" t="s">
        <v>113</v>
      </c>
      <c r="E99" s="212"/>
      <c r="F99" s="212"/>
      <c r="G99" s="212"/>
      <c r="H99" s="212"/>
      <c r="I99" s="111"/>
      <c r="J99" s="253">
        <f>J130</f>
        <v>0</v>
      </c>
      <c r="L99" s="109"/>
    </row>
    <row r="100" spans="1:47" s="73" customFormat="1" ht="19.899999999999999" customHeight="1">
      <c r="B100" s="213"/>
      <c r="C100" s="214"/>
      <c r="D100" s="215" t="s">
        <v>114</v>
      </c>
      <c r="E100" s="216"/>
      <c r="F100" s="216"/>
      <c r="G100" s="216"/>
      <c r="H100" s="216"/>
      <c r="I100" s="115"/>
      <c r="J100" s="254">
        <f>J131</f>
        <v>0</v>
      </c>
      <c r="L100" s="113"/>
    </row>
    <row r="101" spans="1:47" s="73" customFormat="1" ht="19.899999999999999" customHeight="1">
      <c r="B101" s="213"/>
      <c r="C101" s="214"/>
      <c r="D101" s="215" t="s">
        <v>115</v>
      </c>
      <c r="E101" s="216"/>
      <c r="F101" s="216"/>
      <c r="G101" s="216"/>
      <c r="H101" s="216"/>
      <c r="I101" s="115"/>
      <c r="J101" s="254">
        <f>J157</f>
        <v>0</v>
      </c>
      <c r="L101" s="113"/>
    </row>
    <row r="102" spans="1:47" s="73" customFormat="1" ht="19.899999999999999" customHeight="1">
      <c r="B102" s="213"/>
      <c r="C102" s="214"/>
      <c r="D102" s="215" t="s">
        <v>116</v>
      </c>
      <c r="E102" s="216"/>
      <c r="F102" s="216"/>
      <c r="G102" s="216"/>
      <c r="H102" s="216"/>
      <c r="I102" s="115"/>
      <c r="J102" s="254">
        <f>J193</f>
        <v>0</v>
      </c>
      <c r="L102" s="113"/>
    </row>
    <row r="103" spans="1:47" s="73" customFormat="1" ht="19.899999999999999" customHeight="1">
      <c r="B103" s="213"/>
      <c r="C103" s="214"/>
      <c r="D103" s="215" t="s">
        <v>117</v>
      </c>
      <c r="E103" s="216"/>
      <c r="F103" s="216"/>
      <c r="G103" s="216"/>
      <c r="H103" s="216"/>
      <c r="I103" s="115"/>
      <c r="J103" s="254">
        <f>J206</f>
        <v>0</v>
      </c>
      <c r="L103" s="113"/>
    </row>
    <row r="104" spans="1:47" s="73" customFormat="1" ht="19.899999999999999" customHeight="1">
      <c r="B104" s="213"/>
      <c r="C104" s="214"/>
      <c r="D104" s="215" t="s">
        <v>118</v>
      </c>
      <c r="E104" s="216"/>
      <c r="F104" s="216"/>
      <c r="G104" s="216"/>
      <c r="H104" s="216"/>
      <c r="I104" s="115"/>
      <c r="J104" s="254">
        <f>J215</f>
        <v>0</v>
      </c>
      <c r="L104" s="113"/>
    </row>
    <row r="105" spans="1:47" s="108" customFormat="1" ht="24.95" customHeight="1">
      <c r="B105" s="209"/>
      <c r="C105" s="210"/>
      <c r="D105" s="211" t="s">
        <v>119</v>
      </c>
      <c r="E105" s="212"/>
      <c r="F105" s="212"/>
      <c r="G105" s="212"/>
      <c r="H105" s="212"/>
      <c r="I105" s="111"/>
      <c r="J105" s="253">
        <f>J228</f>
        <v>0</v>
      </c>
      <c r="L105" s="109"/>
    </row>
    <row r="106" spans="1:47" s="73" customFormat="1" ht="19.899999999999999" customHeight="1">
      <c r="B106" s="213"/>
      <c r="C106" s="214"/>
      <c r="D106" s="215" t="s">
        <v>120</v>
      </c>
      <c r="E106" s="216"/>
      <c r="F106" s="216"/>
      <c r="G106" s="216"/>
      <c r="H106" s="216"/>
      <c r="I106" s="115"/>
      <c r="J106" s="254">
        <f>J229</f>
        <v>0</v>
      </c>
      <c r="L106" s="113"/>
    </row>
    <row r="107" spans="1:47" s="73" customFormat="1" ht="19.899999999999999" customHeight="1">
      <c r="B107" s="213"/>
      <c r="C107" s="214"/>
      <c r="D107" s="215" t="s">
        <v>121</v>
      </c>
      <c r="E107" s="216"/>
      <c r="F107" s="216"/>
      <c r="G107" s="216"/>
      <c r="H107" s="216"/>
      <c r="I107" s="115"/>
      <c r="J107" s="254">
        <f>J234</f>
        <v>0</v>
      </c>
      <c r="L107" s="113"/>
    </row>
    <row r="108" spans="1:47" s="17" customFormat="1" ht="21.95" customHeight="1">
      <c r="A108" s="13"/>
      <c r="B108" s="180"/>
      <c r="C108" s="181"/>
      <c r="D108" s="181"/>
      <c r="E108" s="181"/>
      <c r="F108" s="181"/>
      <c r="G108" s="181"/>
      <c r="H108" s="181"/>
      <c r="I108" s="13"/>
      <c r="J108" s="181"/>
      <c r="K108" s="13"/>
      <c r="L108" s="24"/>
      <c r="S108" s="13"/>
      <c r="T108" s="13"/>
      <c r="U108" s="13"/>
      <c r="V108" s="13"/>
      <c r="W108" s="13"/>
      <c r="X108" s="13"/>
      <c r="Y108" s="13"/>
      <c r="Z108" s="13"/>
      <c r="AA108" s="13"/>
      <c r="AB108" s="13"/>
      <c r="AC108" s="13"/>
      <c r="AD108" s="13"/>
      <c r="AE108" s="13"/>
    </row>
    <row r="109" spans="1:47" s="17" customFormat="1" ht="6.95" customHeight="1">
      <c r="A109" s="13"/>
      <c r="B109" s="203"/>
      <c r="C109" s="204"/>
      <c r="D109" s="204"/>
      <c r="E109" s="204"/>
      <c r="F109" s="204"/>
      <c r="G109" s="204"/>
      <c r="H109" s="204"/>
      <c r="I109" s="30"/>
      <c r="J109" s="204"/>
      <c r="K109" s="30"/>
      <c r="L109" s="24"/>
      <c r="S109" s="13"/>
      <c r="T109" s="13"/>
      <c r="U109" s="13"/>
      <c r="V109" s="13"/>
      <c r="W109" s="13"/>
      <c r="X109" s="13"/>
      <c r="Y109" s="13"/>
      <c r="Z109" s="13"/>
      <c r="AA109" s="13"/>
      <c r="AB109" s="13"/>
      <c r="AC109" s="13"/>
      <c r="AD109" s="13"/>
      <c r="AE109" s="13"/>
    </row>
    <row r="113" spans="1:31" s="17" customFormat="1" ht="6.95" customHeight="1">
      <c r="A113" s="13"/>
      <c r="B113" s="205"/>
      <c r="C113" s="206"/>
      <c r="D113" s="206"/>
      <c r="E113" s="206"/>
      <c r="F113" s="206"/>
      <c r="G113" s="206"/>
      <c r="H113" s="206"/>
      <c r="I113" s="32"/>
      <c r="J113" s="206"/>
      <c r="K113" s="32"/>
      <c r="L113" s="24"/>
      <c r="S113" s="13"/>
      <c r="T113" s="13"/>
      <c r="U113" s="13"/>
      <c r="V113" s="13"/>
      <c r="W113" s="13"/>
      <c r="X113" s="13"/>
      <c r="Y113" s="13"/>
      <c r="Z113" s="13"/>
      <c r="AA113" s="13"/>
      <c r="AB113" s="13"/>
      <c r="AC113" s="13"/>
      <c r="AD113" s="13"/>
      <c r="AE113" s="13"/>
    </row>
    <row r="114" spans="1:31" s="17" customFormat="1" ht="24.95" customHeight="1">
      <c r="A114" s="13"/>
      <c r="B114" s="180"/>
      <c r="C114" s="178" t="s">
        <v>122</v>
      </c>
      <c r="D114" s="181"/>
      <c r="E114" s="181"/>
      <c r="F114" s="181"/>
      <c r="G114" s="181"/>
      <c r="H114" s="181"/>
      <c r="I114" s="13"/>
      <c r="J114" s="181"/>
      <c r="K114" s="13"/>
      <c r="L114" s="24"/>
      <c r="S114" s="13"/>
      <c r="T114" s="13"/>
      <c r="U114" s="13"/>
      <c r="V114" s="13"/>
      <c r="W114" s="13"/>
      <c r="X114" s="13"/>
      <c r="Y114" s="13"/>
      <c r="Z114" s="13"/>
      <c r="AA114" s="13"/>
      <c r="AB114" s="13"/>
      <c r="AC114" s="13"/>
      <c r="AD114" s="13"/>
      <c r="AE114" s="13"/>
    </row>
    <row r="115" spans="1:31" s="17" customFormat="1" ht="6.95" customHeight="1">
      <c r="A115" s="13"/>
      <c r="B115" s="180"/>
      <c r="C115" s="181"/>
      <c r="D115" s="181"/>
      <c r="E115" s="181"/>
      <c r="F115" s="181"/>
      <c r="G115" s="181"/>
      <c r="H115" s="181"/>
      <c r="I115" s="13"/>
      <c r="J115" s="181"/>
      <c r="K115" s="13"/>
      <c r="L115" s="24"/>
      <c r="S115" s="13"/>
      <c r="T115" s="13"/>
      <c r="U115" s="13"/>
      <c r="V115" s="13"/>
      <c r="W115" s="13"/>
      <c r="X115" s="13"/>
      <c r="Y115" s="13"/>
      <c r="Z115" s="13"/>
      <c r="AA115" s="13"/>
      <c r="AB115" s="13"/>
      <c r="AC115" s="13"/>
      <c r="AD115" s="13"/>
      <c r="AE115" s="13"/>
    </row>
    <row r="116" spans="1:31" s="17" customFormat="1" ht="12" customHeight="1">
      <c r="A116" s="13"/>
      <c r="B116" s="180"/>
      <c r="C116" s="179" t="s">
        <v>13</v>
      </c>
      <c r="D116" s="181"/>
      <c r="E116" s="181"/>
      <c r="F116" s="181"/>
      <c r="G116" s="181"/>
      <c r="H116" s="181"/>
      <c r="I116" s="13"/>
      <c r="J116" s="181"/>
      <c r="K116" s="13"/>
      <c r="L116" s="24"/>
      <c r="S116" s="13"/>
      <c r="T116" s="13"/>
      <c r="U116" s="13"/>
      <c r="V116" s="13"/>
      <c r="W116" s="13"/>
      <c r="X116" s="13"/>
      <c r="Y116" s="13"/>
      <c r="Z116" s="13"/>
      <c r="AA116" s="13"/>
      <c r="AB116" s="13"/>
      <c r="AC116" s="13"/>
      <c r="AD116" s="13"/>
      <c r="AE116" s="13"/>
    </row>
    <row r="117" spans="1:31" s="17" customFormat="1" ht="16.5" customHeight="1">
      <c r="A117" s="13"/>
      <c r="B117" s="180"/>
      <c r="C117" s="181"/>
      <c r="D117" s="181"/>
      <c r="E117" s="286" t="str">
        <f>E7</f>
        <v>Infastruktrura pro elektromobilitu II, část 3 Lokalita Vítkovická</v>
      </c>
      <c r="F117" s="286"/>
      <c r="G117" s="286"/>
      <c r="H117" s="286"/>
      <c r="I117" s="13"/>
      <c r="J117" s="181"/>
      <c r="K117" s="13"/>
      <c r="L117" s="24"/>
      <c r="S117" s="13"/>
      <c r="T117" s="13"/>
      <c r="U117" s="13"/>
      <c r="V117" s="13"/>
      <c r="W117" s="13"/>
      <c r="X117" s="13"/>
      <c r="Y117" s="13"/>
      <c r="Z117" s="13"/>
      <c r="AA117" s="13"/>
      <c r="AB117" s="13"/>
      <c r="AC117" s="13"/>
      <c r="AD117" s="13"/>
      <c r="AE117" s="13"/>
    </row>
    <row r="118" spans="1:31" ht="12" customHeight="1">
      <c r="B118" s="177"/>
      <c r="C118" s="179" t="s">
        <v>104</v>
      </c>
      <c r="L118" s="5"/>
    </row>
    <row r="119" spans="1:31" s="17" customFormat="1" ht="16.5" customHeight="1">
      <c r="A119" s="13"/>
      <c r="B119" s="180"/>
      <c r="C119" s="181"/>
      <c r="D119" s="181"/>
      <c r="E119" s="286" t="s">
        <v>105</v>
      </c>
      <c r="F119" s="286"/>
      <c r="G119" s="286"/>
      <c r="H119" s="286"/>
      <c r="I119" s="13"/>
      <c r="J119" s="181"/>
      <c r="K119" s="13"/>
      <c r="L119" s="24"/>
      <c r="S119" s="13"/>
      <c r="T119" s="13"/>
      <c r="U119" s="13"/>
      <c r="V119" s="13"/>
      <c r="W119" s="13"/>
      <c r="X119" s="13"/>
      <c r="Y119" s="13"/>
      <c r="Z119" s="13"/>
      <c r="AA119" s="13"/>
      <c r="AB119" s="13"/>
      <c r="AC119" s="13"/>
      <c r="AD119" s="13"/>
      <c r="AE119" s="13"/>
    </row>
    <row r="120" spans="1:31" s="17" customFormat="1" ht="12" customHeight="1">
      <c r="A120" s="13"/>
      <c r="B120" s="180"/>
      <c r="C120" s="179" t="s">
        <v>106</v>
      </c>
      <c r="D120" s="181"/>
      <c r="E120" s="181"/>
      <c r="F120" s="181"/>
      <c r="G120" s="181"/>
      <c r="H120" s="181"/>
      <c r="I120" s="13"/>
      <c r="J120" s="181"/>
      <c r="K120" s="13"/>
      <c r="L120" s="24"/>
      <c r="S120" s="13"/>
      <c r="T120" s="13"/>
      <c r="U120" s="13"/>
      <c r="V120" s="13"/>
      <c r="W120" s="13"/>
      <c r="X120" s="13"/>
      <c r="Y120" s="13"/>
      <c r="Z120" s="13"/>
      <c r="AA120" s="13"/>
      <c r="AB120" s="13"/>
      <c r="AC120" s="13"/>
      <c r="AD120" s="13"/>
      <c r="AE120" s="13"/>
    </row>
    <row r="121" spans="1:31" s="17" customFormat="1" ht="16.5" customHeight="1">
      <c r="A121" s="13"/>
      <c r="B121" s="180"/>
      <c r="C121" s="181"/>
      <c r="D121" s="181"/>
      <c r="E121" s="287" t="str">
        <f>E11</f>
        <v>01 - Stavebně konstrukční řešení</v>
      </c>
      <c r="F121" s="287"/>
      <c r="G121" s="287"/>
      <c r="H121" s="287"/>
      <c r="I121" s="13"/>
      <c r="J121" s="181"/>
      <c r="K121" s="13"/>
      <c r="L121" s="24"/>
      <c r="S121" s="13"/>
      <c r="T121" s="13"/>
      <c r="U121" s="13"/>
      <c r="V121" s="13"/>
      <c r="W121" s="13"/>
      <c r="X121" s="13"/>
      <c r="Y121" s="13"/>
      <c r="Z121" s="13"/>
      <c r="AA121" s="13"/>
      <c r="AB121" s="13"/>
      <c r="AC121" s="13"/>
      <c r="AD121" s="13"/>
      <c r="AE121" s="13"/>
    </row>
    <row r="122" spans="1:31" s="17" customFormat="1" ht="6.95" customHeight="1">
      <c r="A122" s="13"/>
      <c r="B122" s="180"/>
      <c r="C122" s="181"/>
      <c r="D122" s="181"/>
      <c r="E122" s="181"/>
      <c r="F122" s="181"/>
      <c r="G122" s="181"/>
      <c r="H122" s="181"/>
      <c r="I122" s="13"/>
      <c r="J122" s="181"/>
      <c r="K122" s="13"/>
      <c r="L122" s="24"/>
      <c r="S122" s="13"/>
      <c r="T122" s="13"/>
      <c r="U122" s="13"/>
      <c r="V122" s="13"/>
      <c r="W122" s="13"/>
      <c r="X122" s="13"/>
      <c r="Y122" s="13"/>
      <c r="Z122" s="13"/>
      <c r="AA122" s="13"/>
      <c r="AB122" s="13"/>
      <c r="AC122" s="13"/>
      <c r="AD122" s="13"/>
      <c r="AE122" s="13"/>
    </row>
    <row r="123" spans="1:31" s="17" customFormat="1" ht="12" customHeight="1">
      <c r="A123" s="13"/>
      <c r="B123" s="180"/>
      <c r="C123" s="179" t="s">
        <v>19</v>
      </c>
      <c r="D123" s="181"/>
      <c r="E123" s="181"/>
      <c r="F123" s="182" t="str">
        <f>F14</f>
        <v>Ostrava - DPO Vítkovická</v>
      </c>
      <c r="G123" s="181"/>
      <c r="H123" s="181"/>
      <c r="I123" s="10" t="s">
        <v>21</v>
      </c>
      <c r="J123" s="247" t="str">
        <f>IF(J14="","",J14)</f>
        <v>18. 3. 2022</v>
      </c>
      <c r="K123" s="13"/>
      <c r="L123" s="24"/>
      <c r="S123" s="13"/>
      <c r="T123" s="13"/>
      <c r="U123" s="13"/>
      <c r="V123" s="13"/>
      <c r="W123" s="13"/>
      <c r="X123" s="13"/>
      <c r="Y123" s="13"/>
      <c r="Z123" s="13"/>
      <c r="AA123" s="13"/>
      <c r="AB123" s="13"/>
      <c r="AC123" s="13"/>
      <c r="AD123" s="13"/>
      <c r="AE123" s="13"/>
    </row>
    <row r="124" spans="1:31" s="17" customFormat="1" ht="6.95" customHeight="1">
      <c r="A124" s="13"/>
      <c r="B124" s="180"/>
      <c r="C124" s="181"/>
      <c r="D124" s="181"/>
      <c r="E124" s="181"/>
      <c r="F124" s="181"/>
      <c r="G124" s="181"/>
      <c r="H124" s="181"/>
      <c r="I124" s="13"/>
      <c r="J124" s="181"/>
      <c r="K124" s="13"/>
      <c r="L124" s="24"/>
      <c r="S124" s="13"/>
      <c r="T124" s="13"/>
      <c r="U124" s="13"/>
      <c r="V124" s="13"/>
      <c r="W124" s="13"/>
      <c r="X124" s="13"/>
      <c r="Y124" s="13"/>
      <c r="Z124" s="13"/>
      <c r="AA124" s="13"/>
      <c r="AB124" s="13"/>
      <c r="AC124" s="13"/>
      <c r="AD124" s="13"/>
      <c r="AE124" s="13"/>
    </row>
    <row r="125" spans="1:31" s="17" customFormat="1" ht="15.2" customHeight="1">
      <c r="A125" s="13"/>
      <c r="B125" s="180"/>
      <c r="C125" s="179" t="s">
        <v>25</v>
      </c>
      <c r="D125" s="181"/>
      <c r="E125" s="181"/>
      <c r="F125" s="182" t="str">
        <f>E17</f>
        <v xml:space="preserve"> </v>
      </c>
      <c r="G125" s="181"/>
      <c r="H125" s="181"/>
      <c r="I125" s="10" t="s">
        <v>30</v>
      </c>
      <c r="J125" s="251" t="str">
        <f>E23</f>
        <v xml:space="preserve"> </v>
      </c>
      <c r="K125" s="13"/>
      <c r="L125" s="24"/>
      <c r="S125" s="13"/>
      <c r="T125" s="13"/>
      <c r="U125" s="13"/>
      <c r="V125" s="13"/>
      <c r="W125" s="13"/>
      <c r="X125" s="13"/>
      <c r="Y125" s="13"/>
      <c r="Z125" s="13"/>
      <c r="AA125" s="13"/>
      <c r="AB125" s="13"/>
      <c r="AC125" s="13"/>
      <c r="AD125" s="13"/>
      <c r="AE125" s="13"/>
    </row>
    <row r="126" spans="1:31" s="17" customFormat="1" ht="15.2" customHeight="1">
      <c r="A126" s="13"/>
      <c r="B126" s="180"/>
      <c r="C126" s="179" t="s">
        <v>29</v>
      </c>
      <c r="D126" s="181"/>
      <c r="E126" s="181"/>
      <c r="F126" s="182" t="str">
        <f>IF(E20="","",E20)</f>
        <v xml:space="preserve"> </v>
      </c>
      <c r="G126" s="181"/>
      <c r="H126" s="181"/>
      <c r="I126" s="10" t="s">
        <v>32</v>
      </c>
      <c r="J126" s="251" t="str">
        <f>E26</f>
        <v xml:space="preserve"> </v>
      </c>
      <c r="K126" s="13"/>
      <c r="L126" s="24"/>
      <c r="S126" s="13"/>
      <c r="T126" s="13"/>
      <c r="U126" s="13"/>
      <c r="V126" s="13"/>
      <c r="W126" s="13"/>
      <c r="X126" s="13"/>
      <c r="Y126" s="13"/>
      <c r="Z126" s="13"/>
      <c r="AA126" s="13"/>
      <c r="AB126" s="13"/>
      <c r="AC126" s="13"/>
      <c r="AD126" s="13"/>
      <c r="AE126" s="13"/>
    </row>
    <row r="127" spans="1:31" s="17" customFormat="1" ht="10.35" customHeight="1">
      <c r="A127" s="13"/>
      <c r="B127" s="180"/>
      <c r="C127" s="181"/>
      <c r="D127" s="181"/>
      <c r="E127" s="181"/>
      <c r="F127" s="181"/>
      <c r="G127" s="181"/>
      <c r="H127" s="181"/>
      <c r="I127" s="13"/>
      <c r="J127" s="181"/>
      <c r="K127" s="13"/>
      <c r="L127" s="24"/>
      <c r="S127" s="13"/>
      <c r="T127" s="13"/>
      <c r="U127" s="13"/>
      <c r="V127" s="13"/>
      <c r="W127" s="13"/>
      <c r="X127" s="13"/>
      <c r="Y127" s="13"/>
      <c r="Z127" s="13"/>
      <c r="AA127" s="13"/>
      <c r="AB127" s="13"/>
      <c r="AC127" s="13"/>
      <c r="AD127" s="13"/>
      <c r="AE127" s="13"/>
    </row>
    <row r="128" spans="1:31" s="124" customFormat="1" ht="29.25" customHeight="1">
      <c r="A128" s="117"/>
      <c r="B128" s="217"/>
      <c r="C128" s="218" t="s">
        <v>123</v>
      </c>
      <c r="D128" s="219" t="s">
        <v>59</v>
      </c>
      <c r="E128" s="219" t="s">
        <v>55</v>
      </c>
      <c r="F128" s="219" t="s">
        <v>56</v>
      </c>
      <c r="G128" s="219" t="s">
        <v>124</v>
      </c>
      <c r="H128" s="219" t="s">
        <v>125</v>
      </c>
      <c r="I128" s="120" t="s">
        <v>126</v>
      </c>
      <c r="J128" s="255"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c r="A129" s="13"/>
      <c r="B129" s="180"/>
      <c r="C129" s="220" t="s">
        <v>134</v>
      </c>
      <c r="D129" s="181"/>
      <c r="E129" s="181"/>
      <c r="F129" s="181"/>
      <c r="G129" s="181"/>
      <c r="H129" s="181"/>
      <c r="I129" s="13"/>
      <c r="J129" s="256">
        <f>BK129</f>
        <v>0</v>
      </c>
      <c r="K129" s="13"/>
      <c r="L129" s="14"/>
      <c r="M129" s="48"/>
      <c r="N129" s="39"/>
      <c r="O129" s="49"/>
      <c r="P129" s="126">
        <f>P130+P228</f>
        <v>2272.68271</v>
      </c>
      <c r="Q129" s="49"/>
      <c r="R129" s="126">
        <f>R130+R228</f>
        <v>853.43923768000002</v>
      </c>
      <c r="S129" s="49"/>
      <c r="T129" s="127">
        <f>T130+T228</f>
        <v>257.56399999999996</v>
      </c>
      <c r="U129" s="13"/>
      <c r="V129" s="13"/>
      <c r="W129" s="13"/>
      <c r="X129" s="13"/>
      <c r="Y129" s="13"/>
      <c r="Z129" s="13"/>
      <c r="AA129" s="13"/>
      <c r="AB129" s="13"/>
      <c r="AC129" s="13"/>
      <c r="AD129" s="13"/>
      <c r="AE129" s="13"/>
      <c r="AT129" s="2" t="s">
        <v>73</v>
      </c>
      <c r="AU129" s="2" t="s">
        <v>112</v>
      </c>
      <c r="BK129" s="128">
        <f>BK130+BK228</f>
        <v>0</v>
      </c>
    </row>
    <row r="130" spans="1:65" s="129" customFormat="1" ht="25.9" customHeight="1">
      <c r="B130" s="221"/>
      <c r="C130" s="222"/>
      <c r="D130" s="223" t="s">
        <v>73</v>
      </c>
      <c r="E130" s="224" t="s">
        <v>135</v>
      </c>
      <c r="F130" s="224" t="s">
        <v>136</v>
      </c>
      <c r="G130" s="222"/>
      <c r="H130" s="222"/>
      <c r="J130" s="257">
        <f>BK130</f>
        <v>0</v>
      </c>
      <c r="L130" s="130"/>
      <c r="M130" s="134"/>
      <c r="N130" s="135"/>
      <c r="O130" s="135"/>
      <c r="P130" s="136">
        <f>P131+P157+P193+P206+P215</f>
        <v>2272.68271</v>
      </c>
      <c r="Q130" s="135"/>
      <c r="R130" s="136">
        <f>R131+R157+R193+R206+R215</f>
        <v>853.43923768000002</v>
      </c>
      <c r="S130" s="135"/>
      <c r="T130" s="137">
        <f>T131+T157+T193+T206+T215</f>
        <v>257.56399999999996</v>
      </c>
      <c r="AR130" s="131" t="s">
        <v>18</v>
      </c>
      <c r="AT130" s="138" t="s">
        <v>73</v>
      </c>
      <c r="AU130" s="138" t="s">
        <v>74</v>
      </c>
      <c r="AY130" s="131" t="s">
        <v>137</v>
      </c>
      <c r="BK130" s="139">
        <f>BK131+BK157+BK193+BK206+BK215</f>
        <v>0</v>
      </c>
    </row>
    <row r="131" spans="1:65" s="129" customFormat="1" ht="22.9" customHeight="1">
      <c r="B131" s="221"/>
      <c r="C131" s="222"/>
      <c r="D131" s="223" t="s">
        <v>73</v>
      </c>
      <c r="E131" s="225" t="s">
        <v>18</v>
      </c>
      <c r="F131" s="225" t="s">
        <v>138</v>
      </c>
      <c r="G131" s="222"/>
      <c r="H131" s="222"/>
      <c r="J131" s="258">
        <f>BK131</f>
        <v>0</v>
      </c>
      <c r="L131" s="130"/>
      <c r="M131" s="134"/>
      <c r="N131" s="135"/>
      <c r="O131" s="135"/>
      <c r="P131" s="136">
        <f>SUM(P132:P156)</f>
        <v>383.49132000000009</v>
      </c>
      <c r="Q131" s="135"/>
      <c r="R131" s="136">
        <f>SUM(R132:R156)</f>
        <v>377.22300000000001</v>
      </c>
      <c r="S131" s="135"/>
      <c r="T131" s="137">
        <f>SUM(T132:T156)</f>
        <v>0</v>
      </c>
      <c r="AR131" s="131" t="s">
        <v>18</v>
      </c>
      <c r="AT131" s="138" t="s">
        <v>73</v>
      </c>
      <c r="AU131" s="138" t="s">
        <v>18</v>
      </c>
      <c r="AY131" s="131" t="s">
        <v>137</v>
      </c>
      <c r="BK131" s="139">
        <f>SUM(BK132:BK156)</f>
        <v>0</v>
      </c>
    </row>
    <row r="132" spans="1:65" s="17" customFormat="1" ht="24.2" customHeight="1">
      <c r="A132" s="13"/>
      <c r="B132" s="180"/>
      <c r="C132" s="226" t="s">
        <v>139</v>
      </c>
      <c r="D132" s="226" t="s">
        <v>140</v>
      </c>
      <c r="E132" s="227" t="s">
        <v>141</v>
      </c>
      <c r="F132" s="228" t="s">
        <v>142</v>
      </c>
      <c r="G132" s="229" t="s">
        <v>143</v>
      </c>
      <c r="H132" s="230">
        <v>135.41900000000001</v>
      </c>
      <c r="I132" s="143"/>
      <c r="J132" s="259">
        <f>ROUND(I132*H132,2)</f>
        <v>0</v>
      </c>
      <c r="K132" s="144"/>
      <c r="L132" s="14"/>
      <c r="M132" s="145"/>
      <c r="N132" s="146" t="s">
        <v>39</v>
      </c>
      <c r="O132" s="147">
        <v>0.46700000000000003</v>
      </c>
      <c r="P132" s="147">
        <f>O132*H132</f>
        <v>63.240673000000008</v>
      </c>
      <c r="Q132" s="147">
        <v>0</v>
      </c>
      <c r="R132" s="147">
        <f>Q132*H132</f>
        <v>0</v>
      </c>
      <c r="S132" s="147">
        <v>0</v>
      </c>
      <c r="T132" s="148">
        <f>S132*H132</f>
        <v>0</v>
      </c>
      <c r="U132" s="13"/>
      <c r="V132" s="13"/>
      <c r="W132" s="13"/>
      <c r="X132" s="13"/>
      <c r="Y132" s="13"/>
      <c r="Z132" s="13"/>
      <c r="AA132" s="13"/>
      <c r="AB132" s="13"/>
      <c r="AC132" s="13"/>
      <c r="AD132" s="13"/>
      <c r="AE132" s="13"/>
      <c r="AR132" s="149" t="s">
        <v>144</v>
      </c>
      <c r="AT132" s="149" t="s">
        <v>140</v>
      </c>
      <c r="AU132" s="149" t="s">
        <v>85</v>
      </c>
      <c r="AY132" s="2" t="s">
        <v>137</v>
      </c>
      <c r="BE132" s="150">
        <f>IF(N132="základní",J132,0)</f>
        <v>0</v>
      </c>
      <c r="BF132" s="150">
        <f>IF(N132="snížená",J132,0)</f>
        <v>0</v>
      </c>
      <c r="BG132" s="150">
        <f>IF(N132="zákl. přenesená",J132,0)</f>
        <v>0</v>
      </c>
      <c r="BH132" s="150">
        <f>IF(N132="sníž. přenesená",J132,0)</f>
        <v>0</v>
      </c>
      <c r="BI132" s="150">
        <f>IF(N132="nulová",J132,0)</f>
        <v>0</v>
      </c>
      <c r="BJ132" s="2" t="s">
        <v>18</v>
      </c>
      <c r="BK132" s="150">
        <f>ROUND(I132*H132,2)</f>
        <v>0</v>
      </c>
      <c r="BL132" s="2" t="s">
        <v>144</v>
      </c>
      <c r="BM132" s="149" t="s">
        <v>145</v>
      </c>
    </row>
    <row r="133" spans="1:65" s="151" customFormat="1">
      <c r="B133" s="231"/>
      <c r="C133" s="232"/>
      <c r="D133" s="233" t="s">
        <v>146</v>
      </c>
      <c r="E133" s="234"/>
      <c r="F133" s="235" t="s">
        <v>147</v>
      </c>
      <c r="G133" s="232"/>
      <c r="H133" s="236">
        <v>12.701000000000001</v>
      </c>
      <c r="I133" s="173"/>
      <c r="J133" s="232"/>
      <c r="L133" s="152"/>
      <c r="M133" s="154"/>
      <c r="N133" s="155"/>
      <c r="O133" s="155"/>
      <c r="P133" s="155"/>
      <c r="Q133" s="155"/>
      <c r="R133" s="155"/>
      <c r="S133" s="155"/>
      <c r="T133" s="156"/>
      <c r="AT133" s="153" t="s">
        <v>146</v>
      </c>
      <c r="AU133" s="153" t="s">
        <v>85</v>
      </c>
      <c r="AV133" s="151" t="s">
        <v>85</v>
      </c>
      <c r="AW133" s="151" t="s">
        <v>31</v>
      </c>
      <c r="AX133" s="151" t="s">
        <v>74</v>
      </c>
      <c r="AY133" s="153" t="s">
        <v>137</v>
      </c>
    </row>
    <row r="134" spans="1:65" s="151" customFormat="1">
      <c r="B134" s="231"/>
      <c r="C134" s="232"/>
      <c r="D134" s="233" t="s">
        <v>146</v>
      </c>
      <c r="E134" s="234"/>
      <c r="F134" s="235" t="s">
        <v>148</v>
      </c>
      <c r="G134" s="232"/>
      <c r="H134" s="236">
        <v>40.469000000000001</v>
      </c>
      <c r="I134" s="173"/>
      <c r="J134" s="232"/>
      <c r="L134" s="152"/>
      <c r="M134" s="154"/>
      <c r="N134" s="155"/>
      <c r="O134" s="155"/>
      <c r="P134" s="155"/>
      <c r="Q134" s="155"/>
      <c r="R134" s="155"/>
      <c r="S134" s="155"/>
      <c r="T134" s="156"/>
      <c r="AT134" s="153" t="s">
        <v>146</v>
      </c>
      <c r="AU134" s="153" t="s">
        <v>85</v>
      </c>
      <c r="AV134" s="151" t="s">
        <v>85</v>
      </c>
      <c r="AW134" s="151" t="s">
        <v>31</v>
      </c>
      <c r="AX134" s="151" t="s">
        <v>74</v>
      </c>
      <c r="AY134" s="153" t="s">
        <v>137</v>
      </c>
    </row>
    <row r="135" spans="1:65" s="151" customFormat="1">
      <c r="B135" s="231"/>
      <c r="C135" s="232"/>
      <c r="D135" s="233" t="s">
        <v>146</v>
      </c>
      <c r="E135" s="234"/>
      <c r="F135" s="235" t="s">
        <v>149</v>
      </c>
      <c r="G135" s="232"/>
      <c r="H135" s="236">
        <v>36.366</v>
      </c>
      <c r="I135" s="173"/>
      <c r="J135" s="232"/>
      <c r="L135" s="152"/>
      <c r="M135" s="154"/>
      <c r="N135" s="155"/>
      <c r="O135" s="155"/>
      <c r="P135" s="155"/>
      <c r="Q135" s="155"/>
      <c r="R135" s="155"/>
      <c r="S135" s="155"/>
      <c r="T135" s="156"/>
      <c r="AT135" s="153" t="s">
        <v>146</v>
      </c>
      <c r="AU135" s="153" t="s">
        <v>85</v>
      </c>
      <c r="AV135" s="151" t="s">
        <v>85</v>
      </c>
      <c r="AW135" s="151" t="s">
        <v>31</v>
      </c>
      <c r="AX135" s="151" t="s">
        <v>74</v>
      </c>
      <c r="AY135" s="153" t="s">
        <v>137</v>
      </c>
    </row>
    <row r="136" spans="1:65" s="151" customFormat="1">
      <c r="B136" s="231"/>
      <c r="C136" s="232"/>
      <c r="D136" s="233" t="s">
        <v>146</v>
      </c>
      <c r="E136" s="234"/>
      <c r="F136" s="235" t="s">
        <v>150</v>
      </c>
      <c r="G136" s="232"/>
      <c r="H136" s="236">
        <v>45.883000000000003</v>
      </c>
      <c r="I136" s="173"/>
      <c r="J136" s="232"/>
      <c r="L136" s="152"/>
      <c r="M136" s="154"/>
      <c r="N136" s="155"/>
      <c r="O136" s="155"/>
      <c r="P136" s="155"/>
      <c r="Q136" s="155"/>
      <c r="R136" s="155"/>
      <c r="S136" s="155"/>
      <c r="T136" s="156"/>
      <c r="AT136" s="153" t="s">
        <v>146</v>
      </c>
      <c r="AU136" s="153" t="s">
        <v>85</v>
      </c>
      <c r="AV136" s="151" t="s">
        <v>85</v>
      </c>
      <c r="AW136" s="151" t="s">
        <v>31</v>
      </c>
      <c r="AX136" s="151" t="s">
        <v>74</v>
      </c>
      <c r="AY136" s="153" t="s">
        <v>137</v>
      </c>
    </row>
    <row r="137" spans="1:65" s="157" customFormat="1">
      <c r="B137" s="237"/>
      <c r="C137" s="238"/>
      <c r="D137" s="233" t="s">
        <v>146</v>
      </c>
      <c r="E137" s="239"/>
      <c r="F137" s="240" t="s">
        <v>151</v>
      </c>
      <c r="G137" s="238"/>
      <c r="H137" s="241">
        <v>135.41900000000001</v>
      </c>
      <c r="I137" s="174"/>
      <c r="J137" s="238"/>
      <c r="L137" s="158"/>
      <c r="M137" s="160"/>
      <c r="N137" s="161"/>
      <c r="O137" s="161"/>
      <c r="P137" s="161"/>
      <c r="Q137" s="161"/>
      <c r="R137" s="161"/>
      <c r="S137" s="161"/>
      <c r="T137" s="162"/>
      <c r="AT137" s="159" t="s">
        <v>146</v>
      </c>
      <c r="AU137" s="159" t="s">
        <v>85</v>
      </c>
      <c r="AV137" s="157" t="s">
        <v>144</v>
      </c>
      <c r="AW137" s="157" t="s">
        <v>31</v>
      </c>
      <c r="AX137" s="157" t="s">
        <v>18</v>
      </c>
      <c r="AY137" s="159" t="s">
        <v>137</v>
      </c>
    </row>
    <row r="138" spans="1:65" s="17" customFormat="1" ht="24.2" customHeight="1">
      <c r="A138" s="13"/>
      <c r="B138" s="180"/>
      <c r="C138" s="226" t="s">
        <v>144</v>
      </c>
      <c r="D138" s="226" t="s">
        <v>140</v>
      </c>
      <c r="E138" s="227" t="s">
        <v>152</v>
      </c>
      <c r="F138" s="228" t="s">
        <v>153</v>
      </c>
      <c r="G138" s="229" t="s">
        <v>143</v>
      </c>
      <c r="H138" s="230">
        <v>67.709999999999994</v>
      </c>
      <c r="I138" s="143"/>
      <c r="J138" s="259">
        <f>ROUND(I138*H138,2)</f>
        <v>0</v>
      </c>
      <c r="K138" s="144"/>
      <c r="L138" s="14"/>
      <c r="M138" s="145"/>
      <c r="N138" s="146" t="s">
        <v>39</v>
      </c>
      <c r="O138" s="147">
        <v>0.04</v>
      </c>
      <c r="P138" s="147">
        <f>O138*H138</f>
        <v>2.7083999999999997</v>
      </c>
      <c r="Q138" s="147">
        <v>0</v>
      </c>
      <c r="R138" s="147">
        <f>Q138*H138</f>
        <v>0</v>
      </c>
      <c r="S138" s="147">
        <v>0</v>
      </c>
      <c r="T138" s="148">
        <f>S138*H138</f>
        <v>0</v>
      </c>
      <c r="U138" s="13"/>
      <c r="V138" s="13"/>
      <c r="W138" s="13"/>
      <c r="X138" s="13"/>
      <c r="Y138" s="13"/>
      <c r="Z138" s="13"/>
      <c r="AA138" s="13"/>
      <c r="AB138" s="13"/>
      <c r="AC138" s="13"/>
      <c r="AD138" s="13"/>
      <c r="AE138" s="13"/>
      <c r="AR138" s="149" t="s">
        <v>144</v>
      </c>
      <c r="AT138" s="149" t="s">
        <v>140</v>
      </c>
      <c r="AU138" s="149" t="s">
        <v>85</v>
      </c>
      <c r="AY138" s="2" t="s">
        <v>137</v>
      </c>
      <c r="BE138" s="150">
        <f>IF(N138="základní",J138,0)</f>
        <v>0</v>
      </c>
      <c r="BF138" s="150">
        <f>IF(N138="snížená",J138,0)</f>
        <v>0</v>
      </c>
      <c r="BG138" s="150">
        <f>IF(N138="zákl. přenesená",J138,0)</f>
        <v>0</v>
      </c>
      <c r="BH138" s="150">
        <f>IF(N138="sníž. přenesená",J138,0)</f>
        <v>0</v>
      </c>
      <c r="BI138" s="150">
        <f>IF(N138="nulová",J138,0)</f>
        <v>0</v>
      </c>
      <c r="BJ138" s="2" t="s">
        <v>18</v>
      </c>
      <c r="BK138" s="150">
        <f>ROUND(I138*H138,2)</f>
        <v>0</v>
      </c>
      <c r="BL138" s="2" t="s">
        <v>144</v>
      </c>
      <c r="BM138" s="149" t="s">
        <v>154</v>
      </c>
    </row>
    <row r="139" spans="1:65" s="151" customFormat="1">
      <c r="B139" s="231"/>
      <c r="C139" s="232"/>
      <c r="D139" s="233" t="s">
        <v>146</v>
      </c>
      <c r="E139" s="234"/>
      <c r="F139" s="235" t="s">
        <v>155</v>
      </c>
      <c r="G139" s="232"/>
      <c r="H139" s="236">
        <v>67.709999999999994</v>
      </c>
      <c r="I139" s="173"/>
      <c r="J139" s="232"/>
      <c r="L139" s="152"/>
      <c r="M139" s="154"/>
      <c r="N139" s="155"/>
      <c r="O139" s="155"/>
      <c r="P139" s="155"/>
      <c r="Q139" s="155"/>
      <c r="R139" s="155"/>
      <c r="S139" s="155"/>
      <c r="T139" s="156"/>
      <c r="AT139" s="153" t="s">
        <v>146</v>
      </c>
      <c r="AU139" s="153" t="s">
        <v>85</v>
      </c>
      <c r="AV139" s="151" t="s">
        <v>85</v>
      </c>
      <c r="AW139" s="151" t="s">
        <v>31</v>
      </c>
      <c r="AX139" s="151" t="s">
        <v>18</v>
      </c>
      <c r="AY139" s="153" t="s">
        <v>137</v>
      </c>
    </row>
    <row r="140" spans="1:65" s="17" customFormat="1" ht="24.2" customHeight="1">
      <c r="A140" s="13"/>
      <c r="B140" s="180"/>
      <c r="C140" s="226" t="s">
        <v>18</v>
      </c>
      <c r="D140" s="226" t="s">
        <v>140</v>
      </c>
      <c r="E140" s="227" t="s">
        <v>156</v>
      </c>
      <c r="F140" s="228" t="s">
        <v>157</v>
      </c>
      <c r="G140" s="229" t="s">
        <v>143</v>
      </c>
      <c r="H140" s="230">
        <v>314.31299999999999</v>
      </c>
      <c r="I140" s="143"/>
      <c r="J140" s="259">
        <f>ROUND(I140*H140,2)</f>
        <v>0</v>
      </c>
      <c r="K140" s="144"/>
      <c r="L140" s="14"/>
      <c r="M140" s="145"/>
      <c r="N140" s="146" t="s">
        <v>39</v>
      </c>
      <c r="O140" s="147">
        <v>0.64300000000000002</v>
      </c>
      <c r="P140" s="147">
        <f>O140*H140</f>
        <v>202.10325900000001</v>
      </c>
      <c r="Q140" s="147">
        <v>0</v>
      </c>
      <c r="R140" s="147">
        <f>Q140*H140</f>
        <v>0</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158</v>
      </c>
    </row>
    <row r="141" spans="1:65" s="151" customFormat="1">
      <c r="B141" s="231"/>
      <c r="C141" s="232"/>
      <c r="D141" s="233" t="s">
        <v>146</v>
      </c>
      <c r="E141" s="234"/>
      <c r="F141" s="235" t="s">
        <v>159</v>
      </c>
      <c r="G141" s="232"/>
      <c r="H141" s="236">
        <v>289.12400000000002</v>
      </c>
      <c r="I141" s="173"/>
      <c r="J141" s="232"/>
      <c r="L141" s="152"/>
      <c r="M141" s="154"/>
      <c r="N141" s="155"/>
      <c r="O141" s="155"/>
      <c r="P141" s="155"/>
      <c r="Q141" s="155"/>
      <c r="R141" s="155"/>
      <c r="S141" s="155"/>
      <c r="T141" s="156"/>
      <c r="AT141" s="153" t="s">
        <v>146</v>
      </c>
      <c r="AU141" s="153" t="s">
        <v>85</v>
      </c>
      <c r="AV141" s="151" t="s">
        <v>85</v>
      </c>
      <c r="AW141" s="151" t="s">
        <v>31</v>
      </c>
      <c r="AX141" s="151" t="s">
        <v>74</v>
      </c>
      <c r="AY141" s="153" t="s">
        <v>137</v>
      </c>
    </row>
    <row r="142" spans="1:65" s="151" customFormat="1">
      <c r="B142" s="231"/>
      <c r="C142" s="232"/>
      <c r="D142" s="233" t="s">
        <v>146</v>
      </c>
      <c r="E142" s="234"/>
      <c r="F142" s="235" t="s">
        <v>160</v>
      </c>
      <c r="G142" s="232"/>
      <c r="H142" s="236">
        <v>25.189</v>
      </c>
      <c r="I142" s="173"/>
      <c r="J142" s="232"/>
      <c r="L142" s="152"/>
      <c r="M142" s="154"/>
      <c r="N142" s="155"/>
      <c r="O142" s="155"/>
      <c r="P142" s="155"/>
      <c r="Q142" s="155"/>
      <c r="R142" s="155"/>
      <c r="S142" s="155"/>
      <c r="T142" s="156"/>
      <c r="AT142" s="153" t="s">
        <v>146</v>
      </c>
      <c r="AU142" s="153" t="s">
        <v>85</v>
      </c>
      <c r="AV142" s="151" t="s">
        <v>85</v>
      </c>
      <c r="AW142" s="151" t="s">
        <v>31</v>
      </c>
      <c r="AX142" s="151" t="s">
        <v>74</v>
      </c>
      <c r="AY142" s="153" t="s">
        <v>137</v>
      </c>
    </row>
    <row r="143" spans="1:65" s="157" customFormat="1">
      <c r="B143" s="237"/>
      <c r="C143" s="238"/>
      <c r="D143" s="233" t="s">
        <v>146</v>
      </c>
      <c r="E143" s="239"/>
      <c r="F143" s="240" t="s">
        <v>151</v>
      </c>
      <c r="G143" s="238"/>
      <c r="H143" s="241">
        <v>314.31299999999999</v>
      </c>
      <c r="I143" s="174"/>
      <c r="J143" s="238"/>
      <c r="L143" s="158"/>
      <c r="M143" s="160"/>
      <c r="N143" s="161"/>
      <c r="O143" s="161"/>
      <c r="P143" s="161"/>
      <c r="Q143" s="161"/>
      <c r="R143" s="161"/>
      <c r="S143" s="161"/>
      <c r="T143" s="162"/>
      <c r="AT143" s="159" t="s">
        <v>146</v>
      </c>
      <c r="AU143" s="159" t="s">
        <v>85</v>
      </c>
      <c r="AV143" s="157" t="s">
        <v>144</v>
      </c>
      <c r="AW143" s="157" t="s">
        <v>31</v>
      </c>
      <c r="AX143" s="157" t="s">
        <v>18</v>
      </c>
      <c r="AY143" s="159" t="s">
        <v>137</v>
      </c>
    </row>
    <row r="144" spans="1:65" s="17" customFormat="1" ht="24.2" customHeight="1">
      <c r="A144" s="13"/>
      <c r="B144" s="180"/>
      <c r="C144" s="226" t="s">
        <v>85</v>
      </c>
      <c r="D144" s="226" t="s">
        <v>140</v>
      </c>
      <c r="E144" s="227" t="s">
        <v>161</v>
      </c>
      <c r="F144" s="228" t="s">
        <v>162</v>
      </c>
      <c r="G144" s="229" t="s">
        <v>143</v>
      </c>
      <c r="H144" s="230">
        <v>157.15700000000001</v>
      </c>
      <c r="I144" s="143"/>
      <c r="J144" s="259">
        <f>ROUND(I144*H144,2)</f>
        <v>0</v>
      </c>
      <c r="K144" s="144"/>
      <c r="L144" s="14"/>
      <c r="M144" s="145"/>
      <c r="N144" s="146" t="s">
        <v>39</v>
      </c>
      <c r="O144" s="147">
        <v>0.10199999999999999</v>
      </c>
      <c r="P144" s="147">
        <f>O144*H144</f>
        <v>16.030014000000001</v>
      </c>
      <c r="Q144" s="147">
        <v>0</v>
      </c>
      <c r="R144" s="147">
        <f>Q144*H144</f>
        <v>0</v>
      </c>
      <c r="S144" s="147">
        <v>0</v>
      </c>
      <c r="T144" s="148">
        <f>S144*H144</f>
        <v>0</v>
      </c>
      <c r="U144" s="13"/>
      <c r="V144" s="13"/>
      <c r="W144" s="13"/>
      <c r="X144" s="13"/>
      <c r="Y144" s="13"/>
      <c r="Z144" s="13"/>
      <c r="AA144" s="13"/>
      <c r="AB144" s="13"/>
      <c r="AC144" s="13"/>
      <c r="AD144" s="13"/>
      <c r="AE144" s="13"/>
      <c r="AR144" s="149" t="s">
        <v>144</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144</v>
      </c>
      <c r="BM144" s="149" t="s">
        <v>163</v>
      </c>
    </row>
    <row r="145" spans="1:65" s="151" customFormat="1">
      <c r="B145" s="231"/>
      <c r="C145" s="232"/>
      <c r="D145" s="233" t="s">
        <v>146</v>
      </c>
      <c r="E145" s="234"/>
      <c r="F145" s="235" t="s">
        <v>164</v>
      </c>
      <c r="G145" s="232"/>
      <c r="H145" s="236">
        <v>157.15700000000001</v>
      </c>
      <c r="I145" s="173"/>
      <c r="J145" s="232"/>
      <c r="L145" s="152"/>
      <c r="M145" s="154"/>
      <c r="N145" s="155"/>
      <c r="O145" s="155"/>
      <c r="P145" s="155"/>
      <c r="Q145" s="155"/>
      <c r="R145" s="155"/>
      <c r="S145" s="155"/>
      <c r="T145" s="156"/>
      <c r="AT145" s="153" t="s">
        <v>146</v>
      </c>
      <c r="AU145" s="153" t="s">
        <v>85</v>
      </c>
      <c r="AV145" s="151" t="s">
        <v>85</v>
      </c>
      <c r="AW145" s="151" t="s">
        <v>31</v>
      </c>
      <c r="AX145" s="151" t="s">
        <v>18</v>
      </c>
      <c r="AY145" s="153" t="s">
        <v>137</v>
      </c>
    </row>
    <row r="146" spans="1:65" s="17" customFormat="1" ht="24.2" customHeight="1">
      <c r="A146" s="13"/>
      <c r="B146" s="180"/>
      <c r="C146" s="226" t="s">
        <v>165</v>
      </c>
      <c r="D146" s="226" t="s">
        <v>140</v>
      </c>
      <c r="E146" s="227" t="s">
        <v>166</v>
      </c>
      <c r="F146" s="228" t="s">
        <v>167</v>
      </c>
      <c r="G146" s="229" t="s">
        <v>143</v>
      </c>
      <c r="H146" s="230">
        <v>449.73200000000003</v>
      </c>
      <c r="I146" s="143"/>
      <c r="J146" s="259">
        <f>ROUND(I146*H146,2)</f>
        <v>0</v>
      </c>
      <c r="K146" s="144"/>
      <c r="L146" s="14"/>
      <c r="M146" s="145"/>
      <c r="N146" s="146" t="s">
        <v>39</v>
      </c>
      <c r="O146" s="147">
        <v>8.3000000000000004E-2</v>
      </c>
      <c r="P146" s="147">
        <f>O146*H146</f>
        <v>37.327756000000001</v>
      </c>
      <c r="Q146" s="147">
        <v>0</v>
      </c>
      <c r="R146" s="147">
        <f>Q146*H146</f>
        <v>0</v>
      </c>
      <c r="S146" s="147">
        <v>0</v>
      </c>
      <c r="T146" s="148">
        <f>S146*H146</f>
        <v>0</v>
      </c>
      <c r="U146" s="13"/>
      <c r="V146" s="13"/>
      <c r="W146" s="13"/>
      <c r="X146" s="13"/>
      <c r="Y146" s="13"/>
      <c r="Z146" s="13"/>
      <c r="AA146" s="13"/>
      <c r="AB146" s="13"/>
      <c r="AC146" s="13"/>
      <c r="AD146" s="13"/>
      <c r="AE146" s="13"/>
      <c r="AR146" s="149" t="s">
        <v>144</v>
      </c>
      <c r="AT146" s="149" t="s">
        <v>140</v>
      </c>
      <c r="AU146" s="149" t="s">
        <v>85</v>
      </c>
      <c r="AY146" s="2" t="s">
        <v>137</v>
      </c>
      <c r="BE146" s="150">
        <f>IF(N146="základní",J146,0)</f>
        <v>0</v>
      </c>
      <c r="BF146" s="150">
        <f>IF(N146="snížená",J146,0)</f>
        <v>0</v>
      </c>
      <c r="BG146" s="150">
        <f>IF(N146="zákl. přenesená",J146,0)</f>
        <v>0</v>
      </c>
      <c r="BH146" s="150">
        <f>IF(N146="sníž. přenesená",J146,0)</f>
        <v>0</v>
      </c>
      <c r="BI146" s="150">
        <f>IF(N146="nulová",J146,0)</f>
        <v>0</v>
      </c>
      <c r="BJ146" s="2" t="s">
        <v>18</v>
      </c>
      <c r="BK146" s="150">
        <f>ROUND(I146*H146,2)</f>
        <v>0</v>
      </c>
      <c r="BL146" s="2" t="s">
        <v>144</v>
      </c>
      <c r="BM146" s="149" t="s">
        <v>168</v>
      </c>
    </row>
    <row r="147" spans="1:65" s="151" customFormat="1">
      <c r="B147" s="231"/>
      <c r="C147" s="232"/>
      <c r="D147" s="233" t="s">
        <v>146</v>
      </c>
      <c r="E147" s="234"/>
      <c r="F147" s="235" t="s">
        <v>169</v>
      </c>
      <c r="G147" s="232"/>
      <c r="H147" s="236">
        <v>449.73200000000003</v>
      </c>
      <c r="I147" s="173"/>
      <c r="J147" s="232"/>
      <c r="L147" s="152"/>
      <c r="M147" s="154"/>
      <c r="N147" s="155"/>
      <c r="O147" s="155"/>
      <c r="P147" s="155"/>
      <c r="Q147" s="155"/>
      <c r="R147" s="155"/>
      <c r="S147" s="155"/>
      <c r="T147" s="156"/>
      <c r="AT147" s="153" t="s">
        <v>146</v>
      </c>
      <c r="AU147" s="153" t="s">
        <v>85</v>
      </c>
      <c r="AV147" s="151" t="s">
        <v>85</v>
      </c>
      <c r="AW147" s="151" t="s">
        <v>31</v>
      </c>
      <c r="AX147" s="151" t="s">
        <v>18</v>
      </c>
      <c r="AY147" s="153" t="s">
        <v>137</v>
      </c>
    </row>
    <row r="148" spans="1:65" s="17" customFormat="1" ht="33" customHeight="1">
      <c r="A148" s="13"/>
      <c r="B148" s="180"/>
      <c r="C148" s="226" t="s">
        <v>170</v>
      </c>
      <c r="D148" s="226" t="s">
        <v>140</v>
      </c>
      <c r="E148" s="227" t="s">
        <v>171</v>
      </c>
      <c r="F148" s="228" t="s">
        <v>172</v>
      </c>
      <c r="G148" s="229" t="s">
        <v>143</v>
      </c>
      <c r="H148" s="230">
        <v>2248.66</v>
      </c>
      <c r="I148" s="143"/>
      <c r="J148" s="259">
        <f>ROUND(I148*H148,2)</f>
        <v>0</v>
      </c>
      <c r="K148" s="144"/>
      <c r="L148" s="14"/>
      <c r="M148" s="145"/>
      <c r="N148" s="146" t="s">
        <v>39</v>
      </c>
      <c r="O148" s="147">
        <v>4.0000000000000001E-3</v>
      </c>
      <c r="P148" s="147">
        <f>O148*H148</f>
        <v>8.9946400000000004</v>
      </c>
      <c r="Q148" s="147">
        <v>0</v>
      </c>
      <c r="R148" s="147">
        <f>Q148*H148</f>
        <v>0</v>
      </c>
      <c r="S148" s="147">
        <v>0</v>
      </c>
      <c r="T148" s="148">
        <f>S148*H148</f>
        <v>0</v>
      </c>
      <c r="U148" s="13"/>
      <c r="V148" s="13"/>
      <c r="W148" s="13"/>
      <c r="X148" s="13"/>
      <c r="Y148" s="13"/>
      <c r="Z148" s="13"/>
      <c r="AA148" s="13"/>
      <c r="AB148" s="13"/>
      <c r="AC148" s="13"/>
      <c r="AD148" s="13"/>
      <c r="AE148" s="13"/>
      <c r="AR148" s="149" t="s">
        <v>144</v>
      </c>
      <c r="AT148" s="149" t="s">
        <v>140</v>
      </c>
      <c r="AU148" s="149" t="s">
        <v>85</v>
      </c>
      <c r="AY148" s="2" t="s">
        <v>137</v>
      </c>
      <c r="BE148" s="150">
        <f>IF(N148="základní",J148,0)</f>
        <v>0</v>
      </c>
      <c r="BF148" s="150">
        <f>IF(N148="snížená",J148,0)</f>
        <v>0</v>
      </c>
      <c r="BG148" s="150">
        <f>IF(N148="zákl. přenesená",J148,0)</f>
        <v>0</v>
      </c>
      <c r="BH148" s="150">
        <f>IF(N148="sníž. přenesená",J148,0)</f>
        <v>0</v>
      </c>
      <c r="BI148" s="150">
        <f>IF(N148="nulová",J148,0)</f>
        <v>0</v>
      </c>
      <c r="BJ148" s="2" t="s">
        <v>18</v>
      </c>
      <c r="BK148" s="150">
        <f>ROUND(I148*H148,2)</f>
        <v>0</v>
      </c>
      <c r="BL148" s="2" t="s">
        <v>144</v>
      </c>
      <c r="BM148" s="149" t="s">
        <v>173</v>
      </c>
    </row>
    <row r="149" spans="1:65" s="151" customFormat="1">
      <c r="B149" s="231"/>
      <c r="C149" s="232"/>
      <c r="D149" s="233" t="s">
        <v>146</v>
      </c>
      <c r="E149" s="234"/>
      <c r="F149" s="235" t="s">
        <v>174</v>
      </c>
      <c r="G149" s="232"/>
      <c r="H149" s="236">
        <v>2248.66</v>
      </c>
      <c r="I149" s="173"/>
      <c r="J149" s="232"/>
      <c r="L149" s="152"/>
      <c r="M149" s="154"/>
      <c r="N149" s="155"/>
      <c r="O149" s="155"/>
      <c r="P149" s="155"/>
      <c r="Q149" s="155"/>
      <c r="R149" s="155"/>
      <c r="S149" s="155"/>
      <c r="T149" s="156"/>
      <c r="AT149" s="153" t="s">
        <v>146</v>
      </c>
      <c r="AU149" s="153" t="s">
        <v>85</v>
      </c>
      <c r="AV149" s="151" t="s">
        <v>85</v>
      </c>
      <c r="AW149" s="151" t="s">
        <v>31</v>
      </c>
      <c r="AX149" s="151" t="s">
        <v>18</v>
      </c>
      <c r="AY149" s="153" t="s">
        <v>137</v>
      </c>
    </row>
    <row r="150" spans="1:65" s="17" customFormat="1" ht="16.5" customHeight="1">
      <c r="A150" s="13"/>
      <c r="B150" s="180"/>
      <c r="C150" s="226" t="s">
        <v>175</v>
      </c>
      <c r="D150" s="226" t="s">
        <v>140</v>
      </c>
      <c r="E150" s="227" t="s">
        <v>176</v>
      </c>
      <c r="F150" s="228" t="s">
        <v>177</v>
      </c>
      <c r="G150" s="229" t="s">
        <v>143</v>
      </c>
      <c r="H150" s="230">
        <v>449.73200000000003</v>
      </c>
      <c r="I150" s="143"/>
      <c r="J150" s="259">
        <f>ROUND(I150*H150,2)</f>
        <v>0</v>
      </c>
      <c r="K150" s="144"/>
      <c r="L150" s="14"/>
      <c r="M150" s="145"/>
      <c r="N150" s="146" t="s">
        <v>39</v>
      </c>
      <c r="O150" s="147">
        <v>8.9999999999999993E-3</v>
      </c>
      <c r="P150" s="147">
        <f>O150*H150</f>
        <v>4.0475880000000002</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178</v>
      </c>
    </row>
    <row r="151" spans="1:65" s="17" customFormat="1" ht="24.2" customHeight="1">
      <c r="A151" s="13"/>
      <c r="B151" s="180"/>
      <c r="C151" s="226" t="s">
        <v>179</v>
      </c>
      <c r="D151" s="226" t="s">
        <v>140</v>
      </c>
      <c r="E151" s="227" t="s">
        <v>180</v>
      </c>
      <c r="F151" s="228" t="s">
        <v>181</v>
      </c>
      <c r="G151" s="229" t="s">
        <v>182</v>
      </c>
      <c r="H151" s="230">
        <v>1124.33</v>
      </c>
      <c r="I151" s="143"/>
      <c r="J151" s="259">
        <f>ROUND(I151*H151,2)</f>
        <v>0</v>
      </c>
      <c r="K151" s="144"/>
      <c r="L151" s="14"/>
      <c r="M151" s="145"/>
      <c r="N151" s="146" t="s">
        <v>39</v>
      </c>
      <c r="O151" s="147">
        <v>0</v>
      </c>
      <c r="P151" s="147">
        <f>O151*H151</f>
        <v>0</v>
      </c>
      <c r="Q151" s="147">
        <v>0</v>
      </c>
      <c r="R151" s="147">
        <f>Q151*H151</f>
        <v>0</v>
      </c>
      <c r="S151" s="147">
        <v>0</v>
      </c>
      <c r="T151" s="148">
        <f>S151*H151</f>
        <v>0</v>
      </c>
      <c r="U151" s="13"/>
      <c r="V151" s="13"/>
      <c r="W151" s="13"/>
      <c r="X151" s="13"/>
      <c r="Y151" s="13"/>
      <c r="Z151" s="13"/>
      <c r="AA151" s="13"/>
      <c r="AB151" s="13"/>
      <c r="AC151" s="13"/>
      <c r="AD151" s="13"/>
      <c r="AE151" s="13"/>
      <c r="AR151" s="149" t="s">
        <v>144</v>
      </c>
      <c r="AT151" s="149" t="s">
        <v>140</v>
      </c>
      <c r="AU151" s="149" t="s">
        <v>85</v>
      </c>
      <c r="AY151" s="2" t="s">
        <v>137</v>
      </c>
      <c r="BE151" s="150">
        <f>IF(N151="základní",J151,0)</f>
        <v>0</v>
      </c>
      <c r="BF151" s="150">
        <f>IF(N151="snížená",J151,0)</f>
        <v>0</v>
      </c>
      <c r="BG151" s="150">
        <f>IF(N151="zákl. přenesená",J151,0)</f>
        <v>0</v>
      </c>
      <c r="BH151" s="150">
        <f>IF(N151="sníž. přenesená",J151,0)</f>
        <v>0</v>
      </c>
      <c r="BI151" s="150">
        <f>IF(N151="nulová",J151,0)</f>
        <v>0</v>
      </c>
      <c r="BJ151" s="2" t="s">
        <v>18</v>
      </c>
      <c r="BK151" s="150">
        <f>ROUND(I151*H151,2)</f>
        <v>0</v>
      </c>
      <c r="BL151" s="2" t="s">
        <v>144</v>
      </c>
      <c r="BM151" s="149" t="s">
        <v>183</v>
      </c>
    </row>
    <row r="152" spans="1:65" s="151" customFormat="1">
      <c r="B152" s="231"/>
      <c r="C152" s="232"/>
      <c r="D152" s="233" t="s">
        <v>146</v>
      </c>
      <c r="E152" s="234"/>
      <c r="F152" s="235" t="s">
        <v>184</v>
      </c>
      <c r="G152" s="232"/>
      <c r="H152" s="236">
        <v>1124.33</v>
      </c>
      <c r="I152" s="173"/>
      <c r="J152" s="232"/>
      <c r="L152" s="152"/>
      <c r="M152" s="154"/>
      <c r="N152" s="155"/>
      <c r="O152" s="155"/>
      <c r="P152" s="155"/>
      <c r="Q152" s="155"/>
      <c r="R152" s="155"/>
      <c r="S152" s="155"/>
      <c r="T152" s="156"/>
      <c r="AT152" s="153" t="s">
        <v>146</v>
      </c>
      <c r="AU152" s="153" t="s">
        <v>85</v>
      </c>
      <c r="AV152" s="151" t="s">
        <v>85</v>
      </c>
      <c r="AW152" s="151" t="s">
        <v>31</v>
      </c>
      <c r="AX152" s="151" t="s">
        <v>18</v>
      </c>
      <c r="AY152" s="153" t="s">
        <v>137</v>
      </c>
    </row>
    <row r="153" spans="1:65" s="17" customFormat="1" ht="24.2" customHeight="1">
      <c r="A153" s="13"/>
      <c r="B153" s="180"/>
      <c r="C153" s="226" t="s">
        <v>185</v>
      </c>
      <c r="D153" s="226" t="s">
        <v>140</v>
      </c>
      <c r="E153" s="227" t="s">
        <v>186</v>
      </c>
      <c r="F153" s="228" t="s">
        <v>187</v>
      </c>
      <c r="G153" s="229" t="s">
        <v>143</v>
      </c>
      <c r="H153" s="230">
        <v>164.01</v>
      </c>
      <c r="I153" s="143"/>
      <c r="J153" s="259">
        <f>ROUND(I153*H153,2)</f>
        <v>0</v>
      </c>
      <c r="K153" s="144"/>
      <c r="L153" s="14"/>
      <c r="M153" s="145"/>
      <c r="N153" s="146" t="s">
        <v>39</v>
      </c>
      <c r="O153" s="147">
        <v>0.29899999999999999</v>
      </c>
      <c r="P153" s="147">
        <f>O153*H153</f>
        <v>49.038989999999998</v>
      </c>
      <c r="Q153" s="147">
        <v>0</v>
      </c>
      <c r="R153" s="147">
        <f>Q153*H153</f>
        <v>0</v>
      </c>
      <c r="S153" s="147">
        <v>0</v>
      </c>
      <c r="T153" s="148">
        <f>S153*H153</f>
        <v>0</v>
      </c>
      <c r="U153" s="13"/>
      <c r="V153" s="13"/>
      <c r="W153" s="13"/>
      <c r="X153" s="13"/>
      <c r="Y153" s="13"/>
      <c r="Z153" s="13"/>
      <c r="AA153" s="13"/>
      <c r="AB153" s="13"/>
      <c r="AC153" s="13"/>
      <c r="AD153" s="13"/>
      <c r="AE153" s="13"/>
      <c r="AR153" s="149" t="s">
        <v>144</v>
      </c>
      <c r="AT153" s="149" t="s">
        <v>140</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188</v>
      </c>
    </row>
    <row r="154" spans="1:65" s="151" customFormat="1" ht="22.5">
      <c r="B154" s="231"/>
      <c r="C154" s="232"/>
      <c r="D154" s="233" t="s">
        <v>146</v>
      </c>
      <c r="E154" s="234"/>
      <c r="F154" s="235" t="s">
        <v>189</v>
      </c>
      <c r="G154" s="232"/>
      <c r="H154" s="236">
        <v>164.01</v>
      </c>
      <c r="I154" s="173"/>
      <c r="J154" s="232"/>
      <c r="L154" s="152"/>
      <c r="M154" s="154"/>
      <c r="N154" s="155"/>
      <c r="O154" s="155"/>
      <c r="P154" s="155"/>
      <c r="Q154" s="155"/>
      <c r="R154" s="155"/>
      <c r="S154" s="155"/>
      <c r="T154" s="156"/>
      <c r="AT154" s="153" t="s">
        <v>146</v>
      </c>
      <c r="AU154" s="153" t="s">
        <v>85</v>
      </c>
      <c r="AV154" s="151" t="s">
        <v>85</v>
      </c>
      <c r="AW154" s="151" t="s">
        <v>31</v>
      </c>
      <c r="AX154" s="151" t="s">
        <v>18</v>
      </c>
      <c r="AY154" s="153" t="s">
        <v>137</v>
      </c>
    </row>
    <row r="155" spans="1:65" s="17" customFormat="1" ht="16.5" customHeight="1">
      <c r="A155" s="13"/>
      <c r="B155" s="180"/>
      <c r="C155" s="242" t="s">
        <v>190</v>
      </c>
      <c r="D155" s="242" t="s">
        <v>191</v>
      </c>
      <c r="E155" s="243" t="s">
        <v>192</v>
      </c>
      <c r="F155" s="244" t="s">
        <v>193</v>
      </c>
      <c r="G155" s="245" t="s">
        <v>182</v>
      </c>
      <c r="H155" s="246">
        <v>377.22300000000001</v>
      </c>
      <c r="I155" s="163"/>
      <c r="J155" s="260">
        <f>ROUND(I155*H155,2)</f>
        <v>0</v>
      </c>
      <c r="K155" s="164"/>
      <c r="L155" s="165"/>
      <c r="M155" s="166"/>
      <c r="N155" s="167" t="s">
        <v>39</v>
      </c>
      <c r="O155" s="147">
        <v>0</v>
      </c>
      <c r="P155" s="147">
        <f>O155*H155</f>
        <v>0</v>
      </c>
      <c r="Q155" s="147">
        <v>1</v>
      </c>
      <c r="R155" s="147">
        <f>Q155*H155</f>
        <v>377.22300000000001</v>
      </c>
      <c r="S155" s="147">
        <v>0</v>
      </c>
      <c r="T155" s="148">
        <f>S155*H155</f>
        <v>0</v>
      </c>
      <c r="U155" s="13"/>
      <c r="V155" s="13"/>
      <c r="W155" s="13"/>
      <c r="X155" s="13"/>
      <c r="Y155" s="13"/>
      <c r="Z155" s="13"/>
      <c r="AA155" s="13"/>
      <c r="AB155" s="13"/>
      <c r="AC155" s="13"/>
      <c r="AD155" s="13"/>
      <c r="AE155" s="13"/>
      <c r="AR155" s="149" t="s">
        <v>194</v>
      </c>
      <c r="AT155" s="149" t="s">
        <v>191</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144</v>
      </c>
      <c r="BM155" s="149" t="s">
        <v>195</v>
      </c>
    </row>
    <row r="156" spans="1:65" s="151" customFormat="1">
      <c r="B156" s="231"/>
      <c r="C156" s="232"/>
      <c r="D156" s="233" t="s">
        <v>146</v>
      </c>
      <c r="E156" s="234"/>
      <c r="F156" s="235" t="s">
        <v>196</v>
      </c>
      <c r="G156" s="232"/>
      <c r="H156" s="236">
        <v>377.22300000000001</v>
      </c>
      <c r="I156" s="173"/>
      <c r="J156" s="232"/>
      <c r="L156" s="152"/>
      <c r="M156" s="154"/>
      <c r="N156" s="155"/>
      <c r="O156" s="155"/>
      <c r="P156" s="155"/>
      <c r="Q156" s="155"/>
      <c r="R156" s="155"/>
      <c r="S156" s="155"/>
      <c r="T156" s="156"/>
      <c r="AT156" s="153" t="s">
        <v>146</v>
      </c>
      <c r="AU156" s="153" t="s">
        <v>85</v>
      </c>
      <c r="AV156" s="151" t="s">
        <v>85</v>
      </c>
      <c r="AW156" s="151" t="s">
        <v>31</v>
      </c>
      <c r="AX156" s="151" t="s">
        <v>18</v>
      </c>
      <c r="AY156" s="153" t="s">
        <v>137</v>
      </c>
    </row>
    <row r="157" spans="1:65" s="129" customFormat="1" ht="22.9" customHeight="1">
      <c r="B157" s="221"/>
      <c r="C157" s="222"/>
      <c r="D157" s="223" t="s">
        <v>73</v>
      </c>
      <c r="E157" s="225" t="s">
        <v>85</v>
      </c>
      <c r="F157" s="225" t="s">
        <v>197</v>
      </c>
      <c r="G157" s="222"/>
      <c r="H157" s="222"/>
      <c r="I157" s="172"/>
      <c r="J157" s="258">
        <f>BK157</f>
        <v>0</v>
      </c>
      <c r="L157" s="130"/>
      <c r="M157" s="134"/>
      <c r="N157" s="135"/>
      <c r="O157" s="135"/>
      <c r="P157" s="136">
        <f>SUM(P158:P192)</f>
        <v>307.18129300000004</v>
      </c>
      <c r="Q157" s="135"/>
      <c r="R157" s="136">
        <f>SUM(R158:R192)</f>
        <v>453.87644268000003</v>
      </c>
      <c r="S157" s="135"/>
      <c r="T157" s="137">
        <f>SUM(T158:T192)</f>
        <v>0</v>
      </c>
      <c r="AR157" s="131" t="s">
        <v>18</v>
      </c>
      <c r="AT157" s="138" t="s">
        <v>73</v>
      </c>
      <c r="AU157" s="138" t="s">
        <v>18</v>
      </c>
      <c r="AY157" s="131" t="s">
        <v>137</v>
      </c>
      <c r="BK157" s="139">
        <f>SUM(BK158:BK192)</f>
        <v>0</v>
      </c>
    </row>
    <row r="158" spans="1:65" s="17" customFormat="1" ht="24.2" customHeight="1">
      <c r="A158" s="13"/>
      <c r="B158" s="180"/>
      <c r="C158" s="226" t="s">
        <v>198</v>
      </c>
      <c r="D158" s="226" t="s">
        <v>140</v>
      </c>
      <c r="E158" s="227" t="s">
        <v>199</v>
      </c>
      <c r="F158" s="228" t="s">
        <v>200</v>
      </c>
      <c r="G158" s="229" t="s">
        <v>143</v>
      </c>
      <c r="H158" s="230">
        <v>43.594000000000001</v>
      </c>
      <c r="I158" s="143"/>
      <c r="J158" s="259">
        <f>ROUND(I158*H158,2)</f>
        <v>0</v>
      </c>
      <c r="K158" s="144"/>
      <c r="L158" s="14"/>
      <c r="M158" s="145"/>
      <c r="N158" s="146" t="s">
        <v>39</v>
      </c>
      <c r="O158" s="147">
        <v>0.96499999999999997</v>
      </c>
      <c r="P158" s="147">
        <f>O158*H158</f>
        <v>42.068210000000001</v>
      </c>
      <c r="Q158" s="147">
        <v>2.16</v>
      </c>
      <c r="R158" s="147">
        <f>Q158*H158</f>
        <v>94.163040000000009</v>
      </c>
      <c r="S158" s="147">
        <v>0</v>
      </c>
      <c r="T158" s="148">
        <f>S158*H158</f>
        <v>0</v>
      </c>
      <c r="U158" s="13"/>
      <c r="V158" s="13"/>
      <c r="W158" s="13"/>
      <c r="X158" s="13"/>
      <c r="Y158" s="13"/>
      <c r="Z158" s="13"/>
      <c r="AA158" s="13"/>
      <c r="AB158" s="13"/>
      <c r="AC158" s="13"/>
      <c r="AD158" s="13"/>
      <c r="AE158" s="13"/>
      <c r="AR158" s="149" t="s">
        <v>144</v>
      </c>
      <c r="AT158" s="149" t="s">
        <v>140</v>
      </c>
      <c r="AU158" s="149" t="s">
        <v>85</v>
      </c>
      <c r="AY158" s="2" t="s">
        <v>137</v>
      </c>
      <c r="BE158" s="150">
        <f>IF(N158="základní",J158,0)</f>
        <v>0</v>
      </c>
      <c r="BF158" s="150">
        <f>IF(N158="snížená",J158,0)</f>
        <v>0</v>
      </c>
      <c r="BG158" s="150">
        <f>IF(N158="zákl. přenesená",J158,0)</f>
        <v>0</v>
      </c>
      <c r="BH158" s="150">
        <f>IF(N158="sníž. přenesená",J158,0)</f>
        <v>0</v>
      </c>
      <c r="BI158" s="150">
        <f>IF(N158="nulová",J158,0)</f>
        <v>0</v>
      </c>
      <c r="BJ158" s="2" t="s">
        <v>18</v>
      </c>
      <c r="BK158" s="150">
        <f>ROUND(I158*H158,2)</f>
        <v>0</v>
      </c>
      <c r="BL158" s="2" t="s">
        <v>144</v>
      </c>
      <c r="BM158" s="149" t="s">
        <v>201</v>
      </c>
    </row>
    <row r="159" spans="1:65" s="151" customFormat="1">
      <c r="B159" s="231"/>
      <c r="C159" s="232"/>
      <c r="D159" s="233" t="s">
        <v>146</v>
      </c>
      <c r="E159" s="234"/>
      <c r="F159" s="235" t="s">
        <v>202</v>
      </c>
      <c r="G159" s="232"/>
      <c r="H159" s="236">
        <v>36.450000000000003</v>
      </c>
      <c r="I159" s="173"/>
      <c r="J159" s="232"/>
      <c r="L159" s="152"/>
      <c r="M159" s="154"/>
      <c r="N159" s="155"/>
      <c r="O159" s="155"/>
      <c r="P159" s="155"/>
      <c r="Q159" s="155"/>
      <c r="R159" s="155"/>
      <c r="S159" s="155"/>
      <c r="T159" s="156"/>
      <c r="AT159" s="153" t="s">
        <v>146</v>
      </c>
      <c r="AU159" s="153" t="s">
        <v>85</v>
      </c>
      <c r="AV159" s="151" t="s">
        <v>85</v>
      </c>
      <c r="AW159" s="151" t="s">
        <v>31</v>
      </c>
      <c r="AX159" s="151" t="s">
        <v>74</v>
      </c>
      <c r="AY159" s="153" t="s">
        <v>137</v>
      </c>
    </row>
    <row r="160" spans="1:65" s="151" customFormat="1">
      <c r="B160" s="231"/>
      <c r="C160" s="232"/>
      <c r="D160" s="233" t="s">
        <v>146</v>
      </c>
      <c r="E160" s="234"/>
      <c r="F160" s="235" t="s">
        <v>203</v>
      </c>
      <c r="G160" s="232"/>
      <c r="H160" s="236">
        <v>3.375</v>
      </c>
      <c r="I160" s="173"/>
      <c r="J160" s="232"/>
      <c r="L160" s="152"/>
      <c r="M160" s="154"/>
      <c r="N160" s="155"/>
      <c r="O160" s="155"/>
      <c r="P160" s="155"/>
      <c r="Q160" s="155"/>
      <c r="R160" s="155"/>
      <c r="S160" s="155"/>
      <c r="T160" s="156"/>
      <c r="AT160" s="153" t="s">
        <v>146</v>
      </c>
      <c r="AU160" s="153" t="s">
        <v>85</v>
      </c>
      <c r="AV160" s="151" t="s">
        <v>85</v>
      </c>
      <c r="AW160" s="151" t="s">
        <v>31</v>
      </c>
      <c r="AX160" s="151" t="s">
        <v>74</v>
      </c>
      <c r="AY160" s="153" t="s">
        <v>137</v>
      </c>
    </row>
    <row r="161" spans="1:65" s="151" customFormat="1">
      <c r="B161" s="231"/>
      <c r="C161" s="232"/>
      <c r="D161" s="233" t="s">
        <v>146</v>
      </c>
      <c r="E161" s="234"/>
      <c r="F161" s="235" t="s">
        <v>204</v>
      </c>
      <c r="G161" s="232"/>
      <c r="H161" s="236">
        <v>1.2</v>
      </c>
      <c r="I161" s="173"/>
      <c r="J161" s="232"/>
      <c r="L161" s="152"/>
      <c r="M161" s="154"/>
      <c r="N161" s="155"/>
      <c r="O161" s="155"/>
      <c r="P161" s="155"/>
      <c r="Q161" s="155"/>
      <c r="R161" s="155"/>
      <c r="S161" s="155"/>
      <c r="T161" s="156"/>
      <c r="AT161" s="153" t="s">
        <v>146</v>
      </c>
      <c r="AU161" s="153" t="s">
        <v>85</v>
      </c>
      <c r="AV161" s="151" t="s">
        <v>85</v>
      </c>
      <c r="AW161" s="151" t="s">
        <v>31</v>
      </c>
      <c r="AX161" s="151" t="s">
        <v>74</v>
      </c>
      <c r="AY161" s="153" t="s">
        <v>137</v>
      </c>
    </row>
    <row r="162" spans="1:65" s="151" customFormat="1">
      <c r="B162" s="231"/>
      <c r="C162" s="232"/>
      <c r="D162" s="233" t="s">
        <v>146</v>
      </c>
      <c r="E162" s="234"/>
      <c r="F162" s="235" t="s">
        <v>205</v>
      </c>
      <c r="G162" s="232"/>
      <c r="H162" s="236">
        <v>2.52</v>
      </c>
      <c r="I162" s="173"/>
      <c r="J162" s="232"/>
      <c r="L162" s="152"/>
      <c r="M162" s="154"/>
      <c r="N162" s="155"/>
      <c r="O162" s="155"/>
      <c r="P162" s="155"/>
      <c r="Q162" s="155"/>
      <c r="R162" s="155"/>
      <c r="S162" s="155"/>
      <c r="T162" s="156"/>
      <c r="AT162" s="153" t="s">
        <v>146</v>
      </c>
      <c r="AU162" s="153" t="s">
        <v>85</v>
      </c>
      <c r="AV162" s="151" t="s">
        <v>85</v>
      </c>
      <c r="AW162" s="151" t="s">
        <v>31</v>
      </c>
      <c r="AX162" s="151" t="s">
        <v>74</v>
      </c>
      <c r="AY162" s="153" t="s">
        <v>137</v>
      </c>
    </row>
    <row r="163" spans="1:65" s="151" customFormat="1">
      <c r="B163" s="231"/>
      <c r="C163" s="232"/>
      <c r="D163" s="233" t="s">
        <v>146</v>
      </c>
      <c r="E163" s="234"/>
      <c r="F163" s="235" t="s">
        <v>206</v>
      </c>
      <c r="G163" s="232"/>
      <c r="H163" s="236">
        <v>0.01</v>
      </c>
      <c r="I163" s="173"/>
      <c r="J163" s="232"/>
      <c r="L163" s="152"/>
      <c r="M163" s="154"/>
      <c r="N163" s="155"/>
      <c r="O163" s="155"/>
      <c r="P163" s="155"/>
      <c r="Q163" s="155"/>
      <c r="R163" s="155"/>
      <c r="S163" s="155"/>
      <c r="T163" s="156"/>
      <c r="AT163" s="153" t="s">
        <v>146</v>
      </c>
      <c r="AU163" s="153" t="s">
        <v>85</v>
      </c>
      <c r="AV163" s="151" t="s">
        <v>85</v>
      </c>
      <c r="AW163" s="151" t="s">
        <v>31</v>
      </c>
      <c r="AX163" s="151" t="s">
        <v>74</v>
      </c>
      <c r="AY163" s="153" t="s">
        <v>137</v>
      </c>
    </row>
    <row r="164" spans="1:65" s="151" customFormat="1">
      <c r="B164" s="231"/>
      <c r="C164" s="232"/>
      <c r="D164" s="233" t="s">
        <v>146</v>
      </c>
      <c r="E164" s="234"/>
      <c r="F164" s="235" t="s">
        <v>207</v>
      </c>
      <c r="G164" s="232"/>
      <c r="H164" s="236">
        <v>3.5000000000000003E-2</v>
      </c>
      <c r="I164" s="173"/>
      <c r="J164" s="232"/>
      <c r="L164" s="152"/>
      <c r="M164" s="154"/>
      <c r="N164" s="155"/>
      <c r="O164" s="155"/>
      <c r="P164" s="155"/>
      <c r="Q164" s="155"/>
      <c r="R164" s="155"/>
      <c r="S164" s="155"/>
      <c r="T164" s="156"/>
      <c r="AT164" s="153" t="s">
        <v>146</v>
      </c>
      <c r="AU164" s="153" t="s">
        <v>85</v>
      </c>
      <c r="AV164" s="151" t="s">
        <v>85</v>
      </c>
      <c r="AW164" s="151" t="s">
        <v>31</v>
      </c>
      <c r="AX164" s="151" t="s">
        <v>74</v>
      </c>
      <c r="AY164" s="153" t="s">
        <v>137</v>
      </c>
    </row>
    <row r="165" spans="1:65" s="151" customFormat="1">
      <c r="B165" s="231"/>
      <c r="C165" s="232"/>
      <c r="D165" s="233" t="s">
        <v>146</v>
      </c>
      <c r="E165" s="234"/>
      <c r="F165" s="235" t="s">
        <v>208</v>
      </c>
      <c r="G165" s="232"/>
      <c r="H165" s="236">
        <v>4.0000000000000001E-3</v>
      </c>
      <c r="I165" s="173"/>
      <c r="J165" s="232"/>
      <c r="L165" s="152"/>
      <c r="M165" s="154"/>
      <c r="N165" s="155"/>
      <c r="O165" s="155"/>
      <c r="P165" s="155"/>
      <c r="Q165" s="155"/>
      <c r="R165" s="155"/>
      <c r="S165" s="155"/>
      <c r="T165" s="156"/>
      <c r="AT165" s="153" t="s">
        <v>146</v>
      </c>
      <c r="AU165" s="153" t="s">
        <v>85</v>
      </c>
      <c r="AV165" s="151" t="s">
        <v>85</v>
      </c>
      <c r="AW165" s="151" t="s">
        <v>31</v>
      </c>
      <c r="AX165" s="151" t="s">
        <v>74</v>
      </c>
      <c r="AY165" s="153" t="s">
        <v>137</v>
      </c>
    </row>
    <row r="166" spans="1:65" s="157" customFormat="1">
      <c r="B166" s="237"/>
      <c r="C166" s="238"/>
      <c r="D166" s="233" t="s">
        <v>146</v>
      </c>
      <c r="E166" s="239"/>
      <c r="F166" s="240" t="s">
        <v>151</v>
      </c>
      <c r="G166" s="238"/>
      <c r="H166" s="241">
        <v>43.594000000000001</v>
      </c>
      <c r="I166" s="174"/>
      <c r="J166" s="238"/>
      <c r="L166" s="158"/>
      <c r="M166" s="160"/>
      <c r="N166" s="161"/>
      <c r="O166" s="161"/>
      <c r="P166" s="161"/>
      <c r="Q166" s="161"/>
      <c r="R166" s="161"/>
      <c r="S166" s="161"/>
      <c r="T166" s="162"/>
      <c r="AT166" s="159" t="s">
        <v>146</v>
      </c>
      <c r="AU166" s="159" t="s">
        <v>85</v>
      </c>
      <c r="AV166" s="157" t="s">
        <v>144</v>
      </c>
      <c r="AW166" s="157" t="s">
        <v>31</v>
      </c>
      <c r="AX166" s="157" t="s">
        <v>18</v>
      </c>
      <c r="AY166" s="159" t="s">
        <v>137</v>
      </c>
    </row>
    <row r="167" spans="1:65" s="17" customFormat="1" ht="24.2" customHeight="1">
      <c r="A167" s="13"/>
      <c r="B167" s="180"/>
      <c r="C167" s="226" t="s">
        <v>194</v>
      </c>
      <c r="D167" s="226" t="s">
        <v>140</v>
      </c>
      <c r="E167" s="227" t="s">
        <v>209</v>
      </c>
      <c r="F167" s="228" t="s">
        <v>210</v>
      </c>
      <c r="G167" s="229" t="s">
        <v>143</v>
      </c>
      <c r="H167" s="230">
        <v>145.19399999999999</v>
      </c>
      <c r="I167" s="143"/>
      <c r="J167" s="259">
        <f>ROUND(I167*H167,2)</f>
        <v>0</v>
      </c>
      <c r="K167" s="144"/>
      <c r="L167" s="14"/>
      <c r="M167" s="145"/>
      <c r="N167" s="146" t="s">
        <v>39</v>
      </c>
      <c r="O167" s="147">
        <v>0.49299999999999999</v>
      </c>
      <c r="P167" s="147">
        <f>O167*H167</f>
        <v>71.580641999999997</v>
      </c>
      <c r="Q167" s="147">
        <v>2.45329</v>
      </c>
      <c r="R167" s="147">
        <f>Q167*H167</f>
        <v>356.20298825999998</v>
      </c>
      <c r="S167" s="147">
        <v>0</v>
      </c>
      <c r="T167" s="148">
        <f>S167*H167</f>
        <v>0</v>
      </c>
      <c r="U167" s="13"/>
      <c r="V167" s="13"/>
      <c r="W167" s="13"/>
      <c r="X167" s="13"/>
      <c r="Y167" s="13"/>
      <c r="Z167" s="13"/>
      <c r="AA167" s="13"/>
      <c r="AB167" s="13"/>
      <c r="AC167" s="13"/>
      <c r="AD167" s="13"/>
      <c r="AE167" s="13"/>
      <c r="AR167" s="149" t="s">
        <v>144</v>
      </c>
      <c r="AT167" s="149" t="s">
        <v>140</v>
      </c>
      <c r="AU167" s="149" t="s">
        <v>85</v>
      </c>
      <c r="AY167" s="2" t="s">
        <v>137</v>
      </c>
      <c r="BE167" s="150">
        <f>IF(N167="základní",J167,0)</f>
        <v>0</v>
      </c>
      <c r="BF167" s="150">
        <f>IF(N167="snížená",J167,0)</f>
        <v>0</v>
      </c>
      <c r="BG167" s="150">
        <f>IF(N167="zákl. přenesená",J167,0)</f>
        <v>0</v>
      </c>
      <c r="BH167" s="150">
        <f>IF(N167="sníž. přenesená",J167,0)</f>
        <v>0</v>
      </c>
      <c r="BI167" s="150">
        <f>IF(N167="nulová",J167,0)</f>
        <v>0</v>
      </c>
      <c r="BJ167" s="2" t="s">
        <v>18</v>
      </c>
      <c r="BK167" s="150">
        <f>ROUND(I167*H167,2)</f>
        <v>0</v>
      </c>
      <c r="BL167" s="2" t="s">
        <v>144</v>
      </c>
      <c r="BM167" s="149" t="s">
        <v>211</v>
      </c>
    </row>
    <row r="168" spans="1:65" s="151" customFormat="1">
      <c r="B168" s="231"/>
      <c r="C168" s="232"/>
      <c r="D168" s="233" t="s">
        <v>146</v>
      </c>
      <c r="E168" s="234"/>
      <c r="F168" s="235" t="s">
        <v>212</v>
      </c>
      <c r="G168" s="232"/>
      <c r="H168" s="236">
        <v>126</v>
      </c>
      <c r="I168" s="173"/>
      <c r="J168" s="232"/>
      <c r="L168" s="152"/>
      <c r="M168" s="154"/>
      <c r="N168" s="155"/>
      <c r="O168" s="155"/>
      <c r="P168" s="155"/>
      <c r="Q168" s="155"/>
      <c r="R168" s="155"/>
      <c r="S168" s="155"/>
      <c r="T168" s="156"/>
      <c r="AT168" s="153" t="s">
        <v>146</v>
      </c>
      <c r="AU168" s="153" t="s">
        <v>85</v>
      </c>
      <c r="AV168" s="151" t="s">
        <v>85</v>
      </c>
      <c r="AW168" s="151" t="s">
        <v>31</v>
      </c>
      <c r="AX168" s="151" t="s">
        <v>74</v>
      </c>
      <c r="AY168" s="153" t="s">
        <v>137</v>
      </c>
    </row>
    <row r="169" spans="1:65" s="151" customFormat="1">
      <c r="B169" s="231"/>
      <c r="C169" s="232"/>
      <c r="D169" s="233" t="s">
        <v>146</v>
      </c>
      <c r="E169" s="234"/>
      <c r="F169" s="235" t="s">
        <v>213</v>
      </c>
      <c r="G169" s="232"/>
      <c r="H169" s="236">
        <v>14</v>
      </c>
      <c r="I169" s="173"/>
      <c r="J169" s="232"/>
      <c r="L169" s="152"/>
      <c r="M169" s="154"/>
      <c r="N169" s="155"/>
      <c r="O169" s="155"/>
      <c r="P169" s="155"/>
      <c r="Q169" s="155"/>
      <c r="R169" s="155"/>
      <c r="S169" s="155"/>
      <c r="T169" s="156"/>
      <c r="AT169" s="153" t="s">
        <v>146</v>
      </c>
      <c r="AU169" s="153" t="s">
        <v>85</v>
      </c>
      <c r="AV169" s="151" t="s">
        <v>85</v>
      </c>
      <c r="AW169" s="151" t="s">
        <v>31</v>
      </c>
      <c r="AX169" s="151" t="s">
        <v>74</v>
      </c>
      <c r="AY169" s="153" t="s">
        <v>137</v>
      </c>
    </row>
    <row r="170" spans="1:65" s="151" customFormat="1">
      <c r="B170" s="231"/>
      <c r="C170" s="232"/>
      <c r="D170" s="233" t="s">
        <v>146</v>
      </c>
      <c r="E170" s="234"/>
      <c r="F170" s="235" t="s">
        <v>214</v>
      </c>
      <c r="G170" s="232"/>
      <c r="H170" s="236">
        <v>1.8</v>
      </c>
      <c r="I170" s="173"/>
      <c r="J170" s="232"/>
      <c r="L170" s="152"/>
      <c r="M170" s="154"/>
      <c r="N170" s="155"/>
      <c r="O170" s="155"/>
      <c r="P170" s="155"/>
      <c r="Q170" s="155"/>
      <c r="R170" s="155"/>
      <c r="S170" s="155"/>
      <c r="T170" s="156"/>
      <c r="AT170" s="153" t="s">
        <v>146</v>
      </c>
      <c r="AU170" s="153" t="s">
        <v>85</v>
      </c>
      <c r="AV170" s="151" t="s">
        <v>85</v>
      </c>
      <c r="AW170" s="151" t="s">
        <v>31</v>
      </c>
      <c r="AX170" s="151" t="s">
        <v>74</v>
      </c>
      <c r="AY170" s="153" t="s">
        <v>137</v>
      </c>
    </row>
    <row r="171" spans="1:65" s="151" customFormat="1">
      <c r="B171" s="231"/>
      <c r="C171" s="232"/>
      <c r="D171" s="233" t="s">
        <v>146</v>
      </c>
      <c r="E171" s="234"/>
      <c r="F171" s="235" t="s">
        <v>215</v>
      </c>
      <c r="G171" s="232"/>
      <c r="H171" s="236">
        <v>2.52</v>
      </c>
      <c r="I171" s="173"/>
      <c r="J171" s="232"/>
      <c r="L171" s="152"/>
      <c r="M171" s="154"/>
      <c r="N171" s="155"/>
      <c r="O171" s="155"/>
      <c r="P171" s="155"/>
      <c r="Q171" s="155"/>
      <c r="R171" s="155"/>
      <c r="S171" s="155"/>
      <c r="T171" s="156"/>
      <c r="AT171" s="153" t="s">
        <v>146</v>
      </c>
      <c r="AU171" s="153" t="s">
        <v>85</v>
      </c>
      <c r="AV171" s="151" t="s">
        <v>85</v>
      </c>
      <c r="AW171" s="151" t="s">
        <v>31</v>
      </c>
      <c r="AX171" s="151" t="s">
        <v>74</v>
      </c>
      <c r="AY171" s="153" t="s">
        <v>137</v>
      </c>
    </row>
    <row r="172" spans="1:65" s="151" customFormat="1">
      <c r="B172" s="231"/>
      <c r="C172" s="232"/>
      <c r="D172" s="233" t="s">
        <v>146</v>
      </c>
      <c r="E172" s="234"/>
      <c r="F172" s="235" t="s">
        <v>216</v>
      </c>
      <c r="G172" s="232"/>
      <c r="H172" s="236">
        <v>0.17299999999999999</v>
      </c>
      <c r="I172" s="173"/>
      <c r="J172" s="232"/>
      <c r="L172" s="152"/>
      <c r="M172" s="154"/>
      <c r="N172" s="155"/>
      <c r="O172" s="155"/>
      <c r="P172" s="155"/>
      <c r="Q172" s="155"/>
      <c r="R172" s="155"/>
      <c r="S172" s="155"/>
      <c r="T172" s="156"/>
      <c r="AT172" s="153" t="s">
        <v>146</v>
      </c>
      <c r="AU172" s="153" t="s">
        <v>85</v>
      </c>
      <c r="AV172" s="151" t="s">
        <v>85</v>
      </c>
      <c r="AW172" s="151" t="s">
        <v>31</v>
      </c>
      <c r="AX172" s="151" t="s">
        <v>74</v>
      </c>
      <c r="AY172" s="153" t="s">
        <v>137</v>
      </c>
    </row>
    <row r="173" spans="1:65" s="151" customFormat="1" ht="22.5">
      <c r="B173" s="231"/>
      <c r="C173" s="232"/>
      <c r="D173" s="233" t="s">
        <v>146</v>
      </c>
      <c r="E173" s="234"/>
      <c r="F173" s="235" t="s">
        <v>217</v>
      </c>
      <c r="G173" s="232"/>
      <c r="H173" s="236">
        <v>0.70099999999999996</v>
      </c>
      <c r="I173" s="173"/>
      <c r="J173" s="232"/>
      <c r="L173" s="152"/>
      <c r="M173" s="154"/>
      <c r="N173" s="155"/>
      <c r="O173" s="155"/>
      <c r="P173" s="155"/>
      <c r="Q173" s="155"/>
      <c r="R173" s="155"/>
      <c r="S173" s="155"/>
      <c r="T173" s="156"/>
      <c r="AT173" s="153" t="s">
        <v>146</v>
      </c>
      <c r="AU173" s="153" t="s">
        <v>85</v>
      </c>
      <c r="AV173" s="151" t="s">
        <v>85</v>
      </c>
      <c r="AW173" s="151" t="s">
        <v>31</v>
      </c>
      <c r="AX173" s="151" t="s">
        <v>74</v>
      </c>
      <c r="AY173" s="153" t="s">
        <v>137</v>
      </c>
    </row>
    <row r="174" spans="1:65" s="157" customFormat="1">
      <c r="B174" s="237"/>
      <c r="C174" s="238"/>
      <c r="D174" s="233" t="s">
        <v>146</v>
      </c>
      <c r="E174" s="239"/>
      <c r="F174" s="240" t="s">
        <v>151</v>
      </c>
      <c r="G174" s="238"/>
      <c r="H174" s="241">
        <v>145.19399999999999</v>
      </c>
      <c r="I174" s="174"/>
      <c r="J174" s="238"/>
      <c r="L174" s="158"/>
      <c r="M174" s="160"/>
      <c r="N174" s="161"/>
      <c r="O174" s="161"/>
      <c r="P174" s="161"/>
      <c r="Q174" s="161"/>
      <c r="R174" s="161"/>
      <c r="S174" s="161"/>
      <c r="T174" s="162"/>
      <c r="AT174" s="159" t="s">
        <v>146</v>
      </c>
      <c r="AU174" s="159" t="s">
        <v>85</v>
      </c>
      <c r="AV174" s="157" t="s">
        <v>144</v>
      </c>
      <c r="AW174" s="157" t="s">
        <v>31</v>
      </c>
      <c r="AX174" s="157" t="s">
        <v>18</v>
      </c>
      <c r="AY174" s="159" t="s">
        <v>137</v>
      </c>
    </row>
    <row r="175" spans="1:65" s="17" customFormat="1" ht="16.5" customHeight="1">
      <c r="A175" s="13"/>
      <c r="B175" s="180"/>
      <c r="C175" s="226" t="s">
        <v>218</v>
      </c>
      <c r="D175" s="226" t="s">
        <v>140</v>
      </c>
      <c r="E175" s="227" t="s">
        <v>219</v>
      </c>
      <c r="F175" s="228" t="s">
        <v>220</v>
      </c>
      <c r="G175" s="229" t="s">
        <v>221</v>
      </c>
      <c r="H175" s="230">
        <v>244.76400000000001</v>
      </c>
      <c r="I175" s="143"/>
      <c r="J175" s="259">
        <f>ROUND(I175*H175,2)</f>
        <v>0</v>
      </c>
      <c r="K175" s="144"/>
      <c r="L175" s="14"/>
      <c r="M175" s="145"/>
      <c r="N175" s="146" t="s">
        <v>39</v>
      </c>
      <c r="O175" s="147">
        <v>0.36399999999999999</v>
      </c>
      <c r="P175" s="147">
        <f>O175*H175</f>
        <v>89.094096000000008</v>
      </c>
      <c r="Q175" s="147">
        <v>1.0300000000000001E-3</v>
      </c>
      <c r="R175" s="147">
        <f>Q175*H175</f>
        <v>0.25210692000000001</v>
      </c>
      <c r="S175" s="147">
        <v>0</v>
      </c>
      <c r="T175" s="148">
        <f>S175*H175</f>
        <v>0</v>
      </c>
      <c r="U175" s="13"/>
      <c r="V175" s="13"/>
      <c r="W175" s="13"/>
      <c r="X175" s="13"/>
      <c r="Y175" s="13"/>
      <c r="Z175" s="13"/>
      <c r="AA175" s="13"/>
      <c r="AB175" s="13"/>
      <c r="AC175" s="13"/>
      <c r="AD175" s="13"/>
      <c r="AE175" s="13"/>
      <c r="AR175" s="149" t="s">
        <v>144</v>
      </c>
      <c r="AT175" s="149" t="s">
        <v>140</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222</v>
      </c>
    </row>
    <row r="176" spans="1:65" s="151" customFormat="1">
      <c r="B176" s="231"/>
      <c r="C176" s="232"/>
      <c r="D176" s="233" t="s">
        <v>146</v>
      </c>
      <c r="E176" s="234"/>
      <c r="F176" s="235" t="s">
        <v>223</v>
      </c>
      <c r="G176" s="232"/>
      <c r="H176" s="236">
        <v>198</v>
      </c>
      <c r="I176" s="173"/>
      <c r="J176" s="232"/>
      <c r="L176" s="152"/>
      <c r="M176" s="154"/>
      <c r="N176" s="155"/>
      <c r="O176" s="155"/>
      <c r="P176" s="155"/>
      <c r="Q176" s="155"/>
      <c r="R176" s="155"/>
      <c r="S176" s="155"/>
      <c r="T176" s="156"/>
      <c r="AT176" s="153" t="s">
        <v>146</v>
      </c>
      <c r="AU176" s="153" t="s">
        <v>85</v>
      </c>
      <c r="AV176" s="151" t="s">
        <v>85</v>
      </c>
      <c r="AW176" s="151" t="s">
        <v>31</v>
      </c>
      <c r="AX176" s="151" t="s">
        <v>74</v>
      </c>
      <c r="AY176" s="153" t="s">
        <v>137</v>
      </c>
    </row>
    <row r="177" spans="1:65" s="151" customFormat="1">
      <c r="B177" s="231"/>
      <c r="C177" s="232"/>
      <c r="D177" s="233" t="s">
        <v>146</v>
      </c>
      <c r="E177" s="234"/>
      <c r="F177" s="235" t="s">
        <v>224</v>
      </c>
      <c r="G177" s="232"/>
      <c r="H177" s="236">
        <v>15</v>
      </c>
      <c r="I177" s="173"/>
      <c r="J177" s="232"/>
      <c r="L177" s="152"/>
      <c r="M177" s="154"/>
      <c r="N177" s="155"/>
      <c r="O177" s="155"/>
      <c r="P177" s="155"/>
      <c r="Q177" s="155"/>
      <c r="R177" s="155"/>
      <c r="S177" s="155"/>
      <c r="T177" s="156"/>
      <c r="AT177" s="153" t="s">
        <v>146</v>
      </c>
      <c r="AU177" s="153" t="s">
        <v>85</v>
      </c>
      <c r="AV177" s="151" t="s">
        <v>85</v>
      </c>
      <c r="AW177" s="151" t="s">
        <v>31</v>
      </c>
      <c r="AX177" s="151" t="s">
        <v>74</v>
      </c>
      <c r="AY177" s="153" t="s">
        <v>137</v>
      </c>
    </row>
    <row r="178" spans="1:65" s="151" customFormat="1">
      <c r="B178" s="231"/>
      <c r="C178" s="232"/>
      <c r="D178" s="233" t="s">
        <v>146</v>
      </c>
      <c r="E178" s="234"/>
      <c r="F178" s="235" t="s">
        <v>225</v>
      </c>
      <c r="G178" s="232"/>
      <c r="H178" s="236">
        <v>7.2</v>
      </c>
      <c r="I178" s="173"/>
      <c r="J178" s="232"/>
      <c r="L178" s="152"/>
      <c r="M178" s="154"/>
      <c r="N178" s="155"/>
      <c r="O178" s="155"/>
      <c r="P178" s="155"/>
      <c r="Q178" s="155"/>
      <c r="R178" s="155"/>
      <c r="S178" s="155"/>
      <c r="T178" s="156"/>
      <c r="AT178" s="153" t="s">
        <v>146</v>
      </c>
      <c r="AU178" s="153" t="s">
        <v>85</v>
      </c>
      <c r="AV178" s="151" t="s">
        <v>85</v>
      </c>
      <c r="AW178" s="151" t="s">
        <v>31</v>
      </c>
      <c r="AX178" s="151" t="s">
        <v>74</v>
      </c>
      <c r="AY178" s="153" t="s">
        <v>137</v>
      </c>
    </row>
    <row r="179" spans="1:65" s="151" customFormat="1">
      <c r="B179" s="231"/>
      <c r="C179" s="232"/>
      <c r="D179" s="233" t="s">
        <v>146</v>
      </c>
      <c r="E179" s="234"/>
      <c r="F179" s="235" t="s">
        <v>226</v>
      </c>
      <c r="G179" s="232"/>
      <c r="H179" s="236">
        <v>18.48</v>
      </c>
      <c r="I179" s="173"/>
      <c r="J179" s="232"/>
      <c r="L179" s="152"/>
      <c r="M179" s="154"/>
      <c r="N179" s="155"/>
      <c r="O179" s="155"/>
      <c r="P179" s="155"/>
      <c r="Q179" s="155"/>
      <c r="R179" s="155"/>
      <c r="S179" s="155"/>
      <c r="T179" s="156"/>
      <c r="AT179" s="153" t="s">
        <v>146</v>
      </c>
      <c r="AU179" s="153" t="s">
        <v>85</v>
      </c>
      <c r="AV179" s="151" t="s">
        <v>85</v>
      </c>
      <c r="AW179" s="151" t="s">
        <v>31</v>
      </c>
      <c r="AX179" s="151" t="s">
        <v>74</v>
      </c>
      <c r="AY179" s="153" t="s">
        <v>137</v>
      </c>
    </row>
    <row r="180" spans="1:65" s="151" customFormat="1">
      <c r="B180" s="231"/>
      <c r="C180" s="232"/>
      <c r="D180" s="233" t="s">
        <v>146</v>
      </c>
      <c r="E180" s="234"/>
      <c r="F180" s="235" t="s">
        <v>227</v>
      </c>
      <c r="G180" s="232"/>
      <c r="H180" s="236">
        <v>1.5840000000000001</v>
      </c>
      <c r="I180" s="173"/>
      <c r="J180" s="232"/>
      <c r="L180" s="152"/>
      <c r="M180" s="154"/>
      <c r="N180" s="155"/>
      <c r="O180" s="155"/>
      <c r="P180" s="155"/>
      <c r="Q180" s="155"/>
      <c r="R180" s="155"/>
      <c r="S180" s="155"/>
      <c r="T180" s="156"/>
      <c r="AT180" s="153" t="s">
        <v>146</v>
      </c>
      <c r="AU180" s="153" t="s">
        <v>85</v>
      </c>
      <c r="AV180" s="151" t="s">
        <v>85</v>
      </c>
      <c r="AW180" s="151" t="s">
        <v>31</v>
      </c>
      <c r="AX180" s="151" t="s">
        <v>74</v>
      </c>
      <c r="AY180" s="153" t="s">
        <v>137</v>
      </c>
    </row>
    <row r="181" spans="1:65" s="151" customFormat="1" ht="22.5">
      <c r="B181" s="231"/>
      <c r="C181" s="232"/>
      <c r="D181" s="233" t="s">
        <v>146</v>
      </c>
      <c r="E181" s="234"/>
      <c r="F181" s="235" t="s">
        <v>228</v>
      </c>
      <c r="G181" s="232"/>
      <c r="H181" s="236">
        <v>4.5</v>
      </c>
      <c r="I181" s="173"/>
      <c r="J181" s="232"/>
      <c r="L181" s="152"/>
      <c r="M181" s="154"/>
      <c r="N181" s="155"/>
      <c r="O181" s="155"/>
      <c r="P181" s="155"/>
      <c r="Q181" s="155"/>
      <c r="R181" s="155"/>
      <c r="S181" s="155"/>
      <c r="T181" s="156"/>
      <c r="AT181" s="153" t="s">
        <v>146</v>
      </c>
      <c r="AU181" s="153" t="s">
        <v>85</v>
      </c>
      <c r="AV181" s="151" t="s">
        <v>85</v>
      </c>
      <c r="AW181" s="151" t="s">
        <v>31</v>
      </c>
      <c r="AX181" s="151" t="s">
        <v>74</v>
      </c>
      <c r="AY181" s="153" t="s">
        <v>137</v>
      </c>
    </row>
    <row r="182" spans="1:65" s="157" customFormat="1">
      <c r="B182" s="237"/>
      <c r="C182" s="238"/>
      <c r="D182" s="233" t="s">
        <v>146</v>
      </c>
      <c r="E182" s="239"/>
      <c r="F182" s="240" t="s">
        <v>151</v>
      </c>
      <c r="G182" s="238"/>
      <c r="H182" s="241">
        <v>244.76400000000001</v>
      </c>
      <c r="I182" s="174"/>
      <c r="J182" s="238"/>
      <c r="L182" s="158"/>
      <c r="M182" s="160"/>
      <c r="N182" s="161"/>
      <c r="O182" s="161"/>
      <c r="P182" s="161"/>
      <c r="Q182" s="161"/>
      <c r="R182" s="161"/>
      <c r="S182" s="161"/>
      <c r="T182" s="162"/>
      <c r="AT182" s="159" t="s">
        <v>146</v>
      </c>
      <c r="AU182" s="159" t="s">
        <v>85</v>
      </c>
      <c r="AV182" s="157" t="s">
        <v>144</v>
      </c>
      <c r="AW182" s="157" t="s">
        <v>31</v>
      </c>
      <c r="AX182" s="157" t="s">
        <v>18</v>
      </c>
      <c r="AY182" s="159" t="s">
        <v>137</v>
      </c>
    </row>
    <row r="183" spans="1:65" s="17" customFormat="1" ht="16.5" customHeight="1">
      <c r="A183" s="13"/>
      <c r="B183" s="180"/>
      <c r="C183" s="226" t="s">
        <v>23</v>
      </c>
      <c r="D183" s="226" t="s">
        <v>140</v>
      </c>
      <c r="E183" s="227" t="s">
        <v>229</v>
      </c>
      <c r="F183" s="228" t="s">
        <v>230</v>
      </c>
      <c r="G183" s="229" t="s">
        <v>221</v>
      </c>
      <c r="H183" s="230">
        <v>244.76400000000001</v>
      </c>
      <c r="I183" s="143"/>
      <c r="J183" s="259">
        <f>ROUND(I183*H183,2)</f>
        <v>0</v>
      </c>
      <c r="K183" s="144"/>
      <c r="L183" s="14"/>
      <c r="M183" s="145"/>
      <c r="N183" s="146" t="s">
        <v>39</v>
      </c>
      <c r="O183" s="147">
        <v>0.20100000000000001</v>
      </c>
      <c r="P183" s="147">
        <f>O183*H183</f>
        <v>49.197564000000007</v>
      </c>
      <c r="Q183" s="147">
        <v>0</v>
      </c>
      <c r="R183" s="147">
        <f>Q183*H183</f>
        <v>0</v>
      </c>
      <c r="S183" s="147">
        <v>0</v>
      </c>
      <c r="T183" s="148">
        <f>S183*H183</f>
        <v>0</v>
      </c>
      <c r="U183" s="13"/>
      <c r="V183" s="13"/>
      <c r="W183" s="13"/>
      <c r="X183" s="13"/>
      <c r="Y183" s="13"/>
      <c r="Z183" s="13"/>
      <c r="AA183" s="13"/>
      <c r="AB183" s="13"/>
      <c r="AC183" s="13"/>
      <c r="AD183" s="13"/>
      <c r="AE183" s="13"/>
      <c r="AR183" s="149" t="s">
        <v>144</v>
      </c>
      <c r="AT183" s="149" t="s">
        <v>140</v>
      </c>
      <c r="AU183" s="149" t="s">
        <v>85</v>
      </c>
      <c r="AY183" s="2" t="s">
        <v>137</v>
      </c>
      <c r="BE183" s="150">
        <f>IF(N183="základní",J183,0)</f>
        <v>0</v>
      </c>
      <c r="BF183" s="150">
        <f>IF(N183="snížená",J183,0)</f>
        <v>0</v>
      </c>
      <c r="BG183" s="150">
        <f>IF(N183="zákl. přenesená",J183,0)</f>
        <v>0</v>
      </c>
      <c r="BH183" s="150">
        <f>IF(N183="sníž. přenesená",J183,0)</f>
        <v>0</v>
      </c>
      <c r="BI183" s="150">
        <f>IF(N183="nulová",J183,0)</f>
        <v>0</v>
      </c>
      <c r="BJ183" s="2" t="s">
        <v>18</v>
      </c>
      <c r="BK183" s="150">
        <f>ROUND(I183*H183,2)</f>
        <v>0</v>
      </c>
      <c r="BL183" s="2" t="s">
        <v>144</v>
      </c>
      <c r="BM183" s="149" t="s">
        <v>231</v>
      </c>
    </row>
    <row r="184" spans="1:65" s="17" customFormat="1" ht="21.75" customHeight="1">
      <c r="A184" s="13"/>
      <c r="B184" s="180"/>
      <c r="C184" s="226" t="s">
        <v>232</v>
      </c>
      <c r="D184" s="226" t="s">
        <v>140</v>
      </c>
      <c r="E184" s="227" t="s">
        <v>233</v>
      </c>
      <c r="F184" s="228" t="s">
        <v>234</v>
      </c>
      <c r="G184" s="229" t="s">
        <v>182</v>
      </c>
      <c r="H184" s="230">
        <v>0.46400000000000002</v>
      </c>
      <c r="I184" s="143"/>
      <c r="J184" s="259">
        <f>ROUND(I184*H184,2)</f>
        <v>0</v>
      </c>
      <c r="K184" s="144"/>
      <c r="L184" s="14"/>
      <c r="M184" s="145"/>
      <c r="N184" s="146" t="s">
        <v>39</v>
      </c>
      <c r="O184" s="147">
        <v>32.820999999999998</v>
      </c>
      <c r="P184" s="147">
        <f>O184*H184</f>
        <v>15.228944</v>
      </c>
      <c r="Q184" s="147">
        <v>1.0601700000000001</v>
      </c>
      <c r="R184" s="147">
        <f>Q184*H184</f>
        <v>0.49191888000000006</v>
      </c>
      <c r="S184" s="147">
        <v>0</v>
      </c>
      <c r="T184" s="148">
        <f>S184*H184</f>
        <v>0</v>
      </c>
      <c r="U184" s="13"/>
      <c r="V184" s="13"/>
      <c r="W184" s="13"/>
      <c r="X184" s="13"/>
      <c r="Y184" s="13"/>
      <c r="Z184" s="13"/>
      <c r="AA184" s="13"/>
      <c r="AB184" s="13"/>
      <c r="AC184" s="13"/>
      <c r="AD184" s="13"/>
      <c r="AE184" s="13"/>
      <c r="AR184" s="149" t="s">
        <v>144</v>
      </c>
      <c r="AT184" s="149" t="s">
        <v>140</v>
      </c>
      <c r="AU184" s="149" t="s">
        <v>85</v>
      </c>
      <c r="AY184" s="2" t="s">
        <v>137</v>
      </c>
      <c r="BE184" s="150">
        <f>IF(N184="základní",J184,0)</f>
        <v>0</v>
      </c>
      <c r="BF184" s="150">
        <f>IF(N184="snížená",J184,0)</f>
        <v>0</v>
      </c>
      <c r="BG184" s="150">
        <f>IF(N184="zákl. přenesená",J184,0)</f>
        <v>0</v>
      </c>
      <c r="BH184" s="150">
        <f>IF(N184="sníž. přenesená",J184,0)</f>
        <v>0</v>
      </c>
      <c r="BI184" s="150">
        <f>IF(N184="nulová",J184,0)</f>
        <v>0</v>
      </c>
      <c r="BJ184" s="2" t="s">
        <v>18</v>
      </c>
      <c r="BK184" s="150">
        <f>ROUND(I184*H184,2)</f>
        <v>0</v>
      </c>
      <c r="BL184" s="2" t="s">
        <v>144</v>
      </c>
      <c r="BM184" s="149" t="s">
        <v>235</v>
      </c>
    </row>
    <row r="185" spans="1:65" s="151" customFormat="1">
      <c r="B185" s="231"/>
      <c r="C185" s="232"/>
      <c r="D185" s="233" t="s">
        <v>146</v>
      </c>
      <c r="E185" s="234"/>
      <c r="F185" s="235" t="s">
        <v>236</v>
      </c>
      <c r="G185" s="232"/>
      <c r="H185" s="236">
        <v>0.45700000000000002</v>
      </c>
      <c r="I185" s="173"/>
      <c r="J185" s="232"/>
      <c r="L185" s="152"/>
      <c r="M185" s="154"/>
      <c r="N185" s="155"/>
      <c r="O185" s="155"/>
      <c r="P185" s="155"/>
      <c r="Q185" s="155"/>
      <c r="R185" s="155"/>
      <c r="S185" s="155"/>
      <c r="T185" s="156"/>
      <c r="AT185" s="153" t="s">
        <v>146</v>
      </c>
      <c r="AU185" s="153" t="s">
        <v>85</v>
      </c>
      <c r="AV185" s="151" t="s">
        <v>85</v>
      </c>
      <c r="AW185" s="151" t="s">
        <v>31</v>
      </c>
      <c r="AX185" s="151" t="s">
        <v>74</v>
      </c>
      <c r="AY185" s="153" t="s">
        <v>137</v>
      </c>
    </row>
    <row r="186" spans="1:65" s="151" customFormat="1">
      <c r="B186" s="231"/>
      <c r="C186" s="232"/>
      <c r="D186" s="233" t="s">
        <v>146</v>
      </c>
      <c r="E186" s="234"/>
      <c r="F186" s="235" t="s">
        <v>237</v>
      </c>
      <c r="G186" s="232"/>
      <c r="H186" s="236">
        <v>7.0000000000000001E-3</v>
      </c>
      <c r="I186" s="173"/>
      <c r="J186" s="232"/>
      <c r="L186" s="152"/>
      <c r="M186" s="154"/>
      <c r="N186" s="155"/>
      <c r="O186" s="155"/>
      <c r="P186" s="155"/>
      <c r="Q186" s="155"/>
      <c r="R186" s="155"/>
      <c r="S186" s="155"/>
      <c r="T186" s="156"/>
      <c r="AT186" s="153" t="s">
        <v>146</v>
      </c>
      <c r="AU186" s="153" t="s">
        <v>85</v>
      </c>
      <c r="AV186" s="151" t="s">
        <v>85</v>
      </c>
      <c r="AW186" s="151" t="s">
        <v>31</v>
      </c>
      <c r="AX186" s="151" t="s">
        <v>74</v>
      </c>
      <c r="AY186" s="153" t="s">
        <v>137</v>
      </c>
    </row>
    <row r="187" spans="1:65" s="157" customFormat="1">
      <c r="B187" s="237"/>
      <c r="C187" s="238"/>
      <c r="D187" s="233" t="s">
        <v>146</v>
      </c>
      <c r="E187" s="239"/>
      <c r="F187" s="240" t="s">
        <v>151</v>
      </c>
      <c r="G187" s="238"/>
      <c r="H187" s="241">
        <v>0.46400000000000002</v>
      </c>
      <c r="I187" s="174"/>
      <c r="J187" s="238"/>
      <c r="L187" s="158"/>
      <c r="M187" s="160"/>
      <c r="N187" s="161"/>
      <c r="O187" s="161"/>
      <c r="P187" s="161"/>
      <c r="Q187" s="161"/>
      <c r="R187" s="161"/>
      <c r="S187" s="161"/>
      <c r="T187" s="162"/>
      <c r="AT187" s="159" t="s">
        <v>146</v>
      </c>
      <c r="AU187" s="159" t="s">
        <v>85</v>
      </c>
      <c r="AV187" s="157" t="s">
        <v>144</v>
      </c>
      <c r="AW187" s="157" t="s">
        <v>31</v>
      </c>
      <c r="AX187" s="157" t="s">
        <v>18</v>
      </c>
      <c r="AY187" s="159" t="s">
        <v>137</v>
      </c>
    </row>
    <row r="188" spans="1:65" s="17" customFormat="1" ht="16.5" customHeight="1">
      <c r="A188" s="13"/>
      <c r="B188" s="180"/>
      <c r="C188" s="226" t="s">
        <v>238</v>
      </c>
      <c r="D188" s="226" t="s">
        <v>140</v>
      </c>
      <c r="E188" s="227" t="s">
        <v>239</v>
      </c>
      <c r="F188" s="228" t="s">
        <v>240</v>
      </c>
      <c r="G188" s="229" t="s">
        <v>182</v>
      </c>
      <c r="H188" s="230">
        <v>2.6269999999999998</v>
      </c>
      <c r="I188" s="143"/>
      <c r="J188" s="259">
        <f>ROUND(I188*H188,2)</f>
        <v>0</v>
      </c>
      <c r="K188" s="144"/>
      <c r="L188" s="14"/>
      <c r="M188" s="145"/>
      <c r="N188" s="146" t="s">
        <v>39</v>
      </c>
      <c r="O188" s="147">
        <v>15.231</v>
      </c>
      <c r="P188" s="147">
        <f>O188*H188</f>
        <v>40.011836999999993</v>
      </c>
      <c r="Q188" s="147">
        <v>1.0530600000000001</v>
      </c>
      <c r="R188" s="147">
        <f>Q188*H188</f>
        <v>2.7663886199999999</v>
      </c>
      <c r="S188" s="147">
        <v>0</v>
      </c>
      <c r="T188" s="148">
        <f>S188*H188</f>
        <v>0</v>
      </c>
      <c r="U188" s="13"/>
      <c r="V188" s="13"/>
      <c r="W188" s="13"/>
      <c r="X188" s="13"/>
      <c r="Y188" s="13"/>
      <c r="Z188" s="13"/>
      <c r="AA188" s="13"/>
      <c r="AB188" s="13"/>
      <c r="AC188" s="13"/>
      <c r="AD188" s="13"/>
      <c r="AE188" s="13"/>
      <c r="AR188" s="149" t="s">
        <v>144</v>
      </c>
      <c r="AT188" s="149" t="s">
        <v>140</v>
      </c>
      <c r="AU188" s="149" t="s">
        <v>85</v>
      </c>
      <c r="AY188" s="2" t="s">
        <v>137</v>
      </c>
      <c r="BE188" s="150">
        <f>IF(N188="základní",J188,0)</f>
        <v>0</v>
      </c>
      <c r="BF188" s="150">
        <f>IF(N188="snížená",J188,0)</f>
        <v>0</v>
      </c>
      <c r="BG188" s="150">
        <f>IF(N188="zákl. přenesená",J188,0)</f>
        <v>0</v>
      </c>
      <c r="BH188" s="150">
        <f>IF(N188="sníž. přenesená",J188,0)</f>
        <v>0</v>
      </c>
      <c r="BI188" s="150">
        <f>IF(N188="nulová",J188,0)</f>
        <v>0</v>
      </c>
      <c r="BJ188" s="2" t="s">
        <v>18</v>
      </c>
      <c r="BK188" s="150">
        <f>ROUND(I188*H188,2)</f>
        <v>0</v>
      </c>
      <c r="BL188" s="2" t="s">
        <v>144</v>
      </c>
      <c r="BM188" s="149" t="s">
        <v>241</v>
      </c>
    </row>
    <row r="189" spans="1:65" s="151" customFormat="1">
      <c r="B189" s="231"/>
      <c r="C189" s="232"/>
      <c r="D189" s="233" t="s">
        <v>146</v>
      </c>
      <c r="E189" s="234"/>
      <c r="F189" s="235" t="s">
        <v>242</v>
      </c>
      <c r="G189" s="232"/>
      <c r="H189" s="236">
        <v>2.6269999999999998</v>
      </c>
      <c r="I189" s="173"/>
      <c r="J189" s="232"/>
      <c r="L189" s="152"/>
      <c r="M189" s="154"/>
      <c r="N189" s="155"/>
      <c r="O189" s="155"/>
      <c r="P189" s="155"/>
      <c r="Q189" s="155"/>
      <c r="R189" s="155"/>
      <c r="S189" s="155"/>
      <c r="T189" s="156"/>
      <c r="AT189" s="153" t="s">
        <v>146</v>
      </c>
      <c r="AU189" s="153" t="s">
        <v>85</v>
      </c>
      <c r="AV189" s="151" t="s">
        <v>85</v>
      </c>
      <c r="AW189" s="151" t="s">
        <v>31</v>
      </c>
      <c r="AX189" s="151" t="s">
        <v>18</v>
      </c>
      <c r="AY189" s="153" t="s">
        <v>137</v>
      </c>
    </row>
    <row r="190" spans="1:65" s="151" customFormat="1">
      <c r="B190" s="231"/>
      <c r="C190" s="232"/>
      <c r="D190" s="233" t="s">
        <v>146</v>
      </c>
      <c r="E190" s="234"/>
      <c r="F190" s="235" t="s">
        <v>243</v>
      </c>
      <c r="G190" s="232"/>
      <c r="H190" s="236">
        <v>2.5000000000000001E-2</v>
      </c>
      <c r="I190" s="173"/>
      <c r="J190" s="232"/>
      <c r="L190" s="152"/>
      <c r="M190" s="154"/>
      <c r="N190" s="155"/>
      <c r="O190" s="155"/>
      <c r="P190" s="155"/>
      <c r="Q190" s="155"/>
      <c r="R190" s="155"/>
      <c r="S190" s="155"/>
      <c r="T190" s="156"/>
      <c r="AT190" s="153" t="s">
        <v>146</v>
      </c>
      <c r="AU190" s="153" t="s">
        <v>85</v>
      </c>
      <c r="AV190" s="151" t="s">
        <v>85</v>
      </c>
      <c r="AW190" s="151" t="s">
        <v>31</v>
      </c>
      <c r="AX190" s="151" t="s">
        <v>74</v>
      </c>
      <c r="AY190" s="153" t="s">
        <v>137</v>
      </c>
    </row>
    <row r="191" spans="1:65" s="151" customFormat="1">
      <c r="B191" s="231"/>
      <c r="C191" s="232"/>
      <c r="D191" s="233" t="s">
        <v>146</v>
      </c>
      <c r="E191" s="234"/>
      <c r="F191" s="235" t="s">
        <v>244</v>
      </c>
      <c r="G191" s="232"/>
      <c r="H191" s="236">
        <v>0.121</v>
      </c>
      <c r="I191" s="173"/>
      <c r="J191" s="232"/>
      <c r="L191" s="152"/>
      <c r="M191" s="154"/>
      <c r="N191" s="155"/>
      <c r="O191" s="155"/>
      <c r="P191" s="155"/>
      <c r="Q191" s="155"/>
      <c r="R191" s="155"/>
      <c r="S191" s="155"/>
      <c r="T191" s="156"/>
      <c r="AT191" s="153" t="s">
        <v>146</v>
      </c>
      <c r="AU191" s="153" t="s">
        <v>85</v>
      </c>
      <c r="AV191" s="151" t="s">
        <v>85</v>
      </c>
      <c r="AW191" s="151" t="s">
        <v>31</v>
      </c>
      <c r="AX191" s="151" t="s">
        <v>74</v>
      </c>
      <c r="AY191" s="153" t="s">
        <v>137</v>
      </c>
    </row>
    <row r="192" spans="1:65" s="157" customFormat="1">
      <c r="B192" s="237"/>
      <c r="C192" s="238"/>
      <c r="D192" s="233" t="s">
        <v>146</v>
      </c>
      <c r="E192" s="239"/>
      <c r="F192" s="240" t="s">
        <v>151</v>
      </c>
      <c r="G192" s="238"/>
      <c r="H192" s="241">
        <v>2.7730000000000001</v>
      </c>
      <c r="I192" s="174"/>
      <c r="J192" s="238"/>
      <c r="L192" s="158"/>
      <c r="M192" s="160"/>
      <c r="N192" s="161"/>
      <c r="O192" s="161"/>
      <c r="P192" s="161"/>
      <c r="Q192" s="161"/>
      <c r="R192" s="161"/>
      <c r="S192" s="161"/>
      <c r="T192" s="162"/>
      <c r="AT192" s="159" t="s">
        <v>146</v>
      </c>
      <c r="AU192" s="159" t="s">
        <v>85</v>
      </c>
      <c r="AV192" s="157" t="s">
        <v>144</v>
      </c>
      <c r="AW192" s="157" t="s">
        <v>31</v>
      </c>
      <c r="AX192" s="157" t="s">
        <v>74</v>
      </c>
      <c r="AY192" s="159" t="s">
        <v>137</v>
      </c>
    </row>
    <row r="193" spans="1:65" s="129" customFormat="1" ht="22.9" customHeight="1">
      <c r="B193" s="221"/>
      <c r="C193" s="222"/>
      <c r="D193" s="223" t="s">
        <v>73</v>
      </c>
      <c r="E193" s="225" t="s">
        <v>139</v>
      </c>
      <c r="F193" s="225" t="s">
        <v>245</v>
      </c>
      <c r="G193" s="222"/>
      <c r="H193" s="222"/>
      <c r="I193" s="172"/>
      <c r="J193" s="258">
        <f>BK193</f>
        <v>0</v>
      </c>
      <c r="L193" s="130"/>
      <c r="M193" s="134"/>
      <c r="N193" s="135"/>
      <c r="O193" s="135"/>
      <c r="P193" s="136">
        <f>SUM(P194:P205)</f>
        <v>2.9059999999999997</v>
      </c>
      <c r="Q193" s="135"/>
      <c r="R193" s="136">
        <f>SUM(R194:R205)</f>
        <v>0.87444999999999995</v>
      </c>
      <c r="S193" s="135"/>
      <c r="T193" s="137">
        <f>SUM(T194:T205)</f>
        <v>0</v>
      </c>
      <c r="AR193" s="131" t="s">
        <v>18</v>
      </c>
      <c r="AT193" s="138" t="s">
        <v>73</v>
      </c>
      <c r="AU193" s="138" t="s">
        <v>18</v>
      </c>
      <c r="AY193" s="131" t="s">
        <v>137</v>
      </c>
      <c r="BK193" s="139">
        <f>SUM(BK194:BK205)</f>
        <v>0</v>
      </c>
    </row>
    <row r="194" spans="1:65" s="17" customFormat="1" ht="24.2" customHeight="1">
      <c r="A194" s="13"/>
      <c r="B194" s="180"/>
      <c r="C194" s="226" t="s">
        <v>246</v>
      </c>
      <c r="D194" s="226" t="s">
        <v>140</v>
      </c>
      <c r="E194" s="227" t="s">
        <v>247</v>
      </c>
      <c r="F194" s="228" t="s">
        <v>248</v>
      </c>
      <c r="G194" s="229" t="s">
        <v>249</v>
      </c>
      <c r="H194" s="230">
        <v>5</v>
      </c>
      <c r="I194" s="143"/>
      <c r="J194" s="259">
        <f>ROUND(I194*H194,2)</f>
        <v>0</v>
      </c>
      <c r="K194" s="144"/>
      <c r="L194" s="14"/>
      <c r="M194" s="145"/>
      <c r="N194" s="146" t="s">
        <v>39</v>
      </c>
      <c r="O194" s="147">
        <v>0.36</v>
      </c>
      <c r="P194" s="147">
        <f>O194*H194</f>
        <v>1.7999999999999998</v>
      </c>
      <c r="Q194" s="147">
        <v>0.17488999999999999</v>
      </c>
      <c r="R194" s="147">
        <f>Q194*H194</f>
        <v>0.87444999999999995</v>
      </c>
      <c r="S194" s="147">
        <v>0</v>
      </c>
      <c r="T194" s="148">
        <f>S194*H194</f>
        <v>0</v>
      </c>
      <c r="U194" s="13"/>
      <c r="V194" s="13"/>
      <c r="W194" s="13"/>
      <c r="X194" s="13"/>
      <c r="Y194" s="13"/>
      <c r="Z194" s="13"/>
      <c r="AA194" s="13"/>
      <c r="AB194" s="13"/>
      <c r="AC194" s="13"/>
      <c r="AD194" s="13"/>
      <c r="AE194" s="13"/>
      <c r="AR194" s="149" t="s">
        <v>144</v>
      </c>
      <c r="AT194" s="149" t="s">
        <v>140</v>
      </c>
      <c r="AU194" s="149" t="s">
        <v>85</v>
      </c>
      <c r="AY194" s="2" t="s">
        <v>137</v>
      </c>
      <c r="BE194" s="150">
        <f>IF(N194="základní",J194,0)</f>
        <v>0</v>
      </c>
      <c r="BF194" s="150">
        <f>IF(N194="snížená",J194,0)</f>
        <v>0</v>
      </c>
      <c r="BG194" s="150">
        <f>IF(N194="zákl. přenesená",J194,0)</f>
        <v>0</v>
      </c>
      <c r="BH194" s="150">
        <f>IF(N194="sníž. přenesená",J194,0)</f>
        <v>0</v>
      </c>
      <c r="BI194" s="150">
        <f>IF(N194="nulová",J194,0)</f>
        <v>0</v>
      </c>
      <c r="BJ194" s="2" t="s">
        <v>18</v>
      </c>
      <c r="BK194" s="150">
        <f>ROUND(I194*H194,2)</f>
        <v>0</v>
      </c>
      <c r="BL194" s="2" t="s">
        <v>144</v>
      </c>
      <c r="BM194" s="149" t="s">
        <v>250</v>
      </c>
    </row>
    <row r="195" spans="1:65" s="151" customFormat="1">
      <c r="B195" s="231"/>
      <c r="C195" s="232"/>
      <c r="D195" s="233" t="s">
        <v>146</v>
      </c>
      <c r="E195" s="234"/>
      <c r="F195" s="235" t="s">
        <v>251</v>
      </c>
      <c r="G195" s="232"/>
      <c r="H195" s="236">
        <v>3</v>
      </c>
      <c r="I195" s="173"/>
      <c r="J195" s="232"/>
      <c r="L195" s="152"/>
      <c r="M195" s="154"/>
      <c r="N195" s="155"/>
      <c r="O195" s="155"/>
      <c r="P195" s="155"/>
      <c r="Q195" s="155"/>
      <c r="R195" s="155"/>
      <c r="S195" s="155"/>
      <c r="T195" s="156"/>
      <c r="AT195" s="153" t="s">
        <v>146</v>
      </c>
      <c r="AU195" s="153" t="s">
        <v>85</v>
      </c>
      <c r="AV195" s="151" t="s">
        <v>85</v>
      </c>
      <c r="AW195" s="151" t="s">
        <v>31</v>
      </c>
      <c r="AX195" s="151" t="s">
        <v>74</v>
      </c>
      <c r="AY195" s="153" t="s">
        <v>137</v>
      </c>
    </row>
    <row r="196" spans="1:65" s="151" customFormat="1">
      <c r="B196" s="231"/>
      <c r="C196" s="232"/>
      <c r="D196" s="233" t="s">
        <v>146</v>
      </c>
      <c r="E196" s="234"/>
      <c r="F196" s="235" t="s">
        <v>252</v>
      </c>
      <c r="G196" s="232"/>
      <c r="H196" s="236">
        <v>2</v>
      </c>
      <c r="I196" s="173"/>
      <c r="J196" s="232"/>
      <c r="L196" s="152"/>
      <c r="M196" s="154"/>
      <c r="N196" s="155"/>
      <c r="O196" s="155"/>
      <c r="P196" s="155"/>
      <c r="Q196" s="155"/>
      <c r="R196" s="155"/>
      <c r="S196" s="155"/>
      <c r="T196" s="156"/>
      <c r="AT196" s="153" t="s">
        <v>146</v>
      </c>
      <c r="AU196" s="153" t="s">
        <v>85</v>
      </c>
      <c r="AV196" s="151" t="s">
        <v>85</v>
      </c>
      <c r="AW196" s="151" t="s">
        <v>31</v>
      </c>
      <c r="AX196" s="151" t="s">
        <v>74</v>
      </c>
      <c r="AY196" s="153" t="s">
        <v>137</v>
      </c>
    </row>
    <row r="197" spans="1:65" s="157" customFormat="1">
      <c r="B197" s="237"/>
      <c r="C197" s="238"/>
      <c r="D197" s="233" t="s">
        <v>146</v>
      </c>
      <c r="E197" s="239"/>
      <c r="F197" s="240" t="s">
        <v>151</v>
      </c>
      <c r="G197" s="238"/>
      <c r="H197" s="241">
        <v>5</v>
      </c>
      <c r="I197" s="174"/>
      <c r="J197" s="238"/>
      <c r="L197" s="158"/>
      <c r="M197" s="160"/>
      <c r="N197" s="161"/>
      <c r="O197" s="161"/>
      <c r="P197" s="161"/>
      <c r="Q197" s="161"/>
      <c r="R197" s="161"/>
      <c r="S197" s="161"/>
      <c r="T197" s="162"/>
      <c r="AT197" s="159" t="s">
        <v>146</v>
      </c>
      <c r="AU197" s="159" t="s">
        <v>85</v>
      </c>
      <c r="AV197" s="157" t="s">
        <v>144</v>
      </c>
      <c r="AW197" s="157" t="s">
        <v>31</v>
      </c>
      <c r="AX197" s="157" t="s">
        <v>18</v>
      </c>
      <c r="AY197" s="159" t="s">
        <v>137</v>
      </c>
    </row>
    <row r="198" spans="1:65" s="17" customFormat="1" ht="24.2" customHeight="1">
      <c r="A198" s="13"/>
      <c r="B198" s="180"/>
      <c r="C198" s="242" t="s">
        <v>253</v>
      </c>
      <c r="D198" s="242" t="s">
        <v>191</v>
      </c>
      <c r="E198" s="243" t="s">
        <v>254</v>
      </c>
      <c r="F198" s="244" t="s">
        <v>255</v>
      </c>
      <c r="G198" s="245" t="s">
        <v>256</v>
      </c>
      <c r="H198" s="246">
        <v>3</v>
      </c>
      <c r="I198" s="163"/>
      <c r="J198" s="260">
        <f t="shared" ref="J198:J203" si="0">ROUND(I198*H198,2)</f>
        <v>0</v>
      </c>
      <c r="K198" s="164"/>
      <c r="L198" s="165"/>
      <c r="M198" s="166"/>
      <c r="N198" s="167" t="s">
        <v>39</v>
      </c>
      <c r="O198" s="147">
        <v>0</v>
      </c>
      <c r="P198" s="147">
        <f t="shared" ref="P198:P203" si="1">O198*H198</f>
        <v>0</v>
      </c>
      <c r="Q198" s="147">
        <v>0</v>
      </c>
      <c r="R198" s="147">
        <f t="shared" ref="R198:R203" si="2">Q198*H198</f>
        <v>0</v>
      </c>
      <c r="S198" s="147">
        <v>0</v>
      </c>
      <c r="T198" s="148">
        <f t="shared" ref="T198:T203" si="3">S198*H198</f>
        <v>0</v>
      </c>
      <c r="U198" s="13"/>
      <c r="V198" s="13"/>
      <c r="W198" s="13"/>
      <c r="X198" s="13"/>
      <c r="Y198" s="13"/>
      <c r="Z198" s="13"/>
      <c r="AA198" s="13"/>
      <c r="AB198" s="13"/>
      <c r="AC198" s="13"/>
      <c r="AD198" s="13"/>
      <c r="AE198" s="13"/>
      <c r="AR198" s="149" t="s">
        <v>194</v>
      </c>
      <c r="AT198" s="149" t="s">
        <v>191</v>
      </c>
      <c r="AU198" s="149" t="s">
        <v>85</v>
      </c>
      <c r="AY198" s="2" t="s">
        <v>137</v>
      </c>
      <c r="BE198" s="150">
        <f t="shared" ref="BE198:BE203" si="4">IF(N198="základní",J198,0)</f>
        <v>0</v>
      </c>
      <c r="BF198" s="150">
        <f t="shared" ref="BF198:BF203" si="5">IF(N198="snížená",J198,0)</f>
        <v>0</v>
      </c>
      <c r="BG198" s="150">
        <f t="shared" ref="BG198:BG203" si="6">IF(N198="zákl. přenesená",J198,0)</f>
        <v>0</v>
      </c>
      <c r="BH198" s="150">
        <f t="shared" ref="BH198:BH203" si="7">IF(N198="sníž. přenesená",J198,0)</f>
        <v>0</v>
      </c>
      <c r="BI198" s="150">
        <f t="shared" ref="BI198:BI203" si="8">IF(N198="nulová",J198,0)</f>
        <v>0</v>
      </c>
      <c r="BJ198" s="2" t="s">
        <v>18</v>
      </c>
      <c r="BK198" s="150">
        <f t="shared" ref="BK198:BK203" si="9">ROUND(I198*H198,2)</f>
        <v>0</v>
      </c>
      <c r="BL198" s="2" t="s">
        <v>144</v>
      </c>
      <c r="BM198" s="149" t="s">
        <v>257</v>
      </c>
    </row>
    <row r="199" spans="1:65" s="17" customFormat="1" ht="21.75" customHeight="1">
      <c r="A199" s="13"/>
      <c r="B199" s="180"/>
      <c r="C199" s="242" t="s">
        <v>7</v>
      </c>
      <c r="D199" s="242" t="s">
        <v>191</v>
      </c>
      <c r="E199" s="243" t="s">
        <v>258</v>
      </c>
      <c r="F199" s="244" t="s">
        <v>259</v>
      </c>
      <c r="G199" s="245" t="s">
        <v>256</v>
      </c>
      <c r="H199" s="246">
        <v>2</v>
      </c>
      <c r="I199" s="163"/>
      <c r="J199" s="260">
        <f t="shared" si="0"/>
        <v>0</v>
      </c>
      <c r="K199" s="164"/>
      <c r="L199" s="165"/>
      <c r="M199" s="166"/>
      <c r="N199" s="167" t="s">
        <v>39</v>
      </c>
      <c r="O199" s="147">
        <v>0</v>
      </c>
      <c r="P199" s="147">
        <f t="shared" si="1"/>
        <v>0</v>
      </c>
      <c r="Q199" s="147">
        <v>0</v>
      </c>
      <c r="R199" s="147">
        <f t="shared" si="2"/>
        <v>0</v>
      </c>
      <c r="S199" s="147">
        <v>0</v>
      </c>
      <c r="T199" s="148">
        <f t="shared" si="3"/>
        <v>0</v>
      </c>
      <c r="U199" s="13"/>
      <c r="V199" s="13"/>
      <c r="W199" s="13"/>
      <c r="X199" s="13"/>
      <c r="Y199" s="13"/>
      <c r="Z199" s="13"/>
      <c r="AA199" s="13"/>
      <c r="AB199" s="13"/>
      <c r="AC199" s="13"/>
      <c r="AD199" s="13"/>
      <c r="AE199" s="13"/>
      <c r="AR199" s="149" t="s">
        <v>194</v>
      </c>
      <c r="AT199" s="149" t="s">
        <v>191</v>
      </c>
      <c r="AU199" s="149" t="s">
        <v>85</v>
      </c>
      <c r="AY199" s="2" t="s">
        <v>137</v>
      </c>
      <c r="BE199" s="150">
        <f t="shared" si="4"/>
        <v>0</v>
      </c>
      <c r="BF199" s="150">
        <f t="shared" si="5"/>
        <v>0</v>
      </c>
      <c r="BG199" s="150">
        <f t="shared" si="6"/>
        <v>0</v>
      </c>
      <c r="BH199" s="150">
        <f t="shared" si="7"/>
        <v>0</v>
      </c>
      <c r="BI199" s="150">
        <f t="shared" si="8"/>
        <v>0</v>
      </c>
      <c r="BJ199" s="2" t="s">
        <v>18</v>
      </c>
      <c r="BK199" s="150">
        <f t="shared" si="9"/>
        <v>0</v>
      </c>
      <c r="BL199" s="2" t="s">
        <v>144</v>
      </c>
      <c r="BM199" s="149" t="s">
        <v>260</v>
      </c>
    </row>
    <row r="200" spans="1:65" s="17" customFormat="1" ht="16.5" customHeight="1">
      <c r="A200" s="13"/>
      <c r="B200" s="180"/>
      <c r="C200" s="242" t="s">
        <v>261</v>
      </c>
      <c r="D200" s="242" t="s">
        <v>191</v>
      </c>
      <c r="E200" s="243" t="s">
        <v>262</v>
      </c>
      <c r="F200" s="244" t="s">
        <v>263</v>
      </c>
      <c r="G200" s="245" t="s">
        <v>256</v>
      </c>
      <c r="H200" s="246">
        <v>2</v>
      </c>
      <c r="I200" s="163"/>
      <c r="J200" s="260">
        <f t="shared" si="0"/>
        <v>0</v>
      </c>
      <c r="K200" s="164"/>
      <c r="L200" s="165"/>
      <c r="M200" s="166"/>
      <c r="N200" s="167" t="s">
        <v>39</v>
      </c>
      <c r="O200" s="147">
        <v>0</v>
      </c>
      <c r="P200" s="147">
        <f t="shared" si="1"/>
        <v>0</v>
      </c>
      <c r="Q200" s="147">
        <v>0</v>
      </c>
      <c r="R200" s="147">
        <f t="shared" si="2"/>
        <v>0</v>
      </c>
      <c r="S200" s="147">
        <v>0</v>
      </c>
      <c r="T200" s="148">
        <f t="shared" si="3"/>
        <v>0</v>
      </c>
      <c r="U200" s="13"/>
      <c r="V200" s="13"/>
      <c r="W200" s="13"/>
      <c r="X200" s="13"/>
      <c r="Y200" s="13"/>
      <c r="Z200" s="13"/>
      <c r="AA200" s="13"/>
      <c r="AB200" s="13"/>
      <c r="AC200" s="13"/>
      <c r="AD200" s="13"/>
      <c r="AE200" s="13"/>
      <c r="AR200" s="149" t="s">
        <v>194</v>
      </c>
      <c r="AT200" s="149" t="s">
        <v>191</v>
      </c>
      <c r="AU200" s="149" t="s">
        <v>85</v>
      </c>
      <c r="AY200" s="2" t="s">
        <v>137</v>
      </c>
      <c r="BE200" s="150">
        <f t="shared" si="4"/>
        <v>0</v>
      </c>
      <c r="BF200" s="150">
        <f t="shared" si="5"/>
        <v>0</v>
      </c>
      <c r="BG200" s="150">
        <f t="shared" si="6"/>
        <v>0</v>
      </c>
      <c r="BH200" s="150">
        <f t="shared" si="7"/>
        <v>0</v>
      </c>
      <c r="BI200" s="150">
        <f t="shared" si="8"/>
        <v>0</v>
      </c>
      <c r="BJ200" s="2" t="s">
        <v>18</v>
      </c>
      <c r="BK200" s="150">
        <f t="shared" si="9"/>
        <v>0</v>
      </c>
      <c r="BL200" s="2" t="s">
        <v>144</v>
      </c>
      <c r="BM200" s="149" t="s">
        <v>264</v>
      </c>
    </row>
    <row r="201" spans="1:65" s="17" customFormat="1" ht="24.2" customHeight="1">
      <c r="A201" s="13"/>
      <c r="B201" s="180"/>
      <c r="C201" s="226" t="s">
        <v>265</v>
      </c>
      <c r="D201" s="226" t="s">
        <v>140</v>
      </c>
      <c r="E201" s="227" t="s">
        <v>266</v>
      </c>
      <c r="F201" s="228" t="s">
        <v>267</v>
      </c>
      <c r="G201" s="229" t="s">
        <v>249</v>
      </c>
      <c r="H201" s="230">
        <v>1</v>
      </c>
      <c r="I201" s="143"/>
      <c r="J201" s="259">
        <f t="shared" si="0"/>
        <v>0</v>
      </c>
      <c r="K201" s="144"/>
      <c r="L201" s="14"/>
      <c r="M201" s="145"/>
      <c r="N201" s="146" t="s">
        <v>39</v>
      </c>
      <c r="O201" s="147">
        <v>0.86</v>
      </c>
      <c r="P201" s="147">
        <f t="shared" si="1"/>
        <v>0.86</v>
      </c>
      <c r="Q201" s="147">
        <v>0</v>
      </c>
      <c r="R201" s="147">
        <f t="shared" si="2"/>
        <v>0</v>
      </c>
      <c r="S201" s="147">
        <v>0</v>
      </c>
      <c r="T201" s="148">
        <f t="shared" si="3"/>
        <v>0</v>
      </c>
      <c r="U201" s="13"/>
      <c r="V201" s="13"/>
      <c r="W201" s="13"/>
      <c r="X201" s="13"/>
      <c r="Y201" s="13"/>
      <c r="Z201" s="13"/>
      <c r="AA201" s="13"/>
      <c r="AB201" s="13"/>
      <c r="AC201" s="13"/>
      <c r="AD201" s="13"/>
      <c r="AE201" s="13"/>
      <c r="AR201" s="149" t="s">
        <v>144</v>
      </c>
      <c r="AT201" s="149" t="s">
        <v>140</v>
      </c>
      <c r="AU201" s="149" t="s">
        <v>85</v>
      </c>
      <c r="AY201" s="2" t="s">
        <v>137</v>
      </c>
      <c r="BE201" s="150">
        <f t="shared" si="4"/>
        <v>0</v>
      </c>
      <c r="BF201" s="150">
        <f t="shared" si="5"/>
        <v>0</v>
      </c>
      <c r="BG201" s="150">
        <f t="shared" si="6"/>
        <v>0</v>
      </c>
      <c r="BH201" s="150">
        <f t="shared" si="7"/>
        <v>0</v>
      </c>
      <c r="BI201" s="150">
        <f t="shared" si="8"/>
        <v>0</v>
      </c>
      <c r="BJ201" s="2" t="s">
        <v>18</v>
      </c>
      <c r="BK201" s="150">
        <f t="shared" si="9"/>
        <v>0</v>
      </c>
      <c r="BL201" s="2" t="s">
        <v>144</v>
      </c>
      <c r="BM201" s="149" t="s">
        <v>268</v>
      </c>
    </row>
    <row r="202" spans="1:65" s="17" customFormat="1" ht="62.65" customHeight="1">
      <c r="A202" s="13"/>
      <c r="B202" s="180"/>
      <c r="C202" s="242" t="s">
        <v>269</v>
      </c>
      <c r="D202" s="242" t="s">
        <v>191</v>
      </c>
      <c r="E202" s="243" t="s">
        <v>270</v>
      </c>
      <c r="F202" s="244" t="s">
        <v>271</v>
      </c>
      <c r="G202" s="245" t="s">
        <v>256</v>
      </c>
      <c r="H202" s="246">
        <v>1</v>
      </c>
      <c r="I202" s="163"/>
      <c r="J202" s="260">
        <f t="shared" si="0"/>
        <v>0</v>
      </c>
      <c r="K202" s="164"/>
      <c r="L202" s="165"/>
      <c r="M202" s="166"/>
      <c r="N202" s="167" t="s">
        <v>39</v>
      </c>
      <c r="O202" s="147">
        <v>0</v>
      </c>
      <c r="P202" s="147">
        <f t="shared" si="1"/>
        <v>0</v>
      </c>
      <c r="Q202" s="147">
        <v>0</v>
      </c>
      <c r="R202" s="147">
        <f t="shared" si="2"/>
        <v>0</v>
      </c>
      <c r="S202" s="147">
        <v>0</v>
      </c>
      <c r="T202" s="148">
        <f t="shared" si="3"/>
        <v>0</v>
      </c>
      <c r="U202" s="13"/>
      <c r="V202" s="13"/>
      <c r="W202" s="13"/>
      <c r="X202" s="13"/>
      <c r="Y202" s="13"/>
      <c r="Z202" s="13"/>
      <c r="AA202" s="13"/>
      <c r="AB202" s="13"/>
      <c r="AC202" s="13"/>
      <c r="AD202" s="13"/>
      <c r="AE202" s="13"/>
      <c r="AR202" s="149" t="s">
        <v>194</v>
      </c>
      <c r="AT202" s="149" t="s">
        <v>191</v>
      </c>
      <c r="AU202" s="149" t="s">
        <v>85</v>
      </c>
      <c r="AY202" s="2" t="s">
        <v>137</v>
      </c>
      <c r="BE202" s="150">
        <f t="shared" si="4"/>
        <v>0</v>
      </c>
      <c r="BF202" s="150">
        <f t="shared" si="5"/>
        <v>0</v>
      </c>
      <c r="BG202" s="150">
        <f t="shared" si="6"/>
        <v>0</v>
      </c>
      <c r="BH202" s="150">
        <f t="shared" si="7"/>
        <v>0</v>
      </c>
      <c r="BI202" s="150">
        <f t="shared" si="8"/>
        <v>0</v>
      </c>
      <c r="BJ202" s="2" t="s">
        <v>18</v>
      </c>
      <c r="BK202" s="150">
        <f t="shared" si="9"/>
        <v>0</v>
      </c>
      <c r="BL202" s="2" t="s">
        <v>144</v>
      </c>
      <c r="BM202" s="149" t="s">
        <v>272</v>
      </c>
    </row>
    <row r="203" spans="1:65" s="17" customFormat="1" ht="24.2" customHeight="1">
      <c r="A203" s="13"/>
      <c r="B203" s="180"/>
      <c r="C203" s="226" t="s">
        <v>273</v>
      </c>
      <c r="D203" s="226" t="s">
        <v>140</v>
      </c>
      <c r="E203" s="227" t="s">
        <v>274</v>
      </c>
      <c r="F203" s="228" t="s">
        <v>275</v>
      </c>
      <c r="G203" s="229" t="s">
        <v>276</v>
      </c>
      <c r="H203" s="230">
        <v>0.6</v>
      </c>
      <c r="I203" s="143"/>
      <c r="J203" s="259">
        <f t="shared" si="0"/>
        <v>0</v>
      </c>
      <c r="K203" s="144"/>
      <c r="L203" s="14"/>
      <c r="M203" s="145"/>
      <c r="N203" s="146" t="s">
        <v>39</v>
      </c>
      <c r="O203" s="147">
        <v>0.41</v>
      </c>
      <c r="P203" s="147">
        <f t="shared" si="1"/>
        <v>0.24599999999999997</v>
      </c>
      <c r="Q203" s="147">
        <v>0</v>
      </c>
      <c r="R203" s="147">
        <f t="shared" si="2"/>
        <v>0</v>
      </c>
      <c r="S203" s="147">
        <v>0</v>
      </c>
      <c r="T203" s="148">
        <f t="shared" si="3"/>
        <v>0</v>
      </c>
      <c r="U203" s="13"/>
      <c r="V203" s="13"/>
      <c r="W203" s="13"/>
      <c r="X203" s="13"/>
      <c r="Y203" s="13"/>
      <c r="Z203" s="13"/>
      <c r="AA203" s="13"/>
      <c r="AB203" s="13"/>
      <c r="AC203" s="13"/>
      <c r="AD203" s="13"/>
      <c r="AE203" s="13"/>
      <c r="AR203" s="149" t="s">
        <v>144</v>
      </c>
      <c r="AT203" s="149" t="s">
        <v>140</v>
      </c>
      <c r="AU203" s="149" t="s">
        <v>85</v>
      </c>
      <c r="AY203" s="2" t="s">
        <v>137</v>
      </c>
      <c r="BE203" s="150">
        <f t="shared" si="4"/>
        <v>0</v>
      </c>
      <c r="BF203" s="150">
        <f t="shared" si="5"/>
        <v>0</v>
      </c>
      <c r="BG203" s="150">
        <f t="shared" si="6"/>
        <v>0</v>
      </c>
      <c r="BH203" s="150">
        <f t="shared" si="7"/>
        <v>0</v>
      </c>
      <c r="BI203" s="150">
        <f t="shared" si="8"/>
        <v>0</v>
      </c>
      <c r="BJ203" s="2" t="s">
        <v>18</v>
      </c>
      <c r="BK203" s="150">
        <f t="shared" si="9"/>
        <v>0</v>
      </c>
      <c r="BL203" s="2" t="s">
        <v>144</v>
      </c>
      <c r="BM203" s="149" t="s">
        <v>277</v>
      </c>
    </row>
    <row r="204" spans="1:65" s="151" customFormat="1">
      <c r="B204" s="231"/>
      <c r="C204" s="232"/>
      <c r="D204" s="233" t="s">
        <v>146</v>
      </c>
      <c r="E204" s="234"/>
      <c r="F204" s="235" t="s">
        <v>278</v>
      </c>
      <c r="G204" s="232"/>
      <c r="H204" s="236">
        <v>0.6</v>
      </c>
      <c r="I204" s="173"/>
      <c r="J204" s="232"/>
      <c r="L204" s="152"/>
      <c r="M204" s="154"/>
      <c r="N204" s="155"/>
      <c r="O204" s="155"/>
      <c r="P204" s="155"/>
      <c r="Q204" s="155"/>
      <c r="R204" s="155"/>
      <c r="S204" s="155"/>
      <c r="T204" s="156"/>
      <c r="AT204" s="153" t="s">
        <v>146</v>
      </c>
      <c r="AU204" s="153" t="s">
        <v>85</v>
      </c>
      <c r="AV204" s="151" t="s">
        <v>85</v>
      </c>
      <c r="AW204" s="151" t="s">
        <v>31</v>
      </c>
      <c r="AX204" s="151" t="s">
        <v>18</v>
      </c>
      <c r="AY204" s="153" t="s">
        <v>137</v>
      </c>
    </row>
    <row r="205" spans="1:65" s="17" customFormat="1" ht="37.9" customHeight="1">
      <c r="A205" s="13"/>
      <c r="B205" s="180"/>
      <c r="C205" s="242" t="s">
        <v>279</v>
      </c>
      <c r="D205" s="242" t="s">
        <v>191</v>
      </c>
      <c r="E205" s="243" t="s">
        <v>280</v>
      </c>
      <c r="F205" s="244" t="s">
        <v>281</v>
      </c>
      <c r="G205" s="245" t="s">
        <v>256</v>
      </c>
      <c r="H205" s="246">
        <v>2</v>
      </c>
      <c r="I205" s="163"/>
      <c r="J205" s="260">
        <f>ROUND(I205*H205,2)</f>
        <v>0</v>
      </c>
      <c r="K205" s="164"/>
      <c r="L205" s="165"/>
      <c r="M205" s="166"/>
      <c r="N205" s="167" t="s">
        <v>39</v>
      </c>
      <c r="O205" s="147">
        <v>0</v>
      </c>
      <c r="P205" s="147">
        <f>O205*H205</f>
        <v>0</v>
      </c>
      <c r="Q205" s="147">
        <v>0</v>
      </c>
      <c r="R205" s="147">
        <f>Q205*H205</f>
        <v>0</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282</v>
      </c>
    </row>
    <row r="206" spans="1:65" s="129" customFormat="1" ht="22.9" customHeight="1">
      <c r="B206" s="221"/>
      <c r="C206" s="222"/>
      <c r="D206" s="223" t="s">
        <v>73</v>
      </c>
      <c r="E206" s="225" t="s">
        <v>283</v>
      </c>
      <c r="F206" s="225" t="s">
        <v>284</v>
      </c>
      <c r="G206" s="222"/>
      <c r="H206" s="222"/>
      <c r="I206" s="172"/>
      <c r="J206" s="258">
        <f>BK206</f>
        <v>0</v>
      </c>
      <c r="L206" s="130"/>
      <c r="M206" s="134"/>
      <c r="N206" s="135"/>
      <c r="O206" s="135"/>
      <c r="P206" s="136">
        <f>SUM(P207:P214)</f>
        <v>21.453659999999999</v>
      </c>
      <c r="Q206" s="135"/>
      <c r="R206" s="136">
        <f>SUM(R207:R214)</f>
        <v>21.465344999999999</v>
      </c>
      <c r="S206" s="135"/>
      <c r="T206" s="137">
        <f>SUM(T207:T214)</f>
        <v>0</v>
      </c>
      <c r="AR206" s="131" t="s">
        <v>18</v>
      </c>
      <c r="AT206" s="138" t="s">
        <v>73</v>
      </c>
      <c r="AU206" s="138" t="s">
        <v>18</v>
      </c>
      <c r="AY206" s="131" t="s">
        <v>137</v>
      </c>
      <c r="BK206" s="139">
        <f>SUM(BK207:BK214)</f>
        <v>0</v>
      </c>
    </row>
    <row r="207" spans="1:65" s="17" customFormat="1" ht="24.2" customHeight="1">
      <c r="A207" s="13"/>
      <c r="B207" s="180"/>
      <c r="C207" s="226" t="s">
        <v>283</v>
      </c>
      <c r="D207" s="226" t="s">
        <v>140</v>
      </c>
      <c r="E207" s="227" t="s">
        <v>285</v>
      </c>
      <c r="F207" s="228" t="s">
        <v>286</v>
      </c>
      <c r="G207" s="229" t="s">
        <v>143</v>
      </c>
      <c r="H207" s="230">
        <v>3.895</v>
      </c>
      <c r="I207" s="143"/>
      <c r="J207" s="259">
        <f>ROUND(I207*H207,2)</f>
        <v>0</v>
      </c>
      <c r="K207" s="144"/>
      <c r="L207" s="14"/>
      <c r="M207" s="145"/>
      <c r="N207" s="146" t="s">
        <v>39</v>
      </c>
      <c r="O207" s="147">
        <v>1.8360000000000001</v>
      </c>
      <c r="P207" s="147">
        <f>O207*H207</f>
        <v>7.1512200000000004</v>
      </c>
      <c r="Q207" s="147">
        <v>1.837</v>
      </c>
      <c r="R207" s="147">
        <f>Q207*H207</f>
        <v>7.1551150000000003</v>
      </c>
      <c r="S207" s="147">
        <v>0</v>
      </c>
      <c r="T207" s="148">
        <f>S207*H207</f>
        <v>0</v>
      </c>
      <c r="U207" s="13"/>
      <c r="V207" s="13"/>
      <c r="W207" s="13"/>
      <c r="X207" s="13"/>
      <c r="Y207" s="13"/>
      <c r="Z207" s="13"/>
      <c r="AA207" s="13"/>
      <c r="AB207" s="13"/>
      <c r="AC207" s="13"/>
      <c r="AD207" s="13"/>
      <c r="AE207" s="13"/>
      <c r="AR207" s="149" t="s">
        <v>144</v>
      </c>
      <c r="AT207" s="149" t="s">
        <v>140</v>
      </c>
      <c r="AU207" s="149" t="s">
        <v>85</v>
      </c>
      <c r="AY207" s="2" t="s">
        <v>137</v>
      </c>
      <c r="BE207" s="150">
        <f>IF(N207="základní",J207,0)</f>
        <v>0</v>
      </c>
      <c r="BF207" s="150">
        <f>IF(N207="snížená",J207,0)</f>
        <v>0</v>
      </c>
      <c r="BG207" s="150">
        <f>IF(N207="zákl. přenesená",J207,0)</f>
        <v>0</v>
      </c>
      <c r="BH207" s="150">
        <f>IF(N207="sníž. přenesená",J207,0)</f>
        <v>0</v>
      </c>
      <c r="BI207" s="150">
        <f>IF(N207="nulová",J207,0)</f>
        <v>0</v>
      </c>
      <c r="BJ207" s="2" t="s">
        <v>18</v>
      </c>
      <c r="BK207" s="150">
        <f>ROUND(I207*H207,2)</f>
        <v>0</v>
      </c>
      <c r="BL207" s="2" t="s">
        <v>144</v>
      </c>
      <c r="BM207" s="149" t="s">
        <v>287</v>
      </c>
    </row>
    <row r="208" spans="1:65" s="151" customFormat="1">
      <c r="B208" s="231"/>
      <c r="C208" s="232"/>
      <c r="D208" s="233" t="s">
        <v>146</v>
      </c>
      <c r="E208" s="234"/>
      <c r="F208" s="235" t="s">
        <v>288</v>
      </c>
      <c r="G208" s="232"/>
      <c r="H208" s="236">
        <v>1.7</v>
      </c>
      <c r="I208" s="173"/>
      <c r="J208" s="232"/>
      <c r="L208" s="152"/>
      <c r="M208" s="154"/>
      <c r="N208" s="155"/>
      <c r="O208" s="155"/>
      <c r="P208" s="155"/>
      <c r="Q208" s="155"/>
      <c r="R208" s="155"/>
      <c r="S208" s="155"/>
      <c r="T208" s="156"/>
      <c r="AT208" s="153" t="s">
        <v>146</v>
      </c>
      <c r="AU208" s="153" t="s">
        <v>85</v>
      </c>
      <c r="AV208" s="151" t="s">
        <v>85</v>
      </c>
      <c r="AW208" s="151" t="s">
        <v>31</v>
      </c>
      <c r="AX208" s="151" t="s">
        <v>74</v>
      </c>
      <c r="AY208" s="153" t="s">
        <v>137</v>
      </c>
    </row>
    <row r="209" spans="1:65" s="151" customFormat="1">
      <c r="B209" s="231"/>
      <c r="C209" s="232"/>
      <c r="D209" s="233" t="s">
        <v>146</v>
      </c>
      <c r="E209" s="234"/>
      <c r="F209" s="235" t="s">
        <v>289</v>
      </c>
      <c r="G209" s="232"/>
      <c r="H209" s="236">
        <v>2.1949999999999998</v>
      </c>
      <c r="I209" s="173"/>
      <c r="J209" s="232"/>
      <c r="L209" s="152"/>
      <c r="M209" s="154"/>
      <c r="N209" s="155"/>
      <c r="O209" s="155"/>
      <c r="P209" s="155"/>
      <c r="Q209" s="155"/>
      <c r="R209" s="155"/>
      <c r="S209" s="155"/>
      <c r="T209" s="156"/>
      <c r="AT209" s="153" t="s">
        <v>146</v>
      </c>
      <c r="AU209" s="153" t="s">
        <v>85</v>
      </c>
      <c r="AV209" s="151" t="s">
        <v>85</v>
      </c>
      <c r="AW209" s="151" t="s">
        <v>31</v>
      </c>
      <c r="AX209" s="151" t="s">
        <v>74</v>
      </c>
      <c r="AY209" s="153" t="s">
        <v>137</v>
      </c>
    </row>
    <row r="210" spans="1:65" s="157" customFormat="1">
      <c r="B210" s="237"/>
      <c r="C210" s="238"/>
      <c r="D210" s="233" t="s">
        <v>146</v>
      </c>
      <c r="E210" s="239"/>
      <c r="F210" s="240" t="s">
        <v>151</v>
      </c>
      <c r="G210" s="238"/>
      <c r="H210" s="241">
        <v>3.895</v>
      </c>
      <c r="I210" s="174"/>
      <c r="J210" s="238"/>
      <c r="L210" s="158"/>
      <c r="M210" s="160"/>
      <c r="N210" s="161"/>
      <c r="O210" s="161"/>
      <c r="P210" s="161"/>
      <c r="Q210" s="161"/>
      <c r="R210" s="161"/>
      <c r="S210" s="161"/>
      <c r="T210" s="162"/>
      <c r="AT210" s="159" t="s">
        <v>146</v>
      </c>
      <c r="AU210" s="159" t="s">
        <v>85</v>
      </c>
      <c r="AV210" s="157" t="s">
        <v>144</v>
      </c>
      <c r="AW210" s="157" t="s">
        <v>31</v>
      </c>
      <c r="AX210" s="157" t="s">
        <v>18</v>
      </c>
      <c r="AY210" s="159" t="s">
        <v>137</v>
      </c>
    </row>
    <row r="211" spans="1:65" s="17" customFormat="1" ht="24.2" customHeight="1">
      <c r="A211" s="13"/>
      <c r="B211" s="180"/>
      <c r="C211" s="226" t="s">
        <v>290</v>
      </c>
      <c r="D211" s="226" t="s">
        <v>140</v>
      </c>
      <c r="E211" s="227" t="s">
        <v>291</v>
      </c>
      <c r="F211" s="228" t="s">
        <v>292</v>
      </c>
      <c r="G211" s="229" t="s">
        <v>143</v>
      </c>
      <c r="H211" s="230">
        <v>7.79</v>
      </c>
      <c r="I211" s="143"/>
      <c r="J211" s="259">
        <f>ROUND(I211*H211,2)</f>
        <v>0</v>
      </c>
      <c r="K211" s="144"/>
      <c r="L211" s="14"/>
      <c r="M211" s="145"/>
      <c r="N211" s="146" t="s">
        <v>39</v>
      </c>
      <c r="O211" s="147">
        <v>1.8360000000000001</v>
      </c>
      <c r="P211" s="147">
        <f>O211*H211</f>
        <v>14.302440000000001</v>
      </c>
      <c r="Q211" s="147">
        <v>1.837</v>
      </c>
      <c r="R211" s="147">
        <f>Q211*H211</f>
        <v>14.310230000000001</v>
      </c>
      <c r="S211" s="147">
        <v>0</v>
      </c>
      <c r="T211" s="148">
        <f>S211*H211</f>
        <v>0</v>
      </c>
      <c r="U211" s="13"/>
      <c r="V211" s="13"/>
      <c r="W211" s="13"/>
      <c r="X211" s="13"/>
      <c r="Y211" s="13"/>
      <c r="Z211" s="13"/>
      <c r="AA211" s="13"/>
      <c r="AB211" s="13"/>
      <c r="AC211" s="13"/>
      <c r="AD211" s="13"/>
      <c r="AE211" s="13"/>
      <c r="AR211" s="149" t="s">
        <v>144</v>
      </c>
      <c r="AT211" s="149" t="s">
        <v>140</v>
      </c>
      <c r="AU211" s="149" t="s">
        <v>85</v>
      </c>
      <c r="AY211" s="2" t="s">
        <v>137</v>
      </c>
      <c r="BE211" s="150">
        <f>IF(N211="základní",J211,0)</f>
        <v>0</v>
      </c>
      <c r="BF211" s="150">
        <f>IF(N211="snížená",J211,0)</f>
        <v>0</v>
      </c>
      <c r="BG211" s="150">
        <f>IF(N211="zákl. přenesená",J211,0)</f>
        <v>0</v>
      </c>
      <c r="BH211" s="150">
        <f>IF(N211="sníž. přenesená",J211,0)</f>
        <v>0</v>
      </c>
      <c r="BI211" s="150">
        <f>IF(N211="nulová",J211,0)</f>
        <v>0</v>
      </c>
      <c r="BJ211" s="2" t="s">
        <v>18</v>
      </c>
      <c r="BK211" s="150">
        <f>ROUND(I211*H211,2)</f>
        <v>0</v>
      </c>
      <c r="BL211" s="2" t="s">
        <v>144</v>
      </c>
      <c r="BM211" s="149" t="s">
        <v>293</v>
      </c>
    </row>
    <row r="212" spans="1:65" s="151" customFormat="1">
      <c r="B212" s="231"/>
      <c r="C212" s="232"/>
      <c r="D212" s="233" t="s">
        <v>146</v>
      </c>
      <c r="E212" s="234"/>
      <c r="F212" s="235" t="s">
        <v>294</v>
      </c>
      <c r="G212" s="232"/>
      <c r="H212" s="236">
        <v>3.4</v>
      </c>
      <c r="I212" s="173"/>
      <c r="J212" s="232"/>
      <c r="L212" s="152"/>
      <c r="M212" s="154"/>
      <c r="N212" s="155"/>
      <c r="O212" s="155"/>
      <c r="P212" s="155"/>
      <c r="Q212" s="155"/>
      <c r="R212" s="155"/>
      <c r="S212" s="155"/>
      <c r="T212" s="156"/>
      <c r="AT212" s="153" t="s">
        <v>146</v>
      </c>
      <c r="AU212" s="153" t="s">
        <v>85</v>
      </c>
      <c r="AV212" s="151" t="s">
        <v>85</v>
      </c>
      <c r="AW212" s="151" t="s">
        <v>31</v>
      </c>
      <c r="AX212" s="151" t="s">
        <v>74</v>
      </c>
      <c r="AY212" s="153" t="s">
        <v>137</v>
      </c>
    </row>
    <row r="213" spans="1:65" s="151" customFormat="1">
      <c r="B213" s="231"/>
      <c r="C213" s="232"/>
      <c r="D213" s="233" t="s">
        <v>146</v>
      </c>
      <c r="E213" s="234"/>
      <c r="F213" s="235" t="s">
        <v>295</v>
      </c>
      <c r="G213" s="232"/>
      <c r="H213" s="236">
        <v>4.3899999999999997</v>
      </c>
      <c r="I213" s="173"/>
      <c r="J213" s="232"/>
      <c r="L213" s="152"/>
      <c r="M213" s="154"/>
      <c r="N213" s="155"/>
      <c r="O213" s="155"/>
      <c r="P213" s="155"/>
      <c r="Q213" s="155"/>
      <c r="R213" s="155"/>
      <c r="S213" s="155"/>
      <c r="T213" s="156"/>
      <c r="AT213" s="153" t="s">
        <v>146</v>
      </c>
      <c r="AU213" s="153" t="s">
        <v>85</v>
      </c>
      <c r="AV213" s="151" t="s">
        <v>85</v>
      </c>
      <c r="AW213" s="151" t="s">
        <v>31</v>
      </c>
      <c r="AX213" s="151" t="s">
        <v>74</v>
      </c>
      <c r="AY213" s="153" t="s">
        <v>137</v>
      </c>
    </row>
    <row r="214" spans="1:65" s="157" customFormat="1">
      <c r="B214" s="237"/>
      <c r="C214" s="238"/>
      <c r="D214" s="233" t="s">
        <v>146</v>
      </c>
      <c r="E214" s="239"/>
      <c r="F214" s="240" t="s">
        <v>151</v>
      </c>
      <c r="G214" s="238"/>
      <c r="H214" s="241">
        <v>7.79</v>
      </c>
      <c r="I214" s="174"/>
      <c r="J214" s="238"/>
      <c r="L214" s="158"/>
      <c r="M214" s="160"/>
      <c r="N214" s="161"/>
      <c r="O214" s="161"/>
      <c r="P214" s="161"/>
      <c r="Q214" s="161"/>
      <c r="R214" s="161"/>
      <c r="S214" s="161"/>
      <c r="T214" s="162"/>
      <c r="AT214" s="159" t="s">
        <v>146</v>
      </c>
      <c r="AU214" s="159" t="s">
        <v>85</v>
      </c>
      <c r="AV214" s="157" t="s">
        <v>144</v>
      </c>
      <c r="AW214" s="157" t="s">
        <v>31</v>
      </c>
      <c r="AX214" s="157" t="s">
        <v>18</v>
      </c>
      <c r="AY214" s="159" t="s">
        <v>137</v>
      </c>
    </row>
    <row r="215" spans="1:65" s="129" customFormat="1" ht="22.9" customHeight="1">
      <c r="B215" s="221"/>
      <c r="C215" s="222"/>
      <c r="D215" s="223" t="s">
        <v>73</v>
      </c>
      <c r="E215" s="225" t="s">
        <v>218</v>
      </c>
      <c r="F215" s="225" t="s">
        <v>296</v>
      </c>
      <c r="G215" s="222"/>
      <c r="H215" s="222"/>
      <c r="I215" s="172"/>
      <c r="J215" s="258">
        <f>BK215</f>
        <v>0</v>
      </c>
      <c r="L215" s="130"/>
      <c r="M215" s="134"/>
      <c r="N215" s="135"/>
      <c r="O215" s="135"/>
      <c r="P215" s="136">
        <f>SUM(P216:P227)</f>
        <v>1557.6504369999998</v>
      </c>
      <c r="Q215" s="135"/>
      <c r="R215" s="136">
        <f>SUM(R216:R227)</f>
        <v>0</v>
      </c>
      <c r="S215" s="135"/>
      <c r="T215" s="137">
        <f>SUM(T216:T227)</f>
        <v>257.56399999999996</v>
      </c>
      <c r="AR215" s="131" t="s">
        <v>18</v>
      </c>
      <c r="AT215" s="138" t="s">
        <v>73</v>
      </c>
      <c r="AU215" s="138" t="s">
        <v>18</v>
      </c>
      <c r="AY215" s="131" t="s">
        <v>137</v>
      </c>
      <c r="BK215" s="139">
        <f>SUM(BK216:BK227)</f>
        <v>0</v>
      </c>
    </row>
    <row r="216" spans="1:65" s="17" customFormat="1" ht="16.5" customHeight="1">
      <c r="A216" s="13"/>
      <c r="B216" s="180"/>
      <c r="C216" s="226" t="s">
        <v>6</v>
      </c>
      <c r="D216" s="226" t="s">
        <v>140</v>
      </c>
      <c r="E216" s="227" t="s">
        <v>297</v>
      </c>
      <c r="F216" s="228" t="s">
        <v>298</v>
      </c>
      <c r="G216" s="229" t="s">
        <v>143</v>
      </c>
      <c r="H216" s="230">
        <v>1.3779999999999999</v>
      </c>
      <c r="I216" s="143"/>
      <c r="J216" s="259">
        <f>ROUND(I216*H216,2)</f>
        <v>0</v>
      </c>
      <c r="K216" s="144"/>
      <c r="L216" s="14"/>
      <c r="M216" s="145"/>
      <c r="N216" s="146" t="s">
        <v>39</v>
      </c>
      <c r="O216" s="147">
        <v>6.4359999999999999</v>
      </c>
      <c r="P216" s="147">
        <f>O216*H216</f>
        <v>8.8688079999999996</v>
      </c>
      <c r="Q216" s="147">
        <v>0</v>
      </c>
      <c r="R216" s="147">
        <f>Q216*H216</f>
        <v>0</v>
      </c>
      <c r="S216" s="147">
        <v>2</v>
      </c>
      <c r="T216" s="148">
        <f>S216*H216</f>
        <v>2.7559999999999998</v>
      </c>
      <c r="U216" s="13"/>
      <c r="V216" s="13"/>
      <c r="W216" s="13"/>
      <c r="X216" s="13"/>
      <c r="Y216" s="13"/>
      <c r="Z216" s="13"/>
      <c r="AA216" s="13"/>
      <c r="AB216" s="13"/>
      <c r="AC216" s="13"/>
      <c r="AD216" s="13"/>
      <c r="AE216" s="13"/>
      <c r="AR216" s="149" t="s">
        <v>144</v>
      </c>
      <c r="AT216" s="149" t="s">
        <v>140</v>
      </c>
      <c r="AU216" s="149" t="s">
        <v>85</v>
      </c>
      <c r="AY216" s="2" t="s">
        <v>137</v>
      </c>
      <c r="BE216" s="150">
        <f>IF(N216="základní",J216,0)</f>
        <v>0</v>
      </c>
      <c r="BF216" s="150">
        <f>IF(N216="snížená",J216,0)</f>
        <v>0</v>
      </c>
      <c r="BG216" s="150">
        <f>IF(N216="zákl. přenesená",J216,0)</f>
        <v>0</v>
      </c>
      <c r="BH216" s="150">
        <f>IF(N216="sníž. přenesená",J216,0)</f>
        <v>0</v>
      </c>
      <c r="BI216" s="150">
        <f>IF(N216="nulová",J216,0)</f>
        <v>0</v>
      </c>
      <c r="BJ216" s="2" t="s">
        <v>18</v>
      </c>
      <c r="BK216" s="150">
        <f>ROUND(I216*H216,2)</f>
        <v>0</v>
      </c>
      <c r="BL216" s="2" t="s">
        <v>144</v>
      </c>
      <c r="BM216" s="149" t="s">
        <v>299</v>
      </c>
    </row>
    <row r="217" spans="1:65" s="151" customFormat="1">
      <c r="B217" s="231"/>
      <c r="C217" s="232"/>
      <c r="D217" s="233" t="s">
        <v>146</v>
      </c>
      <c r="E217" s="234"/>
      <c r="F217" s="235" t="s">
        <v>300</v>
      </c>
      <c r="G217" s="232"/>
      <c r="H217" s="236">
        <v>1.3779999999999999</v>
      </c>
      <c r="I217" s="173"/>
      <c r="J217" s="232"/>
      <c r="L217" s="152"/>
      <c r="M217" s="154"/>
      <c r="N217" s="155"/>
      <c r="O217" s="155"/>
      <c r="P217" s="155"/>
      <c r="Q217" s="155"/>
      <c r="R217" s="155"/>
      <c r="S217" s="155"/>
      <c r="T217" s="156"/>
      <c r="AT217" s="153" t="s">
        <v>146</v>
      </c>
      <c r="AU217" s="153" t="s">
        <v>85</v>
      </c>
      <c r="AV217" s="151" t="s">
        <v>85</v>
      </c>
      <c r="AW217" s="151" t="s">
        <v>31</v>
      </c>
      <c r="AX217" s="151" t="s">
        <v>18</v>
      </c>
      <c r="AY217" s="153" t="s">
        <v>137</v>
      </c>
    </row>
    <row r="218" spans="1:65" s="17" customFormat="1" ht="16.5" customHeight="1">
      <c r="A218" s="13"/>
      <c r="B218" s="180"/>
      <c r="C218" s="226" t="s">
        <v>301</v>
      </c>
      <c r="D218" s="226" t="s">
        <v>140</v>
      </c>
      <c r="E218" s="227" t="s">
        <v>302</v>
      </c>
      <c r="F218" s="228" t="s">
        <v>303</v>
      </c>
      <c r="G218" s="229" t="s">
        <v>143</v>
      </c>
      <c r="H218" s="230">
        <v>106.17</v>
      </c>
      <c r="I218" s="143"/>
      <c r="J218" s="259">
        <f>ROUND(I218*H218,2)</f>
        <v>0</v>
      </c>
      <c r="K218" s="144"/>
      <c r="L218" s="14"/>
      <c r="M218" s="145"/>
      <c r="N218" s="146" t="s">
        <v>39</v>
      </c>
      <c r="O218" s="147">
        <v>13.301</v>
      </c>
      <c r="P218" s="147">
        <f>O218*H218</f>
        <v>1412.1671699999999</v>
      </c>
      <c r="Q218" s="147">
        <v>0</v>
      </c>
      <c r="R218" s="147">
        <f>Q218*H218</f>
        <v>0</v>
      </c>
      <c r="S218" s="147">
        <v>2.4</v>
      </c>
      <c r="T218" s="148">
        <f>S218*H218</f>
        <v>254.80799999999999</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304</v>
      </c>
    </row>
    <row r="219" spans="1:65" s="151" customFormat="1">
      <c r="B219" s="231"/>
      <c r="C219" s="232"/>
      <c r="D219" s="233" t="s">
        <v>146</v>
      </c>
      <c r="E219" s="234"/>
      <c r="F219" s="235" t="s">
        <v>305</v>
      </c>
      <c r="G219" s="232"/>
      <c r="H219" s="236">
        <v>6</v>
      </c>
      <c r="I219" s="173"/>
      <c r="J219" s="232"/>
      <c r="L219" s="152"/>
      <c r="M219" s="154"/>
      <c r="N219" s="155"/>
      <c r="O219" s="155"/>
      <c r="P219" s="155"/>
      <c r="Q219" s="155"/>
      <c r="R219" s="155"/>
      <c r="S219" s="155"/>
      <c r="T219" s="156"/>
      <c r="AT219" s="153" t="s">
        <v>146</v>
      </c>
      <c r="AU219" s="153" t="s">
        <v>85</v>
      </c>
      <c r="AV219" s="151" t="s">
        <v>85</v>
      </c>
      <c r="AW219" s="151" t="s">
        <v>31</v>
      </c>
      <c r="AX219" s="151" t="s">
        <v>74</v>
      </c>
      <c r="AY219" s="153" t="s">
        <v>137</v>
      </c>
    </row>
    <row r="220" spans="1:65" s="151" customFormat="1">
      <c r="B220" s="231"/>
      <c r="C220" s="232"/>
      <c r="D220" s="233" t="s">
        <v>146</v>
      </c>
      <c r="E220" s="234"/>
      <c r="F220" s="235" t="s">
        <v>306</v>
      </c>
      <c r="G220" s="232"/>
      <c r="H220" s="236">
        <v>100.17</v>
      </c>
      <c r="I220" s="173"/>
      <c r="J220" s="232"/>
      <c r="L220" s="152"/>
      <c r="M220" s="154"/>
      <c r="N220" s="155"/>
      <c r="O220" s="155"/>
      <c r="P220" s="155"/>
      <c r="Q220" s="155"/>
      <c r="R220" s="155"/>
      <c r="S220" s="155"/>
      <c r="T220" s="156"/>
      <c r="AT220" s="153" t="s">
        <v>146</v>
      </c>
      <c r="AU220" s="153" t="s">
        <v>85</v>
      </c>
      <c r="AV220" s="151" t="s">
        <v>85</v>
      </c>
      <c r="AW220" s="151" t="s">
        <v>31</v>
      </c>
      <c r="AX220" s="151" t="s">
        <v>74</v>
      </c>
      <c r="AY220" s="153" t="s">
        <v>137</v>
      </c>
    </row>
    <row r="221" spans="1:65" s="157" customFormat="1">
      <c r="B221" s="237"/>
      <c r="C221" s="238"/>
      <c r="D221" s="233" t="s">
        <v>146</v>
      </c>
      <c r="E221" s="239"/>
      <c r="F221" s="240" t="s">
        <v>151</v>
      </c>
      <c r="G221" s="238"/>
      <c r="H221" s="241">
        <v>106.17</v>
      </c>
      <c r="I221" s="174"/>
      <c r="J221" s="238"/>
      <c r="L221" s="158"/>
      <c r="M221" s="160"/>
      <c r="N221" s="161"/>
      <c r="O221" s="161"/>
      <c r="P221" s="161"/>
      <c r="Q221" s="161"/>
      <c r="R221" s="161"/>
      <c r="S221" s="161"/>
      <c r="T221" s="162"/>
      <c r="AT221" s="159" t="s">
        <v>146</v>
      </c>
      <c r="AU221" s="159" t="s">
        <v>85</v>
      </c>
      <c r="AV221" s="157" t="s">
        <v>144</v>
      </c>
      <c r="AW221" s="157" t="s">
        <v>31</v>
      </c>
      <c r="AX221" s="157" t="s">
        <v>18</v>
      </c>
      <c r="AY221" s="159" t="s">
        <v>137</v>
      </c>
    </row>
    <row r="222" spans="1:65" s="17" customFormat="1" ht="16.5" customHeight="1">
      <c r="A222" s="13"/>
      <c r="B222" s="180"/>
      <c r="C222" s="226" t="s">
        <v>307</v>
      </c>
      <c r="D222" s="226" t="s">
        <v>140</v>
      </c>
      <c r="E222" s="227" t="s">
        <v>308</v>
      </c>
      <c r="F222" s="228" t="s">
        <v>309</v>
      </c>
      <c r="G222" s="229" t="s">
        <v>256</v>
      </c>
      <c r="H222" s="230">
        <v>1</v>
      </c>
      <c r="I222" s="143"/>
      <c r="J222" s="259">
        <f>ROUND(I222*H222,2)</f>
        <v>0</v>
      </c>
      <c r="K222" s="144"/>
      <c r="L222" s="14"/>
      <c r="M222" s="145"/>
      <c r="N222" s="146" t="s">
        <v>39</v>
      </c>
      <c r="O222" s="147">
        <v>0</v>
      </c>
      <c r="P222" s="147">
        <f>O222*H222</f>
        <v>0</v>
      </c>
      <c r="Q222" s="147">
        <v>0</v>
      </c>
      <c r="R222" s="147">
        <f>Q222*H222</f>
        <v>0</v>
      </c>
      <c r="S222" s="147">
        <v>0</v>
      </c>
      <c r="T222" s="148">
        <f>S222*H222</f>
        <v>0</v>
      </c>
      <c r="U222" s="13"/>
      <c r="V222" s="13"/>
      <c r="W222" s="13"/>
      <c r="X222" s="13"/>
      <c r="Y222" s="13"/>
      <c r="Z222" s="13"/>
      <c r="AA222" s="13"/>
      <c r="AB222" s="13"/>
      <c r="AC222" s="13"/>
      <c r="AD222" s="13"/>
      <c r="AE222" s="13"/>
      <c r="AR222" s="149" t="s">
        <v>144</v>
      </c>
      <c r="AT222" s="149" t="s">
        <v>140</v>
      </c>
      <c r="AU222" s="149" t="s">
        <v>85</v>
      </c>
      <c r="AY222" s="2" t="s">
        <v>137</v>
      </c>
      <c r="BE222" s="150">
        <f>IF(N222="základní",J222,0)</f>
        <v>0</v>
      </c>
      <c r="BF222" s="150">
        <f>IF(N222="snížená",J222,0)</f>
        <v>0</v>
      </c>
      <c r="BG222" s="150">
        <f>IF(N222="zákl. přenesená",J222,0)</f>
        <v>0</v>
      </c>
      <c r="BH222" s="150">
        <f>IF(N222="sníž. přenesená",J222,0)</f>
        <v>0</v>
      </c>
      <c r="BI222" s="150">
        <f>IF(N222="nulová",J222,0)</f>
        <v>0</v>
      </c>
      <c r="BJ222" s="2" t="s">
        <v>18</v>
      </c>
      <c r="BK222" s="150">
        <f>ROUND(I222*H222,2)</f>
        <v>0</v>
      </c>
      <c r="BL222" s="2" t="s">
        <v>144</v>
      </c>
      <c r="BM222" s="149" t="s">
        <v>310</v>
      </c>
    </row>
    <row r="223" spans="1:65" s="17" customFormat="1" ht="24.2" customHeight="1">
      <c r="A223" s="13"/>
      <c r="B223" s="180"/>
      <c r="C223" s="226" t="s">
        <v>311</v>
      </c>
      <c r="D223" s="226" t="s">
        <v>140</v>
      </c>
      <c r="E223" s="227" t="s">
        <v>312</v>
      </c>
      <c r="F223" s="228" t="s">
        <v>313</v>
      </c>
      <c r="G223" s="229" t="s">
        <v>182</v>
      </c>
      <c r="H223" s="230">
        <v>257.56400000000002</v>
      </c>
      <c r="I223" s="143"/>
      <c r="J223" s="259">
        <f>ROUND(I223*H223,2)</f>
        <v>0</v>
      </c>
      <c r="K223" s="144"/>
      <c r="L223" s="14"/>
      <c r="M223" s="145"/>
      <c r="N223" s="146" t="s">
        <v>39</v>
      </c>
      <c r="O223" s="147">
        <v>0.125</v>
      </c>
      <c r="P223" s="147">
        <f>O223*H223</f>
        <v>32.195500000000003</v>
      </c>
      <c r="Q223" s="147">
        <v>0</v>
      </c>
      <c r="R223" s="147">
        <f>Q223*H223</f>
        <v>0</v>
      </c>
      <c r="S223" s="147">
        <v>0</v>
      </c>
      <c r="T223" s="148">
        <f>S223*H223</f>
        <v>0</v>
      </c>
      <c r="U223" s="13"/>
      <c r="V223" s="13"/>
      <c r="W223" s="13"/>
      <c r="X223" s="13"/>
      <c r="Y223" s="13"/>
      <c r="Z223" s="13"/>
      <c r="AA223" s="13"/>
      <c r="AB223" s="13"/>
      <c r="AC223" s="13"/>
      <c r="AD223" s="13"/>
      <c r="AE223" s="13"/>
      <c r="AR223" s="149" t="s">
        <v>144</v>
      </c>
      <c r="AT223" s="149" t="s">
        <v>140</v>
      </c>
      <c r="AU223" s="149" t="s">
        <v>85</v>
      </c>
      <c r="AY223" s="2" t="s">
        <v>137</v>
      </c>
      <c r="BE223" s="150">
        <f>IF(N223="základní",J223,0)</f>
        <v>0</v>
      </c>
      <c r="BF223" s="150">
        <f>IF(N223="snížená",J223,0)</f>
        <v>0</v>
      </c>
      <c r="BG223" s="150">
        <f>IF(N223="zákl. přenesená",J223,0)</f>
        <v>0</v>
      </c>
      <c r="BH223" s="150">
        <f>IF(N223="sníž. přenesená",J223,0)</f>
        <v>0</v>
      </c>
      <c r="BI223" s="150">
        <f>IF(N223="nulová",J223,0)</f>
        <v>0</v>
      </c>
      <c r="BJ223" s="2" t="s">
        <v>18</v>
      </c>
      <c r="BK223" s="150">
        <f>ROUND(I223*H223,2)</f>
        <v>0</v>
      </c>
      <c r="BL223" s="2" t="s">
        <v>144</v>
      </c>
      <c r="BM223" s="149" t="s">
        <v>314</v>
      </c>
    </row>
    <row r="224" spans="1:65" s="17" customFormat="1" ht="24.2" customHeight="1">
      <c r="A224" s="13"/>
      <c r="B224" s="180"/>
      <c r="C224" s="226" t="s">
        <v>315</v>
      </c>
      <c r="D224" s="226" t="s">
        <v>140</v>
      </c>
      <c r="E224" s="227" t="s">
        <v>316</v>
      </c>
      <c r="F224" s="228" t="s">
        <v>317</v>
      </c>
      <c r="G224" s="229" t="s">
        <v>182</v>
      </c>
      <c r="H224" s="230">
        <v>3605.8960000000002</v>
      </c>
      <c r="I224" s="143"/>
      <c r="J224" s="259">
        <f>ROUND(I224*H224,2)</f>
        <v>0</v>
      </c>
      <c r="K224" s="144"/>
      <c r="L224" s="14"/>
      <c r="M224" s="145"/>
      <c r="N224" s="146" t="s">
        <v>39</v>
      </c>
      <c r="O224" s="147">
        <v>6.0000000000000001E-3</v>
      </c>
      <c r="P224" s="147">
        <f>O224*H224</f>
        <v>21.635376000000001</v>
      </c>
      <c r="Q224" s="147">
        <v>0</v>
      </c>
      <c r="R224" s="147">
        <f>Q224*H224</f>
        <v>0</v>
      </c>
      <c r="S224" s="147">
        <v>0</v>
      </c>
      <c r="T224" s="148">
        <f>S224*H224</f>
        <v>0</v>
      </c>
      <c r="U224" s="13"/>
      <c r="V224" s="13"/>
      <c r="W224" s="13"/>
      <c r="X224" s="13"/>
      <c r="Y224" s="13"/>
      <c r="Z224" s="13"/>
      <c r="AA224" s="13"/>
      <c r="AB224" s="13"/>
      <c r="AC224" s="13"/>
      <c r="AD224" s="13"/>
      <c r="AE224" s="13"/>
      <c r="AR224" s="149" t="s">
        <v>144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144</v>
      </c>
      <c r="BM224" s="149" t="s">
        <v>318</v>
      </c>
    </row>
    <row r="225" spans="1:65" s="151" customFormat="1">
      <c r="B225" s="231"/>
      <c r="C225" s="232"/>
      <c r="D225" s="233" t="s">
        <v>146</v>
      </c>
      <c r="E225" s="234"/>
      <c r="F225" s="235" t="s">
        <v>319</v>
      </c>
      <c r="G225" s="232"/>
      <c r="H225" s="236">
        <v>3605.8960000000002</v>
      </c>
      <c r="I225" s="173"/>
      <c r="J225" s="232"/>
      <c r="L225" s="152"/>
      <c r="M225" s="154"/>
      <c r="N225" s="155"/>
      <c r="O225" s="155"/>
      <c r="P225" s="155"/>
      <c r="Q225" s="155"/>
      <c r="R225" s="155"/>
      <c r="S225" s="155"/>
      <c r="T225" s="156"/>
      <c r="AT225" s="153" t="s">
        <v>146</v>
      </c>
      <c r="AU225" s="153" t="s">
        <v>85</v>
      </c>
      <c r="AV225" s="151" t="s">
        <v>85</v>
      </c>
      <c r="AW225" s="151" t="s">
        <v>31</v>
      </c>
      <c r="AX225" s="151" t="s">
        <v>18</v>
      </c>
      <c r="AY225" s="153" t="s">
        <v>137</v>
      </c>
    </row>
    <row r="226" spans="1:65" s="17" customFormat="1" ht="24.2" customHeight="1">
      <c r="A226" s="13"/>
      <c r="B226" s="180"/>
      <c r="C226" s="226" t="s">
        <v>320</v>
      </c>
      <c r="D226" s="226" t="s">
        <v>140</v>
      </c>
      <c r="E226" s="227" t="s">
        <v>321</v>
      </c>
      <c r="F226" s="228" t="s">
        <v>322</v>
      </c>
      <c r="G226" s="229" t="s">
        <v>182</v>
      </c>
      <c r="H226" s="230">
        <v>257.56400000000002</v>
      </c>
      <c r="I226" s="143"/>
      <c r="J226" s="259">
        <f>ROUND(I226*H226,2)</f>
        <v>0</v>
      </c>
      <c r="K226" s="144"/>
      <c r="L226" s="14"/>
      <c r="M226" s="145"/>
      <c r="N226" s="146" t="s">
        <v>39</v>
      </c>
      <c r="O226" s="147">
        <v>0</v>
      </c>
      <c r="P226" s="147">
        <f>O226*H226</f>
        <v>0</v>
      </c>
      <c r="Q226" s="147">
        <v>0</v>
      </c>
      <c r="R226" s="147">
        <f>Q226*H226</f>
        <v>0</v>
      </c>
      <c r="S226" s="147">
        <v>0</v>
      </c>
      <c r="T226" s="148">
        <f>S226*H226</f>
        <v>0</v>
      </c>
      <c r="U226" s="13"/>
      <c r="V226" s="13"/>
      <c r="W226" s="13"/>
      <c r="X226" s="13"/>
      <c r="Y226" s="13"/>
      <c r="Z226" s="13"/>
      <c r="AA226" s="13"/>
      <c r="AB226" s="13"/>
      <c r="AC226" s="13"/>
      <c r="AD226" s="13"/>
      <c r="AE226" s="13"/>
      <c r="AR226" s="149" t="s">
        <v>144</v>
      </c>
      <c r="AT226" s="149" t="s">
        <v>140</v>
      </c>
      <c r="AU226" s="149" t="s">
        <v>85</v>
      </c>
      <c r="AY226" s="2" t="s">
        <v>137</v>
      </c>
      <c r="BE226" s="150">
        <f>IF(N226="základní",J226,0)</f>
        <v>0</v>
      </c>
      <c r="BF226" s="150">
        <f>IF(N226="snížená",J226,0)</f>
        <v>0</v>
      </c>
      <c r="BG226" s="150">
        <f>IF(N226="zákl. přenesená",J226,0)</f>
        <v>0</v>
      </c>
      <c r="BH226" s="150">
        <f>IF(N226="sníž. přenesená",J226,0)</f>
        <v>0</v>
      </c>
      <c r="BI226" s="150">
        <f>IF(N226="nulová",J226,0)</f>
        <v>0</v>
      </c>
      <c r="BJ226" s="2" t="s">
        <v>18</v>
      </c>
      <c r="BK226" s="150">
        <f>ROUND(I226*H226,2)</f>
        <v>0</v>
      </c>
      <c r="BL226" s="2" t="s">
        <v>144</v>
      </c>
      <c r="BM226" s="149" t="s">
        <v>323</v>
      </c>
    </row>
    <row r="227" spans="1:65" s="17" customFormat="1" ht="16.5" customHeight="1">
      <c r="A227" s="13"/>
      <c r="B227" s="180"/>
      <c r="C227" s="226" t="s">
        <v>324</v>
      </c>
      <c r="D227" s="226" t="s">
        <v>140</v>
      </c>
      <c r="E227" s="227" t="s">
        <v>325</v>
      </c>
      <c r="F227" s="228" t="s">
        <v>326</v>
      </c>
      <c r="G227" s="229" t="s">
        <v>182</v>
      </c>
      <c r="H227" s="230">
        <v>853.43899999999996</v>
      </c>
      <c r="I227" s="143"/>
      <c r="J227" s="259">
        <f>ROUND(I227*H227,2)</f>
        <v>0</v>
      </c>
      <c r="K227" s="144"/>
      <c r="L227" s="14"/>
      <c r="M227" s="145"/>
      <c r="N227" s="146" t="s">
        <v>39</v>
      </c>
      <c r="O227" s="147">
        <v>9.7000000000000003E-2</v>
      </c>
      <c r="P227" s="147">
        <f>O227*H227</f>
        <v>82.783582999999993</v>
      </c>
      <c r="Q227" s="147">
        <v>0</v>
      </c>
      <c r="R227" s="147">
        <f>Q227*H227</f>
        <v>0</v>
      </c>
      <c r="S227" s="147">
        <v>0</v>
      </c>
      <c r="T227" s="148">
        <f>S227*H227</f>
        <v>0</v>
      </c>
      <c r="U227" s="13"/>
      <c r="V227" s="13"/>
      <c r="W227" s="13"/>
      <c r="X227" s="13"/>
      <c r="Y227" s="13"/>
      <c r="Z227" s="13"/>
      <c r="AA227" s="13"/>
      <c r="AB227" s="13"/>
      <c r="AC227" s="13"/>
      <c r="AD227" s="13"/>
      <c r="AE227" s="13"/>
      <c r="AR227" s="149" t="s">
        <v>144</v>
      </c>
      <c r="AT227" s="149" t="s">
        <v>140</v>
      </c>
      <c r="AU227" s="149" t="s">
        <v>85</v>
      </c>
      <c r="AY227" s="2" t="s">
        <v>137</v>
      </c>
      <c r="BE227" s="150">
        <f>IF(N227="základní",J227,0)</f>
        <v>0</v>
      </c>
      <c r="BF227" s="150">
        <f>IF(N227="snížená",J227,0)</f>
        <v>0</v>
      </c>
      <c r="BG227" s="150">
        <f>IF(N227="zákl. přenesená",J227,0)</f>
        <v>0</v>
      </c>
      <c r="BH227" s="150">
        <f>IF(N227="sníž. přenesená",J227,0)</f>
        <v>0</v>
      </c>
      <c r="BI227" s="150">
        <f>IF(N227="nulová",J227,0)</f>
        <v>0</v>
      </c>
      <c r="BJ227" s="2" t="s">
        <v>18</v>
      </c>
      <c r="BK227" s="150">
        <f>ROUND(I227*H227,2)</f>
        <v>0</v>
      </c>
      <c r="BL227" s="2" t="s">
        <v>144</v>
      </c>
      <c r="BM227" s="149" t="s">
        <v>327</v>
      </c>
    </row>
    <row r="228" spans="1:65" s="129" customFormat="1" ht="25.9" customHeight="1">
      <c r="B228" s="221"/>
      <c r="C228" s="222"/>
      <c r="D228" s="223" t="s">
        <v>73</v>
      </c>
      <c r="E228" s="224" t="s">
        <v>328</v>
      </c>
      <c r="F228" s="224" t="s">
        <v>329</v>
      </c>
      <c r="G228" s="222"/>
      <c r="H228" s="222"/>
      <c r="I228" s="172"/>
      <c r="J228" s="257">
        <f>BK228</f>
        <v>0</v>
      </c>
      <c r="L228" s="130"/>
      <c r="M228" s="134"/>
      <c r="N228" s="135"/>
      <c r="O228" s="135"/>
      <c r="P228" s="136">
        <f>P229+P234</f>
        <v>0</v>
      </c>
      <c r="Q228" s="135"/>
      <c r="R228" s="136">
        <f>R229+R234</f>
        <v>0</v>
      </c>
      <c r="S228" s="135"/>
      <c r="T228" s="137">
        <f>T229+T234</f>
        <v>0</v>
      </c>
      <c r="AR228" s="131" t="s">
        <v>144</v>
      </c>
      <c r="AT228" s="138" t="s">
        <v>73</v>
      </c>
      <c r="AU228" s="138" t="s">
        <v>74</v>
      </c>
      <c r="AY228" s="131" t="s">
        <v>137</v>
      </c>
      <c r="BK228" s="139">
        <f>BK229+BK234</f>
        <v>0</v>
      </c>
    </row>
    <row r="229" spans="1:65" s="129" customFormat="1" ht="22.9" customHeight="1">
      <c r="B229" s="221"/>
      <c r="C229" s="222"/>
      <c r="D229" s="223" t="s">
        <v>73</v>
      </c>
      <c r="E229" s="225" t="s">
        <v>308</v>
      </c>
      <c r="F229" s="225" t="s">
        <v>329</v>
      </c>
      <c r="G229" s="222"/>
      <c r="H229" s="222"/>
      <c r="I229" s="172"/>
      <c r="J229" s="258">
        <f>BK229</f>
        <v>0</v>
      </c>
      <c r="L229" s="130"/>
      <c r="M229" s="134"/>
      <c r="N229" s="135"/>
      <c r="O229" s="135"/>
      <c r="P229" s="136">
        <f>SUM(P230:P233)</f>
        <v>0</v>
      </c>
      <c r="Q229" s="135"/>
      <c r="R229" s="136">
        <f>SUM(R230:R233)</f>
        <v>0</v>
      </c>
      <c r="S229" s="135"/>
      <c r="T229" s="137">
        <f>SUM(T230:T233)</f>
        <v>0</v>
      </c>
      <c r="AR229" s="131" t="s">
        <v>144</v>
      </c>
      <c r="AT229" s="138" t="s">
        <v>73</v>
      </c>
      <c r="AU229" s="138" t="s">
        <v>18</v>
      </c>
      <c r="AY229" s="131" t="s">
        <v>137</v>
      </c>
      <c r="BK229" s="139">
        <f>SUM(BK230:BK233)</f>
        <v>0</v>
      </c>
    </row>
    <row r="230" spans="1:65" s="17" customFormat="1" ht="16.5" customHeight="1">
      <c r="A230" s="13"/>
      <c r="B230" s="180"/>
      <c r="C230" s="226" t="s">
        <v>330</v>
      </c>
      <c r="D230" s="226" t="s">
        <v>140</v>
      </c>
      <c r="E230" s="227" t="s">
        <v>331</v>
      </c>
      <c r="F230" s="228" t="s">
        <v>332</v>
      </c>
      <c r="G230" s="229" t="s">
        <v>333</v>
      </c>
      <c r="H230" s="230">
        <v>1</v>
      </c>
      <c r="I230" s="143"/>
      <c r="J230" s="259">
        <f>ROUND(I230*H230,2)</f>
        <v>0</v>
      </c>
      <c r="K230" s="144"/>
      <c r="L230" s="14"/>
      <c r="M230" s="145"/>
      <c r="N230" s="146" t="s">
        <v>39</v>
      </c>
      <c r="O230" s="147">
        <v>0</v>
      </c>
      <c r="P230" s="147">
        <f>O230*H230</f>
        <v>0</v>
      </c>
      <c r="Q230" s="147">
        <v>0</v>
      </c>
      <c r="R230" s="147">
        <f>Q230*H230</f>
        <v>0</v>
      </c>
      <c r="S230" s="147">
        <v>0</v>
      </c>
      <c r="T230" s="148">
        <f>S230*H230</f>
        <v>0</v>
      </c>
      <c r="U230" s="13"/>
      <c r="V230" s="13"/>
      <c r="W230" s="13"/>
      <c r="X230" s="13"/>
      <c r="Y230" s="13"/>
      <c r="Z230" s="13"/>
      <c r="AA230" s="13"/>
      <c r="AB230" s="13"/>
      <c r="AC230" s="13"/>
      <c r="AD230" s="13"/>
      <c r="AE230" s="13"/>
      <c r="AR230" s="149" t="s">
        <v>334</v>
      </c>
      <c r="AT230" s="149" t="s">
        <v>140</v>
      </c>
      <c r="AU230" s="149" t="s">
        <v>85</v>
      </c>
      <c r="AY230" s="2" t="s">
        <v>137</v>
      </c>
      <c r="BE230" s="150">
        <f>IF(N230="základní",J230,0)</f>
        <v>0</v>
      </c>
      <c r="BF230" s="150">
        <f>IF(N230="snížená",J230,0)</f>
        <v>0</v>
      </c>
      <c r="BG230" s="150">
        <f>IF(N230="zákl. přenesená",J230,0)</f>
        <v>0</v>
      </c>
      <c r="BH230" s="150">
        <f>IF(N230="sníž. přenesená",J230,0)</f>
        <v>0</v>
      </c>
      <c r="BI230" s="150">
        <f>IF(N230="nulová",J230,0)</f>
        <v>0</v>
      </c>
      <c r="BJ230" s="2" t="s">
        <v>18</v>
      </c>
      <c r="BK230" s="150">
        <f>ROUND(I230*H230,2)</f>
        <v>0</v>
      </c>
      <c r="BL230" s="2" t="s">
        <v>334</v>
      </c>
      <c r="BM230" s="149" t="s">
        <v>335</v>
      </c>
    </row>
    <row r="231" spans="1:65" s="17" customFormat="1" ht="16.5" customHeight="1">
      <c r="A231" s="13"/>
      <c r="B231" s="180"/>
      <c r="C231" s="226" t="s">
        <v>336</v>
      </c>
      <c r="D231" s="226" t="s">
        <v>140</v>
      </c>
      <c r="E231" s="227" t="s">
        <v>337</v>
      </c>
      <c r="F231" s="228" t="s">
        <v>338</v>
      </c>
      <c r="G231" s="229" t="s">
        <v>333</v>
      </c>
      <c r="H231" s="230">
        <v>1</v>
      </c>
      <c r="I231" s="143"/>
      <c r="J231" s="259">
        <f>ROUND(I231*H231,2)</f>
        <v>0</v>
      </c>
      <c r="K231" s="144"/>
      <c r="L231" s="14"/>
      <c r="M231" s="145"/>
      <c r="N231" s="146" t="s">
        <v>39</v>
      </c>
      <c r="O231" s="147">
        <v>0</v>
      </c>
      <c r="P231" s="147">
        <f>O231*H231</f>
        <v>0</v>
      </c>
      <c r="Q231" s="147">
        <v>0</v>
      </c>
      <c r="R231" s="147">
        <f>Q231*H231</f>
        <v>0</v>
      </c>
      <c r="S231" s="147">
        <v>0</v>
      </c>
      <c r="T231" s="148">
        <f>S231*H231</f>
        <v>0</v>
      </c>
      <c r="U231" s="13"/>
      <c r="V231" s="13"/>
      <c r="W231" s="13"/>
      <c r="X231" s="13"/>
      <c r="Y231" s="13"/>
      <c r="Z231" s="13"/>
      <c r="AA231" s="13"/>
      <c r="AB231" s="13"/>
      <c r="AC231" s="13"/>
      <c r="AD231" s="13"/>
      <c r="AE231" s="13"/>
      <c r="AR231" s="149" t="s">
        <v>334</v>
      </c>
      <c r="AT231" s="149" t="s">
        <v>140</v>
      </c>
      <c r="AU231" s="149" t="s">
        <v>85</v>
      </c>
      <c r="AY231" s="2" t="s">
        <v>137</v>
      </c>
      <c r="BE231" s="150">
        <f>IF(N231="základní",J231,0)</f>
        <v>0</v>
      </c>
      <c r="BF231" s="150">
        <f>IF(N231="snížená",J231,0)</f>
        <v>0</v>
      </c>
      <c r="BG231" s="150">
        <f>IF(N231="zákl. přenesená",J231,0)</f>
        <v>0</v>
      </c>
      <c r="BH231" s="150">
        <f>IF(N231="sníž. přenesená",J231,0)</f>
        <v>0</v>
      </c>
      <c r="BI231" s="150">
        <f>IF(N231="nulová",J231,0)</f>
        <v>0</v>
      </c>
      <c r="BJ231" s="2" t="s">
        <v>18</v>
      </c>
      <c r="BK231" s="150">
        <f>ROUND(I231*H231,2)</f>
        <v>0</v>
      </c>
      <c r="BL231" s="2" t="s">
        <v>334</v>
      </c>
      <c r="BM231" s="149" t="s">
        <v>339</v>
      </c>
    </row>
    <row r="232" spans="1:65" s="17" customFormat="1" ht="16.5" customHeight="1">
      <c r="A232" s="13"/>
      <c r="B232" s="180"/>
      <c r="C232" s="226" t="s">
        <v>340</v>
      </c>
      <c r="D232" s="226" t="s">
        <v>140</v>
      </c>
      <c r="E232" s="227" t="s">
        <v>341</v>
      </c>
      <c r="F232" s="228" t="s">
        <v>342</v>
      </c>
      <c r="G232" s="229" t="s">
        <v>333</v>
      </c>
      <c r="H232" s="230">
        <v>1</v>
      </c>
      <c r="I232" s="143"/>
      <c r="J232" s="259">
        <f>ROUND(I232*H232,2)</f>
        <v>0</v>
      </c>
      <c r="K232" s="144"/>
      <c r="L232" s="14"/>
      <c r="M232" s="145"/>
      <c r="N232" s="146" t="s">
        <v>39</v>
      </c>
      <c r="O232" s="147">
        <v>0</v>
      </c>
      <c r="P232" s="147">
        <f>O232*H232</f>
        <v>0</v>
      </c>
      <c r="Q232" s="147">
        <v>0</v>
      </c>
      <c r="R232" s="147">
        <f>Q232*H232</f>
        <v>0</v>
      </c>
      <c r="S232" s="147">
        <v>0</v>
      </c>
      <c r="T232" s="148">
        <f>S232*H232</f>
        <v>0</v>
      </c>
      <c r="U232" s="13"/>
      <c r="V232" s="13"/>
      <c r="W232" s="13"/>
      <c r="X232" s="13"/>
      <c r="Y232" s="13"/>
      <c r="Z232" s="13"/>
      <c r="AA232" s="13"/>
      <c r="AB232" s="13"/>
      <c r="AC232" s="13"/>
      <c r="AD232" s="13"/>
      <c r="AE232" s="13"/>
      <c r="AR232" s="149" t="s">
        <v>334</v>
      </c>
      <c r="AT232" s="149" t="s">
        <v>140</v>
      </c>
      <c r="AU232" s="149" t="s">
        <v>85</v>
      </c>
      <c r="AY232" s="2" t="s">
        <v>137</v>
      </c>
      <c r="BE232" s="150">
        <f>IF(N232="základní",J232,0)</f>
        <v>0</v>
      </c>
      <c r="BF232" s="150">
        <f>IF(N232="snížená",J232,0)</f>
        <v>0</v>
      </c>
      <c r="BG232" s="150">
        <f>IF(N232="zákl. přenesená",J232,0)</f>
        <v>0</v>
      </c>
      <c r="BH232" s="150">
        <f>IF(N232="sníž. přenesená",J232,0)</f>
        <v>0</v>
      </c>
      <c r="BI232" s="150">
        <f>IF(N232="nulová",J232,0)</f>
        <v>0</v>
      </c>
      <c r="BJ232" s="2" t="s">
        <v>18</v>
      </c>
      <c r="BK232" s="150">
        <f>ROUND(I232*H232,2)</f>
        <v>0</v>
      </c>
      <c r="BL232" s="2" t="s">
        <v>334</v>
      </c>
      <c r="BM232" s="149" t="s">
        <v>343</v>
      </c>
    </row>
    <row r="233" spans="1:65" s="17" customFormat="1" ht="16.5" customHeight="1">
      <c r="A233" s="13"/>
      <c r="B233" s="180"/>
      <c r="C233" s="226" t="s">
        <v>344</v>
      </c>
      <c r="D233" s="226" t="s">
        <v>140</v>
      </c>
      <c r="E233" s="227" t="s">
        <v>345</v>
      </c>
      <c r="F233" s="228" t="s">
        <v>346</v>
      </c>
      <c r="G233" s="229" t="s">
        <v>333</v>
      </c>
      <c r="H233" s="230">
        <v>1</v>
      </c>
      <c r="I233" s="143"/>
      <c r="J233" s="259">
        <f>ROUND(I233*H233,2)</f>
        <v>0</v>
      </c>
      <c r="K233" s="144"/>
      <c r="L233" s="14"/>
      <c r="M233" s="145"/>
      <c r="N233" s="146" t="s">
        <v>39</v>
      </c>
      <c r="O233" s="147">
        <v>0</v>
      </c>
      <c r="P233" s="147">
        <f>O233*H233</f>
        <v>0</v>
      </c>
      <c r="Q233" s="147">
        <v>0</v>
      </c>
      <c r="R233" s="147">
        <f>Q233*H233</f>
        <v>0</v>
      </c>
      <c r="S233" s="147">
        <v>0</v>
      </c>
      <c r="T233" s="148">
        <f>S233*H233</f>
        <v>0</v>
      </c>
      <c r="U233" s="13"/>
      <c r="V233" s="13"/>
      <c r="W233" s="13"/>
      <c r="X233" s="13"/>
      <c r="Y233" s="13"/>
      <c r="Z233" s="13"/>
      <c r="AA233" s="13"/>
      <c r="AB233" s="13"/>
      <c r="AC233" s="13"/>
      <c r="AD233" s="13"/>
      <c r="AE233" s="13"/>
      <c r="AR233" s="149" t="s">
        <v>334</v>
      </c>
      <c r="AT233" s="149" t="s">
        <v>140</v>
      </c>
      <c r="AU233" s="149" t="s">
        <v>85</v>
      </c>
      <c r="AY233" s="2" t="s">
        <v>137</v>
      </c>
      <c r="BE233" s="150">
        <f>IF(N233="základní",J233,0)</f>
        <v>0</v>
      </c>
      <c r="BF233" s="150">
        <f>IF(N233="snížená",J233,0)</f>
        <v>0</v>
      </c>
      <c r="BG233" s="150">
        <f>IF(N233="zákl. přenesená",J233,0)</f>
        <v>0</v>
      </c>
      <c r="BH233" s="150">
        <f>IF(N233="sníž. přenesená",J233,0)</f>
        <v>0</v>
      </c>
      <c r="BI233" s="150">
        <f>IF(N233="nulová",J233,0)</f>
        <v>0</v>
      </c>
      <c r="BJ233" s="2" t="s">
        <v>18</v>
      </c>
      <c r="BK233" s="150">
        <f>ROUND(I233*H233,2)</f>
        <v>0</v>
      </c>
      <c r="BL233" s="2" t="s">
        <v>334</v>
      </c>
      <c r="BM233" s="149" t="s">
        <v>347</v>
      </c>
    </row>
    <row r="234" spans="1:65" s="129" customFormat="1" ht="22.9" customHeight="1">
      <c r="B234" s="221"/>
      <c r="C234" s="222"/>
      <c r="D234" s="223" t="s">
        <v>73</v>
      </c>
      <c r="E234" s="225" t="s">
        <v>348</v>
      </c>
      <c r="F234" s="225" t="s">
        <v>349</v>
      </c>
      <c r="G234" s="222"/>
      <c r="H234" s="222"/>
      <c r="I234" s="172"/>
      <c r="J234" s="258">
        <f>BK234</f>
        <v>0</v>
      </c>
      <c r="L234" s="130"/>
      <c r="M234" s="134"/>
      <c r="N234" s="135"/>
      <c r="O234" s="135"/>
      <c r="P234" s="136">
        <f>SUM(P235:P236)</f>
        <v>0</v>
      </c>
      <c r="Q234" s="135"/>
      <c r="R234" s="136">
        <f>SUM(R235:R236)</f>
        <v>0</v>
      </c>
      <c r="S234" s="135"/>
      <c r="T234" s="137">
        <f>SUM(T235:T236)</f>
        <v>0</v>
      </c>
      <c r="AR234" s="131" t="s">
        <v>144</v>
      </c>
      <c r="AT234" s="138" t="s">
        <v>73</v>
      </c>
      <c r="AU234" s="138" t="s">
        <v>18</v>
      </c>
      <c r="AY234" s="131" t="s">
        <v>137</v>
      </c>
      <c r="BK234" s="139">
        <f>SUM(BK235:BK236)</f>
        <v>0</v>
      </c>
    </row>
    <row r="235" spans="1:65" s="17" customFormat="1" ht="16.5" customHeight="1">
      <c r="A235" s="13"/>
      <c r="B235" s="180"/>
      <c r="C235" s="226" t="s">
        <v>350</v>
      </c>
      <c r="D235" s="226" t="s">
        <v>140</v>
      </c>
      <c r="E235" s="227" t="s">
        <v>351</v>
      </c>
      <c r="F235" s="228" t="s">
        <v>352</v>
      </c>
      <c r="G235" s="229" t="s">
        <v>333</v>
      </c>
      <c r="H235" s="230">
        <v>1</v>
      </c>
      <c r="I235" s="143"/>
      <c r="J235" s="259">
        <f>ROUND(I235*H235,2)</f>
        <v>0</v>
      </c>
      <c r="K235" s="144"/>
      <c r="L235" s="14"/>
      <c r="M235" s="145"/>
      <c r="N235" s="146" t="s">
        <v>39</v>
      </c>
      <c r="O235" s="147">
        <v>0</v>
      </c>
      <c r="P235" s="147">
        <f>O235*H235</f>
        <v>0</v>
      </c>
      <c r="Q235" s="147">
        <v>0</v>
      </c>
      <c r="R235" s="147">
        <f>Q235*H235</f>
        <v>0</v>
      </c>
      <c r="S235" s="147">
        <v>0</v>
      </c>
      <c r="T235" s="148">
        <f>S235*H235</f>
        <v>0</v>
      </c>
      <c r="U235" s="13"/>
      <c r="V235" s="13"/>
      <c r="W235" s="13"/>
      <c r="X235" s="13"/>
      <c r="Y235" s="13"/>
      <c r="Z235" s="13"/>
      <c r="AA235" s="13"/>
      <c r="AB235" s="13"/>
      <c r="AC235" s="13"/>
      <c r="AD235" s="13"/>
      <c r="AE235" s="13"/>
      <c r="AR235" s="149" t="s">
        <v>334</v>
      </c>
      <c r="AT235" s="149" t="s">
        <v>140</v>
      </c>
      <c r="AU235" s="149" t="s">
        <v>85</v>
      </c>
      <c r="AY235" s="2" t="s">
        <v>137</v>
      </c>
      <c r="BE235" s="150">
        <f>IF(N235="základní",J235,0)</f>
        <v>0</v>
      </c>
      <c r="BF235" s="150">
        <f>IF(N235="snížená",J235,0)</f>
        <v>0</v>
      </c>
      <c r="BG235" s="150">
        <f>IF(N235="zákl. přenesená",J235,0)</f>
        <v>0</v>
      </c>
      <c r="BH235" s="150">
        <f>IF(N235="sníž. přenesená",J235,0)</f>
        <v>0</v>
      </c>
      <c r="BI235" s="150">
        <f>IF(N235="nulová",J235,0)</f>
        <v>0</v>
      </c>
      <c r="BJ235" s="2" t="s">
        <v>18</v>
      </c>
      <c r="BK235" s="150">
        <f>ROUND(I235*H235,2)</f>
        <v>0</v>
      </c>
      <c r="BL235" s="2" t="s">
        <v>334</v>
      </c>
      <c r="BM235" s="149" t="s">
        <v>353</v>
      </c>
    </row>
    <row r="236" spans="1:65" s="17" customFormat="1" ht="16.5" customHeight="1">
      <c r="A236" s="13"/>
      <c r="B236" s="180"/>
      <c r="C236" s="226" t="s">
        <v>354</v>
      </c>
      <c r="D236" s="226" t="s">
        <v>140</v>
      </c>
      <c r="E236" s="227" t="s">
        <v>355</v>
      </c>
      <c r="F236" s="228" t="s">
        <v>356</v>
      </c>
      <c r="G236" s="229" t="s">
        <v>333</v>
      </c>
      <c r="H236" s="230">
        <v>1</v>
      </c>
      <c r="I236" s="143"/>
      <c r="J236" s="259">
        <f>ROUND(I236*H236,2)</f>
        <v>0</v>
      </c>
      <c r="K236" s="144"/>
      <c r="L236" s="14"/>
      <c r="M236" s="168"/>
      <c r="N236" s="169" t="s">
        <v>39</v>
      </c>
      <c r="O236" s="170">
        <v>0</v>
      </c>
      <c r="P236" s="170">
        <f>O236*H236</f>
        <v>0</v>
      </c>
      <c r="Q236" s="170">
        <v>0</v>
      </c>
      <c r="R236" s="170">
        <f>Q236*H236</f>
        <v>0</v>
      </c>
      <c r="S236" s="170">
        <v>0</v>
      </c>
      <c r="T236" s="171">
        <f>S236*H236</f>
        <v>0</v>
      </c>
      <c r="U236" s="13"/>
      <c r="V236" s="13"/>
      <c r="W236" s="13"/>
      <c r="X236" s="13"/>
      <c r="Y236" s="13"/>
      <c r="Z236" s="13"/>
      <c r="AA236" s="13"/>
      <c r="AB236" s="13"/>
      <c r="AC236" s="13"/>
      <c r="AD236" s="13"/>
      <c r="AE236" s="13"/>
      <c r="AR236" s="149" t="s">
        <v>334</v>
      </c>
      <c r="AT236" s="149" t="s">
        <v>140</v>
      </c>
      <c r="AU236" s="149" t="s">
        <v>85</v>
      </c>
      <c r="AY236" s="2" t="s">
        <v>137</v>
      </c>
      <c r="BE236" s="150">
        <f>IF(N236="základní",J236,0)</f>
        <v>0</v>
      </c>
      <c r="BF236" s="150">
        <f>IF(N236="snížená",J236,0)</f>
        <v>0</v>
      </c>
      <c r="BG236" s="150">
        <f>IF(N236="zákl. přenesená",J236,0)</f>
        <v>0</v>
      </c>
      <c r="BH236" s="150">
        <f>IF(N236="sníž. přenesená",J236,0)</f>
        <v>0</v>
      </c>
      <c r="BI236" s="150">
        <f>IF(N236="nulová",J236,0)</f>
        <v>0</v>
      </c>
      <c r="BJ236" s="2" t="s">
        <v>18</v>
      </c>
      <c r="BK236" s="150">
        <f>ROUND(I236*H236,2)</f>
        <v>0</v>
      </c>
      <c r="BL236" s="2" t="s">
        <v>334</v>
      </c>
      <c r="BM236" s="149" t="s">
        <v>357</v>
      </c>
    </row>
    <row r="237" spans="1:65" s="17" customFormat="1" ht="6.95" customHeight="1">
      <c r="A237" s="13"/>
      <c r="B237" s="203"/>
      <c r="C237" s="204"/>
      <c r="D237" s="204"/>
      <c r="E237" s="204"/>
      <c r="F237" s="204"/>
      <c r="G237" s="204"/>
      <c r="H237" s="204"/>
      <c r="I237" s="30"/>
      <c r="J237" s="204"/>
      <c r="K237" s="30"/>
      <c r="L237" s="14"/>
      <c r="M237" s="13"/>
      <c r="O237" s="13"/>
      <c r="P237" s="13"/>
      <c r="Q237" s="13"/>
      <c r="R237" s="13"/>
      <c r="S237" s="13"/>
      <c r="T237" s="13"/>
      <c r="U237" s="13"/>
      <c r="V237" s="13"/>
      <c r="W237" s="13"/>
      <c r="X237" s="13"/>
      <c r="Y237" s="13"/>
      <c r="Z237" s="13"/>
      <c r="AA237" s="13"/>
      <c r="AB237" s="13"/>
      <c r="AC237" s="13"/>
      <c r="AD237" s="13"/>
      <c r="AE237" s="13"/>
    </row>
  </sheetData>
  <sheetProtection algorithmName="SHA-512" hashValue="Exzx+sUx0ejGQM1Sv4y1788qrKUCzDvCWlRHGiqjAKi9VA954j+uZnjfhWQBvG2z8cJT3M9zv4ITRxo2uUQx2w==" saltValue="3n1LmlbNV9z/NBCPtdfNcw==" spinCount="100000" sheet="1" objects="1" scenarios="1" selectLockedCells="1"/>
  <autoFilter ref="C128:K236"/>
  <mergeCells count="11">
    <mergeCell ref="E121:H121"/>
    <mergeCell ref="E85:H85"/>
    <mergeCell ref="E87:H87"/>
    <mergeCell ref="E89:H89"/>
    <mergeCell ref="E117:H117"/>
    <mergeCell ref="E119:H119"/>
    <mergeCell ref="L2:V2"/>
    <mergeCell ref="E7:H7"/>
    <mergeCell ref="E9:H9"/>
    <mergeCell ref="E11:H11"/>
    <mergeCell ref="E29:H29"/>
  </mergeCells>
  <pageMargins left="0.39374999999999999" right="0.39374999999999999" top="0.39374999999999999" bottom="0.39374999999999999" header="0.511811023622047" footer="0"/>
  <pageSetup paperSize="9" fitToHeight="100" orientation="portrait" horizontalDpi="300" verticalDpi="300"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26"/>
  <sheetViews>
    <sheetView showGridLines="0" topLeftCell="A120" zoomScaleNormal="100" workbookViewId="0">
      <selection activeCell="I133" sqref="I133"/>
    </sheetView>
  </sheetViews>
  <sheetFormatPr defaultColWidth="8.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c r="A1" s="83"/>
    </row>
    <row r="2" spans="1:46" ht="36.950000000000003" customHeight="1">
      <c r="L2" s="261" t="s">
        <v>4</v>
      </c>
      <c r="M2" s="261"/>
      <c r="N2" s="261"/>
      <c r="O2" s="261"/>
      <c r="P2" s="261"/>
      <c r="Q2" s="261"/>
      <c r="R2" s="261"/>
      <c r="S2" s="261"/>
      <c r="T2" s="261"/>
      <c r="U2" s="261"/>
      <c r="V2" s="261"/>
      <c r="AT2" s="2" t="s">
        <v>89</v>
      </c>
    </row>
    <row r="3" spans="1:46" ht="6.95" customHeight="1">
      <c r="B3" s="3"/>
      <c r="C3" s="4"/>
      <c r="D3" s="4"/>
      <c r="E3" s="4"/>
      <c r="F3" s="4"/>
      <c r="G3" s="4"/>
      <c r="H3" s="4"/>
      <c r="I3" s="4"/>
      <c r="J3" s="4"/>
      <c r="K3" s="4"/>
      <c r="L3" s="5"/>
      <c r="AT3" s="2" t="s">
        <v>85</v>
      </c>
    </row>
    <row r="4" spans="1:46" ht="24.95" customHeight="1">
      <c r="B4" s="5"/>
      <c r="D4" s="6" t="s">
        <v>103</v>
      </c>
      <c r="L4" s="5"/>
      <c r="M4" s="84" t="s">
        <v>9</v>
      </c>
      <c r="AT4" s="2" t="s">
        <v>2</v>
      </c>
    </row>
    <row r="5" spans="1:46" ht="6.95" customHeight="1">
      <c r="B5" s="5"/>
      <c r="L5" s="5"/>
    </row>
    <row r="6" spans="1:46" ht="12" customHeight="1">
      <c r="B6" s="5"/>
      <c r="D6" s="10" t="s">
        <v>13</v>
      </c>
      <c r="L6" s="5"/>
    </row>
    <row r="7" spans="1:46" ht="16.5" customHeight="1">
      <c r="B7" s="5"/>
      <c r="E7" s="289" t="str">
        <f>'Rekapitulace stavby'!K6</f>
        <v>Infastruktrura pro elektromobilitu II, část 3 Lokalita Vítkovická</v>
      </c>
      <c r="F7" s="289"/>
      <c r="G7" s="289"/>
      <c r="H7" s="289"/>
      <c r="L7" s="5"/>
    </row>
    <row r="8" spans="1:46" ht="12" customHeight="1">
      <c r="B8" s="5"/>
      <c r="D8" s="10" t="s">
        <v>104</v>
      </c>
      <c r="L8" s="5"/>
    </row>
    <row r="9" spans="1:46" s="17" customFormat="1" ht="16.5" customHeight="1">
      <c r="A9" s="13"/>
      <c r="B9" s="14"/>
      <c r="C9" s="13"/>
      <c r="D9" s="13"/>
      <c r="E9" s="289" t="s">
        <v>105</v>
      </c>
      <c r="F9" s="289"/>
      <c r="G9" s="289"/>
      <c r="H9" s="289"/>
      <c r="I9" s="13"/>
      <c r="J9" s="13"/>
      <c r="K9" s="13"/>
      <c r="L9" s="24"/>
      <c r="S9" s="13"/>
      <c r="T9" s="13"/>
      <c r="U9" s="13"/>
      <c r="V9" s="13"/>
      <c r="W9" s="13"/>
      <c r="X9" s="13"/>
      <c r="Y9" s="13"/>
      <c r="Z9" s="13"/>
      <c r="AA9" s="13"/>
      <c r="AB9" s="13"/>
      <c r="AC9" s="13"/>
      <c r="AD9" s="13"/>
      <c r="AE9" s="13"/>
    </row>
    <row r="10" spans="1:46" s="17" customFormat="1" ht="12" customHeight="1">
      <c r="A10" s="13"/>
      <c r="B10" s="14"/>
      <c r="C10" s="13"/>
      <c r="D10" s="10" t="s">
        <v>106</v>
      </c>
      <c r="E10" s="13"/>
      <c r="F10" s="13"/>
      <c r="G10" s="13"/>
      <c r="H10" s="13"/>
      <c r="I10" s="13"/>
      <c r="J10" s="13"/>
      <c r="K10" s="13"/>
      <c r="L10" s="24"/>
      <c r="S10" s="13"/>
      <c r="T10" s="13"/>
      <c r="U10" s="13"/>
      <c r="V10" s="13"/>
      <c r="W10" s="13"/>
      <c r="X10" s="13"/>
      <c r="Y10" s="13"/>
      <c r="Z10" s="13"/>
      <c r="AA10" s="13"/>
      <c r="AB10" s="13"/>
      <c r="AC10" s="13"/>
      <c r="AD10" s="13"/>
      <c r="AE10" s="13"/>
    </row>
    <row r="11" spans="1:46" s="17" customFormat="1" ht="16.5" customHeight="1">
      <c r="A11" s="13"/>
      <c r="B11" s="14"/>
      <c r="C11" s="13"/>
      <c r="D11" s="13"/>
      <c r="E11" s="271" t="s">
        <v>358</v>
      </c>
      <c r="F11" s="271"/>
      <c r="G11" s="271"/>
      <c r="H11" s="271"/>
      <c r="I11" s="13"/>
      <c r="J11" s="13"/>
      <c r="K11" s="13"/>
      <c r="L11" s="24"/>
      <c r="S11" s="13"/>
      <c r="T11" s="13"/>
      <c r="U11" s="13"/>
      <c r="V11" s="13"/>
      <c r="W11" s="13"/>
      <c r="X11" s="13"/>
      <c r="Y11" s="13"/>
      <c r="Z11" s="13"/>
      <c r="AA11" s="13"/>
      <c r="AB11" s="13"/>
      <c r="AC11" s="13"/>
      <c r="AD11" s="13"/>
      <c r="AE11" s="13"/>
    </row>
    <row r="12" spans="1:46" s="17" customFormat="1">
      <c r="A12" s="13"/>
      <c r="B12" s="14"/>
      <c r="C12" s="13"/>
      <c r="D12" s="13"/>
      <c r="E12" s="13"/>
      <c r="F12" s="13"/>
      <c r="G12" s="13"/>
      <c r="H12" s="13"/>
      <c r="I12" s="13"/>
      <c r="J12" s="13"/>
      <c r="K12" s="13"/>
      <c r="L12" s="24"/>
      <c r="S12" s="13"/>
      <c r="T12" s="13"/>
      <c r="U12" s="13"/>
      <c r="V12" s="13"/>
      <c r="W12" s="13"/>
      <c r="X12" s="13"/>
      <c r="Y12" s="13"/>
      <c r="Z12" s="13"/>
      <c r="AA12" s="13"/>
      <c r="AB12" s="13"/>
      <c r="AC12" s="13"/>
      <c r="AD12" s="13"/>
      <c r="AE12" s="13"/>
    </row>
    <row r="13" spans="1:46" s="17" customFormat="1" ht="12" customHeight="1">
      <c r="A13" s="13"/>
      <c r="B13" s="14"/>
      <c r="C13" s="13"/>
      <c r="D13" s="10" t="s">
        <v>16</v>
      </c>
      <c r="E13" s="13"/>
      <c r="F13" s="11"/>
      <c r="G13" s="13"/>
      <c r="H13" s="13"/>
      <c r="I13" s="10" t="s">
        <v>17</v>
      </c>
      <c r="J13" s="11"/>
      <c r="K13" s="13"/>
      <c r="L13" s="24"/>
      <c r="S13" s="13"/>
      <c r="T13" s="13"/>
      <c r="U13" s="13"/>
      <c r="V13" s="13"/>
      <c r="W13" s="13"/>
      <c r="X13" s="13"/>
      <c r="Y13" s="13"/>
      <c r="Z13" s="13"/>
      <c r="AA13" s="13"/>
      <c r="AB13" s="13"/>
      <c r="AC13" s="13"/>
      <c r="AD13" s="13"/>
      <c r="AE13" s="13"/>
    </row>
    <row r="14" spans="1:46" s="17" customFormat="1" ht="12" customHeight="1">
      <c r="A14" s="13"/>
      <c r="B14" s="14"/>
      <c r="C14" s="13"/>
      <c r="D14" s="10" t="s">
        <v>19</v>
      </c>
      <c r="E14" s="13"/>
      <c r="F14" s="11" t="s">
        <v>20</v>
      </c>
      <c r="G14" s="13"/>
      <c r="H14" s="13"/>
      <c r="I14" s="10" t="s">
        <v>21</v>
      </c>
      <c r="J14" s="85" t="str">
        <f>'Rekapitulace stavby'!AN8</f>
        <v>18. 3. 2022</v>
      </c>
      <c r="K14" s="13"/>
      <c r="L14" s="24"/>
      <c r="S14" s="13"/>
      <c r="T14" s="13"/>
      <c r="U14" s="13"/>
      <c r="V14" s="13"/>
      <c r="W14" s="13"/>
      <c r="X14" s="13"/>
      <c r="Y14" s="13"/>
      <c r="Z14" s="13"/>
      <c r="AA14" s="13"/>
      <c r="AB14" s="13"/>
      <c r="AC14" s="13"/>
      <c r="AD14" s="13"/>
      <c r="AE14" s="13"/>
    </row>
    <row r="15" spans="1:46" s="17" customFormat="1" ht="10.9" customHeight="1">
      <c r="A15" s="13"/>
      <c r="B15" s="14"/>
      <c r="C15" s="13"/>
      <c r="D15" s="13"/>
      <c r="E15" s="13"/>
      <c r="F15" s="13"/>
      <c r="G15" s="13"/>
      <c r="H15" s="13"/>
      <c r="I15" s="13"/>
      <c r="J15" s="13"/>
      <c r="K15" s="13"/>
      <c r="L15" s="24"/>
      <c r="S15" s="13"/>
      <c r="T15" s="13"/>
      <c r="U15" s="13"/>
      <c r="V15" s="13"/>
      <c r="W15" s="13"/>
      <c r="X15" s="13"/>
      <c r="Y15" s="13"/>
      <c r="Z15" s="13"/>
      <c r="AA15" s="13"/>
      <c r="AB15" s="13"/>
      <c r="AC15" s="13"/>
      <c r="AD15" s="13"/>
      <c r="AE15" s="13"/>
    </row>
    <row r="16" spans="1:46" s="17" customFormat="1" ht="12" customHeight="1">
      <c r="A16" s="13"/>
      <c r="B16" s="14"/>
      <c r="C16" s="13"/>
      <c r="D16" s="10" t="s">
        <v>25</v>
      </c>
      <c r="E16" s="13"/>
      <c r="F16" s="13"/>
      <c r="G16" s="13"/>
      <c r="H16" s="13"/>
      <c r="I16" s="10" t="s">
        <v>26</v>
      </c>
      <c r="J16" s="11"/>
      <c r="K16" s="13"/>
      <c r="L16" s="24"/>
      <c r="S16" s="13"/>
      <c r="T16" s="13"/>
      <c r="U16" s="13"/>
      <c r="V16" s="13"/>
      <c r="W16" s="13"/>
      <c r="X16" s="13"/>
      <c r="Y16" s="13"/>
      <c r="Z16" s="13"/>
      <c r="AA16" s="13"/>
      <c r="AB16" s="13"/>
      <c r="AC16" s="13"/>
      <c r="AD16" s="13"/>
      <c r="AE16" s="13"/>
    </row>
    <row r="17" spans="1:31" s="17" customFormat="1" ht="18" customHeight="1">
      <c r="A17" s="13"/>
      <c r="B17" s="14"/>
      <c r="C17" s="13"/>
      <c r="D17" s="13"/>
      <c r="E17" s="11" t="s">
        <v>27</v>
      </c>
      <c r="F17" s="13"/>
      <c r="G17" s="13"/>
      <c r="H17" s="13"/>
      <c r="I17" s="10" t="s">
        <v>28</v>
      </c>
      <c r="J17" s="11"/>
      <c r="K17" s="13"/>
      <c r="L17" s="24"/>
      <c r="S17" s="13"/>
      <c r="T17" s="13"/>
      <c r="U17" s="13"/>
      <c r="V17" s="13"/>
      <c r="W17" s="13"/>
      <c r="X17" s="13"/>
      <c r="Y17" s="13"/>
      <c r="Z17" s="13"/>
      <c r="AA17" s="13"/>
      <c r="AB17" s="13"/>
      <c r="AC17" s="13"/>
      <c r="AD17" s="13"/>
      <c r="AE17" s="13"/>
    </row>
    <row r="18" spans="1:31" s="17" customFormat="1" ht="6.95" customHeight="1">
      <c r="A18" s="13"/>
      <c r="B18" s="14"/>
      <c r="C18" s="13"/>
      <c r="D18" s="13"/>
      <c r="E18" s="13"/>
      <c r="F18" s="13"/>
      <c r="G18" s="13"/>
      <c r="H18" s="13"/>
      <c r="I18" s="13"/>
      <c r="J18" s="13"/>
      <c r="K18" s="13"/>
      <c r="L18" s="24"/>
      <c r="S18" s="13"/>
      <c r="T18" s="13"/>
      <c r="U18" s="13"/>
      <c r="V18" s="13"/>
      <c r="W18" s="13"/>
      <c r="X18" s="13"/>
      <c r="Y18" s="13"/>
      <c r="Z18" s="13"/>
      <c r="AA18" s="13"/>
      <c r="AB18" s="13"/>
      <c r="AC18" s="13"/>
      <c r="AD18" s="13"/>
      <c r="AE18" s="13"/>
    </row>
    <row r="19" spans="1:31" s="17" customFormat="1" ht="12" customHeight="1">
      <c r="A19" s="13"/>
      <c r="B19" s="14"/>
      <c r="C19" s="13"/>
      <c r="D19" s="10" t="s">
        <v>29</v>
      </c>
      <c r="E19" s="13"/>
      <c r="F19" s="13"/>
      <c r="G19" s="13"/>
      <c r="H19" s="13"/>
      <c r="I19" s="10" t="s">
        <v>26</v>
      </c>
      <c r="J19" s="11"/>
      <c r="K19" s="13"/>
      <c r="L19" s="24"/>
      <c r="S19" s="13"/>
      <c r="T19" s="13"/>
      <c r="U19" s="13"/>
      <c r="V19" s="13"/>
      <c r="W19" s="13"/>
      <c r="X19" s="13"/>
      <c r="Y19" s="13"/>
      <c r="Z19" s="13"/>
      <c r="AA19" s="13"/>
      <c r="AB19" s="13"/>
      <c r="AC19" s="13"/>
      <c r="AD19" s="13"/>
      <c r="AE19" s="13"/>
    </row>
    <row r="20" spans="1:31" s="17" customFormat="1" ht="18" customHeight="1">
      <c r="A20" s="13"/>
      <c r="B20" s="14"/>
      <c r="C20" s="13"/>
      <c r="D20" s="13"/>
      <c r="E20" s="11" t="s">
        <v>27</v>
      </c>
      <c r="F20" s="13"/>
      <c r="G20" s="13"/>
      <c r="H20" s="13"/>
      <c r="I20" s="10" t="s">
        <v>28</v>
      </c>
      <c r="J20" s="11"/>
      <c r="K20" s="13"/>
      <c r="L20" s="24"/>
      <c r="S20" s="13"/>
      <c r="T20" s="13"/>
      <c r="U20" s="13"/>
      <c r="V20" s="13"/>
      <c r="W20" s="13"/>
      <c r="X20" s="13"/>
      <c r="Y20" s="13"/>
      <c r="Z20" s="13"/>
      <c r="AA20" s="13"/>
      <c r="AB20" s="13"/>
      <c r="AC20" s="13"/>
      <c r="AD20" s="13"/>
      <c r="AE20" s="13"/>
    </row>
    <row r="21" spans="1:31" s="17" customFormat="1" ht="6.95" customHeight="1">
      <c r="A21" s="13"/>
      <c r="B21" s="14"/>
      <c r="C21" s="13"/>
      <c r="D21" s="13"/>
      <c r="E21" s="13"/>
      <c r="F21" s="13"/>
      <c r="G21" s="13"/>
      <c r="H21" s="13"/>
      <c r="I21" s="13"/>
      <c r="J21" s="13"/>
      <c r="K21" s="13"/>
      <c r="L21" s="24"/>
      <c r="S21" s="13"/>
      <c r="T21" s="13"/>
      <c r="U21" s="13"/>
      <c r="V21" s="13"/>
      <c r="W21" s="13"/>
      <c r="X21" s="13"/>
      <c r="Y21" s="13"/>
      <c r="Z21" s="13"/>
      <c r="AA21" s="13"/>
      <c r="AB21" s="13"/>
      <c r="AC21" s="13"/>
      <c r="AD21" s="13"/>
      <c r="AE21" s="13"/>
    </row>
    <row r="22" spans="1:31" s="17" customFormat="1" ht="12" customHeight="1">
      <c r="A22" s="13"/>
      <c r="B22" s="14"/>
      <c r="C22" s="13"/>
      <c r="D22" s="10" t="s">
        <v>30</v>
      </c>
      <c r="E22" s="13"/>
      <c r="F22" s="13"/>
      <c r="G22" s="13"/>
      <c r="H22" s="13"/>
      <c r="I22" s="10" t="s">
        <v>26</v>
      </c>
      <c r="J22" s="11"/>
      <c r="K22" s="13"/>
      <c r="L22" s="24"/>
      <c r="S22" s="13"/>
      <c r="T22" s="13"/>
      <c r="U22" s="13"/>
      <c r="V22" s="13"/>
      <c r="W22" s="13"/>
      <c r="X22" s="13"/>
      <c r="Y22" s="13"/>
      <c r="Z22" s="13"/>
      <c r="AA22" s="13"/>
      <c r="AB22" s="13"/>
      <c r="AC22" s="13"/>
      <c r="AD22" s="13"/>
      <c r="AE22" s="13"/>
    </row>
    <row r="23" spans="1:31" s="17" customFormat="1" ht="18" customHeight="1">
      <c r="A23" s="13"/>
      <c r="B23" s="14"/>
      <c r="C23" s="13"/>
      <c r="D23" s="13"/>
      <c r="E23" s="11" t="s">
        <v>27</v>
      </c>
      <c r="F23" s="13"/>
      <c r="G23" s="13"/>
      <c r="H23" s="13"/>
      <c r="I23" s="10" t="s">
        <v>28</v>
      </c>
      <c r="J23" s="11"/>
      <c r="K23" s="13"/>
      <c r="L23" s="24"/>
      <c r="S23" s="13"/>
      <c r="T23" s="13"/>
      <c r="U23" s="13"/>
      <c r="V23" s="13"/>
      <c r="W23" s="13"/>
      <c r="X23" s="13"/>
      <c r="Y23" s="13"/>
      <c r="Z23" s="13"/>
      <c r="AA23" s="13"/>
      <c r="AB23" s="13"/>
      <c r="AC23" s="13"/>
      <c r="AD23" s="13"/>
      <c r="AE23" s="13"/>
    </row>
    <row r="24" spans="1:31" s="17" customFormat="1" ht="6.95" customHeight="1">
      <c r="A24" s="13"/>
      <c r="B24" s="14"/>
      <c r="C24" s="13"/>
      <c r="D24" s="13"/>
      <c r="E24" s="13"/>
      <c r="F24" s="13"/>
      <c r="G24" s="13"/>
      <c r="H24" s="13"/>
      <c r="I24" s="13"/>
      <c r="J24" s="13"/>
      <c r="K24" s="13"/>
      <c r="L24" s="24"/>
      <c r="S24" s="13"/>
      <c r="T24" s="13"/>
      <c r="U24" s="13"/>
      <c r="V24" s="13"/>
      <c r="W24" s="13"/>
      <c r="X24" s="13"/>
      <c r="Y24" s="13"/>
      <c r="Z24" s="13"/>
      <c r="AA24" s="13"/>
      <c r="AB24" s="13"/>
      <c r="AC24" s="13"/>
      <c r="AD24" s="13"/>
      <c r="AE24" s="13"/>
    </row>
    <row r="25" spans="1:31" s="17" customFormat="1" ht="12" customHeight="1">
      <c r="A25" s="13"/>
      <c r="B25" s="14"/>
      <c r="C25" s="13"/>
      <c r="D25" s="10" t="s">
        <v>32</v>
      </c>
      <c r="E25" s="13"/>
      <c r="F25" s="13"/>
      <c r="G25" s="13"/>
      <c r="H25" s="13"/>
      <c r="I25" s="10" t="s">
        <v>26</v>
      </c>
      <c r="J25" s="11"/>
      <c r="K25" s="13"/>
      <c r="L25" s="24"/>
      <c r="S25" s="13"/>
      <c r="T25" s="13"/>
      <c r="U25" s="13"/>
      <c r="V25" s="13"/>
      <c r="W25" s="13"/>
      <c r="X25" s="13"/>
      <c r="Y25" s="13"/>
      <c r="Z25" s="13"/>
      <c r="AA25" s="13"/>
      <c r="AB25" s="13"/>
      <c r="AC25" s="13"/>
      <c r="AD25" s="13"/>
      <c r="AE25" s="13"/>
    </row>
    <row r="26" spans="1:31" s="17" customFormat="1" ht="18" customHeight="1">
      <c r="A26" s="13"/>
      <c r="B26" s="14"/>
      <c r="C26" s="13"/>
      <c r="D26" s="13"/>
      <c r="E26" s="11" t="s">
        <v>27</v>
      </c>
      <c r="F26" s="13"/>
      <c r="G26" s="13"/>
      <c r="H26" s="13"/>
      <c r="I26" s="10" t="s">
        <v>28</v>
      </c>
      <c r="J26" s="11"/>
      <c r="K26" s="13"/>
      <c r="L26" s="24"/>
      <c r="S26" s="13"/>
      <c r="T26" s="13"/>
      <c r="U26" s="13"/>
      <c r="V26" s="13"/>
      <c r="W26" s="13"/>
      <c r="X26" s="13"/>
      <c r="Y26" s="13"/>
      <c r="Z26" s="13"/>
      <c r="AA26" s="13"/>
      <c r="AB26" s="13"/>
      <c r="AC26" s="13"/>
      <c r="AD26" s="13"/>
      <c r="AE26" s="13"/>
    </row>
    <row r="27" spans="1:31" s="17" customFormat="1" ht="6.95" customHeight="1">
      <c r="A27" s="13"/>
      <c r="B27" s="14"/>
      <c r="C27" s="13"/>
      <c r="D27" s="13"/>
      <c r="E27" s="13"/>
      <c r="F27" s="13"/>
      <c r="G27" s="13"/>
      <c r="H27" s="13"/>
      <c r="I27" s="13"/>
      <c r="J27" s="13"/>
      <c r="K27" s="13"/>
      <c r="L27" s="24"/>
      <c r="S27" s="13"/>
      <c r="T27" s="13"/>
      <c r="U27" s="13"/>
      <c r="V27" s="13"/>
      <c r="W27" s="13"/>
      <c r="X27" s="13"/>
      <c r="Y27" s="13"/>
      <c r="Z27" s="13"/>
      <c r="AA27" s="13"/>
      <c r="AB27" s="13"/>
      <c r="AC27" s="13"/>
      <c r="AD27" s="13"/>
      <c r="AE27" s="13"/>
    </row>
    <row r="28" spans="1:31" s="17" customFormat="1" ht="12" customHeight="1">
      <c r="A28" s="13"/>
      <c r="B28" s="14"/>
      <c r="C28" s="13"/>
      <c r="D28" s="10" t="s">
        <v>33</v>
      </c>
      <c r="E28" s="13"/>
      <c r="F28" s="13"/>
      <c r="G28" s="13"/>
      <c r="H28" s="13"/>
      <c r="I28" s="13"/>
      <c r="J28" s="13"/>
      <c r="K28" s="13"/>
      <c r="L28" s="24"/>
      <c r="S28" s="13"/>
      <c r="T28" s="13"/>
      <c r="U28" s="13"/>
      <c r="V28" s="13"/>
      <c r="W28" s="13"/>
      <c r="X28" s="13"/>
      <c r="Y28" s="13"/>
      <c r="Z28" s="13"/>
      <c r="AA28" s="13"/>
      <c r="AB28" s="13"/>
      <c r="AC28" s="13"/>
      <c r="AD28" s="13"/>
      <c r="AE28" s="13"/>
    </row>
    <row r="29" spans="1:31" s="89" customFormat="1" ht="16.5" customHeight="1">
      <c r="A29" s="86"/>
      <c r="B29" s="87"/>
      <c r="C29" s="86"/>
      <c r="D29" s="86"/>
      <c r="E29" s="264"/>
      <c r="F29" s="264"/>
      <c r="G29" s="264"/>
      <c r="H29" s="264"/>
      <c r="I29" s="86"/>
      <c r="J29" s="86"/>
      <c r="K29" s="86"/>
      <c r="L29" s="88"/>
      <c r="S29" s="86"/>
      <c r="T29" s="86"/>
      <c r="U29" s="86"/>
      <c r="V29" s="86"/>
      <c r="W29" s="86"/>
      <c r="X29" s="86"/>
      <c r="Y29" s="86"/>
      <c r="Z29" s="86"/>
      <c r="AA29" s="86"/>
      <c r="AB29" s="86"/>
      <c r="AC29" s="86"/>
      <c r="AD29" s="86"/>
      <c r="AE29" s="86"/>
    </row>
    <row r="30" spans="1:31" s="17" customFormat="1" ht="6.95" customHeight="1">
      <c r="A30" s="13"/>
      <c r="B30" s="14"/>
      <c r="C30" s="13"/>
      <c r="D30" s="13"/>
      <c r="E30" s="13"/>
      <c r="F30" s="13"/>
      <c r="G30" s="13"/>
      <c r="H30" s="13"/>
      <c r="I30" s="13"/>
      <c r="J30" s="13"/>
      <c r="K30" s="13"/>
      <c r="L30" s="24"/>
      <c r="S30" s="13"/>
      <c r="T30" s="13"/>
      <c r="U30" s="13"/>
      <c r="V30" s="13"/>
      <c r="W30" s="13"/>
      <c r="X30" s="13"/>
      <c r="Y30" s="13"/>
      <c r="Z30" s="13"/>
      <c r="AA30" s="13"/>
      <c r="AB30" s="13"/>
      <c r="AC30" s="13"/>
      <c r="AD30" s="13"/>
      <c r="AE30" s="13"/>
    </row>
    <row r="31" spans="1:31" s="17" customFormat="1" ht="6.95" customHeight="1">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25.5" customHeight="1">
      <c r="A32" s="13"/>
      <c r="B32" s="14"/>
      <c r="C32" s="13"/>
      <c r="D32" s="90" t="s">
        <v>34</v>
      </c>
      <c r="E32" s="13"/>
      <c r="F32" s="13"/>
      <c r="G32" s="13"/>
      <c r="H32" s="13"/>
      <c r="I32" s="13"/>
      <c r="J32" s="91">
        <f>ROUND(J128, 2)</f>
        <v>0</v>
      </c>
      <c r="K32" s="13"/>
      <c r="L32" s="24"/>
      <c r="S32" s="13"/>
      <c r="T32" s="13"/>
      <c r="U32" s="13"/>
      <c r="V32" s="13"/>
      <c r="W32" s="13"/>
      <c r="X32" s="13"/>
      <c r="Y32" s="13"/>
      <c r="Z32" s="13"/>
      <c r="AA32" s="13"/>
      <c r="AB32" s="13"/>
      <c r="AC32" s="13"/>
      <c r="AD32" s="13"/>
      <c r="AE32" s="13"/>
    </row>
    <row r="33" spans="1:31" s="17" customFormat="1" ht="6.95" customHeight="1">
      <c r="A33" s="13"/>
      <c r="B33" s="14"/>
      <c r="C33" s="13"/>
      <c r="D33" s="49"/>
      <c r="E33" s="49"/>
      <c r="F33" s="49"/>
      <c r="G33" s="49"/>
      <c r="H33" s="49"/>
      <c r="I33" s="49"/>
      <c r="J33" s="49"/>
      <c r="K33" s="49"/>
      <c r="L33" s="24"/>
      <c r="S33" s="13"/>
      <c r="T33" s="13"/>
      <c r="U33" s="13"/>
      <c r="V33" s="13"/>
      <c r="W33" s="13"/>
      <c r="X33" s="13"/>
      <c r="Y33" s="13"/>
      <c r="Z33" s="13"/>
      <c r="AA33" s="13"/>
      <c r="AB33" s="13"/>
      <c r="AC33" s="13"/>
      <c r="AD33" s="13"/>
      <c r="AE33" s="13"/>
    </row>
    <row r="34" spans="1:31" s="17" customFormat="1" ht="14.45" customHeight="1">
      <c r="A34" s="13"/>
      <c r="B34" s="14"/>
      <c r="C34" s="13"/>
      <c r="D34" s="13"/>
      <c r="E34" s="13"/>
      <c r="F34" s="92" t="s">
        <v>36</v>
      </c>
      <c r="G34" s="13"/>
      <c r="H34" s="13"/>
      <c r="I34" s="92" t="s">
        <v>35</v>
      </c>
      <c r="J34" s="92" t="s">
        <v>37</v>
      </c>
      <c r="K34" s="13"/>
      <c r="L34" s="24"/>
      <c r="S34" s="13"/>
      <c r="T34" s="13"/>
      <c r="U34" s="13"/>
      <c r="V34" s="13"/>
      <c r="W34" s="13"/>
      <c r="X34" s="13"/>
      <c r="Y34" s="13"/>
      <c r="Z34" s="13"/>
      <c r="AA34" s="13"/>
      <c r="AB34" s="13"/>
      <c r="AC34" s="13"/>
      <c r="AD34" s="13"/>
      <c r="AE34" s="13"/>
    </row>
    <row r="35" spans="1:31" s="17" customFormat="1" ht="14.45" customHeight="1">
      <c r="A35" s="13"/>
      <c r="B35" s="14"/>
      <c r="C35" s="13"/>
      <c r="D35" s="93" t="s">
        <v>38</v>
      </c>
      <c r="E35" s="10" t="s">
        <v>39</v>
      </c>
      <c r="F35" s="94">
        <f>ROUND((SUM(BE128:BE225)),  2)</f>
        <v>0</v>
      </c>
      <c r="G35" s="13"/>
      <c r="H35" s="13"/>
      <c r="I35" s="95">
        <v>0.21</v>
      </c>
      <c r="J35" s="94">
        <f>ROUND(((SUM(BE128:BE225))*I35),  2)</f>
        <v>0</v>
      </c>
      <c r="K35" s="13"/>
      <c r="L35" s="24"/>
      <c r="S35" s="13"/>
      <c r="T35" s="13"/>
      <c r="U35" s="13"/>
      <c r="V35" s="13"/>
      <c r="W35" s="13"/>
      <c r="X35" s="13"/>
      <c r="Y35" s="13"/>
      <c r="Z35" s="13"/>
      <c r="AA35" s="13"/>
      <c r="AB35" s="13"/>
      <c r="AC35" s="13"/>
      <c r="AD35" s="13"/>
      <c r="AE35" s="13"/>
    </row>
    <row r="36" spans="1:31" s="17" customFormat="1" ht="14.45" customHeight="1">
      <c r="A36" s="13"/>
      <c r="B36" s="14"/>
      <c r="C36" s="13"/>
      <c r="D36" s="13"/>
      <c r="E36" s="10" t="s">
        <v>40</v>
      </c>
      <c r="F36" s="94">
        <f>ROUND((SUM(BF128:BF225)),  2)</f>
        <v>0</v>
      </c>
      <c r="G36" s="13"/>
      <c r="H36" s="13"/>
      <c r="I36" s="95">
        <v>0.15</v>
      </c>
      <c r="J36" s="94">
        <f>ROUND(((SUM(BF128:BF225))*I36),  2)</f>
        <v>0</v>
      </c>
      <c r="K36" s="13"/>
      <c r="L36" s="24"/>
      <c r="S36" s="13"/>
      <c r="T36" s="13"/>
      <c r="U36" s="13"/>
      <c r="V36" s="13"/>
      <c r="W36" s="13"/>
      <c r="X36" s="13"/>
      <c r="Y36" s="13"/>
      <c r="Z36" s="13"/>
      <c r="AA36" s="13"/>
      <c r="AB36" s="13"/>
      <c r="AC36" s="13"/>
      <c r="AD36" s="13"/>
      <c r="AE36" s="13"/>
    </row>
    <row r="37" spans="1:31" s="17" customFormat="1" ht="14.45" hidden="1" customHeight="1">
      <c r="A37" s="13"/>
      <c r="B37" s="14"/>
      <c r="C37" s="13"/>
      <c r="D37" s="13"/>
      <c r="E37" s="10" t="s">
        <v>41</v>
      </c>
      <c r="F37" s="94">
        <f>ROUND((SUM(BG128:BG225)),  2)</f>
        <v>0</v>
      </c>
      <c r="G37" s="13"/>
      <c r="H37" s="13"/>
      <c r="I37" s="95">
        <v>0.21</v>
      </c>
      <c r="J37" s="94">
        <f>0</f>
        <v>0</v>
      </c>
      <c r="K37" s="13"/>
      <c r="L37" s="24"/>
      <c r="S37" s="13"/>
      <c r="T37" s="13"/>
      <c r="U37" s="13"/>
      <c r="V37" s="13"/>
      <c r="W37" s="13"/>
      <c r="X37" s="13"/>
      <c r="Y37" s="13"/>
      <c r="Z37" s="13"/>
      <c r="AA37" s="13"/>
      <c r="AB37" s="13"/>
      <c r="AC37" s="13"/>
      <c r="AD37" s="13"/>
      <c r="AE37" s="13"/>
    </row>
    <row r="38" spans="1:31" s="17" customFormat="1" ht="14.45" hidden="1" customHeight="1">
      <c r="A38" s="13"/>
      <c r="B38" s="14"/>
      <c r="C38" s="13"/>
      <c r="D38" s="13"/>
      <c r="E38" s="10" t="s">
        <v>42</v>
      </c>
      <c r="F38" s="94">
        <f>ROUND((SUM(BH128:BH225)),  2)</f>
        <v>0</v>
      </c>
      <c r="G38" s="13"/>
      <c r="H38" s="13"/>
      <c r="I38" s="95">
        <v>0.15</v>
      </c>
      <c r="J38" s="94">
        <f>0</f>
        <v>0</v>
      </c>
      <c r="K38" s="13"/>
      <c r="L38" s="24"/>
      <c r="S38" s="13"/>
      <c r="T38" s="13"/>
      <c r="U38" s="13"/>
      <c r="V38" s="13"/>
      <c r="W38" s="13"/>
      <c r="X38" s="13"/>
      <c r="Y38" s="13"/>
      <c r="Z38" s="13"/>
      <c r="AA38" s="13"/>
      <c r="AB38" s="13"/>
      <c r="AC38" s="13"/>
      <c r="AD38" s="13"/>
      <c r="AE38" s="13"/>
    </row>
    <row r="39" spans="1:31" s="17" customFormat="1" ht="14.45" hidden="1" customHeight="1">
      <c r="A39" s="13"/>
      <c r="B39" s="14"/>
      <c r="C39" s="13"/>
      <c r="D39" s="13"/>
      <c r="E39" s="10" t="s">
        <v>43</v>
      </c>
      <c r="F39" s="94">
        <f>ROUND((SUM(BI128:BI225)),  2)</f>
        <v>0</v>
      </c>
      <c r="G39" s="13"/>
      <c r="H39" s="13"/>
      <c r="I39" s="95">
        <v>0</v>
      </c>
      <c r="J39" s="94">
        <f>0</f>
        <v>0</v>
      </c>
      <c r="K39" s="13"/>
      <c r="L39" s="24"/>
      <c r="S39" s="13"/>
      <c r="T39" s="13"/>
      <c r="U39" s="13"/>
      <c r="V39" s="13"/>
      <c r="W39" s="13"/>
      <c r="X39" s="13"/>
      <c r="Y39" s="13"/>
      <c r="Z39" s="13"/>
      <c r="AA39" s="13"/>
      <c r="AB39" s="13"/>
      <c r="AC39" s="13"/>
      <c r="AD39" s="13"/>
      <c r="AE39" s="13"/>
    </row>
    <row r="40" spans="1:31" s="17" customFormat="1" ht="6.95" customHeight="1">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s="17" customFormat="1" ht="25.5" customHeight="1">
      <c r="A41" s="13"/>
      <c r="B41" s="14"/>
      <c r="C41" s="96"/>
      <c r="D41" s="97" t="s">
        <v>44</v>
      </c>
      <c r="E41" s="43"/>
      <c r="F41" s="43"/>
      <c r="G41" s="98" t="s">
        <v>45</v>
      </c>
      <c r="H41" s="99" t="s">
        <v>46</v>
      </c>
      <c r="I41" s="43"/>
      <c r="J41" s="100">
        <f>SUM(J32:J39)</f>
        <v>0</v>
      </c>
      <c r="K41" s="101"/>
      <c r="L41" s="24"/>
      <c r="S41" s="13"/>
      <c r="T41" s="13"/>
      <c r="U41" s="13"/>
      <c r="V41" s="13"/>
      <c r="W41" s="13"/>
      <c r="X41" s="13"/>
      <c r="Y41" s="13"/>
      <c r="Z41" s="13"/>
      <c r="AA41" s="13"/>
      <c r="AB41" s="13"/>
      <c r="AC41" s="13"/>
      <c r="AD41" s="13"/>
      <c r="AE41" s="13"/>
    </row>
    <row r="42" spans="1:31" s="17" customFormat="1" ht="14.45" customHeight="1">
      <c r="A42" s="13"/>
      <c r="B42" s="14"/>
      <c r="C42" s="13"/>
      <c r="D42" s="13"/>
      <c r="E42" s="13"/>
      <c r="F42" s="13"/>
      <c r="G42" s="13"/>
      <c r="H42" s="13"/>
      <c r="I42" s="13"/>
      <c r="J42" s="13"/>
      <c r="K42" s="13"/>
      <c r="L42" s="24"/>
      <c r="S42" s="13"/>
      <c r="T42" s="13"/>
      <c r="U42" s="13"/>
      <c r="V42" s="13"/>
      <c r="W42" s="13"/>
      <c r="X42" s="13"/>
      <c r="Y42" s="13"/>
      <c r="Z42" s="13"/>
      <c r="AA42" s="13"/>
      <c r="AB42" s="13"/>
      <c r="AC42" s="13"/>
      <c r="AD42" s="13"/>
      <c r="AE42" s="13"/>
    </row>
    <row r="43" spans="1:31" ht="14.45" customHeight="1">
      <c r="B43" s="5"/>
      <c r="L43" s="5"/>
    </row>
    <row r="44" spans="1:31" ht="14.45" customHeight="1">
      <c r="B44" s="5"/>
      <c r="L44" s="5"/>
    </row>
    <row r="45" spans="1:31" ht="14.45" customHeight="1">
      <c r="B45" s="5"/>
      <c r="L45" s="5"/>
    </row>
    <row r="46" spans="1:31" ht="14.45" customHeight="1">
      <c r="B46" s="5"/>
      <c r="L46" s="5"/>
    </row>
    <row r="47" spans="1:31" ht="14.45" customHeight="1">
      <c r="B47" s="5"/>
      <c r="L47" s="5"/>
    </row>
    <row r="48" spans="1:31" ht="14.45" customHeight="1">
      <c r="B48" s="5"/>
      <c r="L48" s="5"/>
    </row>
    <row r="49" spans="1:31" ht="14.45" customHeight="1">
      <c r="B49" s="5"/>
      <c r="L49" s="5"/>
    </row>
    <row r="50" spans="1:31" s="17" customFormat="1" ht="14.45" customHeight="1">
      <c r="B50" s="24"/>
      <c r="D50" s="25" t="s">
        <v>47</v>
      </c>
      <c r="E50" s="26"/>
      <c r="F50" s="26"/>
      <c r="G50" s="25" t="s">
        <v>48</v>
      </c>
      <c r="H50" s="26"/>
      <c r="I50" s="26"/>
      <c r="J50" s="26"/>
      <c r="K50" s="26"/>
      <c r="L50" s="24"/>
    </row>
    <row r="51" spans="1:31">
      <c r="B51" s="5"/>
      <c r="L51" s="5"/>
    </row>
    <row r="52" spans="1:31">
      <c r="B52" s="5"/>
      <c r="L52" s="5"/>
    </row>
    <row r="53" spans="1:31">
      <c r="B53" s="5"/>
      <c r="L53" s="5"/>
    </row>
    <row r="54" spans="1:31">
      <c r="B54" s="5"/>
      <c r="L54" s="5"/>
    </row>
    <row r="55" spans="1:31">
      <c r="B55" s="5"/>
      <c r="L55" s="5"/>
    </row>
    <row r="56" spans="1:31">
      <c r="B56" s="5"/>
      <c r="L56" s="5"/>
    </row>
    <row r="57" spans="1:31">
      <c r="B57" s="5"/>
      <c r="L57" s="5"/>
    </row>
    <row r="58" spans="1:31">
      <c r="B58" s="5"/>
      <c r="L58" s="5"/>
    </row>
    <row r="59" spans="1:31">
      <c r="B59" s="5"/>
      <c r="L59" s="5"/>
    </row>
    <row r="60" spans="1:31">
      <c r="B60" s="5"/>
      <c r="L60" s="5"/>
    </row>
    <row r="61" spans="1:31" s="17" customFormat="1" ht="12.7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c r="B62" s="5"/>
      <c r="L62" s="5"/>
    </row>
    <row r="63" spans="1:31">
      <c r="B63" s="5"/>
      <c r="L63" s="5"/>
    </row>
    <row r="64" spans="1:31">
      <c r="B64" s="5"/>
      <c r="L64" s="5"/>
    </row>
    <row r="65" spans="1:31" s="17" customFormat="1" ht="12.7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c r="B66" s="5"/>
      <c r="L66" s="5"/>
    </row>
    <row r="67" spans="1:31">
      <c r="B67" s="5"/>
      <c r="L67" s="5"/>
    </row>
    <row r="68" spans="1:31">
      <c r="B68" s="5"/>
      <c r="L68" s="5"/>
    </row>
    <row r="69" spans="1:31">
      <c r="B69" s="5"/>
      <c r="L69" s="5"/>
    </row>
    <row r="70" spans="1:31">
      <c r="B70" s="5"/>
      <c r="L70" s="5"/>
    </row>
    <row r="71" spans="1:31">
      <c r="B71" s="5"/>
      <c r="L71" s="5"/>
    </row>
    <row r="72" spans="1:31">
      <c r="B72" s="5"/>
      <c r="L72" s="5"/>
    </row>
    <row r="73" spans="1:31">
      <c r="B73" s="5"/>
      <c r="L73" s="5"/>
    </row>
    <row r="74" spans="1:31">
      <c r="B74" s="5"/>
      <c r="L74" s="5"/>
    </row>
    <row r="75" spans="1:31">
      <c r="B75" s="5"/>
      <c r="L75" s="5"/>
    </row>
    <row r="76" spans="1:31" s="17" customFormat="1" ht="12.7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31" s="17" customFormat="1" ht="6.95" customHeight="1">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31" s="17" customFormat="1" ht="24.95" customHeight="1">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31" s="17" customFormat="1" ht="6.95" customHeight="1">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31" s="17" customFormat="1" ht="12" customHeight="1">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31" s="17" customFormat="1" ht="16.5" customHeight="1">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31" ht="12" customHeight="1">
      <c r="B86" s="5"/>
      <c r="C86" s="10" t="s">
        <v>104</v>
      </c>
      <c r="L86" s="5"/>
    </row>
    <row r="87" spans="1:31" s="17" customFormat="1" ht="16.5" customHeight="1">
      <c r="A87" s="13"/>
      <c r="B87" s="14"/>
      <c r="C87" s="13"/>
      <c r="D87" s="13"/>
      <c r="E87" s="289" t="s">
        <v>105</v>
      </c>
      <c r="F87" s="289"/>
      <c r="G87" s="289"/>
      <c r="H87" s="289"/>
      <c r="I87" s="13"/>
      <c r="J87" s="13"/>
      <c r="K87" s="13"/>
      <c r="L87" s="24"/>
      <c r="S87" s="13"/>
      <c r="T87" s="13"/>
      <c r="U87" s="13"/>
      <c r="V87" s="13"/>
      <c r="W87" s="13"/>
      <c r="X87" s="13"/>
      <c r="Y87" s="13"/>
      <c r="Z87" s="13"/>
      <c r="AA87" s="13"/>
      <c r="AB87" s="13"/>
      <c r="AC87" s="13"/>
      <c r="AD87" s="13"/>
      <c r="AE87" s="13"/>
    </row>
    <row r="88" spans="1:31" s="17" customFormat="1" ht="12" customHeight="1">
      <c r="A88" s="13"/>
      <c r="B88" s="14"/>
      <c r="C88" s="10" t="s">
        <v>106</v>
      </c>
      <c r="D88" s="13"/>
      <c r="E88" s="13"/>
      <c r="F88" s="13"/>
      <c r="G88" s="13"/>
      <c r="H88" s="13"/>
      <c r="I88" s="13"/>
      <c r="J88" s="13"/>
      <c r="K88" s="13"/>
      <c r="L88" s="24"/>
      <c r="S88" s="13"/>
      <c r="T88" s="13"/>
      <c r="U88" s="13"/>
      <c r="V88" s="13"/>
      <c r="W88" s="13"/>
      <c r="X88" s="13"/>
      <c r="Y88" s="13"/>
      <c r="Z88" s="13"/>
      <c r="AA88" s="13"/>
      <c r="AB88" s="13"/>
      <c r="AC88" s="13"/>
      <c r="AD88" s="13"/>
      <c r="AE88" s="13"/>
    </row>
    <row r="89" spans="1:31" s="17" customFormat="1" ht="16.5" customHeight="1">
      <c r="A89" s="13"/>
      <c r="B89" s="14"/>
      <c r="C89" s="13"/>
      <c r="D89" s="13"/>
      <c r="E89" s="271" t="str">
        <f>E11</f>
        <v>02 - Komunikace a zpevněné plochy</v>
      </c>
      <c r="F89" s="271"/>
      <c r="G89" s="271"/>
      <c r="H89" s="271"/>
      <c r="I89" s="13"/>
      <c r="J89" s="13"/>
      <c r="K89" s="13"/>
      <c r="L89" s="24"/>
      <c r="S89" s="13"/>
      <c r="T89" s="13"/>
      <c r="U89" s="13"/>
      <c r="V89" s="13"/>
      <c r="W89" s="13"/>
      <c r="X89" s="13"/>
      <c r="Y89" s="13"/>
      <c r="Z89" s="13"/>
      <c r="AA89" s="13"/>
      <c r="AB89" s="13"/>
      <c r="AC89" s="13"/>
      <c r="AD89" s="13"/>
      <c r="AE89" s="13"/>
    </row>
    <row r="90" spans="1:31" s="17" customFormat="1" ht="6.95" customHeight="1">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31" s="17" customFormat="1" ht="12" customHeight="1">
      <c r="A91" s="13"/>
      <c r="B91" s="14"/>
      <c r="C91" s="10" t="s">
        <v>19</v>
      </c>
      <c r="D91" s="13"/>
      <c r="E91" s="13"/>
      <c r="F91" s="11" t="str">
        <f>F14</f>
        <v>Ostrava - DPO Vítkovická</v>
      </c>
      <c r="G91" s="13"/>
      <c r="H91" s="13"/>
      <c r="I91" s="10" t="s">
        <v>21</v>
      </c>
      <c r="J91" s="85" t="str">
        <f>IF(J14="","",J14)</f>
        <v>18. 3. 2022</v>
      </c>
      <c r="K91" s="13"/>
      <c r="L91" s="24"/>
      <c r="S91" s="13"/>
      <c r="T91" s="13"/>
      <c r="U91" s="13"/>
      <c r="V91" s="13"/>
      <c r="W91" s="13"/>
      <c r="X91" s="13"/>
      <c r="Y91" s="13"/>
      <c r="Z91" s="13"/>
      <c r="AA91" s="13"/>
      <c r="AB91" s="13"/>
      <c r="AC91" s="13"/>
      <c r="AD91" s="13"/>
      <c r="AE91" s="13"/>
    </row>
    <row r="92" spans="1:31" s="17" customFormat="1" ht="6.95" customHeight="1">
      <c r="A92" s="13"/>
      <c r="B92" s="14"/>
      <c r="C92" s="13"/>
      <c r="D92" s="13"/>
      <c r="E92" s="13"/>
      <c r="F92" s="13"/>
      <c r="G92" s="13"/>
      <c r="H92" s="13"/>
      <c r="I92" s="13"/>
      <c r="J92" s="13"/>
      <c r="K92" s="13"/>
      <c r="L92" s="24"/>
      <c r="S92" s="13"/>
      <c r="T92" s="13"/>
      <c r="U92" s="13"/>
      <c r="V92" s="13"/>
      <c r="W92" s="13"/>
      <c r="X92" s="13"/>
      <c r="Y92" s="13"/>
      <c r="Z92" s="13"/>
      <c r="AA92" s="13"/>
      <c r="AB92" s="13"/>
      <c r="AC92" s="13"/>
      <c r="AD92" s="13"/>
      <c r="AE92" s="13"/>
    </row>
    <row r="93" spans="1:31" s="17" customFormat="1" ht="15.2" customHeight="1">
      <c r="A93" s="13"/>
      <c r="B93" s="14"/>
      <c r="C93" s="10" t="s">
        <v>25</v>
      </c>
      <c r="D93" s="13"/>
      <c r="E93" s="13"/>
      <c r="F93" s="11" t="str">
        <f>E17</f>
        <v xml:space="preserve"> </v>
      </c>
      <c r="G93" s="13"/>
      <c r="H93" s="13"/>
      <c r="I93" s="10" t="s">
        <v>30</v>
      </c>
      <c r="J93" s="104" t="str">
        <f>E23</f>
        <v xml:space="preserve"> </v>
      </c>
      <c r="K93" s="13"/>
      <c r="L93" s="24"/>
      <c r="S93" s="13"/>
      <c r="T93" s="13"/>
      <c r="U93" s="13"/>
      <c r="V93" s="13"/>
      <c r="W93" s="13"/>
      <c r="X93" s="13"/>
      <c r="Y93" s="13"/>
      <c r="Z93" s="13"/>
      <c r="AA93" s="13"/>
      <c r="AB93" s="13"/>
      <c r="AC93" s="13"/>
      <c r="AD93" s="13"/>
      <c r="AE93" s="13"/>
    </row>
    <row r="94" spans="1:31" s="17" customFormat="1" ht="15.2" customHeight="1">
      <c r="A94" s="13"/>
      <c r="B94" s="14"/>
      <c r="C94" s="10" t="s">
        <v>29</v>
      </c>
      <c r="D94" s="13"/>
      <c r="E94" s="13"/>
      <c r="F94" s="11" t="str">
        <f>IF(E20="","",E20)</f>
        <v xml:space="preserve"> </v>
      </c>
      <c r="G94" s="13"/>
      <c r="H94" s="13"/>
      <c r="I94" s="10" t="s">
        <v>32</v>
      </c>
      <c r="J94" s="104" t="str">
        <f>E26</f>
        <v xml:space="preserve"> </v>
      </c>
      <c r="K94" s="13"/>
      <c r="L94" s="24"/>
      <c r="S94" s="13"/>
      <c r="T94" s="13"/>
      <c r="U94" s="13"/>
      <c r="V94" s="13"/>
      <c r="W94" s="13"/>
      <c r="X94" s="13"/>
      <c r="Y94" s="13"/>
      <c r="Z94" s="13"/>
      <c r="AA94" s="13"/>
      <c r="AB94" s="13"/>
      <c r="AC94" s="13"/>
      <c r="AD94" s="13"/>
      <c r="AE94" s="13"/>
    </row>
    <row r="95" spans="1:31" s="17" customFormat="1" ht="10.35" customHeight="1">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31" s="17" customFormat="1" ht="29.25" customHeight="1">
      <c r="A96" s="13"/>
      <c r="B96" s="14"/>
      <c r="C96" s="105" t="s">
        <v>109</v>
      </c>
      <c r="D96" s="96"/>
      <c r="E96" s="96"/>
      <c r="F96" s="96"/>
      <c r="G96" s="96"/>
      <c r="H96" s="96"/>
      <c r="I96" s="96"/>
      <c r="J96" s="106" t="s">
        <v>110</v>
      </c>
      <c r="K96" s="96"/>
      <c r="L96" s="24"/>
      <c r="S96" s="13"/>
      <c r="T96" s="13"/>
      <c r="U96" s="13"/>
      <c r="V96" s="13"/>
      <c r="W96" s="13"/>
      <c r="X96" s="13"/>
      <c r="Y96" s="13"/>
      <c r="Z96" s="13"/>
      <c r="AA96" s="13"/>
      <c r="AB96" s="13"/>
      <c r="AC96" s="13"/>
      <c r="AD96" s="13"/>
      <c r="AE96" s="13"/>
    </row>
    <row r="97" spans="1:47" s="17" customFormat="1" ht="10.35" customHeight="1">
      <c r="A97" s="13"/>
      <c r="B97" s="14"/>
      <c r="C97" s="13"/>
      <c r="D97" s="13"/>
      <c r="E97" s="13"/>
      <c r="F97" s="13"/>
      <c r="G97" s="13"/>
      <c r="H97" s="13"/>
      <c r="I97" s="13"/>
      <c r="J97" s="13"/>
      <c r="K97" s="13"/>
      <c r="L97" s="24"/>
      <c r="S97" s="13"/>
      <c r="T97" s="13"/>
      <c r="U97" s="13"/>
      <c r="V97" s="13"/>
      <c r="W97" s="13"/>
      <c r="X97" s="13"/>
      <c r="Y97" s="13"/>
      <c r="Z97" s="13"/>
      <c r="AA97" s="13"/>
      <c r="AB97" s="13"/>
      <c r="AC97" s="13"/>
      <c r="AD97" s="13"/>
      <c r="AE97" s="13"/>
    </row>
    <row r="98" spans="1:47" s="17" customFormat="1" ht="22.9" customHeight="1">
      <c r="A98" s="13"/>
      <c r="B98" s="14"/>
      <c r="C98" s="107" t="s">
        <v>111</v>
      </c>
      <c r="D98" s="13"/>
      <c r="E98" s="13"/>
      <c r="F98" s="13"/>
      <c r="G98" s="13"/>
      <c r="H98" s="13"/>
      <c r="I98" s="13"/>
      <c r="J98" s="91">
        <f>J128</f>
        <v>0</v>
      </c>
      <c r="K98" s="13"/>
      <c r="L98" s="24"/>
      <c r="S98" s="13"/>
      <c r="T98" s="13"/>
      <c r="U98" s="13"/>
      <c r="V98" s="13"/>
      <c r="W98" s="13"/>
      <c r="X98" s="13"/>
      <c r="Y98" s="13"/>
      <c r="Z98" s="13"/>
      <c r="AA98" s="13"/>
      <c r="AB98" s="13"/>
      <c r="AC98" s="13"/>
      <c r="AD98" s="13"/>
      <c r="AE98" s="13"/>
      <c r="AU98" s="2" t="s">
        <v>112</v>
      </c>
    </row>
    <row r="99" spans="1:47" s="108" customFormat="1" ht="24.95" customHeight="1">
      <c r="B99" s="109"/>
      <c r="D99" s="110" t="s">
        <v>113</v>
      </c>
      <c r="E99" s="111"/>
      <c r="F99" s="111"/>
      <c r="G99" s="111"/>
      <c r="H99" s="111"/>
      <c r="I99" s="111"/>
      <c r="J99" s="112">
        <f>J129</f>
        <v>0</v>
      </c>
      <c r="L99" s="109"/>
    </row>
    <row r="100" spans="1:47" s="73" customFormat="1" ht="19.899999999999999" customHeight="1">
      <c r="B100" s="113"/>
      <c r="D100" s="114" t="s">
        <v>114</v>
      </c>
      <c r="E100" s="115"/>
      <c r="F100" s="115"/>
      <c r="G100" s="115"/>
      <c r="H100" s="115"/>
      <c r="I100" s="115"/>
      <c r="J100" s="116">
        <f>J130</f>
        <v>0</v>
      </c>
      <c r="L100" s="113"/>
    </row>
    <row r="101" spans="1:47" s="73" customFormat="1" ht="19.899999999999999" customHeight="1">
      <c r="B101" s="113"/>
      <c r="D101" s="114" t="s">
        <v>359</v>
      </c>
      <c r="E101" s="115"/>
      <c r="F101" s="115"/>
      <c r="G101" s="115"/>
      <c r="H101" s="115"/>
      <c r="I101" s="115"/>
      <c r="J101" s="116">
        <f>J156</f>
        <v>0</v>
      </c>
      <c r="L101" s="113"/>
    </row>
    <row r="102" spans="1:47" s="73" customFormat="1" ht="19.899999999999999" customHeight="1">
      <c r="B102" s="113"/>
      <c r="D102" s="114" t="s">
        <v>360</v>
      </c>
      <c r="E102" s="115"/>
      <c r="F102" s="115"/>
      <c r="G102" s="115"/>
      <c r="H102" s="115"/>
      <c r="I102" s="115"/>
      <c r="J102" s="116">
        <f>J172</f>
        <v>0</v>
      </c>
      <c r="L102" s="113"/>
    </row>
    <row r="103" spans="1:47" s="73" customFormat="1" ht="19.899999999999999" customHeight="1">
      <c r="B103" s="113"/>
      <c r="D103" s="114" t="s">
        <v>118</v>
      </c>
      <c r="E103" s="115"/>
      <c r="F103" s="115"/>
      <c r="G103" s="115"/>
      <c r="H103" s="115"/>
      <c r="I103" s="115"/>
      <c r="J103" s="116">
        <f>J176</f>
        <v>0</v>
      </c>
      <c r="L103" s="113"/>
    </row>
    <row r="104" spans="1:47" s="108" customFormat="1" ht="24.95" customHeight="1">
      <c r="B104" s="109"/>
      <c r="D104" s="110" t="s">
        <v>119</v>
      </c>
      <c r="E104" s="111"/>
      <c r="F104" s="111"/>
      <c r="G104" s="111"/>
      <c r="H104" s="111"/>
      <c r="I104" s="111"/>
      <c r="J104" s="112">
        <f>J219</f>
        <v>0</v>
      </c>
      <c r="L104" s="109"/>
    </row>
    <row r="105" spans="1:47" s="73" customFormat="1" ht="19.899999999999999" customHeight="1">
      <c r="B105" s="113"/>
      <c r="D105" s="114" t="s">
        <v>120</v>
      </c>
      <c r="E105" s="115"/>
      <c r="F105" s="115"/>
      <c r="G105" s="115"/>
      <c r="H105" s="115"/>
      <c r="I105" s="115"/>
      <c r="J105" s="116">
        <f>J220</f>
        <v>0</v>
      </c>
      <c r="L105" s="113"/>
    </row>
    <row r="106" spans="1:47" s="73" customFormat="1" ht="19.899999999999999" customHeight="1">
      <c r="B106" s="113"/>
      <c r="D106" s="114" t="s">
        <v>121</v>
      </c>
      <c r="E106" s="115"/>
      <c r="F106" s="115"/>
      <c r="G106" s="115"/>
      <c r="H106" s="115"/>
      <c r="I106" s="115"/>
      <c r="J106" s="116">
        <f>J223</f>
        <v>0</v>
      </c>
      <c r="L106" s="113"/>
    </row>
    <row r="107" spans="1:47" s="17" customFormat="1" ht="21.95" customHeight="1">
      <c r="A107" s="13"/>
      <c r="B107" s="14"/>
      <c r="C107" s="13"/>
      <c r="D107" s="13"/>
      <c r="E107" s="13"/>
      <c r="F107" s="13"/>
      <c r="G107" s="13"/>
      <c r="H107" s="13"/>
      <c r="I107" s="13"/>
      <c r="J107" s="13"/>
      <c r="K107" s="13"/>
      <c r="L107" s="24"/>
      <c r="S107" s="13"/>
      <c r="T107" s="13"/>
      <c r="U107" s="13"/>
      <c r="V107" s="13"/>
      <c r="W107" s="13"/>
      <c r="X107" s="13"/>
      <c r="Y107" s="13"/>
      <c r="Z107" s="13"/>
      <c r="AA107" s="13"/>
      <c r="AB107" s="13"/>
      <c r="AC107" s="13"/>
      <c r="AD107" s="13"/>
      <c r="AE107" s="13"/>
    </row>
    <row r="108" spans="1:47" s="17" customFormat="1" ht="6.95" customHeight="1">
      <c r="A108" s="13"/>
      <c r="B108" s="29"/>
      <c r="C108" s="30"/>
      <c r="D108" s="30"/>
      <c r="E108" s="30"/>
      <c r="F108" s="30"/>
      <c r="G108" s="30"/>
      <c r="H108" s="30"/>
      <c r="I108" s="30"/>
      <c r="J108" s="30"/>
      <c r="K108" s="30"/>
      <c r="L108" s="24"/>
      <c r="S108" s="13"/>
      <c r="T108" s="13"/>
      <c r="U108" s="13"/>
      <c r="V108" s="13"/>
      <c r="W108" s="13"/>
      <c r="X108" s="13"/>
      <c r="Y108" s="13"/>
      <c r="Z108" s="13"/>
      <c r="AA108" s="13"/>
      <c r="AB108" s="13"/>
      <c r="AC108" s="13"/>
      <c r="AD108" s="13"/>
      <c r="AE108" s="13"/>
    </row>
    <row r="112" spans="1:47" s="17" customFormat="1" ht="6.95" customHeight="1">
      <c r="A112" s="13"/>
      <c r="B112" s="31"/>
      <c r="C112" s="32"/>
      <c r="D112" s="32"/>
      <c r="E112" s="32"/>
      <c r="F112" s="32"/>
      <c r="G112" s="32"/>
      <c r="H112" s="32"/>
      <c r="I112" s="32"/>
      <c r="J112" s="32"/>
      <c r="K112" s="32"/>
      <c r="L112" s="24"/>
      <c r="S112" s="13"/>
      <c r="T112" s="13"/>
      <c r="U112" s="13"/>
      <c r="V112" s="13"/>
      <c r="W112" s="13"/>
      <c r="X112" s="13"/>
      <c r="Y112" s="13"/>
      <c r="Z112" s="13"/>
      <c r="AA112" s="13"/>
      <c r="AB112" s="13"/>
      <c r="AC112" s="13"/>
      <c r="AD112" s="13"/>
      <c r="AE112" s="13"/>
    </row>
    <row r="113" spans="1:63" s="17" customFormat="1" ht="24.95" customHeight="1">
      <c r="A113" s="13"/>
      <c r="B113" s="14"/>
      <c r="C113" s="6" t="s">
        <v>122</v>
      </c>
      <c r="D113" s="13"/>
      <c r="E113" s="13"/>
      <c r="F113" s="13"/>
      <c r="G113" s="13"/>
      <c r="H113" s="13"/>
      <c r="I113" s="13"/>
      <c r="J113" s="13"/>
      <c r="K113" s="13"/>
      <c r="L113" s="24"/>
      <c r="S113" s="13"/>
      <c r="T113" s="13"/>
      <c r="U113" s="13"/>
      <c r="V113" s="13"/>
      <c r="W113" s="13"/>
      <c r="X113" s="13"/>
      <c r="Y113" s="13"/>
      <c r="Z113" s="13"/>
      <c r="AA113" s="13"/>
      <c r="AB113" s="13"/>
      <c r="AC113" s="13"/>
      <c r="AD113" s="13"/>
      <c r="AE113" s="13"/>
    </row>
    <row r="114" spans="1:63" s="17" customFormat="1" ht="6.95" customHeight="1">
      <c r="A114" s="13"/>
      <c r="B114" s="14"/>
      <c r="C114" s="13"/>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12" customHeight="1">
      <c r="A115" s="13"/>
      <c r="B115" s="14"/>
      <c r="C115" s="10" t="s">
        <v>13</v>
      </c>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6.5" customHeight="1">
      <c r="A116" s="13"/>
      <c r="B116" s="14"/>
      <c r="C116" s="13"/>
      <c r="D116" s="13"/>
      <c r="E116" s="289" t="str">
        <f>E7</f>
        <v>Infastruktrura pro elektromobilitu II, část 3 Lokalita Vítkovická</v>
      </c>
      <c r="F116" s="289"/>
      <c r="G116" s="289"/>
      <c r="H116" s="289"/>
      <c r="I116" s="13"/>
      <c r="J116" s="13"/>
      <c r="K116" s="13"/>
      <c r="L116" s="24"/>
      <c r="S116" s="13"/>
      <c r="T116" s="13"/>
      <c r="U116" s="13"/>
      <c r="V116" s="13"/>
      <c r="W116" s="13"/>
      <c r="X116" s="13"/>
      <c r="Y116" s="13"/>
      <c r="Z116" s="13"/>
      <c r="AA116" s="13"/>
      <c r="AB116" s="13"/>
      <c r="AC116" s="13"/>
      <c r="AD116" s="13"/>
      <c r="AE116" s="13"/>
    </row>
    <row r="117" spans="1:63" ht="12" customHeight="1">
      <c r="B117" s="5"/>
      <c r="C117" s="10" t="s">
        <v>104</v>
      </c>
      <c r="L117" s="5"/>
    </row>
    <row r="118" spans="1:63" s="17" customFormat="1" ht="16.5" customHeight="1">
      <c r="A118" s="13"/>
      <c r="B118" s="14"/>
      <c r="C118" s="13"/>
      <c r="D118" s="13"/>
      <c r="E118" s="289" t="s">
        <v>105</v>
      </c>
      <c r="F118" s="289"/>
      <c r="G118" s="289"/>
      <c r="H118" s="289"/>
      <c r="I118" s="13"/>
      <c r="J118" s="13"/>
      <c r="K118" s="13"/>
      <c r="L118" s="24"/>
      <c r="S118" s="13"/>
      <c r="T118" s="13"/>
      <c r="U118" s="13"/>
      <c r="V118" s="13"/>
      <c r="W118" s="13"/>
      <c r="X118" s="13"/>
      <c r="Y118" s="13"/>
      <c r="Z118" s="13"/>
      <c r="AA118" s="13"/>
      <c r="AB118" s="13"/>
      <c r="AC118" s="13"/>
      <c r="AD118" s="13"/>
      <c r="AE118" s="13"/>
    </row>
    <row r="119" spans="1:63" s="17" customFormat="1" ht="12" customHeight="1">
      <c r="A119" s="13"/>
      <c r="B119" s="14"/>
      <c r="C119" s="10" t="s">
        <v>106</v>
      </c>
      <c r="D119" s="13"/>
      <c r="E119" s="13"/>
      <c r="F119" s="13"/>
      <c r="G119" s="13"/>
      <c r="H119" s="13"/>
      <c r="I119" s="13"/>
      <c r="J119" s="13"/>
      <c r="K119" s="13"/>
      <c r="L119" s="24"/>
      <c r="S119" s="13"/>
      <c r="T119" s="13"/>
      <c r="U119" s="13"/>
      <c r="V119" s="13"/>
      <c r="W119" s="13"/>
      <c r="X119" s="13"/>
      <c r="Y119" s="13"/>
      <c r="Z119" s="13"/>
      <c r="AA119" s="13"/>
      <c r="AB119" s="13"/>
      <c r="AC119" s="13"/>
      <c r="AD119" s="13"/>
      <c r="AE119" s="13"/>
    </row>
    <row r="120" spans="1:63" s="17" customFormat="1" ht="16.5" customHeight="1">
      <c r="A120" s="13"/>
      <c r="B120" s="14"/>
      <c r="C120" s="13"/>
      <c r="D120" s="13"/>
      <c r="E120" s="271" t="str">
        <f>E11</f>
        <v>02 - Komunikace a zpevněné plochy</v>
      </c>
      <c r="F120" s="271"/>
      <c r="G120" s="271"/>
      <c r="H120" s="271"/>
      <c r="I120" s="13"/>
      <c r="J120" s="13"/>
      <c r="K120" s="13"/>
      <c r="L120" s="24"/>
      <c r="S120" s="13"/>
      <c r="T120" s="13"/>
      <c r="U120" s="13"/>
      <c r="V120" s="13"/>
      <c r="W120" s="13"/>
      <c r="X120" s="13"/>
      <c r="Y120" s="13"/>
      <c r="Z120" s="13"/>
      <c r="AA120" s="13"/>
      <c r="AB120" s="13"/>
      <c r="AC120" s="13"/>
      <c r="AD120" s="13"/>
      <c r="AE120" s="13"/>
    </row>
    <row r="121" spans="1:63" s="17" customFormat="1" ht="6.95" customHeight="1">
      <c r="A121" s="13"/>
      <c r="B121" s="14"/>
      <c r="C121" s="13"/>
      <c r="D121" s="13"/>
      <c r="E121" s="13"/>
      <c r="F121" s="13"/>
      <c r="G121" s="13"/>
      <c r="H121" s="13"/>
      <c r="I121" s="13"/>
      <c r="J121" s="13"/>
      <c r="K121" s="13"/>
      <c r="L121" s="24"/>
      <c r="S121" s="13"/>
      <c r="T121" s="13"/>
      <c r="U121" s="13"/>
      <c r="V121" s="13"/>
      <c r="W121" s="13"/>
      <c r="X121" s="13"/>
      <c r="Y121" s="13"/>
      <c r="Z121" s="13"/>
      <c r="AA121" s="13"/>
      <c r="AB121" s="13"/>
      <c r="AC121" s="13"/>
      <c r="AD121" s="13"/>
      <c r="AE121" s="13"/>
    </row>
    <row r="122" spans="1:63" s="17" customFormat="1" ht="12" customHeight="1">
      <c r="A122" s="13"/>
      <c r="B122" s="14"/>
      <c r="C122" s="10" t="s">
        <v>19</v>
      </c>
      <c r="D122" s="13"/>
      <c r="E122" s="13"/>
      <c r="F122" s="11" t="str">
        <f>F14</f>
        <v>Ostrava - DPO Vítkovická</v>
      </c>
      <c r="G122" s="13"/>
      <c r="H122" s="13"/>
      <c r="I122" s="10" t="s">
        <v>21</v>
      </c>
      <c r="J122" s="85" t="str">
        <f>IF(J14="","",J14)</f>
        <v>18. 3. 2022</v>
      </c>
      <c r="K122" s="13"/>
      <c r="L122" s="24"/>
      <c r="S122" s="13"/>
      <c r="T122" s="13"/>
      <c r="U122" s="13"/>
      <c r="V122" s="13"/>
      <c r="W122" s="13"/>
      <c r="X122" s="13"/>
      <c r="Y122" s="13"/>
      <c r="Z122" s="13"/>
      <c r="AA122" s="13"/>
      <c r="AB122" s="13"/>
      <c r="AC122" s="13"/>
      <c r="AD122" s="13"/>
      <c r="AE122" s="13"/>
    </row>
    <row r="123" spans="1:63" s="17" customFormat="1" ht="6.95" customHeight="1">
      <c r="A123" s="13"/>
      <c r="B123" s="14"/>
      <c r="C123" s="13"/>
      <c r="D123" s="13"/>
      <c r="E123" s="13"/>
      <c r="F123" s="13"/>
      <c r="G123" s="13"/>
      <c r="H123" s="13"/>
      <c r="I123" s="13"/>
      <c r="J123" s="13"/>
      <c r="K123" s="13"/>
      <c r="L123" s="24"/>
      <c r="S123" s="13"/>
      <c r="T123" s="13"/>
      <c r="U123" s="13"/>
      <c r="V123" s="13"/>
      <c r="W123" s="13"/>
      <c r="X123" s="13"/>
      <c r="Y123" s="13"/>
      <c r="Z123" s="13"/>
      <c r="AA123" s="13"/>
      <c r="AB123" s="13"/>
      <c r="AC123" s="13"/>
      <c r="AD123" s="13"/>
      <c r="AE123" s="13"/>
    </row>
    <row r="124" spans="1:63" s="17" customFormat="1" ht="15.2" customHeight="1">
      <c r="A124" s="13"/>
      <c r="B124" s="14"/>
      <c r="C124" s="10" t="s">
        <v>25</v>
      </c>
      <c r="D124" s="13"/>
      <c r="E124" s="13"/>
      <c r="F124" s="11" t="str">
        <f>E17</f>
        <v xml:space="preserve"> </v>
      </c>
      <c r="G124" s="13"/>
      <c r="H124" s="13"/>
      <c r="I124" s="10" t="s">
        <v>30</v>
      </c>
      <c r="J124" s="104" t="str">
        <f>E23</f>
        <v xml:space="preserve"> </v>
      </c>
      <c r="K124" s="13"/>
      <c r="L124" s="24"/>
      <c r="S124" s="13"/>
      <c r="T124" s="13"/>
      <c r="U124" s="13"/>
      <c r="V124" s="13"/>
      <c r="W124" s="13"/>
      <c r="X124" s="13"/>
      <c r="Y124" s="13"/>
      <c r="Z124" s="13"/>
      <c r="AA124" s="13"/>
      <c r="AB124" s="13"/>
      <c r="AC124" s="13"/>
      <c r="AD124" s="13"/>
      <c r="AE124" s="13"/>
    </row>
    <row r="125" spans="1:63" s="17" customFormat="1" ht="15.2" customHeight="1">
      <c r="A125" s="13"/>
      <c r="B125" s="14"/>
      <c r="C125" s="10" t="s">
        <v>29</v>
      </c>
      <c r="D125" s="13"/>
      <c r="E125" s="13"/>
      <c r="F125" s="11" t="str">
        <f>IF(E20="","",E20)</f>
        <v xml:space="preserve"> </v>
      </c>
      <c r="G125" s="13"/>
      <c r="H125" s="13"/>
      <c r="I125" s="10" t="s">
        <v>32</v>
      </c>
      <c r="J125" s="104" t="str">
        <f>E26</f>
        <v xml:space="preserve"> </v>
      </c>
      <c r="K125" s="13"/>
      <c r="L125" s="24"/>
      <c r="S125" s="13"/>
      <c r="T125" s="13"/>
      <c r="U125" s="13"/>
      <c r="V125" s="13"/>
      <c r="W125" s="13"/>
      <c r="X125" s="13"/>
      <c r="Y125" s="13"/>
      <c r="Z125" s="13"/>
      <c r="AA125" s="13"/>
      <c r="AB125" s="13"/>
      <c r="AC125" s="13"/>
      <c r="AD125" s="13"/>
      <c r="AE125" s="13"/>
    </row>
    <row r="126" spans="1:63" s="17" customFormat="1" ht="10.35" customHeight="1">
      <c r="A126" s="13"/>
      <c r="B126" s="14"/>
      <c r="C126" s="13"/>
      <c r="D126" s="13"/>
      <c r="E126" s="13"/>
      <c r="F126" s="13"/>
      <c r="G126" s="13"/>
      <c r="H126" s="13"/>
      <c r="I126" s="13"/>
      <c r="J126" s="13"/>
      <c r="K126" s="13"/>
      <c r="L126" s="24"/>
      <c r="S126" s="13"/>
      <c r="T126" s="13"/>
      <c r="U126" s="13"/>
      <c r="V126" s="13"/>
      <c r="W126" s="13"/>
      <c r="X126" s="13"/>
      <c r="Y126" s="13"/>
      <c r="Z126" s="13"/>
      <c r="AA126" s="13"/>
      <c r="AB126" s="13"/>
      <c r="AC126" s="13"/>
      <c r="AD126" s="13"/>
      <c r="AE126" s="13"/>
    </row>
    <row r="127" spans="1:63" s="124" customFormat="1" ht="29.25" customHeight="1">
      <c r="A127" s="117"/>
      <c r="B127" s="118"/>
      <c r="C127" s="119" t="s">
        <v>123</v>
      </c>
      <c r="D127" s="120" t="s">
        <v>59</v>
      </c>
      <c r="E127" s="120" t="s">
        <v>55</v>
      </c>
      <c r="F127" s="120" t="s">
        <v>56</v>
      </c>
      <c r="G127" s="120" t="s">
        <v>124</v>
      </c>
      <c r="H127" s="120" t="s">
        <v>125</v>
      </c>
      <c r="I127" s="120" t="s">
        <v>126</v>
      </c>
      <c r="J127" s="121" t="s">
        <v>110</v>
      </c>
      <c r="K127" s="122" t="s">
        <v>127</v>
      </c>
      <c r="L127" s="123"/>
      <c r="M127" s="45"/>
      <c r="N127" s="46" t="s">
        <v>38</v>
      </c>
      <c r="O127" s="46" t="s">
        <v>128</v>
      </c>
      <c r="P127" s="46" t="s">
        <v>129</v>
      </c>
      <c r="Q127" s="46" t="s">
        <v>130</v>
      </c>
      <c r="R127" s="46" t="s">
        <v>131</v>
      </c>
      <c r="S127" s="46" t="s">
        <v>132</v>
      </c>
      <c r="T127" s="47" t="s">
        <v>133</v>
      </c>
      <c r="U127" s="117"/>
      <c r="V127" s="117"/>
      <c r="W127" s="117"/>
      <c r="X127" s="117"/>
      <c r="Y127" s="117"/>
      <c r="Z127" s="117"/>
      <c r="AA127" s="117"/>
      <c r="AB127" s="117"/>
      <c r="AC127" s="117"/>
      <c r="AD127" s="117"/>
      <c r="AE127" s="117"/>
    </row>
    <row r="128" spans="1:63" s="17" customFormat="1" ht="22.9" customHeight="1">
      <c r="A128" s="13"/>
      <c r="B128" s="14"/>
      <c r="C128" s="53" t="s">
        <v>134</v>
      </c>
      <c r="D128" s="13"/>
      <c r="E128" s="13"/>
      <c r="F128" s="13"/>
      <c r="G128" s="13"/>
      <c r="H128" s="13"/>
      <c r="I128" s="13"/>
      <c r="J128" s="125">
        <f>BK128</f>
        <v>0</v>
      </c>
      <c r="K128" s="13"/>
      <c r="L128" s="14"/>
      <c r="M128" s="48"/>
      <c r="N128" s="39"/>
      <c r="O128" s="49"/>
      <c r="P128" s="126">
        <f>P129+P219</f>
        <v>2540.9506280000001</v>
      </c>
      <c r="Q128" s="49"/>
      <c r="R128" s="126">
        <f>R129+R219</f>
        <v>2691.6314252000002</v>
      </c>
      <c r="S128" s="49"/>
      <c r="T128" s="127">
        <f>T129+T219</f>
        <v>324.84899999999993</v>
      </c>
      <c r="U128" s="13"/>
      <c r="V128" s="13"/>
      <c r="W128" s="13"/>
      <c r="X128" s="13"/>
      <c r="Y128" s="13"/>
      <c r="Z128" s="13"/>
      <c r="AA128" s="13"/>
      <c r="AB128" s="13"/>
      <c r="AC128" s="13"/>
      <c r="AD128" s="13"/>
      <c r="AE128" s="13"/>
      <c r="AT128" s="2" t="s">
        <v>73</v>
      </c>
      <c r="AU128" s="2" t="s">
        <v>112</v>
      </c>
      <c r="BK128" s="128">
        <f>BK129+BK219</f>
        <v>0</v>
      </c>
    </row>
    <row r="129" spans="1:65" s="129" customFormat="1" ht="25.9" customHeight="1">
      <c r="B129" s="130"/>
      <c r="D129" s="131" t="s">
        <v>73</v>
      </c>
      <c r="E129" s="132" t="s">
        <v>135</v>
      </c>
      <c r="F129" s="132" t="s">
        <v>136</v>
      </c>
      <c r="J129" s="133">
        <f>BK129</f>
        <v>0</v>
      </c>
      <c r="L129" s="130"/>
      <c r="M129" s="134"/>
      <c r="N129" s="135"/>
      <c r="O129" s="135"/>
      <c r="P129" s="136">
        <f>P130+P156+P172+P176</f>
        <v>2540.9506280000001</v>
      </c>
      <c r="Q129" s="135"/>
      <c r="R129" s="136">
        <f>R130+R156+R172+R176</f>
        <v>2691.6314252000002</v>
      </c>
      <c r="S129" s="135"/>
      <c r="T129" s="137">
        <f>T130+T156+T172+T176</f>
        <v>324.84899999999993</v>
      </c>
      <c r="AR129" s="131" t="s">
        <v>18</v>
      </c>
      <c r="AT129" s="138" t="s">
        <v>73</v>
      </c>
      <c r="AU129" s="138" t="s">
        <v>74</v>
      </c>
      <c r="AY129" s="131" t="s">
        <v>137</v>
      </c>
      <c r="BK129" s="139">
        <f>BK130+BK156+BK172+BK176</f>
        <v>0</v>
      </c>
    </row>
    <row r="130" spans="1:65" s="129" customFormat="1" ht="22.9" customHeight="1">
      <c r="B130" s="130"/>
      <c r="D130" s="131" t="s">
        <v>73</v>
      </c>
      <c r="E130" s="140" t="s">
        <v>18</v>
      </c>
      <c r="F130" s="140" t="s">
        <v>138</v>
      </c>
      <c r="J130" s="141">
        <f>BK130</f>
        <v>0</v>
      </c>
      <c r="L130" s="130"/>
      <c r="M130" s="134"/>
      <c r="N130" s="135"/>
      <c r="O130" s="135"/>
      <c r="P130" s="136">
        <f>SUM(P131:P155)</f>
        <v>485.41602899999998</v>
      </c>
      <c r="Q130" s="135"/>
      <c r="R130" s="136">
        <f>SUM(R131:R155)</f>
        <v>1.9648000000000002E-2</v>
      </c>
      <c r="S130" s="135"/>
      <c r="T130" s="137">
        <f>SUM(T131:T155)</f>
        <v>279.08099999999996</v>
      </c>
      <c r="AR130" s="131" t="s">
        <v>18</v>
      </c>
      <c r="AT130" s="138" t="s">
        <v>73</v>
      </c>
      <c r="AU130" s="138" t="s">
        <v>18</v>
      </c>
      <c r="AY130" s="131" t="s">
        <v>137</v>
      </c>
      <c r="BK130" s="139">
        <f>SUM(BK131:BK155)</f>
        <v>0</v>
      </c>
    </row>
    <row r="131" spans="1:65" s="17" customFormat="1" ht="24.2" customHeight="1">
      <c r="A131" s="13"/>
      <c r="B131" s="142"/>
      <c r="C131" s="226" t="s">
        <v>361</v>
      </c>
      <c r="D131" s="226" t="s">
        <v>140</v>
      </c>
      <c r="E131" s="227" t="s">
        <v>362</v>
      </c>
      <c r="F131" s="228" t="s">
        <v>363</v>
      </c>
      <c r="G131" s="229" t="s">
        <v>221</v>
      </c>
      <c r="H131" s="230">
        <v>20</v>
      </c>
      <c r="I131" s="143"/>
      <c r="J131" s="259">
        <f>ROUND(I131*H131,2)</f>
        <v>0</v>
      </c>
      <c r="K131" s="144"/>
      <c r="L131" s="14"/>
      <c r="M131" s="145"/>
      <c r="N131" s="146" t="s">
        <v>39</v>
      </c>
      <c r="O131" s="147">
        <v>0.21</v>
      </c>
      <c r="P131" s="147">
        <f>O131*H131</f>
        <v>4.2</v>
      </c>
      <c r="Q131" s="147">
        <v>0</v>
      </c>
      <c r="R131" s="147">
        <f>Q131*H131</f>
        <v>0</v>
      </c>
      <c r="S131" s="147">
        <v>0.26</v>
      </c>
      <c r="T131" s="148">
        <f>S131*H131</f>
        <v>5.2</v>
      </c>
      <c r="U131" s="13"/>
      <c r="V131" s="13"/>
      <c r="W131" s="13"/>
      <c r="X131" s="13"/>
      <c r="Y131" s="13"/>
      <c r="Z131" s="13"/>
      <c r="AA131" s="13"/>
      <c r="AB131" s="13"/>
      <c r="AC131" s="13"/>
      <c r="AD131" s="13"/>
      <c r="AE131" s="13"/>
      <c r="AR131" s="149" t="s">
        <v>144</v>
      </c>
      <c r="AT131" s="149" t="s">
        <v>140</v>
      </c>
      <c r="AU131" s="149" t="s">
        <v>85</v>
      </c>
      <c r="AY131" s="2" t="s">
        <v>137</v>
      </c>
      <c r="BE131" s="150">
        <f>IF(N131="základní",J131,0)</f>
        <v>0</v>
      </c>
      <c r="BF131" s="150">
        <f>IF(N131="snížená",J131,0)</f>
        <v>0</v>
      </c>
      <c r="BG131" s="150">
        <f>IF(N131="zákl. přenesená",J131,0)</f>
        <v>0</v>
      </c>
      <c r="BH131" s="150">
        <f>IF(N131="sníž. přenesená",J131,0)</f>
        <v>0</v>
      </c>
      <c r="BI131" s="150">
        <f>IF(N131="nulová",J131,0)</f>
        <v>0</v>
      </c>
      <c r="BJ131" s="2" t="s">
        <v>18</v>
      </c>
      <c r="BK131" s="150">
        <f>ROUND(I131*H131,2)</f>
        <v>0</v>
      </c>
      <c r="BL131" s="2" t="s">
        <v>144</v>
      </c>
      <c r="BM131" s="149" t="s">
        <v>364</v>
      </c>
    </row>
    <row r="132" spans="1:65" s="151" customFormat="1">
      <c r="B132" s="152"/>
      <c r="C132" s="232"/>
      <c r="D132" s="233" t="s">
        <v>146</v>
      </c>
      <c r="E132" s="234"/>
      <c r="F132" s="235" t="s">
        <v>365</v>
      </c>
      <c r="G132" s="232"/>
      <c r="H132" s="236">
        <v>20</v>
      </c>
      <c r="I132" s="173"/>
      <c r="J132" s="232"/>
      <c r="L132" s="152"/>
      <c r="M132" s="154"/>
      <c r="N132" s="155"/>
      <c r="O132" s="155"/>
      <c r="P132" s="155"/>
      <c r="Q132" s="155"/>
      <c r="R132" s="155"/>
      <c r="S132" s="155"/>
      <c r="T132" s="156"/>
      <c r="AT132" s="153" t="s">
        <v>146</v>
      </c>
      <c r="AU132" s="153" t="s">
        <v>85</v>
      </c>
      <c r="AV132" s="151" t="s">
        <v>85</v>
      </c>
      <c r="AW132" s="151" t="s">
        <v>31</v>
      </c>
      <c r="AX132" s="151" t="s">
        <v>18</v>
      </c>
      <c r="AY132" s="153" t="s">
        <v>137</v>
      </c>
    </row>
    <row r="133" spans="1:65" s="17" customFormat="1" ht="24.2" customHeight="1">
      <c r="A133" s="13"/>
      <c r="B133" s="142"/>
      <c r="C133" s="226" t="s">
        <v>366</v>
      </c>
      <c r="D133" s="226" t="s">
        <v>140</v>
      </c>
      <c r="E133" s="227" t="s">
        <v>367</v>
      </c>
      <c r="F133" s="228" t="s">
        <v>368</v>
      </c>
      <c r="G133" s="229" t="s">
        <v>221</v>
      </c>
      <c r="H133" s="230">
        <v>1237</v>
      </c>
      <c r="I133" s="143"/>
      <c r="J133" s="259">
        <f>ROUND(I133*H133,2)</f>
        <v>0</v>
      </c>
      <c r="K133" s="144"/>
      <c r="L133" s="14"/>
      <c r="M133" s="145"/>
      <c r="N133" s="146" t="s">
        <v>39</v>
      </c>
      <c r="O133" s="147">
        <v>7.8E-2</v>
      </c>
      <c r="P133" s="147">
        <f>O133*H133</f>
        <v>96.486000000000004</v>
      </c>
      <c r="Q133" s="147">
        <v>0</v>
      </c>
      <c r="R133" s="147">
        <f>Q133*H133</f>
        <v>0</v>
      </c>
      <c r="S133" s="147">
        <v>0.18099999999999999</v>
      </c>
      <c r="T133" s="148">
        <f>S133*H133</f>
        <v>223.89699999999999</v>
      </c>
      <c r="U133" s="13"/>
      <c r="V133" s="13"/>
      <c r="W133" s="13"/>
      <c r="X133" s="13"/>
      <c r="Y133" s="13"/>
      <c r="Z133" s="13"/>
      <c r="AA133" s="13"/>
      <c r="AB133" s="13"/>
      <c r="AC133" s="13"/>
      <c r="AD133" s="13"/>
      <c r="AE133" s="13"/>
      <c r="AR133" s="149" t="s">
        <v>144</v>
      </c>
      <c r="AT133" s="149" t="s">
        <v>140</v>
      </c>
      <c r="AU133" s="149" t="s">
        <v>85</v>
      </c>
      <c r="AY133" s="2" t="s">
        <v>137</v>
      </c>
      <c r="BE133" s="150">
        <f>IF(N133="základní",J133,0)</f>
        <v>0</v>
      </c>
      <c r="BF133" s="150">
        <f>IF(N133="snížená",J133,0)</f>
        <v>0</v>
      </c>
      <c r="BG133" s="150">
        <f>IF(N133="zákl. přenesená",J133,0)</f>
        <v>0</v>
      </c>
      <c r="BH133" s="150">
        <f>IF(N133="sníž. přenesená",J133,0)</f>
        <v>0</v>
      </c>
      <c r="BI133" s="150">
        <f>IF(N133="nulová",J133,0)</f>
        <v>0</v>
      </c>
      <c r="BJ133" s="2" t="s">
        <v>18</v>
      </c>
      <c r="BK133" s="150">
        <f>ROUND(I133*H133,2)</f>
        <v>0</v>
      </c>
      <c r="BL133" s="2" t="s">
        <v>144</v>
      </c>
      <c r="BM133" s="149" t="s">
        <v>369</v>
      </c>
    </row>
    <row r="134" spans="1:65" s="17" customFormat="1" ht="16.5" customHeight="1">
      <c r="A134" s="13"/>
      <c r="B134" s="142"/>
      <c r="C134" s="226" t="s">
        <v>315</v>
      </c>
      <c r="D134" s="226" t="s">
        <v>140</v>
      </c>
      <c r="E134" s="227" t="s">
        <v>370</v>
      </c>
      <c r="F134" s="228" t="s">
        <v>371</v>
      </c>
      <c r="G134" s="229" t="s">
        <v>221</v>
      </c>
      <c r="H134" s="230">
        <v>195.25</v>
      </c>
      <c r="I134" s="143"/>
      <c r="J134" s="259">
        <f>ROUND(I134*H134,2)</f>
        <v>0</v>
      </c>
      <c r="K134" s="144"/>
      <c r="L134" s="14"/>
      <c r="M134" s="145"/>
      <c r="N134" s="146" t="s">
        <v>39</v>
      </c>
      <c r="O134" s="147">
        <v>9.4E-2</v>
      </c>
      <c r="P134" s="147">
        <f>O134*H134</f>
        <v>18.3535</v>
      </c>
      <c r="Q134" s="147">
        <v>8.0000000000000007E-5</v>
      </c>
      <c r="R134" s="147">
        <f>Q134*H134</f>
        <v>1.5620000000000002E-2</v>
      </c>
      <c r="S134" s="147">
        <v>0.25600000000000001</v>
      </c>
      <c r="T134" s="148">
        <f>S134*H134</f>
        <v>49.984000000000002</v>
      </c>
      <c r="U134" s="13"/>
      <c r="V134" s="13"/>
      <c r="W134" s="13"/>
      <c r="X134" s="13"/>
      <c r="Y134" s="13"/>
      <c r="Z134" s="13"/>
      <c r="AA134" s="13"/>
      <c r="AB134" s="13"/>
      <c r="AC134" s="13"/>
      <c r="AD134" s="13"/>
      <c r="AE134" s="13"/>
      <c r="AR134" s="149" t="s">
        <v>144</v>
      </c>
      <c r="AT134" s="149" t="s">
        <v>140</v>
      </c>
      <c r="AU134" s="149" t="s">
        <v>85</v>
      </c>
      <c r="AY134" s="2" t="s">
        <v>137</v>
      </c>
      <c r="BE134" s="150">
        <f>IF(N134="základní",J134,0)</f>
        <v>0</v>
      </c>
      <c r="BF134" s="150">
        <f>IF(N134="snížená",J134,0)</f>
        <v>0</v>
      </c>
      <c r="BG134" s="150">
        <f>IF(N134="zákl. přenesená",J134,0)</f>
        <v>0</v>
      </c>
      <c r="BH134" s="150">
        <f>IF(N134="sníž. přenesená",J134,0)</f>
        <v>0</v>
      </c>
      <c r="BI134" s="150">
        <f>IF(N134="nulová",J134,0)</f>
        <v>0</v>
      </c>
      <c r="BJ134" s="2" t="s">
        <v>18</v>
      </c>
      <c r="BK134" s="150">
        <f>ROUND(I134*H134,2)</f>
        <v>0</v>
      </c>
      <c r="BL134" s="2" t="s">
        <v>144</v>
      </c>
      <c r="BM134" s="149" t="s">
        <v>372</v>
      </c>
    </row>
    <row r="135" spans="1:65" s="151" customFormat="1">
      <c r="B135" s="152"/>
      <c r="C135" s="232"/>
      <c r="D135" s="233" t="s">
        <v>146</v>
      </c>
      <c r="E135" s="234"/>
      <c r="F135" s="235" t="s">
        <v>373</v>
      </c>
      <c r="G135" s="232"/>
      <c r="H135" s="236">
        <v>195.25</v>
      </c>
      <c r="I135" s="173"/>
      <c r="J135" s="232"/>
      <c r="L135" s="152"/>
      <c r="M135" s="154"/>
      <c r="N135" s="155"/>
      <c r="O135" s="155"/>
      <c r="P135" s="155"/>
      <c r="Q135" s="155"/>
      <c r="R135" s="155"/>
      <c r="S135" s="155"/>
      <c r="T135" s="156"/>
      <c r="AT135" s="153" t="s">
        <v>146</v>
      </c>
      <c r="AU135" s="153" t="s">
        <v>85</v>
      </c>
      <c r="AV135" s="151" t="s">
        <v>85</v>
      </c>
      <c r="AW135" s="151" t="s">
        <v>31</v>
      </c>
      <c r="AX135" s="151" t="s">
        <v>18</v>
      </c>
      <c r="AY135" s="153" t="s">
        <v>137</v>
      </c>
    </row>
    <row r="136" spans="1:65" s="17" customFormat="1" ht="24.2" customHeight="1">
      <c r="A136" s="13"/>
      <c r="B136" s="142"/>
      <c r="C136" s="226" t="s">
        <v>18</v>
      </c>
      <c r="D136" s="226" t="s">
        <v>140</v>
      </c>
      <c r="E136" s="227" t="s">
        <v>374</v>
      </c>
      <c r="F136" s="228" t="s">
        <v>375</v>
      </c>
      <c r="G136" s="229" t="s">
        <v>143</v>
      </c>
      <c r="H136" s="230">
        <v>893.00199999999995</v>
      </c>
      <c r="I136" s="143"/>
      <c r="J136" s="259">
        <f>ROUND(I136*H136,2)</f>
        <v>0</v>
      </c>
      <c r="K136" s="144"/>
      <c r="L136" s="14"/>
      <c r="M136" s="145"/>
      <c r="N136" s="146" t="s">
        <v>39</v>
      </c>
      <c r="O136" s="147">
        <v>0.223</v>
      </c>
      <c r="P136" s="147">
        <f>O136*H136</f>
        <v>199.13944599999999</v>
      </c>
      <c r="Q136" s="147">
        <v>0</v>
      </c>
      <c r="R136" s="147">
        <f>Q136*H136</f>
        <v>0</v>
      </c>
      <c r="S136" s="147">
        <v>0</v>
      </c>
      <c r="T136" s="148">
        <f>S136*H136</f>
        <v>0</v>
      </c>
      <c r="U136" s="13"/>
      <c r="V136" s="13"/>
      <c r="W136" s="13"/>
      <c r="X136" s="13"/>
      <c r="Y136" s="13"/>
      <c r="Z136" s="13"/>
      <c r="AA136" s="13"/>
      <c r="AB136" s="13"/>
      <c r="AC136" s="13"/>
      <c r="AD136" s="13"/>
      <c r="AE136" s="13"/>
      <c r="AR136" s="149" t="s">
        <v>144</v>
      </c>
      <c r="AT136" s="149" t="s">
        <v>140</v>
      </c>
      <c r="AU136" s="149" t="s">
        <v>85</v>
      </c>
      <c r="AY136" s="2" t="s">
        <v>137</v>
      </c>
      <c r="BE136" s="150">
        <f>IF(N136="základní",J136,0)</f>
        <v>0</v>
      </c>
      <c r="BF136" s="150">
        <f>IF(N136="snížená",J136,0)</f>
        <v>0</v>
      </c>
      <c r="BG136" s="150">
        <f>IF(N136="zákl. přenesená",J136,0)</f>
        <v>0</v>
      </c>
      <c r="BH136" s="150">
        <f>IF(N136="sníž. přenesená",J136,0)</f>
        <v>0</v>
      </c>
      <c r="BI136" s="150">
        <f>IF(N136="nulová",J136,0)</f>
        <v>0</v>
      </c>
      <c r="BJ136" s="2" t="s">
        <v>18</v>
      </c>
      <c r="BK136" s="150">
        <f>ROUND(I136*H136,2)</f>
        <v>0</v>
      </c>
      <c r="BL136" s="2" t="s">
        <v>144</v>
      </c>
      <c r="BM136" s="149" t="s">
        <v>376</v>
      </c>
    </row>
    <row r="137" spans="1:65" s="151" customFormat="1" ht="22.5">
      <c r="B137" s="152"/>
      <c r="C137" s="232"/>
      <c r="D137" s="233" t="s">
        <v>146</v>
      </c>
      <c r="E137" s="234"/>
      <c r="F137" s="235" t="s">
        <v>377</v>
      </c>
      <c r="G137" s="232"/>
      <c r="H137" s="236">
        <v>495.50200000000001</v>
      </c>
      <c r="I137" s="173"/>
      <c r="J137" s="232"/>
      <c r="L137" s="152"/>
      <c r="M137" s="154"/>
      <c r="N137" s="155"/>
      <c r="O137" s="155"/>
      <c r="P137" s="155"/>
      <c r="Q137" s="155"/>
      <c r="R137" s="155"/>
      <c r="S137" s="155"/>
      <c r="T137" s="156"/>
      <c r="AT137" s="153" t="s">
        <v>146</v>
      </c>
      <c r="AU137" s="153" t="s">
        <v>85</v>
      </c>
      <c r="AV137" s="151" t="s">
        <v>85</v>
      </c>
      <c r="AW137" s="151" t="s">
        <v>31</v>
      </c>
      <c r="AX137" s="151" t="s">
        <v>74</v>
      </c>
      <c r="AY137" s="153" t="s">
        <v>137</v>
      </c>
    </row>
    <row r="138" spans="1:65" s="151" customFormat="1">
      <c r="B138" s="152"/>
      <c r="C138" s="232"/>
      <c r="D138" s="233" t="s">
        <v>146</v>
      </c>
      <c r="E138" s="234"/>
      <c r="F138" s="235" t="s">
        <v>378</v>
      </c>
      <c r="G138" s="232"/>
      <c r="H138" s="236">
        <v>129</v>
      </c>
      <c r="I138" s="173"/>
      <c r="J138" s="232"/>
      <c r="L138" s="152"/>
      <c r="M138" s="154"/>
      <c r="N138" s="155"/>
      <c r="O138" s="155"/>
      <c r="P138" s="155"/>
      <c r="Q138" s="155"/>
      <c r="R138" s="155"/>
      <c r="S138" s="155"/>
      <c r="T138" s="156"/>
      <c r="AT138" s="153" t="s">
        <v>146</v>
      </c>
      <c r="AU138" s="153" t="s">
        <v>85</v>
      </c>
      <c r="AV138" s="151" t="s">
        <v>85</v>
      </c>
      <c r="AW138" s="151" t="s">
        <v>31</v>
      </c>
      <c r="AX138" s="151" t="s">
        <v>74</v>
      </c>
      <c r="AY138" s="153" t="s">
        <v>137</v>
      </c>
    </row>
    <row r="139" spans="1:65" s="151" customFormat="1">
      <c r="B139" s="152"/>
      <c r="C139" s="232"/>
      <c r="D139" s="233" t="s">
        <v>146</v>
      </c>
      <c r="E139" s="234"/>
      <c r="F139" s="235" t="s">
        <v>379</v>
      </c>
      <c r="G139" s="232"/>
      <c r="H139" s="236">
        <v>268.5</v>
      </c>
      <c r="I139" s="173"/>
      <c r="J139" s="232"/>
      <c r="L139" s="152"/>
      <c r="M139" s="154"/>
      <c r="N139" s="155"/>
      <c r="O139" s="155"/>
      <c r="P139" s="155"/>
      <c r="Q139" s="155"/>
      <c r="R139" s="155"/>
      <c r="S139" s="155"/>
      <c r="T139" s="156"/>
      <c r="AT139" s="153" t="s">
        <v>146</v>
      </c>
      <c r="AU139" s="153" t="s">
        <v>85</v>
      </c>
      <c r="AV139" s="151" t="s">
        <v>85</v>
      </c>
      <c r="AW139" s="151" t="s">
        <v>31</v>
      </c>
      <c r="AX139" s="151" t="s">
        <v>74</v>
      </c>
      <c r="AY139" s="153" t="s">
        <v>137</v>
      </c>
    </row>
    <row r="140" spans="1:65" s="157" customFormat="1">
      <c r="B140" s="158"/>
      <c r="C140" s="238"/>
      <c r="D140" s="233" t="s">
        <v>146</v>
      </c>
      <c r="E140" s="239"/>
      <c r="F140" s="240" t="s">
        <v>151</v>
      </c>
      <c r="G140" s="238"/>
      <c r="H140" s="241">
        <v>893.00199999999995</v>
      </c>
      <c r="I140" s="174"/>
      <c r="J140" s="238"/>
      <c r="L140" s="158"/>
      <c r="M140" s="160"/>
      <c r="N140" s="161"/>
      <c r="O140" s="161"/>
      <c r="P140" s="161"/>
      <c r="Q140" s="161"/>
      <c r="R140" s="161"/>
      <c r="S140" s="161"/>
      <c r="T140" s="162"/>
      <c r="AT140" s="159" t="s">
        <v>146</v>
      </c>
      <c r="AU140" s="159" t="s">
        <v>85</v>
      </c>
      <c r="AV140" s="157" t="s">
        <v>144</v>
      </c>
      <c r="AW140" s="157" t="s">
        <v>31</v>
      </c>
      <c r="AX140" s="157" t="s">
        <v>18</v>
      </c>
      <c r="AY140" s="159" t="s">
        <v>137</v>
      </c>
    </row>
    <row r="141" spans="1:65" s="17" customFormat="1" ht="24.2" customHeight="1">
      <c r="A141" s="13"/>
      <c r="B141" s="142"/>
      <c r="C141" s="226" t="s">
        <v>85</v>
      </c>
      <c r="D141" s="226" t="s">
        <v>140</v>
      </c>
      <c r="E141" s="227" t="s">
        <v>380</v>
      </c>
      <c r="F141" s="228" t="s">
        <v>381</v>
      </c>
      <c r="G141" s="229" t="s">
        <v>143</v>
      </c>
      <c r="H141" s="230">
        <v>446.50099999999998</v>
      </c>
      <c r="I141" s="143"/>
      <c r="J141" s="259">
        <f>ROUND(I141*H141,2)</f>
        <v>0</v>
      </c>
      <c r="K141" s="144"/>
      <c r="L141" s="14"/>
      <c r="M141" s="145"/>
      <c r="N141" s="146" t="s">
        <v>39</v>
      </c>
      <c r="O141" s="147">
        <v>8.3000000000000004E-2</v>
      </c>
      <c r="P141" s="147">
        <f>O141*H141</f>
        <v>37.059583000000003</v>
      </c>
      <c r="Q141" s="147">
        <v>0</v>
      </c>
      <c r="R141" s="147">
        <f>Q141*H141</f>
        <v>0</v>
      </c>
      <c r="S141" s="147">
        <v>0</v>
      </c>
      <c r="T141" s="148">
        <f>S141*H141</f>
        <v>0</v>
      </c>
      <c r="U141" s="13"/>
      <c r="V141" s="13"/>
      <c r="W141" s="13"/>
      <c r="X141" s="13"/>
      <c r="Y141" s="13"/>
      <c r="Z141" s="13"/>
      <c r="AA141" s="13"/>
      <c r="AB141" s="13"/>
      <c r="AC141" s="13"/>
      <c r="AD141" s="13"/>
      <c r="AE141" s="13"/>
      <c r="AR141" s="149" t="s">
        <v>144</v>
      </c>
      <c r="AT141" s="149" t="s">
        <v>140</v>
      </c>
      <c r="AU141" s="149" t="s">
        <v>85</v>
      </c>
      <c r="AY141" s="2" t="s">
        <v>137</v>
      </c>
      <c r="BE141" s="150">
        <f>IF(N141="základní",J141,0)</f>
        <v>0</v>
      </c>
      <c r="BF141" s="150">
        <f>IF(N141="snížená",J141,0)</f>
        <v>0</v>
      </c>
      <c r="BG141" s="150">
        <f>IF(N141="zákl. přenesená",J141,0)</f>
        <v>0</v>
      </c>
      <c r="BH141" s="150">
        <f>IF(N141="sníž. přenesená",J141,0)</f>
        <v>0</v>
      </c>
      <c r="BI141" s="150">
        <f>IF(N141="nulová",J141,0)</f>
        <v>0</v>
      </c>
      <c r="BJ141" s="2" t="s">
        <v>18</v>
      </c>
      <c r="BK141" s="150">
        <f>ROUND(I141*H141,2)</f>
        <v>0</v>
      </c>
      <c r="BL141" s="2" t="s">
        <v>144</v>
      </c>
      <c r="BM141" s="149" t="s">
        <v>382</v>
      </c>
    </row>
    <row r="142" spans="1:65" s="151" customFormat="1">
      <c r="B142" s="152"/>
      <c r="C142" s="232"/>
      <c r="D142" s="233" t="s">
        <v>146</v>
      </c>
      <c r="E142" s="234"/>
      <c r="F142" s="235" t="s">
        <v>383</v>
      </c>
      <c r="G142" s="232"/>
      <c r="H142" s="236">
        <v>446.50099999999998</v>
      </c>
      <c r="I142" s="173"/>
      <c r="J142" s="232"/>
      <c r="L142" s="152"/>
      <c r="M142" s="154"/>
      <c r="N142" s="155"/>
      <c r="O142" s="155"/>
      <c r="P142" s="155"/>
      <c r="Q142" s="155"/>
      <c r="R142" s="155"/>
      <c r="S142" s="155"/>
      <c r="T142" s="156"/>
      <c r="AT142" s="153" t="s">
        <v>146</v>
      </c>
      <c r="AU142" s="153" t="s">
        <v>85</v>
      </c>
      <c r="AV142" s="151" t="s">
        <v>85</v>
      </c>
      <c r="AW142" s="151" t="s">
        <v>31</v>
      </c>
      <c r="AX142" s="151" t="s">
        <v>18</v>
      </c>
      <c r="AY142" s="153" t="s">
        <v>137</v>
      </c>
    </row>
    <row r="143" spans="1:65" s="17" customFormat="1" ht="24.2" customHeight="1">
      <c r="A143" s="13"/>
      <c r="B143" s="142"/>
      <c r="C143" s="226" t="s">
        <v>384</v>
      </c>
      <c r="D143" s="226" t="s">
        <v>140</v>
      </c>
      <c r="E143" s="227" t="s">
        <v>385</v>
      </c>
      <c r="F143" s="228" t="s">
        <v>167</v>
      </c>
      <c r="G143" s="229" t="s">
        <v>143</v>
      </c>
      <c r="H143" s="230">
        <v>893</v>
      </c>
      <c r="I143" s="143"/>
      <c r="J143" s="259">
        <f>ROUND(I143*H143,2)</f>
        <v>0</v>
      </c>
      <c r="K143" s="144"/>
      <c r="L143" s="14"/>
      <c r="M143" s="145"/>
      <c r="N143" s="146" t="s">
        <v>39</v>
      </c>
      <c r="O143" s="147">
        <v>8.3000000000000004E-2</v>
      </c>
      <c r="P143" s="147">
        <f>O143*H143</f>
        <v>74.119</v>
      </c>
      <c r="Q143" s="147">
        <v>0</v>
      </c>
      <c r="R143" s="147">
        <f>Q143*H143</f>
        <v>0</v>
      </c>
      <c r="S143" s="147">
        <v>0</v>
      </c>
      <c r="T143" s="148">
        <f>S143*H143</f>
        <v>0</v>
      </c>
      <c r="U143" s="13"/>
      <c r="V143" s="13"/>
      <c r="W143" s="13"/>
      <c r="X143" s="13"/>
      <c r="Y143" s="13"/>
      <c r="Z143" s="13"/>
      <c r="AA143" s="13"/>
      <c r="AB143" s="13"/>
      <c r="AC143" s="13"/>
      <c r="AD143" s="13"/>
      <c r="AE143" s="13"/>
      <c r="AR143" s="149" t="s">
        <v>144</v>
      </c>
      <c r="AT143" s="149" t="s">
        <v>140</v>
      </c>
      <c r="AU143" s="149" t="s">
        <v>85</v>
      </c>
      <c r="AY143" s="2" t="s">
        <v>137</v>
      </c>
      <c r="BE143" s="150">
        <f>IF(N143="základní",J143,0)</f>
        <v>0</v>
      </c>
      <c r="BF143" s="150">
        <f>IF(N143="snížená",J143,0)</f>
        <v>0</v>
      </c>
      <c r="BG143" s="150">
        <f>IF(N143="zákl. přenesená",J143,0)</f>
        <v>0</v>
      </c>
      <c r="BH143" s="150">
        <f>IF(N143="sníž. přenesená",J143,0)</f>
        <v>0</v>
      </c>
      <c r="BI143" s="150">
        <f>IF(N143="nulová",J143,0)</f>
        <v>0</v>
      </c>
      <c r="BJ143" s="2" t="s">
        <v>18</v>
      </c>
      <c r="BK143" s="150">
        <f>ROUND(I143*H143,2)</f>
        <v>0</v>
      </c>
      <c r="BL143" s="2" t="s">
        <v>144</v>
      </c>
      <c r="BM143" s="149" t="s">
        <v>386</v>
      </c>
    </row>
    <row r="144" spans="1:65" s="17" customFormat="1" ht="24.2" customHeight="1">
      <c r="A144" s="13"/>
      <c r="B144" s="142"/>
      <c r="C144" s="226" t="s">
        <v>198</v>
      </c>
      <c r="D144" s="226" t="s">
        <v>140</v>
      </c>
      <c r="E144" s="227" t="s">
        <v>166</v>
      </c>
      <c r="F144" s="228" t="s">
        <v>167</v>
      </c>
      <c r="G144" s="229" t="s">
        <v>143</v>
      </c>
      <c r="H144" s="230">
        <v>17.899999999999999</v>
      </c>
      <c r="I144" s="143"/>
      <c r="J144" s="259">
        <f>ROUND(I144*H144,2)</f>
        <v>0</v>
      </c>
      <c r="K144" s="144"/>
      <c r="L144" s="14"/>
      <c r="M144" s="145"/>
      <c r="N144" s="146" t="s">
        <v>39</v>
      </c>
      <c r="O144" s="147">
        <v>8.3000000000000004E-2</v>
      </c>
      <c r="P144" s="147">
        <f>O144*H144</f>
        <v>1.4857</v>
      </c>
      <c r="Q144" s="147">
        <v>0</v>
      </c>
      <c r="R144" s="147">
        <f>Q144*H144</f>
        <v>0</v>
      </c>
      <c r="S144" s="147">
        <v>0</v>
      </c>
      <c r="T144" s="148">
        <f>S144*H144</f>
        <v>0</v>
      </c>
      <c r="U144" s="13"/>
      <c r="V144" s="13"/>
      <c r="W144" s="13"/>
      <c r="X144" s="13"/>
      <c r="Y144" s="13"/>
      <c r="Z144" s="13"/>
      <c r="AA144" s="13"/>
      <c r="AB144" s="13"/>
      <c r="AC144" s="13"/>
      <c r="AD144" s="13"/>
      <c r="AE144" s="13"/>
      <c r="AR144" s="149" t="s">
        <v>144</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144</v>
      </c>
      <c r="BM144" s="149" t="s">
        <v>387</v>
      </c>
    </row>
    <row r="145" spans="1:65" s="17" customFormat="1" ht="33" customHeight="1">
      <c r="A145" s="13"/>
      <c r="B145" s="142"/>
      <c r="C145" s="226" t="s">
        <v>388</v>
      </c>
      <c r="D145" s="226" t="s">
        <v>140</v>
      </c>
      <c r="E145" s="227" t="s">
        <v>171</v>
      </c>
      <c r="F145" s="228" t="s">
        <v>172</v>
      </c>
      <c r="G145" s="229" t="s">
        <v>143</v>
      </c>
      <c r="H145" s="230">
        <v>4465</v>
      </c>
      <c r="I145" s="143"/>
      <c r="J145" s="259">
        <f>ROUND(I145*H145,2)</f>
        <v>0</v>
      </c>
      <c r="K145" s="144"/>
      <c r="L145" s="14"/>
      <c r="M145" s="145"/>
      <c r="N145" s="146" t="s">
        <v>39</v>
      </c>
      <c r="O145" s="147">
        <v>4.0000000000000001E-3</v>
      </c>
      <c r="P145" s="147">
        <f>O145*H145</f>
        <v>17.86</v>
      </c>
      <c r="Q145" s="147">
        <v>0</v>
      </c>
      <c r="R145" s="147">
        <f>Q145*H145</f>
        <v>0</v>
      </c>
      <c r="S145" s="147">
        <v>0</v>
      </c>
      <c r="T145" s="148">
        <f>S145*H145</f>
        <v>0</v>
      </c>
      <c r="U145" s="13"/>
      <c r="V145" s="13"/>
      <c r="W145" s="13"/>
      <c r="X145" s="13"/>
      <c r="Y145" s="13"/>
      <c r="Z145" s="13"/>
      <c r="AA145" s="13"/>
      <c r="AB145" s="13"/>
      <c r="AC145" s="13"/>
      <c r="AD145" s="13"/>
      <c r="AE145" s="13"/>
      <c r="AR145" s="149" t="s">
        <v>144</v>
      </c>
      <c r="AT145" s="149" t="s">
        <v>140</v>
      </c>
      <c r="AU145" s="149" t="s">
        <v>85</v>
      </c>
      <c r="AY145" s="2" t="s">
        <v>137</v>
      </c>
      <c r="BE145" s="150">
        <f>IF(N145="základní",J145,0)</f>
        <v>0</v>
      </c>
      <c r="BF145" s="150">
        <f>IF(N145="snížená",J145,0)</f>
        <v>0</v>
      </c>
      <c r="BG145" s="150">
        <f>IF(N145="zákl. přenesená",J145,0)</f>
        <v>0</v>
      </c>
      <c r="BH145" s="150">
        <f>IF(N145="sníž. přenesená",J145,0)</f>
        <v>0</v>
      </c>
      <c r="BI145" s="150">
        <f>IF(N145="nulová",J145,0)</f>
        <v>0</v>
      </c>
      <c r="BJ145" s="2" t="s">
        <v>18</v>
      </c>
      <c r="BK145" s="150">
        <f>ROUND(I145*H145,2)</f>
        <v>0</v>
      </c>
      <c r="BL145" s="2" t="s">
        <v>144</v>
      </c>
      <c r="BM145" s="149" t="s">
        <v>389</v>
      </c>
    </row>
    <row r="146" spans="1:65" s="151" customFormat="1">
      <c r="B146" s="152"/>
      <c r="C146" s="232"/>
      <c r="D146" s="233" t="s">
        <v>146</v>
      </c>
      <c r="E146" s="234"/>
      <c r="F146" s="235" t="s">
        <v>390</v>
      </c>
      <c r="G146" s="232"/>
      <c r="H146" s="236">
        <v>4465</v>
      </c>
      <c r="I146" s="173"/>
      <c r="J146" s="232"/>
      <c r="L146" s="152"/>
      <c r="M146" s="154"/>
      <c r="N146" s="155"/>
      <c r="O146" s="155"/>
      <c r="P146" s="155"/>
      <c r="Q146" s="155"/>
      <c r="R146" s="155"/>
      <c r="S146" s="155"/>
      <c r="T146" s="156"/>
      <c r="AT146" s="153" t="s">
        <v>146</v>
      </c>
      <c r="AU146" s="153" t="s">
        <v>85</v>
      </c>
      <c r="AV146" s="151" t="s">
        <v>85</v>
      </c>
      <c r="AW146" s="151" t="s">
        <v>31</v>
      </c>
      <c r="AX146" s="151" t="s">
        <v>18</v>
      </c>
      <c r="AY146" s="153" t="s">
        <v>137</v>
      </c>
    </row>
    <row r="147" spans="1:65" s="17" customFormat="1" ht="24.2" customHeight="1">
      <c r="A147" s="13"/>
      <c r="B147" s="142"/>
      <c r="C147" s="226" t="s">
        <v>144</v>
      </c>
      <c r="D147" s="226" t="s">
        <v>140</v>
      </c>
      <c r="E147" s="227" t="s">
        <v>391</v>
      </c>
      <c r="F147" s="228" t="s">
        <v>392</v>
      </c>
      <c r="G147" s="229" t="s">
        <v>143</v>
      </c>
      <c r="H147" s="230">
        <v>17.899999999999999</v>
      </c>
      <c r="I147" s="143"/>
      <c r="J147" s="259">
        <f>ROUND(I147*H147,2)</f>
        <v>0</v>
      </c>
      <c r="K147" s="144"/>
      <c r="L147" s="14"/>
      <c r="M147" s="145"/>
      <c r="N147" s="146" t="s">
        <v>39</v>
      </c>
      <c r="O147" s="147">
        <v>0.65200000000000002</v>
      </c>
      <c r="P147" s="147">
        <f>O147*H147</f>
        <v>11.6708</v>
      </c>
      <c r="Q147" s="147">
        <v>0</v>
      </c>
      <c r="R147" s="147">
        <f>Q147*H147</f>
        <v>0</v>
      </c>
      <c r="S147" s="147">
        <v>0</v>
      </c>
      <c r="T147" s="148">
        <f>S147*H147</f>
        <v>0</v>
      </c>
      <c r="U147" s="13"/>
      <c r="V147" s="13"/>
      <c r="W147" s="13"/>
      <c r="X147" s="13"/>
      <c r="Y147" s="13"/>
      <c r="Z147" s="13"/>
      <c r="AA147" s="13"/>
      <c r="AB147" s="13"/>
      <c r="AC147" s="13"/>
      <c r="AD147" s="13"/>
      <c r="AE147" s="13"/>
      <c r="AR147" s="149" t="s">
        <v>144</v>
      </c>
      <c r="AT147" s="149" t="s">
        <v>140</v>
      </c>
      <c r="AU147" s="149" t="s">
        <v>85</v>
      </c>
      <c r="AY147" s="2" t="s">
        <v>137</v>
      </c>
      <c r="BE147" s="150">
        <f>IF(N147="základní",J147,0)</f>
        <v>0</v>
      </c>
      <c r="BF147" s="150">
        <f>IF(N147="snížená",J147,0)</f>
        <v>0</v>
      </c>
      <c r="BG147" s="150">
        <f>IF(N147="zákl. přenesená",J147,0)</f>
        <v>0</v>
      </c>
      <c r="BH147" s="150">
        <f>IF(N147="sníž. přenesená",J147,0)</f>
        <v>0</v>
      </c>
      <c r="BI147" s="150">
        <f>IF(N147="nulová",J147,0)</f>
        <v>0</v>
      </c>
      <c r="BJ147" s="2" t="s">
        <v>18</v>
      </c>
      <c r="BK147" s="150">
        <f>ROUND(I147*H147,2)</f>
        <v>0</v>
      </c>
      <c r="BL147" s="2" t="s">
        <v>144</v>
      </c>
      <c r="BM147" s="149" t="s">
        <v>393</v>
      </c>
    </row>
    <row r="148" spans="1:65" s="151" customFormat="1">
      <c r="B148" s="152"/>
      <c r="C148" s="232"/>
      <c r="D148" s="233" t="s">
        <v>146</v>
      </c>
      <c r="E148" s="234"/>
      <c r="F148" s="235" t="s">
        <v>394</v>
      </c>
      <c r="G148" s="232"/>
      <c r="H148" s="236">
        <v>17.899999999999999</v>
      </c>
      <c r="I148" s="173"/>
      <c r="J148" s="232"/>
      <c r="L148" s="152"/>
      <c r="M148" s="154"/>
      <c r="N148" s="155"/>
      <c r="O148" s="155"/>
      <c r="P148" s="155"/>
      <c r="Q148" s="155"/>
      <c r="R148" s="155"/>
      <c r="S148" s="155"/>
      <c r="T148" s="156"/>
      <c r="AT148" s="153" t="s">
        <v>146</v>
      </c>
      <c r="AU148" s="153" t="s">
        <v>85</v>
      </c>
      <c r="AV148" s="151" t="s">
        <v>85</v>
      </c>
      <c r="AW148" s="151" t="s">
        <v>31</v>
      </c>
      <c r="AX148" s="151" t="s">
        <v>18</v>
      </c>
      <c r="AY148" s="153" t="s">
        <v>137</v>
      </c>
    </row>
    <row r="149" spans="1:65" s="17" customFormat="1" ht="16.5" customHeight="1">
      <c r="A149" s="13"/>
      <c r="B149" s="142"/>
      <c r="C149" s="226" t="s">
        <v>395</v>
      </c>
      <c r="D149" s="226" t="s">
        <v>140</v>
      </c>
      <c r="E149" s="227" t="s">
        <v>176</v>
      </c>
      <c r="F149" s="228" t="s">
        <v>177</v>
      </c>
      <c r="G149" s="229" t="s">
        <v>143</v>
      </c>
      <c r="H149" s="230">
        <v>893</v>
      </c>
      <c r="I149" s="143"/>
      <c r="J149" s="259">
        <f>ROUND(I149*H149,2)</f>
        <v>0</v>
      </c>
      <c r="K149" s="144"/>
      <c r="L149" s="14"/>
      <c r="M149" s="145"/>
      <c r="N149" s="146" t="s">
        <v>39</v>
      </c>
      <c r="O149" s="147">
        <v>8.9999999999999993E-3</v>
      </c>
      <c r="P149" s="147">
        <f>O149*H149</f>
        <v>8.036999999999999</v>
      </c>
      <c r="Q149" s="147">
        <v>0</v>
      </c>
      <c r="R149" s="147">
        <f>Q149*H149</f>
        <v>0</v>
      </c>
      <c r="S149" s="147">
        <v>0</v>
      </c>
      <c r="T149" s="148">
        <f>S149*H149</f>
        <v>0</v>
      </c>
      <c r="U149" s="13"/>
      <c r="V149" s="13"/>
      <c r="W149" s="13"/>
      <c r="X149" s="13"/>
      <c r="Y149" s="13"/>
      <c r="Z149" s="13"/>
      <c r="AA149" s="13"/>
      <c r="AB149" s="13"/>
      <c r="AC149" s="13"/>
      <c r="AD149" s="13"/>
      <c r="AE149" s="13"/>
      <c r="AR149" s="149" t="s">
        <v>144</v>
      </c>
      <c r="AT149" s="149" t="s">
        <v>140</v>
      </c>
      <c r="AU149" s="149" t="s">
        <v>85</v>
      </c>
      <c r="AY149" s="2" t="s">
        <v>137</v>
      </c>
      <c r="BE149" s="150">
        <f>IF(N149="základní",J149,0)</f>
        <v>0</v>
      </c>
      <c r="BF149" s="150">
        <f>IF(N149="snížená",J149,0)</f>
        <v>0</v>
      </c>
      <c r="BG149" s="150">
        <f>IF(N149="zákl. přenesená",J149,0)</f>
        <v>0</v>
      </c>
      <c r="BH149" s="150">
        <f>IF(N149="sníž. přenesená",J149,0)</f>
        <v>0</v>
      </c>
      <c r="BI149" s="150">
        <f>IF(N149="nulová",J149,0)</f>
        <v>0</v>
      </c>
      <c r="BJ149" s="2" t="s">
        <v>18</v>
      </c>
      <c r="BK149" s="150">
        <f>ROUND(I149*H149,2)</f>
        <v>0</v>
      </c>
      <c r="BL149" s="2" t="s">
        <v>144</v>
      </c>
      <c r="BM149" s="149" t="s">
        <v>396</v>
      </c>
    </row>
    <row r="150" spans="1:65" s="17" customFormat="1" ht="24.2" customHeight="1">
      <c r="A150" s="13"/>
      <c r="B150" s="142"/>
      <c r="C150" s="226" t="s">
        <v>397</v>
      </c>
      <c r="D150" s="226" t="s">
        <v>140</v>
      </c>
      <c r="E150" s="227" t="s">
        <v>180</v>
      </c>
      <c r="F150" s="228" t="s">
        <v>181</v>
      </c>
      <c r="G150" s="229" t="s">
        <v>182</v>
      </c>
      <c r="H150" s="230">
        <v>2232.5</v>
      </c>
      <c r="I150" s="143"/>
      <c r="J150" s="259">
        <f>ROUND(I150*H150,2)</f>
        <v>0</v>
      </c>
      <c r="K150" s="144"/>
      <c r="L150" s="14"/>
      <c r="M150" s="145"/>
      <c r="N150" s="146" t="s">
        <v>39</v>
      </c>
      <c r="O150" s="147">
        <v>0</v>
      </c>
      <c r="P150" s="147">
        <f>O150*H150</f>
        <v>0</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398</v>
      </c>
    </row>
    <row r="151" spans="1:65" s="151" customFormat="1">
      <c r="B151" s="152"/>
      <c r="C151" s="232"/>
      <c r="D151" s="233" t="s">
        <v>146</v>
      </c>
      <c r="E151" s="234"/>
      <c r="F151" s="235" t="s">
        <v>399</v>
      </c>
      <c r="G151" s="232"/>
      <c r="H151" s="236">
        <v>2232.5</v>
      </c>
      <c r="I151" s="173"/>
      <c r="J151" s="232"/>
      <c r="L151" s="152"/>
      <c r="M151" s="154"/>
      <c r="N151" s="155"/>
      <c r="O151" s="155"/>
      <c r="P151" s="155"/>
      <c r="Q151" s="155"/>
      <c r="R151" s="155"/>
      <c r="S151" s="155"/>
      <c r="T151" s="156"/>
      <c r="AT151" s="153" t="s">
        <v>146</v>
      </c>
      <c r="AU151" s="153" t="s">
        <v>85</v>
      </c>
      <c r="AV151" s="151" t="s">
        <v>85</v>
      </c>
      <c r="AW151" s="151" t="s">
        <v>31</v>
      </c>
      <c r="AX151" s="151" t="s">
        <v>18</v>
      </c>
      <c r="AY151" s="153" t="s">
        <v>137</v>
      </c>
    </row>
    <row r="152" spans="1:65" s="17" customFormat="1" ht="24.2" customHeight="1">
      <c r="A152" s="13"/>
      <c r="B152" s="142"/>
      <c r="C152" s="226" t="s">
        <v>290</v>
      </c>
      <c r="D152" s="226" t="s">
        <v>140</v>
      </c>
      <c r="E152" s="227" t="s">
        <v>400</v>
      </c>
      <c r="F152" s="228" t="s">
        <v>401</v>
      </c>
      <c r="G152" s="229" t="s">
        <v>221</v>
      </c>
      <c r="H152" s="230">
        <v>89.5</v>
      </c>
      <c r="I152" s="143"/>
      <c r="J152" s="259">
        <f>ROUND(I152*H152,2)</f>
        <v>0</v>
      </c>
      <c r="K152" s="144"/>
      <c r="L152" s="14"/>
      <c r="M152" s="145"/>
      <c r="N152" s="146" t="s">
        <v>39</v>
      </c>
      <c r="O152" s="147">
        <v>0.06</v>
      </c>
      <c r="P152" s="147">
        <f>O152*H152</f>
        <v>5.37</v>
      </c>
      <c r="Q152" s="147">
        <v>0</v>
      </c>
      <c r="R152" s="147">
        <f>Q152*H152</f>
        <v>0</v>
      </c>
      <c r="S152" s="147">
        <v>0</v>
      </c>
      <c r="T152" s="148">
        <f>S152*H152</f>
        <v>0</v>
      </c>
      <c r="U152" s="13"/>
      <c r="V152" s="13"/>
      <c r="W152" s="13"/>
      <c r="X152" s="13"/>
      <c r="Y152" s="13"/>
      <c r="Z152" s="13"/>
      <c r="AA152" s="13"/>
      <c r="AB152" s="13"/>
      <c r="AC152" s="13"/>
      <c r="AD152" s="13"/>
      <c r="AE152" s="13"/>
      <c r="AR152" s="149" t="s">
        <v>144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144</v>
      </c>
      <c r="BM152" s="149" t="s">
        <v>402</v>
      </c>
    </row>
    <row r="153" spans="1:65" s="17" customFormat="1" ht="16.5" customHeight="1">
      <c r="A153" s="13"/>
      <c r="B153" s="142"/>
      <c r="C153" s="242" t="s">
        <v>194</v>
      </c>
      <c r="D153" s="242" t="s">
        <v>191</v>
      </c>
      <c r="E153" s="243" t="s">
        <v>403</v>
      </c>
      <c r="F153" s="244" t="s">
        <v>404</v>
      </c>
      <c r="G153" s="245" t="s">
        <v>405</v>
      </c>
      <c r="H153" s="246">
        <v>4.0279999999999996</v>
      </c>
      <c r="I153" s="163"/>
      <c r="J153" s="260">
        <f>ROUND(I153*H153,2)</f>
        <v>0</v>
      </c>
      <c r="K153" s="164"/>
      <c r="L153" s="165"/>
      <c r="M153" s="166"/>
      <c r="N153" s="167" t="s">
        <v>39</v>
      </c>
      <c r="O153" s="147">
        <v>0</v>
      </c>
      <c r="P153" s="147">
        <f>O153*H153</f>
        <v>0</v>
      </c>
      <c r="Q153" s="147">
        <v>1E-3</v>
      </c>
      <c r="R153" s="147">
        <f>Q153*H153</f>
        <v>4.0279999999999995E-3</v>
      </c>
      <c r="S153" s="147">
        <v>0</v>
      </c>
      <c r="T153" s="148">
        <f>S153*H153</f>
        <v>0</v>
      </c>
      <c r="U153" s="13"/>
      <c r="V153" s="13"/>
      <c r="W153" s="13"/>
      <c r="X153" s="13"/>
      <c r="Y153" s="13"/>
      <c r="Z153" s="13"/>
      <c r="AA153" s="13"/>
      <c r="AB153" s="13"/>
      <c r="AC153" s="13"/>
      <c r="AD153" s="13"/>
      <c r="AE153" s="13"/>
      <c r="AR153" s="149" t="s">
        <v>194</v>
      </c>
      <c r="AT153" s="149" t="s">
        <v>191</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406</v>
      </c>
    </row>
    <row r="154" spans="1:65" s="17" customFormat="1" ht="24.2" customHeight="1">
      <c r="A154" s="13"/>
      <c r="B154" s="142"/>
      <c r="C154" s="226" t="s">
        <v>283</v>
      </c>
      <c r="D154" s="226" t="s">
        <v>140</v>
      </c>
      <c r="E154" s="227" t="s">
        <v>407</v>
      </c>
      <c r="F154" s="228" t="s">
        <v>408</v>
      </c>
      <c r="G154" s="229" t="s">
        <v>221</v>
      </c>
      <c r="H154" s="230">
        <v>89.5</v>
      </c>
      <c r="I154" s="143"/>
      <c r="J154" s="259">
        <f>ROUND(I154*H154,2)</f>
        <v>0</v>
      </c>
      <c r="K154" s="144"/>
      <c r="L154" s="14"/>
      <c r="M154" s="145"/>
      <c r="N154" s="146" t="s">
        <v>39</v>
      </c>
      <c r="O154" s="147">
        <v>0.13</v>
      </c>
      <c r="P154" s="147">
        <f>O154*H154</f>
        <v>11.635</v>
      </c>
      <c r="Q154" s="147">
        <v>0</v>
      </c>
      <c r="R154" s="147">
        <f>Q154*H154</f>
        <v>0</v>
      </c>
      <c r="S154" s="147">
        <v>0</v>
      </c>
      <c r="T154" s="148">
        <f>S154*H154</f>
        <v>0</v>
      </c>
      <c r="U154" s="13"/>
      <c r="V154" s="13"/>
      <c r="W154" s="13"/>
      <c r="X154" s="13"/>
      <c r="Y154" s="13"/>
      <c r="Z154" s="13"/>
      <c r="AA154" s="13"/>
      <c r="AB154" s="13"/>
      <c r="AC154" s="13"/>
      <c r="AD154" s="13"/>
      <c r="AE154" s="13"/>
      <c r="AR154" s="149" t="s">
        <v>144</v>
      </c>
      <c r="AT154" s="149" t="s">
        <v>140</v>
      </c>
      <c r="AU154" s="149" t="s">
        <v>85</v>
      </c>
      <c r="AY154" s="2" t="s">
        <v>137</v>
      </c>
      <c r="BE154" s="150">
        <f>IF(N154="základní",J154,0)</f>
        <v>0</v>
      </c>
      <c r="BF154" s="150">
        <f>IF(N154="snížená",J154,0)</f>
        <v>0</v>
      </c>
      <c r="BG154" s="150">
        <f>IF(N154="zákl. přenesená",J154,0)</f>
        <v>0</v>
      </c>
      <c r="BH154" s="150">
        <f>IF(N154="sníž. přenesená",J154,0)</f>
        <v>0</v>
      </c>
      <c r="BI154" s="150">
        <f>IF(N154="nulová",J154,0)</f>
        <v>0</v>
      </c>
      <c r="BJ154" s="2" t="s">
        <v>18</v>
      </c>
      <c r="BK154" s="150">
        <f>ROUND(I154*H154,2)</f>
        <v>0</v>
      </c>
      <c r="BL154" s="2" t="s">
        <v>144</v>
      </c>
      <c r="BM154" s="149" t="s">
        <v>409</v>
      </c>
    </row>
    <row r="155" spans="1:65" s="151" customFormat="1">
      <c r="B155" s="152"/>
      <c r="C155" s="232"/>
      <c r="D155" s="233" t="s">
        <v>146</v>
      </c>
      <c r="E155" s="234"/>
      <c r="F155" s="235" t="s">
        <v>410</v>
      </c>
      <c r="G155" s="232"/>
      <c r="H155" s="236">
        <v>89.5</v>
      </c>
      <c r="I155" s="173"/>
      <c r="J155" s="232"/>
      <c r="L155" s="152"/>
      <c r="M155" s="154"/>
      <c r="N155" s="155"/>
      <c r="O155" s="155"/>
      <c r="P155" s="155"/>
      <c r="Q155" s="155"/>
      <c r="R155" s="155"/>
      <c r="S155" s="155"/>
      <c r="T155" s="156"/>
      <c r="AT155" s="153" t="s">
        <v>146</v>
      </c>
      <c r="AU155" s="153" t="s">
        <v>85</v>
      </c>
      <c r="AV155" s="151" t="s">
        <v>85</v>
      </c>
      <c r="AW155" s="151" t="s">
        <v>31</v>
      </c>
      <c r="AX155" s="151" t="s">
        <v>18</v>
      </c>
      <c r="AY155" s="153" t="s">
        <v>137</v>
      </c>
    </row>
    <row r="156" spans="1:65" s="129" customFormat="1" ht="22.9" customHeight="1">
      <c r="B156" s="130"/>
      <c r="C156" s="222"/>
      <c r="D156" s="223" t="s">
        <v>73</v>
      </c>
      <c r="E156" s="225" t="s">
        <v>198</v>
      </c>
      <c r="F156" s="225" t="s">
        <v>411</v>
      </c>
      <c r="G156" s="222"/>
      <c r="H156" s="222"/>
      <c r="I156" s="172"/>
      <c r="J156" s="258">
        <f>BK156</f>
        <v>0</v>
      </c>
      <c r="L156" s="130"/>
      <c r="M156" s="134"/>
      <c r="N156" s="135"/>
      <c r="O156" s="135"/>
      <c r="P156" s="136">
        <f>SUM(P157:P171)</f>
        <v>823.87699999999995</v>
      </c>
      <c r="Q156" s="135"/>
      <c r="R156" s="136">
        <f>SUM(R157:R171)</f>
        <v>2447.5804575000002</v>
      </c>
      <c r="S156" s="135"/>
      <c r="T156" s="137">
        <f>SUM(T157:T171)</f>
        <v>0</v>
      </c>
      <c r="AR156" s="131" t="s">
        <v>18</v>
      </c>
      <c r="AT156" s="138" t="s">
        <v>73</v>
      </c>
      <c r="AU156" s="138" t="s">
        <v>18</v>
      </c>
      <c r="AY156" s="131" t="s">
        <v>137</v>
      </c>
      <c r="BK156" s="139">
        <f>SUM(BK157:BK171)</f>
        <v>0</v>
      </c>
    </row>
    <row r="157" spans="1:65" s="17" customFormat="1" ht="16.5" customHeight="1">
      <c r="A157" s="13"/>
      <c r="B157" s="142"/>
      <c r="C157" s="226" t="s">
        <v>265</v>
      </c>
      <c r="D157" s="226" t="s">
        <v>140</v>
      </c>
      <c r="E157" s="227" t="s">
        <v>412</v>
      </c>
      <c r="F157" s="228" t="s">
        <v>413</v>
      </c>
      <c r="G157" s="229" t="s">
        <v>221</v>
      </c>
      <c r="H157" s="230">
        <v>198</v>
      </c>
      <c r="I157" s="143"/>
      <c r="J157" s="259">
        <f>ROUND(I157*H157,2)</f>
        <v>0</v>
      </c>
      <c r="K157" s="144"/>
      <c r="L157" s="14"/>
      <c r="M157" s="145"/>
      <c r="N157" s="146" t="s">
        <v>39</v>
      </c>
      <c r="O157" s="147">
        <v>1.9E-2</v>
      </c>
      <c r="P157" s="147">
        <f>O157*H157</f>
        <v>3.762</v>
      </c>
      <c r="Q157" s="147">
        <v>0.40481</v>
      </c>
      <c r="R157" s="147">
        <f>Q157*H157</f>
        <v>80.152379999999994</v>
      </c>
      <c r="S157" s="147">
        <v>0</v>
      </c>
      <c r="T157" s="148">
        <f>S157*H157</f>
        <v>0</v>
      </c>
      <c r="U157" s="13"/>
      <c r="V157" s="13"/>
      <c r="W157" s="13"/>
      <c r="X157" s="13"/>
      <c r="Y157" s="13"/>
      <c r="Z157" s="13"/>
      <c r="AA157" s="13"/>
      <c r="AB157" s="13"/>
      <c r="AC157" s="13"/>
      <c r="AD157" s="13"/>
      <c r="AE157" s="13"/>
      <c r="AR157" s="149" t="s">
        <v>144</v>
      </c>
      <c r="AT157" s="149" t="s">
        <v>140</v>
      </c>
      <c r="AU157" s="149" t="s">
        <v>85</v>
      </c>
      <c r="AY157" s="2" t="s">
        <v>137</v>
      </c>
      <c r="BE157" s="150">
        <f>IF(N157="základní",J157,0)</f>
        <v>0</v>
      </c>
      <c r="BF157" s="150">
        <f>IF(N157="snížená",J157,0)</f>
        <v>0</v>
      </c>
      <c r="BG157" s="150">
        <f>IF(N157="zákl. přenesená",J157,0)</f>
        <v>0</v>
      </c>
      <c r="BH157" s="150">
        <f>IF(N157="sníž. přenesená",J157,0)</f>
        <v>0</v>
      </c>
      <c r="BI157" s="150">
        <f>IF(N157="nulová",J157,0)</f>
        <v>0</v>
      </c>
      <c r="BJ157" s="2" t="s">
        <v>18</v>
      </c>
      <c r="BK157" s="150">
        <f>ROUND(I157*H157,2)</f>
        <v>0</v>
      </c>
      <c r="BL157" s="2" t="s">
        <v>144</v>
      </c>
      <c r="BM157" s="149" t="s">
        <v>414</v>
      </c>
    </row>
    <row r="158" spans="1:65" s="17" customFormat="1" ht="21.75" customHeight="1">
      <c r="A158" s="13"/>
      <c r="B158" s="142"/>
      <c r="C158" s="226" t="s">
        <v>330</v>
      </c>
      <c r="D158" s="226" t="s">
        <v>140</v>
      </c>
      <c r="E158" s="227" t="s">
        <v>415</v>
      </c>
      <c r="F158" s="228" t="s">
        <v>416</v>
      </c>
      <c r="G158" s="229" t="s">
        <v>221</v>
      </c>
      <c r="H158" s="230">
        <v>516</v>
      </c>
      <c r="I158" s="143"/>
      <c r="J158" s="259">
        <f>ROUND(I158*H158,2)</f>
        <v>0</v>
      </c>
      <c r="K158" s="144"/>
      <c r="L158" s="14"/>
      <c r="M158" s="145"/>
      <c r="N158" s="146" t="s">
        <v>39</v>
      </c>
      <c r="O158" s="147">
        <v>0.04</v>
      </c>
      <c r="P158" s="147">
        <f>O158*H158</f>
        <v>20.64</v>
      </c>
      <c r="Q158" s="147">
        <v>0.48089999999999999</v>
      </c>
      <c r="R158" s="147">
        <f>Q158*H158</f>
        <v>248.14439999999999</v>
      </c>
      <c r="S158" s="147">
        <v>0</v>
      </c>
      <c r="T158" s="148">
        <f>S158*H158</f>
        <v>0</v>
      </c>
      <c r="U158" s="13"/>
      <c r="V158" s="13"/>
      <c r="W158" s="13"/>
      <c r="X158" s="13"/>
      <c r="Y158" s="13"/>
      <c r="Z158" s="13"/>
      <c r="AA158" s="13"/>
      <c r="AB158" s="13"/>
      <c r="AC158" s="13"/>
      <c r="AD158" s="13"/>
      <c r="AE158" s="13"/>
      <c r="AR158" s="149" t="s">
        <v>144</v>
      </c>
      <c r="AT158" s="149" t="s">
        <v>140</v>
      </c>
      <c r="AU158" s="149" t="s">
        <v>85</v>
      </c>
      <c r="AY158" s="2" t="s">
        <v>137</v>
      </c>
      <c r="BE158" s="150">
        <f>IF(N158="základní",J158,0)</f>
        <v>0</v>
      </c>
      <c r="BF158" s="150">
        <f>IF(N158="snížená",J158,0)</f>
        <v>0</v>
      </c>
      <c r="BG158" s="150">
        <f>IF(N158="zákl. přenesená",J158,0)</f>
        <v>0</v>
      </c>
      <c r="BH158" s="150">
        <f>IF(N158="sníž. přenesená",J158,0)</f>
        <v>0</v>
      </c>
      <c r="BI158" s="150">
        <f>IF(N158="nulová",J158,0)</f>
        <v>0</v>
      </c>
      <c r="BJ158" s="2" t="s">
        <v>18</v>
      </c>
      <c r="BK158" s="150">
        <f>ROUND(I158*H158,2)</f>
        <v>0</v>
      </c>
      <c r="BL158" s="2" t="s">
        <v>144</v>
      </c>
      <c r="BM158" s="149" t="s">
        <v>417</v>
      </c>
    </row>
    <row r="159" spans="1:65" s="17" customFormat="1" ht="21.75" customHeight="1">
      <c r="A159" s="13"/>
      <c r="B159" s="142"/>
      <c r="C159" s="226" t="s">
        <v>354</v>
      </c>
      <c r="D159" s="226" t="s">
        <v>140</v>
      </c>
      <c r="E159" s="227" t="s">
        <v>418</v>
      </c>
      <c r="F159" s="228" t="s">
        <v>419</v>
      </c>
      <c r="G159" s="229" t="s">
        <v>221</v>
      </c>
      <c r="H159" s="230">
        <v>894.6</v>
      </c>
      <c r="I159" s="143"/>
      <c r="J159" s="259">
        <f>ROUND(I159*H159,2)</f>
        <v>0</v>
      </c>
      <c r="K159" s="144"/>
      <c r="L159" s="14"/>
      <c r="M159" s="145"/>
      <c r="N159" s="146" t="s">
        <v>39</v>
      </c>
      <c r="O159" s="147">
        <v>0.04</v>
      </c>
      <c r="P159" s="147">
        <f>O159*H159</f>
        <v>35.783999999999999</v>
      </c>
      <c r="Q159" s="147">
        <v>0.48089999999999999</v>
      </c>
      <c r="R159" s="147">
        <f>Q159*H159</f>
        <v>430.21314000000001</v>
      </c>
      <c r="S159" s="147">
        <v>0</v>
      </c>
      <c r="T159" s="148">
        <f>S159*H159</f>
        <v>0</v>
      </c>
      <c r="U159" s="13"/>
      <c r="V159" s="13"/>
      <c r="W159" s="13"/>
      <c r="X159" s="13"/>
      <c r="Y159" s="13"/>
      <c r="Z159" s="13"/>
      <c r="AA159" s="13"/>
      <c r="AB159" s="13"/>
      <c r="AC159" s="13"/>
      <c r="AD159" s="13"/>
      <c r="AE159" s="13"/>
      <c r="AR159" s="149" t="s">
        <v>144</v>
      </c>
      <c r="AT159" s="149" t="s">
        <v>140</v>
      </c>
      <c r="AU159" s="149" t="s">
        <v>85</v>
      </c>
      <c r="AY159" s="2" t="s">
        <v>137</v>
      </c>
      <c r="BE159" s="150">
        <f>IF(N159="základní",J159,0)</f>
        <v>0</v>
      </c>
      <c r="BF159" s="150">
        <f>IF(N159="snížená",J159,0)</f>
        <v>0</v>
      </c>
      <c r="BG159" s="150">
        <f>IF(N159="zákl. přenesená",J159,0)</f>
        <v>0</v>
      </c>
      <c r="BH159" s="150">
        <f>IF(N159="sníž. přenesená",J159,0)</f>
        <v>0</v>
      </c>
      <c r="BI159" s="150">
        <f>IF(N159="nulová",J159,0)</f>
        <v>0</v>
      </c>
      <c r="BJ159" s="2" t="s">
        <v>18</v>
      </c>
      <c r="BK159" s="150">
        <f>ROUND(I159*H159,2)</f>
        <v>0</v>
      </c>
      <c r="BL159" s="2" t="s">
        <v>144</v>
      </c>
      <c r="BM159" s="149" t="s">
        <v>420</v>
      </c>
    </row>
    <row r="160" spans="1:65" s="151" customFormat="1">
      <c r="B160" s="152"/>
      <c r="C160" s="232"/>
      <c r="D160" s="233" t="s">
        <v>146</v>
      </c>
      <c r="E160" s="234"/>
      <c r="F160" s="235" t="s">
        <v>421</v>
      </c>
      <c r="G160" s="232"/>
      <c r="H160" s="236">
        <v>894.6</v>
      </c>
      <c r="I160" s="173"/>
      <c r="J160" s="232"/>
      <c r="L160" s="152"/>
      <c r="M160" s="154"/>
      <c r="N160" s="155"/>
      <c r="O160" s="155"/>
      <c r="P160" s="155"/>
      <c r="Q160" s="155"/>
      <c r="R160" s="155"/>
      <c r="S160" s="155"/>
      <c r="T160" s="156"/>
      <c r="AT160" s="153" t="s">
        <v>146</v>
      </c>
      <c r="AU160" s="153" t="s">
        <v>85</v>
      </c>
      <c r="AV160" s="151" t="s">
        <v>85</v>
      </c>
      <c r="AW160" s="151" t="s">
        <v>31</v>
      </c>
      <c r="AX160" s="151" t="s">
        <v>18</v>
      </c>
      <c r="AY160" s="153" t="s">
        <v>137</v>
      </c>
    </row>
    <row r="161" spans="1:65" s="17" customFormat="1" ht="21.75" customHeight="1">
      <c r="A161" s="13"/>
      <c r="B161" s="142"/>
      <c r="C161" s="226" t="s">
        <v>336</v>
      </c>
      <c r="D161" s="226" t="s">
        <v>140</v>
      </c>
      <c r="E161" s="227" t="s">
        <v>422</v>
      </c>
      <c r="F161" s="228" t="s">
        <v>423</v>
      </c>
      <c r="G161" s="229" t="s">
        <v>221</v>
      </c>
      <c r="H161" s="230">
        <v>895</v>
      </c>
      <c r="I161" s="143"/>
      <c r="J161" s="259">
        <f>ROUND(I161*H161,2)</f>
        <v>0</v>
      </c>
      <c r="K161" s="144"/>
      <c r="L161" s="14"/>
      <c r="M161" s="145"/>
      <c r="N161" s="146" t="s">
        <v>39</v>
      </c>
      <c r="O161" s="147">
        <v>4.3999999999999997E-2</v>
      </c>
      <c r="P161" s="147">
        <f>O161*H161</f>
        <v>39.379999999999995</v>
      </c>
      <c r="Q161" s="147">
        <v>0.57299999999999995</v>
      </c>
      <c r="R161" s="147">
        <f>Q161*H161</f>
        <v>512.83499999999992</v>
      </c>
      <c r="S161" s="147">
        <v>0</v>
      </c>
      <c r="T161" s="148">
        <f>S161*H161</f>
        <v>0</v>
      </c>
      <c r="U161" s="13"/>
      <c r="V161" s="13"/>
      <c r="W161" s="13"/>
      <c r="X161" s="13"/>
      <c r="Y161" s="13"/>
      <c r="Z161" s="13"/>
      <c r="AA161" s="13"/>
      <c r="AB161" s="13"/>
      <c r="AC161" s="13"/>
      <c r="AD161" s="13"/>
      <c r="AE161" s="13"/>
      <c r="AR161" s="149" t="s">
        <v>144</v>
      </c>
      <c r="AT161" s="149" t="s">
        <v>140</v>
      </c>
      <c r="AU161" s="149" t="s">
        <v>85</v>
      </c>
      <c r="AY161" s="2" t="s">
        <v>137</v>
      </c>
      <c r="BE161" s="150">
        <f>IF(N161="základní",J161,0)</f>
        <v>0</v>
      </c>
      <c r="BF161" s="150">
        <f>IF(N161="snížená",J161,0)</f>
        <v>0</v>
      </c>
      <c r="BG161" s="150">
        <f>IF(N161="zákl. přenesená",J161,0)</f>
        <v>0</v>
      </c>
      <c r="BH161" s="150">
        <f>IF(N161="sníž. přenesená",J161,0)</f>
        <v>0</v>
      </c>
      <c r="BI161" s="150">
        <f>IF(N161="nulová",J161,0)</f>
        <v>0</v>
      </c>
      <c r="BJ161" s="2" t="s">
        <v>18</v>
      </c>
      <c r="BK161" s="150">
        <f>ROUND(I161*H161,2)</f>
        <v>0</v>
      </c>
      <c r="BL161" s="2" t="s">
        <v>144</v>
      </c>
      <c r="BM161" s="149" t="s">
        <v>424</v>
      </c>
    </row>
    <row r="162" spans="1:65" s="17" customFormat="1" ht="16.5" customHeight="1">
      <c r="A162" s="13"/>
      <c r="B162" s="142"/>
      <c r="C162" s="226" t="s">
        <v>179</v>
      </c>
      <c r="D162" s="226" t="s">
        <v>140</v>
      </c>
      <c r="E162" s="227" t="s">
        <v>425</v>
      </c>
      <c r="F162" s="228" t="s">
        <v>426</v>
      </c>
      <c r="G162" s="229" t="s">
        <v>221</v>
      </c>
      <c r="H162" s="230">
        <v>516</v>
      </c>
      <c r="I162" s="143"/>
      <c r="J162" s="259">
        <f>ROUND(I162*H162,2)</f>
        <v>0</v>
      </c>
      <c r="K162" s="144"/>
      <c r="L162" s="14"/>
      <c r="M162" s="145"/>
      <c r="N162" s="146" t="s">
        <v>39</v>
      </c>
      <c r="O162" s="147">
        <v>2.9000000000000001E-2</v>
      </c>
      <c r="P162" s="147">
        <f>O162*H162</f>
        <v>14.964</v>
      </c>
      <c r="Q162" s="147">
        <v>0.37080000000000002</v>
      </c>
      <c r="R162" s="147">
        <f>Q162*H162</f>
        <v>191.33280000000002</v>
      </c>
      <c r="S162" s="147">
        <v>0</v>
      </c>
      <c r="T162" s="148">
        <f>S162*H162</f>
        <v>0</v>
      </c>
      <c r="U162" s="13"/>
      <c r="V162" s="13"/>
      <c r="W162" s="13"/>
      <c r="X162" s="13"/>
      <c r="Y162" s="13"/>
      <c r="Z162" s="13"/>
      <c r="AA162" s="13"/>
      <c r="AB162" s="13"/>
      <c r="AC162" s="13"/>
      <c r="AD162" s="13"/>
      <c r="AE162" s="13"/>
      <c r="AR162" s="149" t="s">
        <v>144</v>
      </c>
      <c r="AT162" s="149" t="s">
        <v>140</v>
      </c>
      <c r="AU162" s="149" t="s">
        <v>85</v>
      </c>
      <c r="AY162" s="2" t="s">
        <v>137</v>
      </c>
      <c r="BE162" s="150">
        <f>IF(N162="základní",J162,0)</f>
        <v>0</v>
      </c>
      <c r="BF162" s="150">
        <f>IF(N162="snížená",J162,0)</f>
        <v>0</v>
      </c>
      <c r="BG162" s="150">
        <f>IF(N162="zákl. přenesená",J162,0)</f>
        <v>0</v>
      </c>
      <c r="BH162" s="150">
        <f>IF(N162="sníž. přenesená",J162,0)</f>
        <v>0</v>
      </c>
      <c r="BI162" s="150">
        <f>IF(N162="nulová",J162,0)</f>
        <v>0</v>
      </c>
      <c r="BJ162" s="2" t="s">
        <v>18</v>
      </c>
      <c r="BK162" s="150">
        <f>ROUND(I162*H162,2)</f>
        <v>0</v>
      </c>
      <c r="BL162" s="2" t="s">
        <v>144</v>
      </c>
      <c r="BM162" s="149" t="s">
        <v>427</v>
      </c>
    </row>
    <row r="163" spans="1:65" s="151" customFormat="1">
      <c r="B163" s="152"/>
      <c r="C163" s="232"/>
      <c r="D163" s="233" t="s">
        <v>146</v>
      </c>
      <c r="E163" s="234"/>
      <c r="F163" s="235" t="s">
        <v>428</v>
      </c>
      <c r="G163" s="232"/>
      <c r="H163" s="236">
        <v>516</v>
      </c>
      <c r="I163" s="173"/>
      <c r="J163" s="232"/>
      <c r="L163" s="152"/>
      <c r="M163" s="154"/>
      <c r="N163" s="155"/>
      <c r="O163" s="155"/>
      <c r="P163" s="155"/>
      <c r="Q163" s="155"/>
      <c r="R163" s="155"/>
      <c r="S163" s="155"/>
      <c r="T163" s="156"/>
      <c r="AT163" s="153" t="s">
        <v>146</v>
      </c>
      <c r="AU163" s="153" t="s">
        <v>85</v>
      </c>
      <c r="AV163" s="151" t="s">
        <v>85</v>
      </c>
      <c r="AW163" s="151" t="s">
        <v>31</v>
      </c>
      <c r="AX163" s="151" t="s">
        <v>18</v>
      </c>
      <c r="AY163" s="153" t="s">
        <v>137</v>
      </c>
    </row>
    <row r="164" spans="1:65" s="17" customFormat="1" ht="24.2" customHeight="1">
      <c r="A164" s="13"/>
      <c r="B164" s="142"/>
      <c r="C164" s="226" t="s">
        <v>340</v>
      </c>
      <c r="D164" s="226" t="s">
        <v>140</v>
      </c>
      <c r="E164" s="227" t="s">
        <v>429</v>
      </c>
      <c r="F164" s="228" t="s">
        <v>430</v>
      </c>
      <c r="G164" s="229" t="s">
        <v>221</v>
      </c>
      <c r="H164" s="230">
        <v>852</v>
      </c>
      <c r="I164" s="143"/>
      <c r="J164" s="259">
        <f t="shared" ref="J164:J171" si="0">ROUND(I164*H164,2)</f>
        <v>0</v>
      </c>
      <c r="K164" s="144"/>
      <c r="L164" s="14"/>
      <c r="M164" s="145"/>
      <c r="N164" s="146" t="s">
        <v>39</v>
      </c>
      <c r="O164" s="147">
        <v>2.8000000000000001E-2</v>
      </c>
      <c r="P164" s="147">
        <f t="shared" ref="P164:P171" si="1">O164*H164</f>
        <v>23.856000000000002</v>
      </c>
      <c r="Q164" s="147">
        <v>0.37190000000000001</v>
      </c>
      <c r="R164" s="147">
        <f t="shared" ref="R164:R171" si="2">Q164*H164</f>
        <v>316.85880000000003</v>
      </c>
      <c r="S164" s="147">
        <v>0</v>
      </c>
      <c r="T164" s="148">
        <f t="shared" ref="T164:T171" si="3">S164*H164</f>
        <v>0</v>
      </c>
      <c r="U164" s="13"/>
      <c r="V164" s="13"/>
      <c r="W164" s="13"/>
      <c r="X164" s="13"/>
      <c r="Y164" s="13"/>
      <c r="Z164" s="13"/>
      <c r="AA164" s="13"/>
      <c r="AB164" s="13"/>
      <c r="AC164" s="13"/>
      <c r="AD164" s="13"/>
      <c r="AE164" s="13"/>
      <c r="AR164" s="149" t="s">
        <v>144</v>
      </c>
      <c r="AT164" s="149" t="s">
        <v>140</v>
      </c>
      <c r="AU164" s="149" t="s">
        <v>85</v>
      </c>
      <c r="AY164" s="2" t="s">
        <v>137</v>
      </c>
      <c r="BE164" s="150">
        <f t="shared" ref="BE164:BE171" si="4">IF(N164="základní",J164,0)</f>
        <v>0</v>
      </c>
      <c r="BF164" s="150">
        <f t="shared" ref="BF164:BF171" si="5">IF(N164="snížená",J164,0)</f>
        <v>0</v>
      </c>
      <c r="BG164" s="150">
        <f t="shared" ref="BG164:BG171" si="6">IF(N164="zákl. přenesená",J164,0)</f>
        <v>0</v>
      </c>
      <c r="BH164" s="150">
        <f t="shared" ref="BH164:BH171" si="7">IF(N164="sníž. přenesená",J164,0)</f>
        <v>0</v>
      </c>
      <c r="BI164" s="150">
        <f t="shared" ref="BI164:BI171" si="8">IF(N164="nulová",J164,0)</f>
        <v>0</v>
      </c>
      <c r="BJ164" s="2" t="s">
        <v>18</v>
      </c>
      <c r="BK164" s="150">
        <f t="shared" ref="BK164:BK171" si="9">ROUND(I164*H164,2)</f>
        <v>0</v>
      </c>
      <c r="BL164" s="2" t="s">
        <v>144</v>
      </c>
      <c r="BM164" s="149" t="s">
        <v>431</v>
      </c>
    </row>
    <row r="165" spans="1:65" s="17" customFormat="1" ht="16.5" customHeight="1">
      <c r="A165" s="13"/>
      <c r="B165" s="142"/>
      <c r="C165" s="226" t="s">
        <v>320</v>
      </c>
      <c r="D165" s="226" t="s">
        <v>140</v>
      </c>
      <c r="E165" s="227" t="s">
        <v>432</v>
      </c>
      <c r="F165" s="228" t="s">
        <v>433</v>
      </c>
      <c r="G165" s="229" t="s">
        <v>221</v>
      </c>
      <c r="H165" s="230">
        <v>195.25</v>
      </c>
      <c r="I165" s="143"/>
      <c r="J165" s="259">
        <f t="shared" si="0"/>
        <v>0</v>
      </c>
      <c r="K165" s="144"/>
      <c r="L165" s="14"/>
      <c r="M165" s="145"/>
      <c r="N165" s="146" t="s">
        <v>39</v>
      </c>
      <c r="O165" s="147">
        <v>4.0000000000000001E-3</v>
      </c>
      <c r="P165" s="147">
        <f t="shared" si="1"/>
        <v>0.78100000000000003</v>
      </c>
      <c r="Q165" s="147">
        <v>6.0099999999999997E-3</v>
      </c>
      <c r="R165" s="147">
        <f t="shared" si="2"/>
        <v>1.1734525</v>
      </c>
      <c r="S165" s="147">
        <v>0</v>
      </c>
      <c r="T165" s="148">
        <f t="shared" si="3"/>
        <v>0</v>
      </c>
      <c r="U165" s="13"/>
      <c r="V165" s="13"/>
      <c r="W165" s="13"/>
      <c r="X165" s="13"/>
      <c r="Y165" s="13"/>
      <c r="Z165" s="13"/>
      <c r="AA165" s="13"/>
      <c r="AB165" s="13"/>
      <c r="AC165" s="13"/>
      <c r="AD165" s="13"/>
      <c r="AE165" s="13"/>
      <c r="AR165" s="149" t="s">
        <v>144</v>
      </c>
      <c r="AT165" s="149" t="s">
        <v>140</v>
      </c>
      <c r="AU165" s="149" t="s">
        <v>85</v>
      </c>
      <c r="AY165" s="2" t="s">
        <v>137</v>
      </c>
      <c r="BE165" s="150">
        <f t="shared" si="4"/>
        <v>0</v>
      </c>
      <c r="BF165" s="150">
        <f t="shared" si="5"/>
        <v>0</v>
      </c>
      <c r="BG165" s="150">
        <f t="shared" si="6"/>
        <v>0</v>
      </c>
      <c r="BH165" s="150">
        <f t="shared" si="7"/>
        <v>0</v>
      </c>
      <c r="BI165" s="150">
        <f t="shared" si="8"/>
        <v>0</v>
      </c>
      <c r="BJ165" s="2" t="s">
        <v>18</v>
      </c>
      <c r="BK165" s="150">
        <f t="shared" si="9"/>
        <v>0</v>
      </c>
      <c r="BL165" s="2" t="s">
        <v>144</v>
      </c>
      <c r="BM165" s="149" t="s">
        <v>434</v>
      </c>
    </row>
    <row r="166" spans="1:65" s="17" customFormat="1" ht="24.2" customHeight="1">
      <c r="A166" s="13"/>
      <c r="B166" s="142"/>
      <c r="C166" s="226" t="s">
        <v>170</v>
      </c>
      <c r="D166" s="226" t="s">
        <v>140</v>
      </c>
      <c r="E166" s="227" t="s">
        <v>435</v>
      </c>
      <c r="F166" s="228" t="s">
        <v>436</v>
      </c>
      <c r="G166" s="229" t="s">
        <v>221</v>
      </c>
      <c r="H166" s="230">
        <v>195.25</v>
      </c>
      <c r="I166" s="143"/>
      <c r="J166" s="259">
        <f t="shared" si="0"/>
        <v>0</v>
      </c>
      <c r="K166" s="144"/>
      <c r="L166" s="14"/>
      <c r="M166" s="145"/>
      <c r="N166" s="146" t="s">
        <v>39</v>
      </c>
      <c r="O166" s="147">
        <v>2E-3</v>
      </c>
      <c r="P166" s="147">
        <f t="shared" si="1"/>
        <v>0.39050000000000001</v>
      </c>
      <c r="Q166" s="147">
        <v>6.0999999999999997E-4</v>
      </c>
      <c r="R166" s="147">
        <f t="shared" si="2"/>
        <v>0.1191025</v>
      </c>
      <c r="S166" s="147">
        <v>0</v>
      </c>
      <c r="T166" s="148">
        <f t="shared" si="3"/>
        <v>0</v>
      </c>
      <c r="U166" s="13"/>
      <c r="V166" s="13"/>
      <c r="W166" s="13"/>
      <c r="X166" s="13"/>
      <c r="Y166" s="13"/>
      <c r="Z166" s="13"/>
      <c r="AA166" s="13"/>
      <c r="AB166" s="13"/>
      <c r="AC166" s="13"/>
      <c r="AD166" s="13"/>
      <c r="AE166" s="13"/>
      <c r="AR166" s="149" t="s">
        <v>144</v>
      </c>
      <c r="AT166" s="149" t="s">
        <v>140</v>
      </c>
      <c r="AU166" s="149" t="s">
        <v>85</v>
      </c>
      <c r="AY166" s="2" t="s">
        <v>137</v>
      </c>
      <c r="BE166" s="150">
        <f t="shared" si="4"/>
        <v>0</v>
      </c>
      <c r="BF166" s="150">
        <f t="shared" si="5"/>
        <v>0</v>
      </c>
      <c r="BG166" s="150">
        <f t="shared" si="6"/>
        <v>0</v>
      </c>
      <c r="BH166" s="150">
        <f t="shared" si="7"/>
        <v>0</v>
      </c>
      <c r="BI166" s="150">
        <f t="shared" si="8"/>
        <v>0</v>
      </c>
      <c r="BJ166" s="2" t="s">
        <v>18</v>
      </c>
      <c r="BK166" s="150">
        <f t="shared" si="9"/>
        <v>0</v>
      </c>
      <c r="BL166" s="2" t="s">
        <v>144</v>
      </c>
      <c r="BM166" s="149" t="s">
        <v>437</v>
      </c>
    </row>
    <row r="167" spans="1:65" s="17" customFormat="1" ht="24.2" customHeight="1">
      <c r="A167" s="13"/>
      <c r="B167" s="142"/>
      <c r="C167" s="226" t="s">
        <v>175</v>
      </c>
      <c r="D167" s="226" t="s">
        <v>140</v>
      </c>
      <c r="E167" s="227" t="s">
        <v>438</v>
      </c>
      <c r="F167" s="228" t="s">
        <v>439</v>
      </c>
      <c r="G167" s="229" t="s">
        <v>221</v>
      </c>
      <c r="H167" s="230">
        <v>195.25</v>
      </c>
      <c r="I167" s="143"/>
      <c r="J167" s="259">
        <f t="shared" si="0"/>
        <v>0</v>
      </c>
      <c r="K167" s="144"/>
      <c r="L167" s="14"/>
      <c r="M167" s="145"/>
      <c r="N167" s="146" t="s">
        <v>39</v>
      </c>
      <c r="O167" s="147">
        <v>1.2999999999999999E-2</v>
      </c>
      <c r="P167" s="147">
        <f t="shared" si="1"/>
        <v>2.5382499999999997</v>
      </c>
      <c r="Q167" s="147">
        <v>0.10373</v>
      </c>
      <c r="R167" s="147">
        <f t="shared" si="2"/>
        <v>20.253282500000001</v>
      </c>
      <c r="S167" s="147">
        <v>0</v>
      </c>
      <c r="T167" s="148">
        <f t="shared" si="3"/>
        <v>0</v>
      </c>
      <c r="U167" s="13"/>
      <c r="V167" s="13"/>
      <c r="W167" s="13"/>
      <c r="X167" s="13"/>
      <c r="Y167" s="13"/>
      <c r="Z167" s="13"/>
      <c r="AA167" s="13"/>
      <c r="AB167" s="13"/>
      <c r="AC167" s="13"/>
      <c r="AD167" s="13"/>
      <c r="AE167" s="13"/>
      <c r="AR167" s="149" t="s">
        <v>144</v>
      </c>
      <c r="AT167" s="149" t="s">
        <v>140</v>
      </c>
      <c r="AU167" s="149" t="s">
        <v>85</v>
      </c>
      <c r="AY167" s="2" t="s">
        <v>137</v>
      </c>
      <c r="BE167" s="150">
        <f t="shared" si="4"/>
        <v>0</v>
      </c>
      <c r="BF167" s="150">
        <f t="shared" si="5"/>
        <v>0</v>
      </c>
      <c r="BG167" s="150">
        <f t="shared" si="6"/>
        <v>0</v>
      </c>
      <c r="BH167" s="150">
        <f t="shared" si="7"/>
        <v>0</v>
      </c>
      <c r="BI167" s="150">
        <f t="shared" si="8"/>
        <v>0</v>
      </c>
      <c r="BJ167" s="2" t="s">
        <v>18</v>
      </c>
      <c r="BK167" s="150">
        <f t="shared" si="9"/>
        <v>0</v>
      </c>
      <c r="BL167" s="2" t="s">
        <v>144</v>
      </c>
      <c r="BM167" s="149" t="s">
        <v>440</v>
      </c>
    </row>
    <row r="168" spans="1:65" s="17" customFormat="1" ht="21.75" customHeight="1">
      <c r="A168" s="13"/>
      <c r="B168" s="142"/>
      <c r="C168" s="226" t="s">
        <v>165</v>
      </c>
      <c r="D168" s="226" t="s">
        <v>140</v>
      </c>
      <c r="E168" s="227" t="s">
        <v>441</v>
      </c>
      <c r="F168" s="228" t="s">
        <v>442</v>
      </c>
      <c r="G168" s="229" t="s">
        <v>221</v>
      </c>
      <c r="H168" s="230">
        <v>195.25</v>
      </c>
      <c r="I168" s="143"/>
      <c r="J168" s="259">
        <f t="shared" si="0"/>
        <v>0</v>
      </c>
      <c r="K168" s="144"/>
      <c r="L168" s="14"/>
      <c r="M168" s="145"/>
      <c r="N168" s="146" t="s">
        <v>39</v>
      </c>
      <c r="O168" s="147">
        <v>8.8999999999999996E-2</v>
      </c>
      <c r="P168" s="147">
        <f t="shared" si="1"/>
        <v>17.37725</v>
      </c>
      <c r="Q168" s="147">
        <v>0.18151999999999999</v>
      </c>
      <c r="R168" s="147">
        <f t="shared" si="2"/>
        <v>35.441779999999994</v>
      </c>
      <c r="S168" s="147">
        <v>0</v>
      </c>
      <c r="T168" s="148">
        <f t="shared" si="3"/>
        <v>0</v>
      </c>
      <c r="U168" s="13"/>
      <c r="V168" s="13"/>
      <c r="W168" s="13"/>
      <c r="X168" s="13"/>
      <c r="Y168" s="13"/>
      <c r="Z168" s="13"/>
      <c r="AA168" s="13"/>
      <c r="AB168" s="13"/>
      <c r="AC168" s="13"/>
      <c r="AD168" s="13"/>
      <c r="AE168" s="13"/>
      <c r="AR168" s="149" t="s">
        <v>144</v>
      </c>
      <c r="AT168" s="149" t="s">
        <v>140</v>
      </c>
      <c r="AU168" s="149" t="s">
        <v>85</v>
      </c>
      <c r="AY168" s="2" t="s">
        <v>137</v>
      </c>
      <c r="BE168" s="150">
        <f t="shared" si="4"/>
        <v>0</v>
      </c>
      <c r="BF168" s="150">
        <f t="shared" si="5"/>
        <v>0</v>
      </c>
      <c r="BG168" s="150">
        <f t="shared" si="6"/>
        <v>0</v>
      </c>
      <c r="BH168" s="150">
        <f t="shared" si="7"/>
        <v>0</v>
      </c>
      <c r="BI168" s="150">
        <f t="shared" si="8"/>
        <v>0</v>
      </c>
      <c r="BJ168" s="2" t="s">
        <v>18</v>
      </c>
      <c r="BK168" s="150">
        <f t="shared" si="9"/>
        <v>0</v>
      </c>
      <c r="BL168" s="2" t="s">
        <v>144</v>
      </c>
      <c r="BM168" s="149" t="s">
        <v>443</v>
      </c>
    </row>
    <row r="169" spans="1:65" s="17" customFormat="1" ht="21.75" customHeight="1">
      <c r="A169" s="13"/>
      <c r="B169" s="142"/>
      <c r="C169" s="226" t="s">
        <v>344</v>
      </c>
      <c r="D169" s="226" t="s">
        <v>140</v>
      </c>
      <c r="E169" s="227" t="s">
        <v>444</v>
      </c>
      <c r="F169" s="228" t="s">
        <v>445</v>
      </c>
      <c r="G169" s="229" t="s">
        <v>221</v>
      </c>
      <c r="H169" s="230">
        <v>852</v>
      </c>
      <c r="I169" s="143"/>
      <c r="J169" s="259">
        <f t="shared" si="0"/>
        <v>0</v>
      </c>
      <c r="K169" s="144"/>
      <c r="L169" s="14"/>
      <c r="M169" s="145"/>
      <c r="N169" s="146" t="s">
        <v>39</v>
      </c>
      <c r="O169" s="147">
        <v>0.47699999999999998</v>
      </c>
      <c r="P169" s="147">
        <f t="shared" si="1"/>
        <v>406.404</v>
      </c>
      <c r="Q169" s="147">
        <v>0.57291000000000003</v>
      </c>
      <c r="R169" s="147">
        <f t="shared" si="2"/>
        <v>488.11932000000002</v>
      </c>
      <c r="S169" s="147">
        <v>0</v>
      </c>
      <c r="T169" s="148">
        <f t="shared" si="3"/>
        <v>0</v>
      </c>
      <c r="U169" s="13"/>
      <c r="V169" s="13"/>
      <c r="W169" s="13"/>
      <c r="X169" s="13"/>
      <c r="Y169" s="13"/>
      <c r="Z169" s="13"/>
      <c r="AA169" s="13"/>
      <c r="AB169" s="13"/>
      <c r="AC169" s="13"/>
      <c r="AD169" s="13"/>
      <c r="AE169" s="13"/>
      <c r="AR169" s="149" t="s">
        <v>144</v>
      </c>
      <c r="AT169" s="149" t="s">
        <v>140</v>
      </c>
      <c r="AU169" s="149" t="s">
        <v>85</v>
      </c>
      <c r="AY169" s="2" t="s">
        <v>137</v>
      </c>
      <c r="BE169" s="150">
        <f t="shared" si="4"/>
        <v>0</v>
      </c>
      <c r="BF169" s="150">
        <f t="shared" si="5"/>
        <v>0</v>
      </c>
      <c r="BG169" s="150">
        <f t="shared" si="6"/>
        <v>0</v>
      </c>
      <c r="BH169" s="150">
        <f t="shared" si="7"/>
        <v>0</v>
      </c>
      <c r="BI169" s="150">
        <f t="shared" si="8"/>
        <v>0</v>
      </c>
      <c r="BJ169" s="2" t="s">
        <v>18</v>
      </c>
      <c r="BK169" s="150">
        <f t="shared" si="9"/>
        <v>0</v>
      </c>
      <c r="BL169" s="2" t="s">
        <v>144</v>
      </c>
      <c r="BM169" s="149" t="s">
        <v>446</v>
      </c>
    </row>
    <row r="170" spans="1:65" s="17" customFormat="1" ht="37.9" customHeight="1">
      <c r="A170" s="13"/>
      <c r="B170" s="142"/>
      <c r="C170" s="226" t="s">
        <v>190</v>
      </c>
      <c r="D170" s="226" t="s">
        <v>140</v>
      </c>
      <c r="E170" s="227" t="s">
        <v>447</v>
      </c>
      <c r="F170" s="228" t="s">
        <v>448</v>
      </c>
      <c r="G170" s="229" t="s">
        <v>221</v>
      </c>
      <c r="H170" s="230">
        <v>516</v>
      </c>
      <c r="I170" s="143"/>
      <c r="J170" s="259">
        <f t="shared" si="0"/>
        <v>0</v>
      </c>
      <c r="K170" s="144"/>
      <c r="L170" s="14"/>
      <c r="M170" s="145"/>
      <c r="N170" s="146" t="s">
        <v>39</v>
      </c>
      <c r="O170" s="147">
        <v>0.5</v>
      </c>
      <c r="P170" s="147">
        <f t="shared" si="1"/>
        <v>258</v>
      </c>
      <c r="Q170" s="147">
        <v>8.4250000000000005E-2</v>
      </c>
      <c r="R170" s="147">
        <f t="shared" si="2"/>
        <v>43.473000000000006</v>
      </c>
      <c r="S170" s="147">
        <v>0</v>
      </c>
      <c r="T170" s="148">
        <f t="shared" si="3"/>
        <v>0</v>
      </c>
      <c r="U170" s="13"/>
      <c r="V170" s="13"/>
      <c r="W170" s="13"/>
      <c r="X170" s="13"/>
      <c r="Y170" s="13"/>
      <c r="Z170" s="13"/>
      <c r="AA170" s="13"/>
      <c r="AB170" s="13"/>
      <c r="AC170" s="13"/>
      <c r="AD170" s="13"/>
      <c r="AE170" s="13"/>
      <c r="AR170" s="149" t="s">
        <v>144</v>
      </c>
      <c r="AT170" s="149" t="s">
        <v>140</v>
      </c>
      <c r="AU170" s="149" t="s">
        <v>85</v>
      </c>
      <c r="AY170" s="2" t="s">
        <v>137</v>
      </c>
      <c r="BE170" s="150">
        <f t="shared" si="4"/>
        <v>0</v>
      </c>
      <c r="BF170" s="150">
        <f t="shared" si="5"/>
        <v>0</v>
      </c>
      <c r="BG170" s="150">
        <f t="shared" si="6"/>
        <v>0</v>
      </c>
      <c r="BH170" s="150">
        <f t="shared" si="7"/>
        <v>0</v>
      </c>
      <c r="BI170" s="150">
        <f t="shared" si="8"/>
        <v>0</v>
      </c>
      <c r="BJ170" s="2" t="s">
        <v>18</v>
      </c>
      <c r="BK170" s="150">
        <f t="shared" si="9"/>
        <v>0</v>
      </c>
      <c r="BL170" s="2" t="s">
        <v>144</v>
      </c>
      <c r="BM170" s="149" t="s">
        <v>449</v>
      </c>
    </row>
    <row r="171" spans="1:65" s="17" customFormat="1" ht="16.5" customHeight="1">
      <c r="A171" s="13"/>
      <c r="B171" s="142"/>
      <c r="C171" s="242" t="s">
        <v>324</v>
      </c>
      <c r="D171" s="242" t="s">
        <v>191</v>
      </c>
      <c r="E171" s="243" t="s">
        <v>450</v>
      </c>
      <c r="F171" s="244" t="s">
        <v>451</v>
      </c>
      <c r="G171" s="245" t="s">
        <v>221</v>
      </c>
      <c r="H171" s="246">
        <v>567.6</v>
      </c>
      <c r="I171" s="163"/>
      <c r="J171" s="260">
        <f t="shared" si="0"/>
        <v>0</v>
      </c>
      <c r="K171" s="164"/>
      <c r="L171" s="165"/>
      <c r="M171" s="166"/>
      <c r="N171" s="167" t="s">
        <v>39</v>
      </c>
      <c r="O171" s="147">
        <v>0</v>
      </c>
      <c r="P171" s="147">
        <f t="shared" si="1"/>
        <v>0</v>
      </c>
      <c r="Q171" s="147">
        <v>0.14000000000000001</v>
      </c>
      <c r="R171" s="147">
        <f t="shared" si="2"/>
        <v>79.464000000000013</v>
      </c>
      <c r="S171" s="147">
        <v>0</v>
      </c>
      <c r="T171" s="148">
        <f t="shared" si="3"/>
        <v>0</v>
      </c>
      <c r="U171" s="13"/>
      <c r="V171" s="13"/>
      <c r="W171" s="13"/>
      <c r="X171" s="13"/>
      <c r="Y171" s="13"/>
      <c r="Z171" s="13"/>
      <c r="AA171" s="13"/>
      <c r="AB171" s="13"/>
      <c r="AC171" s="13"/>
      <c r="AD171" s="13"/>
      <c r="AE171" s="13"/>
      <c r="AR171" s="149" t="s">
        <v>194</v>
      </c>
      <c r="AT171" s="149" t="s">
        <v>191</v>
      </c>
      <c r="AU171" s="149" t="s">
        <v>85</v>
      </c>
      <c r="AY171" s="2" t="s">
        <v>137</v>
      </c>
      <c r="BE171" s="150">
        <f t="shared" si="4"/>
        <v>0</v>
      </c>
      <c r="BF171" s="150">
        <f t="shared" si="5"/>
        <v>0</v>
      </c>
      <c r="BG171" s="150">
        <f t="shared" si="6"/>
        <v>0</v>
      </c>
      <c r="BH171" s="150">
        <f t="shared" si="7"/>
        <v>0</v>
      </c>
      <c r="BI171" s="150">
        <f t="shared" si="8"/>
        <v>0</v>
      </c>
      <c r="BJ171" s="2" t="s">
        <v>18</v>
      </c>
      <c r="BK171" s="150">
        <f t="shared" si="9"/>
        <v>0</v>
      </c>
      <c r="BL171" s="2" t="s">
        <v>144</v>
      </c>
      <c r="BM171" s="149" t="s">
        <v>452</v>
      </c>
    </row>
    <row r="172" spans="1:65" s="129" customFormat="1" ht="22.9" customHeight="1">
      <c r="B172" s="130"/>
      <c r="C172" s="222"/>
      <c r="D172" s="223" t="s">
        <v>73</v>
      </c>
      <c r="E172" s="225" t="s">
        <v>194</v>
      </c>
      <c r="F172" s="225" t="s">
        <v>453</v>
      </c>
      <c r="G172" s="222"/>
      <c r="H172" s="222"/>
      <c r="I172" s="172"/>
      <c r="J172" s="258">
        <f>BK172</f>
        <v>0</v>
      </c>
      <c r="L172" s="130"/>
      <c r="M172" s="134"/>
      <c r="N172" s="135"/>
      <c r="O172" s="135"/>
      <c r="P172" s="136">
        <f>SUM(P173:P175)</f>
        <v>6.3569999999999993</v>
      </c>
      <c r="Q172" s="135"/>
      <c r="R172" s="136">
        <f>SUM(R173:R175)</f>
        <v>0.15126000000000001</v>
      </c>
      <c r="S172" s="135"/>
      <c r="T172" s="137">
        <f>SUM(T173:T175)</f>
        <v>0</v>
      </c>
      <c r="AR172" s="131" t="s">
        <v>18</v>
      </c>
      <c r="AT172" s="138" t="s">
        <v>73</v>
      </c>
      <c r="AU172" s="138" t="s">
        <v>18</v>
      </c>
      <c r="AY172" s="131" t="s">
        <v>137</v>
      </c>
      <c r="BK172" s="139">
        <f>SUM(BK173:BK175)</f>
        <v>0</v>
      </c>
    </row>
    <row r="173" spans="1:65" s="17" customFormat="1" ht="24.2" customHeight="1">
      <c r="A173" s="13"/>
      <c r="B173" s="142"/>
      <c r="C173" s="226" t="s">
        <v>311</v>
      </c>
      <c r="D173" s="226" t="s">
        <v>140</v>
      </c>
      <c r="E173" s="227" t="s">
        <v>454</v>
      </c>
      <c r="F173" s="228" t="s">
        <v>455</v>
      </c>
      <c r="G173" s="229" t="s">
        <v>276</v>
      </c>
      <c r="H173" s="230">
        <v>3</v>
      </c>
      <c r="I173" s="143"/>
      <c r="J173" s="259">
        <f>ROUND(I173*H173,2)</f>
        <v>0</v>
      </c>
      <c r="K173" s="144"/>
      <c r="L173" s="14"/>
      <c r="M173" s="145"/>
      <c r="N173" s="146" t="s">
        <v>39</v>
      </c>
      <c r="O173" s="147">
        <v>0.29199999999999998</v>
      </c>
      <c r="P173" s="147">
        <f>O173*H173</f>
        <v>0.87599999999999989</v>
      </c>
      <c r="Q173" s="147">
        <v>3.3E-3</v>
      </c>
      <c r="R173" s="147">
        <f>Q173*H173</f>
        <v>9.8999999999999991E-3</v>
      </c>
      <c r="S173" s="147">
        <v>0</v>
      </c>
      <c r="T173" s="148">
        <f>S173*H173</f>
        <v>0</v>
      </c>
      <c r="U173" s="13"/>
      <c r="V173" s="13"/>
      <c r="W173" s="13"/>
      <c r="X173" s="13"/>
      <c r="Y173" s="13"/>
      <c r="Z173" s="13"/>
      <c r="AA173" s="13"/>
      <c r="AB173" s="13"/>
      <c r="AC173" s="13"/>
      <c r="AD173" s="13"/>
      <c r="AE173" s="13"/>
      <c r="AR173" s="149" t="s">
        <v>144</v>
      </c>
      <c r="AT173" s="149" t="s">
        <v>140</v>
      </c>
      <c r="AU173" s="149" t="s">
        <v>85</v>
      </c>
      <c r="AY173" s="2" t="s">
        <v>137</v>
      </c>
      <c r="BE173" s="150">
        <f>IF(N173="základní",J173,0)</f>
        <v>0</v>
      </c>
      <c r="BF173" s="150">
        <f>IF(N173="snížená",J173,0)</f>
        <v>0</v>
      </c>
      <c r="BG173" s="150">
        <f>IF(N173="zákl. přenesená",J173,0)</f>
        <v>0</v>
      </c>
      <c r="BH173" s="150">
        <f>IF(N173="sníž. přenesená",J173,0)</f>
        <v>0</v>
      </c>
      <c r="BI173" s="150">
        <f>IF(N173="nulová",J173,0)</f>
        <v>0</v>
      </c>
      <c r="BJ173" s="2" t="s">
        <v>18</v>
      </c>
      <c r="BK173" s="150">
        <f>ROUND(I173*H173,2)</f>
        <v>0</v>
      </c>
      <c r="BL173" s="2" t="s">
        <v>144</v>
      </c>
      <c r="BM173" s="149" t="s">
        <v>456</v>
      </c>
    </row>
    <row r="174" spans="1:65" s="17" customFormat="1" ht="16.5" customHeight="1">
      <c r="A174" s="13"/>
      <c r="B174" s="142"/>
      <c r="C174" s="226" t="s">
        <v>301</v>
      </c>
      <c r="D174" s="226" t="s">
        <v>140</v>
      </c>
      <c r="E174" s="227" t="s">
        <v>457</v>
      </c>
      <c r="F174" s="228" t="s">
        <v>458</v>
      </c>
      <c r="G174" s="229" t="s">
        <v>249</v>
      </c>
      <c r="H174" s="230">
        <v>3</v>
      </c>
      <c r="I174" s="143"/>
      <c r="J174" s="259">
        <f>ROUND(I174*H174,2)</f>
        <v>0</v>
      </c>
      <c r="K174" s="144"/>
      <c r="L174" s="14"/>
      <c r="M174" s="145"/>
      <c r="N174" s="146" t="s">
        <v>39</v>
      </c>
      <c r="O174" s="147">
        <v>1.827</v>
      </c>
      <c r="P174" s="147">
        <f>O174*H174</f>
        <v>5.4809999999999999</v>
      </c>
      <c r="Q174" s="147">
        <v>4.7120000000000002E-2</v>
      </c>
      <c r="R174" s="147">
        <f>Q174*H174</f>
        <v>0.14136000000000001</v>
      </c>
      <c r="S174" s="147">
        <v>0</v>
      </c>
      <c r="T174" s="148">
        <f>S174*H174</f>
        <v>0</v>
      </c>
      <c r="U174" s="13"/>
      <c r="V174" s="13"/>
      <c r="W174" s="13"/>
      <c r="X174" s="13"/>
      <c r="Y174" s="13"/>
      <c r="Z174" s="13"/>
      <c r="AA174" s="13"/>
      <c r="AB174" s="13"/>
      <c r="AC174" s="13"/>
      <c r="AD174" s="13"/>
      <c r="AE174" s="13"/>
      <c r="AR174" s="149" t="s">
        <v>144</v>
      </c>
      <c r="AT174" s="149" t="s">
        <v>140</v>
      </c>
      <c r="AU174" s="149" t="s">
        <v>85</v>
      </c>
      <c r="AY174" s="2" t="s">
        <v>137</v>
      </c>
      <c r="BE174" s="150">
        <f>IF(N174="základní",J174,0)</f>
        <v>0</v>
      </c>
      <c r="BF174" s="150">
        <f>IF(N174="snížená",J174,0)</f>
        <v>0</v>
      </c>
      <c r="BG174" s="150">
        <f>IF(N174="zákl. přenesená",J174,0)</f>
        <v>0</v>
      </c>
      <c r="BH174" s="150">
        <f>IF(N174="sníž. přenesená",J174,0)</f>
        <v>0</v>
      </c>
      <c r="BI174" s="150">
        <f>IF(N174="nulová",J174,0)</f>
        <v>0</v>
      </c>
      <c r="BJ174" s="2" t="s">
        <v>18</v>
      </c>
      <c r="BK174" s="150">
        <f>ROUND(I174*H174,2)</f>
        <v>0</v>
      </c>
      <c r="BL174" s="2" t="s">
        <v>144</v>
      </c>
      <c r="BM174" s="149" t="s">
        <v>459</v>
      </c>
    </row>
    <row r="175" spans="1:65" s="17" customFormat="1" ht="24.2" customHeight="1">
      <c r="A175" s="13"/>
      <c r="B175" s="142"/>
      <c r="C175" s="242" t="s">
        <v>307</v>
      </c>
      <c r="D175" s="242" t="s">
        <v>191</v>
      </c>
      <c r="E175" s="243" t="s">
        <v>460</v>
      </c>
      <c r="F175" s="244" t="s">
        <v>461</v>
      </c>
      <c r="G175" s="245" t="s">
        <v>256</v>
      </c>
      <c r="H175" s="246">
        <v>3</v>
      </c>
      <c r="I175" s="163"/>
      <c r="J175" s="260">
        <f>ROUND(I175*H175,2)</f>
        <v>0</v>
      </c>
      <c r="K175" s="164"/>
      <c r="L175" s="165"/>
      <c r="M175" s="166"/>
      <c r="N175" s="167" t="s">
        <v>39</v>
      </c>
      <c r="O175" s="147">
        <v>0</v>
      </c>
      <c r="P175" s="147">
        <f>O175*H175</f>
        <v>0</v>
      </c>
      <c r="Q175" s="147">
        <v>0</v>
      </c>
      <c r="R175" s="147">
        <f>Q175*H175</f>
        <v>0</v>
      </c>
      <c r="S175" s="147">
        <v>0</v>
      </c>
      <c r="T175" s="148">
        <f>S175*H175</f>
        <v>0</v>
      </c>
      <c r="U175" s="13"/>
      <c r="V175" s="13"/>
      <c r="W175" s="13"/>
      <c r="X175" s="13"/>
      <c r="Y175" s="13"/>
      <c r="Z175" s="13"/>
      <c r="AA175" s="13"/>
      <c r="AB175" s="13"/>
      <c r="AC175" s="13"/>
      <c r="AD175" s="13"/>
      <c r="AE175" s="13"/>
      <c r="AR175" s="149" t="s">
        <v>194</v>
      </c>
      <c r="AT175" s="149" t="s">
        <v>191</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462</v>
      </c>
    </row>
    <row r="176" spans="1:65" s="129" customFormat="1" ht="22.9" customHeight="1">
      <c r="B176" s="130"/>
      <c r="C176" s="222"/>
      <c r="D176" s="223" t="s">
        <v>73</v>
      </c>
      <c r="E176" s="225" t="s">
        <v>218</v>
      </c>
      <c r="F176" s="225" t="s">
        <v>296</v>
      </c>
      <c r="G176" s="222"/>
      <c r="H176" s="222"/>
      <c r="I176" s="172"/>
      <c r="J176" s="258">
        <f>BK176</f>
        <v>0</v>
      </c>
      <c r="L176" s="130"/>
      <c r="M176" s="134"/>
      <c r="N176" s="135"/>
      <c r="O176" s="135"/>
      <c r="P176" s="136">
        <f>SUM(P177:P218)</f>
        <v>1225.3005990000001</v>
      </c>
      <c r="Q176" s="135"/>
      <c r="R176" s="136">
        <f>SUM(R177:R218)</f>
        <v>243.8800597</v>
      </c>
      <c r="S176" s="135"/>
      <c r="T176" s="137">
        <f>SUM(T177:T218)</f>
        <v>45.768000000000001</v>
      </c>
      <c r="AR176" s="131" t="s">
        <v>18</v>
      </c>
      <c r="AT176" s="138" t="s">
        <v>73</v>
      </c>
      <c r="AU176" s="138" t="s">
        <v>18</v>
      </c>
      <c r="AY176" s="131" t="s">
        <v>137</v>
      </c>
      <c r="BK176" s="139">
        <f>SUM(BK177:BK218)</f>
        <v>0</v>
      </c>
    </row>
    <row r="177" spans="1:65" s="17" customFormat="1" ht="16.5" customHeight="1">
      <c r="A177" s="13"/>
      <c r="B177" s="142"/>
      <c r="C177" s="226" t="s">
        <v>463</v>
      </c>
      <c r="D177" s="226" t="s">
        <v>140</v>
      </c>
      <c r="E177" s="227" t="s">
        <v>464</v>
      </c>
      <c r="F177" s="228" t="s">
        <v>465</v>
      </c>
      <c r="G177" s="229" t="s">
        <v>249</v>
      </c>
      <c r="H177" s="230">
        <v>3</v>
      </c>
      <c r="I177" s="143"/>
      <c r="J177" s="259">
        <f t="shared" ref="J177:J185" si="10">ROUND(I177*H177,2)</f>
        <v>0</v>
      </c>
      <c r="K177" s="144"/>
      <c r="L177" s="14"/>
      <c r="M177" s="145"/>
      <c r="N177" s="146" t="s">
        <v>39</v>
      </c>
      <c r="O177" s="147">
        <v>0.2</v>
      </c>
      <c r="P177" s="147">
        <f t="shared" ref="P177:P185" si="11">O177*H177</f>
        <v>0.60000000000000009</v>
      </c>
      <c r="Q177" s="147">
        <v>6.9999999999999999E-4</v>
      </c>
      <c r="R177" s="147">
        <f t="shared" ref="R177:R185" si="12">Q177*H177</f>
        <v>2.0999999999999999E-3</v>
      </c>
      <c r="S177" s="147">
        <v>0</v>
      </c>
      <c r="T177" s="148">
        <f t="shared" ref="T177:T185" si="13">S177*H177</f>
        <v>0</v>
      </c>
      <c r="U177" s="13"/>
      <c r="V177" s="13"/>
      <c r="W177" s="13"/>
      <c r="X177" s="13"/>
      <c r="Y177" s="13"/>
      <c r="Z177" s="13"/>
      <c r="AA177" s="13"/>
      <c r="AB177" s="13"/>
      <c r="AC177" s="13"/>
      <c r="AD177" s="13"/>
      <c r="AE177" s="13"/>
      <c r="AR177" s="149" t="s">
        <v>144</v>
      </c>
      <c r="AT177" s="149" t="s">
        <v>140</v>
      </c>
      <c r="AU177" s="149" t="s">
        <v>85</v>
      </c>
      <c r="AY177" s="2" t="s">
        <v>137</v>
      </c>
      <c r="BE177" s="150">
        <f t="shared" ref="BE177:BE185" si="14">IF(N177="základní",J177,0)</f>
        <v>0</v>
      </c>
      <c r="BF177" s="150">
        <f t="shared" ref="BF177:BF185" si="15">IF(N177="snížená",J177,0)</f>
        <v>0</v>
      </c>
      <c r="BG177" s="150">
        <f t="shared" ref="BG177:BG185" si="16">IF(N177="zákl. přenesená",J177,0)</f>
        <v>0</v>
      </c>
      <c r="BH177" s="150">
        <f t="shared" ref="BH177:BH185" si="17">IF(N177="sníž. přenesená",J177,0)</f>
        <v>0</v>
      </c>
      <c r="BI177" s="150">
        <f t="shared" ref="BI177:BI185" si="18">IF(N177="nulová",J177,0)</f>
        <v>0</v>
      </c>
      <c r="BJ177" s="2" t="s">
        <v>18</v>
      </c>
      <c r="BK177" s="150">
        <f t="shared" ref="BK177:BK185" si="19">ROUND(I177*H177,2)</f>
        <v>0</v>
      </c>
      <c r="BL177" s="2" t="s">
        <v>144</v>
      </c>
      <c r="BM177" s="149" t="s">
        <v>466</v>
      </c>
    </row>
    <row r="178" spans="1:65" s="17" customFormat="1" ht="16.5" customHeight="1">
      <c r="A178" s="13"/>
      <c r="B178" s="142"/>
      <c r="C178" s="242" t="s">
        <v>467</v>
      </c>
      <c r="D178" s="242" t="s">
        <v>191</v>
      </c>
      <c r="E178" s="243" t="s">
        <v>308</v>
      </c>
      <c r="F178" s="244" t="s">
        <v>468</v>
      </c>
      <c r="G178" s="245" t="s">
        <v>256</v>
      </c>
      <c r="H178" s="246">
        <v>3</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469</v>
      </c>
    </row>
    <row r="179" spans="1:65" s="17" customFormat="1" ht="16.5" customHeight="1">
      <c r="A179" s="13"/>
      <c r="B179" s="142"/>
      <c r="C179" s="226" t="s">
        <v>470</v>
      </c>
      <c r="D179" s="226" t="s">
        <v>140</v>
      </c>
      <c r="E179" s="227" t="s">
        <v>471</v>
      </c>
      <c r="F179" s="228" t="s">
        <v>472</v>
      </c>
      <c r="G179" s="229" t="s">
        <v>249</v>
      </c>
      <c r="H179" s="230">
        <v>2</v>
      </c>
      <c r="I179" s="143"/>
      <c r="J179" s="259">
        <f t="shared" si="10"/>
        <v>0</v>
      </c>
      <c r="K179" s="144"/>
      <c r="L179" s="14"/>
      <c r="M179" s="145"/>
      <c r="N179" s="146" t="s">
        <v>39</v>
      </c>
      <c r="O179" s="147">
        <v>3.1429999999999998</v>
      </c>
      <c r="P179" s="147">
        <f t="shared" si="11"/>
        <v>6.2859999999999996</v>
      </c>
      <c r="Q179" s="147">
        <v>2.5018799999999999</v>
      </c>
      <c r="R179" s="147">
        <f t="shared" si="12"/>
        <v>5.0037599999999998</v>
      </c>
      <c r="S179" s="147">
        <v>0</v>
      </c>
      <c r="T179" s="148">
        <f t="shared" si="13"/>
        <v>0</v>
      </c>
      <c r="U179" s="13"/>
      <c r="V179" s="13"/>
      <c r="W179" s="13"/>
      <c r="X179" s="13"/>
      <c r="Y179" s="13"/>
      <c r="Z179" s="13"/>
      <c r="AA179" s="13"/>
      <c r="AB179" s="13"/>
      <c r="AC179" s="13"/>
      <c r="AD179" s="13"/>
      <c r="AE179" s="13"/>
      <c r="AR179" s="149" t="s">
        <v>144</v>
      </c>
      <c r="AT179" s="149" t="s">
        <v>140</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473</v>
      </c>
    </row>
    <row r="180" spans="1:65" s="17" customFormat="1" ht="16.5" customHeight="1">
      <c r="A180" s="13"/>
      <c r="B180" s="142"/>
      <c r="C180" s="242" t="s">
        <v>474</v>
      </c>
      <c r="D180" s="242" t="s">
        <v>191</v>
      </c>
      <c r="E180" s="243" t="s">
        <v>348</v>
      </c>
      <c r="F180" s="244" t="s">
        <v>475</v>
      </c>
      <c r="G180" s="245" t="s">
        <v>256</v>
      </c>
      <c r="H180" s="246">
        <v>2</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476</v>
      </c>
    </row>
    <row r="181" spans="1:65" s="17" customFormat="1" ht="24.2" customHeight="1">
      <c r="A181" s="13"/>
      <c r="B181" s="142"/>
      <c r="C181" s="226" t="s">
        <v>477</v>
      </c>
      <c r="D181" s="226" t="s">
        <v>140</v>
      </c>
      <c r="E181" s="227" t="s">
        <v>478</v>
      </c>
      <c r="F181" s="228" t="s">
        <v>479</v>
      </c>
      <c r="G181" s="229" t="s">
        <v>249</v>
      </c>
      <c r="H181" s="230">
        <v>6</v>
      </c>
      <c r="I181" s="143"/>
      <c r="J181" s="259">
        <f t="shared" si="10"/>
        <v>0</v>
      </c>
      <c r="K181" s="144"/>
      <c r="L181" s="14"/>
      <c r="M181" s="145"/>
      <c r="N181" s="146" t="s">
        <v>39</v>
      </c>
      <c r="O181" s="147">
        <v>0.41599999999999998</v>
      </c>
      <c r="P181" s="147">
        <f t="shared" si="11"/>
        <v>2.496</v>
      </c>
      <c r="Q181" s="147">
        <v>0.10940999999999999</v>
      </c>
      <c r="R181" s="147">
        <f t="shared" si="12"/>
        <v>0.65645999999999993</v>
      </c>
      <c r="S181" s="147">
        <v>0</v>
      </c>
      <c r="T181" s="148">
        <f t="shared" si="13"/>
        <v>0</v>
      </c>
      <c r="U181" s="13"/>
      <c r="V181" s="13"/>
      <c r="W181" s="13"/>
      <c r="X181" s="13"/>
      <c r="Y181" s="13"/>
      <c r="Z181" s="13"/>
      <c r="AA181" s="13"/>
      <c r="AB181" s="13"/>
      <c r="AC181" s="13"/>
      <c r="AD181" s="13"/>
      <c r="AE181" s="13"/>
      <c r="AR181" s="149" t="s">
        <v>144</v>
      </c>
      <c r="AT181" s="149" t="s">
        <v>140</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480</v>
      </c>
    </row>
    <row r="182" spans="1:65" s="17" customFormat="1" ht="16.5" customHeight="1">
      <c r="A182" s="13"/>
      <c r="B182" s="142"/>
      <c r="C182" s="242" t="s">
        <v>481</v>
      </c>
      <c r="D182" s="242" t="s">
        <v>191</v>
      </c>
      <c r="E182" s="243" t="s">
        <v>482</v>
      </c>
      <c r="F182" s="244" t="s">
        <v>483</v>
      </c>
      <c r="G182" s="245" t="s">
        <v>249</v>
      </c>
      <c r="H182" s="246">
        <v>6</v>
      </c>
      <c r="I182" s="163"/>
      <c r="J182" s="260">
        <f t="shared" si="10"/>
        <v>0</v>
      </c>
      <c r="K182" s="164"/>
      <c r="L182" s="165"/>
      <c r="M182" s="166"/>
      <c r="N182" s="167" t="s">
        <v>39</v>
      </c>
      <c r="O182" s="147">
        <v>0</v>
      </c>
      <c r="P182" s="147">
        <f t="shared" si="11"/>
        <v>0</v>
      </c>
      <c r="Q182" s="147">
        <v>6.1000000000000004E-3</v>
      </c>
      <c r="R182" s="147">
        <f t="shared" si="12"/>
        <v>3.6600000000000001E-2</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484</v>
      </c>
    </row>
    <row r="183" spans="1:65" s="17" customFormat="1" ht="24.2" customHeight="1">
      <c r="A183" s="13"/>
      <c r="B183" s="142"/>
      <c r="C183" s="226" t="s">
        <v>485</v>
      </c>
      <c r="D183" s="226" t="s">
        <v>140</v>
      </c>
      <c r="E183" s="227" t="s">
        <v>486</v>
      </c>
      <c r="F183" s="228" t="s">
        <v>487</v>
      </c>
      <c r="G183" s="229" t="s">
        <v>276</v>
      </c>
      <c r="H183" s="230">
        <v>37</v>
      </c>
      <c r="I183" s="143"/>
      <c r="J183" s="259">
        <f t="shared" si="10"/>
        <v>0</v>
      </c>
      <c r="K183" s="144"/>
      <c r="L183" s="14"/>
      <c r="M183" s="145"/>
      <c r="N183" s="146" t="s">
        <v>39</v>
      </c>
      <c r="O183" s="147">
        <v>3.0000000000000001E-3</v>
      </c>
      <c r="P183" s="147">
        <f t="shared" si="11"/>
        <v>0.111</v>
      </c>
      <c r="Q183" s="147">
        <v>1.1E-4</v>
      </c>
      <c r="R183" s="147">
        <f t="shared" si="12"/>
        <v>4.0699999999999998E-3</v>
      </c>
      <c r="S183" s="147">
        <v>0</v>
      </c>
      <c r="T183" s="148">
        <f t="shared" si="13"/>
        <v>0</v>
      </c>
      <c r="U183" s="13"/>
      <c r="V183" s="13"/>
      <c r="W183" s="13"/>
      <c r="X183" s="13"/>
      <c r="Y183" s="13"/>
      <c r="Z183" s="13"/>
      <c r="AA183" s="13"/>
      <c r="AB183" s="13"/>
      <c r="AC183" s="13"/>
      <c r="AD183" s="13"/>
      <c r="AE183" s="13"/>
      <c r="AR183" s="149" t="s">
        <v>144</v>
      </c>
      <c r="AT183" s="149" t="s">
        <v>140</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488</v>
      </c>
    </row>
    <row r="184" spans="1:65" s="17" customFormat="1" ht="16.5" customHeight="1">
      <c r="A184" s="13"/>
      <c r="B184" s="142"/>
      <c r="C184" s="226" t="s">
        <v>489</v>
      </c>
      <c r="D184" s="226" t="s">
        <v>140</v>
      </c>
      <c r="E184" s="227" t="s">
        <v>490</v>
      </c>
      <c r="F184" s="228" t="s">
        <v>491</v>
      </c>
      <c r="G184" s="229" t="s">
        <v>276</v>
      </c>
      <c r="H184" s="230">
        <v>37</v>
      </c>
      <c r="I184" s="143"/>
      <c r="J184" s="259">
        <f t="shared" si="10"/>
        <v>0</v>
      </c>
      <c r="K184" s="144"/>
      <c r="L184" s="14"/>
      <c r="M184" s="145"/>
      <c r="N184" s="146" t="s">
        <v>39</v>
      </c>
      <c r="O184" s="147">
        <v>1.6E-2</v>
      </c>
      <c r="P184" s="147">
        <f t="shared" si="11"/>
        <v>0.59199999999999997</v>
      </c>
      <c r="Q184" s="147">
        <v>0</v>
      </c>
      <c r="R184" s="147">
        <f t="shared" si="12"/>
        <v>0</v>
      </c>
      <c r="S184" s="147">
        <v>0</v>
      </c>
      <c r="T184" s="148">
        <f t="shared" si="13"/>
        <v>0</v>
      </c>
      <c r="U184" s="13"/>
      <c r="V184" s="13"/>
      <c r="W184" s="13"/>
      <c r="X184" s="13"/>
      <c r="Y184" s="13"/>
      <c r="Z184" s="13"/>
      <c r="AA184" s="13"/>
      <c r="AB184" s="13"/>
      <c r="AC184" s="13"/>
      <c r="AD184" s="13"/>
      <c r="AE184" s="13"/>
      <c r="AR184" s="149" t="s">
        <v>144</v>
      </c>
      <c r="AT184" s="149" t="s">
        <v>140</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492</v>
      </c>
    </row>
    <row r="185" spans="1:65" s="17" customFormat="1" ht="33" customHeight="1">
      <c r="A185" s="13"/>
      <c r="B185" s="142"/>
      <c r="C185" s="226" t="s">
        <v>232</v>
      </c>
      <c r="D185" s="226" t="s">
        <v>140</v>
      </c>
      <c r="E185" s="227" t="s">
        <v>493</v>
      </c>
      <c r="F185" s="228" t="s">
        <v>494</v>
      </c>
      <c r="G185" s="229" t="s">
        <v>276</v>
      </c>
      <c r="H185" s="230">
        <v>719</v>
      </c>
      <c r="I185" s="143"/>
      <c r="J185" s="259">
        <f t="shared" si="10"/>
        <v>0</v>
      </c>
      <c r="K185" s="144"/>
      <c r="L185" s="14"/>
      <c r="M185" s="145"/>
      <c r="N185" s="146" t="s">
        <v>39</v>
      </c>
      <c r="O185" s="147">
        <v>0.216</v>
      </c>
      <c r="P185" s="147">
        <f t="shared" si="11"/>
        <v>155.304</v>
      </c>
      <c r="Q185" s="147">
        <v>0.1295</v>
      </c>
      <c r="R185" s="147">
        <f t="shared" si="12"/>
        <v>93.110500000000002</v>
      </c>
      <c r="S185" s="147">
        <v>0</v>
      </c>
      <c r="T185" s="148">
        <f t="shared" si="13"/>
        <v>0</v>
      </c>
      <c r="U185" s="13"/>
      <c r="V185" s="13"/>
      <c r="W185" s="13"/>
      <c r="X185" s="13"/>
      <c r="Y185" s="13"/>
      <c r="Z185" s="13"/>
      <c r="AA185" s="13"/>
      <c r="AB185" s="13"/>
      <c r="AC185" s="13"/>
      <c r="AD185" s="13"/>
      <c r="AE185" s="13"/>
      <c r="AR185" s="149" t="s">
        <v>144</v>
      </c>
      <c r="AT185" s="149" t="s">
        <v>140</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495</v>
      </c>
    </row>
    <row r="186" spans="1:65" s="151" customFormat="1">
      <c r="B186" s="152"/>
      <c r="C186" s="232"/>
      <c r="D186" s="233" t="s">
        <v>146</v>
      </c>
      <c r="E186" s="234"/>
      <c r="F186" s="235" t="s">
        <v>496</v>
      </c>
      <c r="G186" s="232"/>
      <c r="H186" s="236">
        <v>140</v>
      </c>
      <c r="I186" s="173"/>
      <c r="J186" s="232"/>
      <c r="L186" s="152"/>
      <c r="M186" s="154"/>
      <c r="N186" s="155"/>
      <c r="O186" s="155"/>
      <c r="P186" s="155"/>
      <c r="Q186" s="155"/>
      <c r="R186" s="155"/>
      <c r="S186" s="155"/>
      <c r="T186" s="156"/>
      <c r="AT186" s="153" t="s">
        <v>146</v>
      </c>
      <c r="AU186" s="153" t="s">
        <v>85</v>
      </c>
      <c r="AV186" s="151" t="s">
        <v>85</v>
      </c>
      <c r="AW186" s="151" t="s">
        <v>31</v>
      </c>
      <c r="AX186" s="151" t="s">
        <v>74</v>
      </c>
      <c r="AY186" s="153" t="s">
        <v>137</v>
      </c>
    </row>
    <row r="187" spans="1:65" s="151" customFormat="1">
      <c r="B187" s="152"/>
      <c r="C187" s="232"/>
      <c r="D187" s="233" t="s">
        <v>146</v>
      </c>
      <c r="E187" s="234"/>
      <c r="F187" s="235" t="s">
        <v>497</v>
      </c>
      <c r="G187" s="232"/>
      <c r="H187" s="236">
        <v>579</v>
      </c>
      <c r="I187" s="173"/>
      <c r="J187" s="232"/>
      <c r="L187" s="152"/>
      <c r="M187" s="154"/>
      <c r="N187" s="155"/>
      <c r="O187" s="155"/>
      <c r="P187" s="155"/>
      <c r="Q187" s="155"/>
      <c r="R187" s="155"/>
      <c r="S187" s="155"/>
      <c r="T187" s="156"/>
      <c r="AT187" s="153" t="s">
        <v>146</v>
      </c>
      <c r="AU187" s="153" t="s">
        <v>85</v>
      </c>
      <c r="AV187" s="151" t="s">
        <v>85</v>
      </c>
      <c r="AW187" s="151" t="s">
        <v>31</v>
      </c>
      <c r="AX187" s="151" t="s">
        <v>74</v>
      </c>
      <c r="AY187" s="153" t="s">
        <v>137</v>
      </c>
    </row>
    <row r="188" spans="1:65" s="157" customFormat="1">
      <c r="B188" s="158"/>
      <c r="C188" s="238"/>
      <c r="D188" s="233" t="s">
        <v>146</v>
      </c>
      <c r="E188" s="239"/>
      <c r="F188" s="240" t="s">
        <v>151</v>
      </c>
      <c r="G188" s="238"/>
      <c r="H188" s="241">
        <v>719</v>
      </c>
      <c r="I188" s="174"/>
      <c r="J188" s="238"/>
      <c r="L188" s="158"/>
      <c r="M188" s="160"/>
      <c r="N188" s="161"/>
      <c r="O188" s="161"/>
      <c r="P188" s="161"/>
      <c r="Q188" s="161"/>
      <c r="R188" s="161"/>
      <c r="S188" s="161"/>
      <c r="T188" s="162"/>
      <c r="AT188" s="159" t="s">
        <v>146</v>
      </c>
      <c r="AU188" s="159" t="s">
        <v>85</v>
      </c>
      <c r="AV188" s="157" t="s">
        <v>144</v>
      </c>
      <c r="AW188" s="157" t="s">
        <v>31</v>
      </c>
      <c r="AX188" s="157" t="s">
        <v>18</v>
      </c>
      <c r="AY188" s="159" t="s">
        <v>137</v>
      </c>
    </row>
    <row r="189" spans="1:65" s="17" customFormat="1" ht="24.2" customHeight="1">
      <c r="A189" s="13"/>
      <c r="B189" s="142"/>
      <c r="C189" s="242" t="s">
        <v>238</v>
      </c>
      <c r="D189" s="242" t="s">
        <v>191</v>
      </c>
      <c r="E189" s="243" t="s">
        <v>498</v>
      </c>
      <c r="F189" s="244" t="s">
        <v>499</v>
      </c>
      <c r="G189" s="245" t="s">
        <v>249</v>
      </c>
      <c r="H189" s="246">
        <v>140</v>
      </c>
      <c r="I189" s="163"/>
      <c r="J189" s="260">
        <f>ROUND(I189*H189,2)</f>
        <v>0</v>
      </c>
      <c r="K189" s="164"/>
      <c r="L189" s="165"/>
      <c r="M189" s="166"/>
      <c r="N189" s="167" t="s">
        <v>39</v>
      </c>
      <c r="O189" s="147">
        <v>0</v>
      </c>
      <c r="P189" s="147">
        <f>O189*H189</f>
        <v>0</v>
      </c>
      <c r="Q189" s="147">
        <v>5.8000000000000003E-2</v>
      </c>
      <c r="R189" s="147">
        <f>Q189*H189</f>
        <v>8.120000000000001</v>
      </c>
      <c r="S189" s="147">
        <v>0</v>
      </c>
      <c r="T189" s="148">
        <f>S189*H189</f>
        <v>0</v>
      </c>
      <c r="U189" s="13"/>
      <c r="V189" s="13"/>
      <c r="W189" s="13"/>
      <c r="X189" s="13"/>
      <c r="Y189" s="13"/>
      <c r="Z189" s="13"/>
      <c r="AA189" s="13"/>
      <c r="AB189" s="13"/>
      <c r="AC189" s="13"/>
      <c r="AD189" s="13"/>
      <c r="AE189" s="13"/>
      <c r="AR189" s="149" t="s">
        <v>194</v>
      </c>
      <c r="AT189" s="149" t="s">
        <v>191</v>
      </c>
      <c r="AU189" s="149" t="s">
        <v>85</v>
      </c>
      <c r="AY189" s="2" t="s">
        <v>137</v>
      </c>
      <c r="BE189" s="150">
        <f>IF(N189="základní",J189,0)</f>
        <v>0</v>
      </c>
      <c r="BF189" s="150">
        <f>IF(N189="snížená",J189,0)</f>
        <v>0</v>
      </c>
      <c r="BG189" s="150">
        <f>IF(N189="zákl. přenesená",J189,0)</f>
        <v>0</v>
      </c>
      <c r="BH189" s="150">
        <f>IF(N189="sníž. přenesená",J189,0)</f>
        <v>0</v>
      </c>
      <c r="BI189" s="150">
        <f>IF(N189="nulová",J189,0)</f>
        <v>0</v>
      </c>
      <c r="BJ189" s="2" t="s">
        <v>18</v>
      </c>
      <c r="BK189" s="150">
        <f>ROUND(I189*H189,2)</f>
        <v>0</v>
      </c>
      <c r="BL189" s="2" t="s">
        <v>144</v>
      </c>
      <c r="BM189" s="149" t="s">
        <v>500</v>
      </c>
    </row>
    <row r="190" spans="1:65" s="17" customFormat="1" ht="21.75" customHeight="1">
      <c r="A190" s="13"/>
      <c r="B190" s="142"/>
      <c r="C190" s="242" t="s">
        <v>253</v>
      </c>
      <c r="D190" s="242" t="s">
        <v>191</v>
      </c>
      <c r="E190" s="243" t="s">
        <v>501</v>
      </c>
      <c r="F190" s="244" t="s">
        <v>502</v>
      </c>
      <c r="G190" s="245" t="s">
        <v>249</v>
      </c>
      <c r="H190" s="246">
        <v>579</v>
      </c>
      <c r="I190" s="163"/>
      <c r="J190" s="260">
        <f>ROUND(I190*H190,2)</f>
        <v>0</v>
      </c>
      <c r="K190" s="164"/>
      <c r="L190" s="165"/>
      <c r="M190" s="166"/>
      <c r="N190" s="167" t="s">
        <v>39</v>
      </c>
      <c r="O190" s="147">
        <v>0</v>
      </c>
      <c r="P190" s="147">
        <f>O190*H190</f>
        <v>0</v>
      </c>
      <c r="Q190" s="147">
        <v>8.5000000000000006E-2</v>
      </c>
      <c r="R190" s="147">
        <f>Q190*H190</f>
        <v>49.215000000000003</v>
      </c>
      <c r="S190" s="147">
        <v>0</v>
      </c>
      <c r="T190" s="148">
        <f>S190*H190</f>
        <v>0</v>
      </c>
      <c r="U190" s="13"/>
      <c r="V190" s="13"/>
      <c r="W190" s="13"/>
      <c r="X190" s="13"/>
      <c r="Y190" s="13"/>
      <c r="Z190" s="13"/>
      <c r="AA190" s="13"/>
      <c r="AB190" s="13"/>
      <c r="AC190" s="13"/>
      <c r="AD190" s="13"/>
      <c r="AE190" s="13"/>
      <c r="AR190" s="149" t="s">
        <v>194</v>
      </c>
      <c r="AT190" s="149" t="s">
        <v>191</v>
      </c>
      <c r="AU190" s="149" t="s">
        <v>85</v>
      </c>
      <c r="AY190" s="2" t="s">
        <v>137</v>
      </c>
      <c r="BE190" s="150">
        <f>IF(N190="základní",J190,0)</f>
        <v>0</v>
      </c>
      <c r="BF190" s="150">
        <f>IF(N190="snížená",J190,0)</f>
        <v>0</v>
      </c>
      <c r="BG190" s="150">
        <f>IF(N190="zákl. přenesená",J190,0)</f>
        <v>0</v>
      </c>
      <c r="BH190" s="150">
        <f>IF(N190="sníž. přenesená",J190,0)</f>
        <v>0</v>
      </c>
      <c r="BI190" s="150">
        <f>IF(N190="nulová",J190,0)</f>
        <v>0</v>
      </c>
      <c r="BJ190" s="2" t="s">
        <v>18</v>
      </c>
      <c r="BK190" s="150">
        <f>ROUND(I190*H190,2)</f>
        <v>0</v>
      </c>
      <c r="BL190" s="2" t="s">
        <v>144</v>
      </c>
      <c r="BM190" s="149" t="s">
        <v>503</v>
      </c>
    </row>
    <row r="191" spans="1:65" s="17" customFormat="1" ht="24.2" customHeight="1">
      <c r="A191" s="13"/>
      <c r="B191" s="142"/>
      <c r="C191" s="226" t="s">
        <v>7</v>
      </c>
      <c r="D191" s="226" t="s">
        <v>140</v>
      </c>
      <c r="E191" s="227" t="s">
        <v>504</v>
      </c>
      <c r="F191" s="228" t="s">
        <v>505</v>
      </c>
      <c r="G191" s="229" t="s">
        <v>276</v>
      </c>
      <c r="H191" s="230">
        <v>579</v>
      </c>
      <c r="I191" s="143"/>
      <c r="J191" s="259">
        <f>ROUND(I191*H191,2)</f>
        <v>0</v>
      </c>
      <c r="K191" s="144"/>
      <c r="L191" s="14"/>
      <c r="M191" s="145"/>
      <c r="N191" s="146" t="s">
        <v>39</v>
      </c>
      <c r="O191" s="147">
        <v>0.11899999999999999</v>
      </c>
      <c r="P191" s="147">
        <f>O191*H191</f>
        <v>68.900999999999996</v>
      </c>
      <c r="Q191" s="147">
        <v>8.9779999999999999E-2</v>
      </c>
      <c r="R191" s="147">
        <f>Q191*H191</f>
        <v>51.982619999999997</v>
      </c>
      <c r="S191" s="147">
        <v>0</v>
      </c>
      <c r="T191" s="148">
        <f>S191*H191</f>
        <v>0</v>
      </c>
      <c r="U191" s="13"/>
      <c r="V191" s="13"/>
      <c r="W191" s="13"/>
      <c r="X191" s="13"/>
      <c r="Y191" s="13"/>
      <c r="Z191" s="13"/>
      <c r="AA191" s="13"/>
      <c r="AB191" s="13"/>
      <c r="AC191" s="13"/>
      <c r="AD191" s="13"/>
      <c r="AE191" s="13"/>
      <c r="AR191" s="149" t="s">
        <v>144</v>
      </c>
      <c r="AT191" s="149" t="s">
        <v>140</v>
      </c>
      <c r="AU191" s="149" t="s">
        <v>85</v>
      </c>
      <c r="AY191" s="2" t="s">
        <v>137</v>
      </c>
      <c r="BE191" s="150">
        <f>IF(N191="základní",J191,0)</f>
        <v>0</v>
      </c>
      <c r="BF191" s="150">
        <f>IF(N191="snížená",J191,0)</f>
        <v>0</v>
      </c>
      <c r="BG191" s="150">
        <f>IF(N191="zákl. přenesená",J191,0)</f>
        <v>0</v>
      </c>
      <c r="BH191" s="150">
        <f>IF(N191="sníž. přenesená",J191,0)</f>
        <v>0</v>
      </c>
      <c r="BI191" s="150">
        <f>IF(N191="nulová",J191,0)</f>
        <v>0</v>
      </c>
      <c r="BJ191" s="2" t="s">
        <v>18</v>
      </c>
      <c r="BK191" s="150">
        <f>ROUND(I191*H191,2)</f>
        <v>0</v>
      </c>
      <c r="BL191" s="2" t="s">
        <v>144</v>
      </c>
      <c r="BM191" s="149" t="s">
        <v>506</v>
      </c>
    </row>
    <row r="192" spans="1:65" s="17" customFormat="1" ht="16.5" customHeight="1">
      <c r="A192" s="13"/>
      <c r="B192" s="142"/>
      <c r="C192" s="242" t="s">
        <v>261</v>
      </c>
      <c r="D192" s="242" t="s">
        <v>191</v>
      </c>
      <c r="E192" s="243" t="s">
        <v>507</v>
      </c>
      <c r="F192" s="244" t="s">
        <v>508</v>
      </c>
      <c r="G192" s="245" t="s">
        <v>182</v>
      </c>
      <c r="H192" s="246">
        <v>1.0289999999999999</v>
      </c>
      <c r="I192" s="163"/>
      <c r="J192" s="260">
        <f>ROUND(I192*H192,2)</f>
        <v>0</v>
      </c>
      <c r="K192" s="164"/>
      <c r="L192" s="165"/>
      <c r="M192" s="166"/>
      <c r="N192" s="167" t="s">
        <v>39</v>
      </c>
      <c r="O192" s="147">
        <v>0</v>
      </c>
      <c r="P192" s="147">
        <f>O192*H192</f>
        <v>0</v>
      </c>
      <c r="Q192" s="147">
        <v>1</v>
      </c>
      <c r="R192" s="147">
        <f>Q192*H192</f>
        <v>1.0289999999999999</v>
      </c>
      <c r="S192" s="147">
        <v>0</v>
      </c>
      <c r="T192" s="148">
        <f>S192*H192</f>
        <v>0</v>
      </c>
      <c r="U192" s="13"/>
      <c r="V192" s="13"/>
      <c r="W192" s="13"/>
      <c r="X192" s="13"/>
      <c r="Y192" s="13"/>
      <c r="Z192" s="13"/>
      <c r="AA192" s="13"/>
      <c r="AB192" s="13"/>
      <c r="AC192" s="13"/>
      <c r="AD192" s="13"/>
      <c r="AE192" s="13"/>
      <c r="AR192" s="149" t="s">
        <v>194</v>
      </c>
      <c r="AT192" s="149" t="s">
        <v>191</v>
      </c>
      <c r="AU192" s="149" t="s">
        <v>85</v>
      </c>
      <c r="AY192" s="2" t="s">
        <v>137</v>
      </c>
      <c r="BE192" s="150">
        <f>IF(N192="základní",J192,0)</f>
        <v>0</v>
      </c>
      <c r="BF192" s="150">
        <f>IF(N192="snížená",J192,0)</f>
        <v>0</v>
      </c>
      <c r="BG192" s="150">
        <f>IF(N192="zákl. přenesená",J192,0)</f>
        <v>0</v>
      </c>
      <c r="BH192" s="150">
        <f>IF(N192="sníž. přenesená",J192,0)</f>
        <v>0</v>
      </c>
      <c r="BI192" s="150">
        <f>IF(N192="nulová",J192,0)</f>
        <v>0</v>
      </c>
      <c r="BJ192" s="2" t="s">
        <v>18</v>
      </c>
      <c r="BK192" s="150">
        <f>ROUND(I192*H192,2)</f>
        <v>0</v>
      </c>
      <c r="BL192" s="2" t="s">
        <v>144</v>
      </c>
      <c r="BM192" s="149" t="s">
        <v>509</v>
      </c>
    </row>
    <row r="193" spans="1:65" s="151" customFormat="1">
      <c r="B193" s="152"/>
      <c r="C193" s="232"/>
      <c r="D193" s="233" t="s">
        <v>146</v>
      </c>
      <c r="E193" s="234"/>
      <c r="F193" s="235" t="s">
        <v>510</v>
      </c>
      <c r="G193" s="232"/>
      <c r="H193" s="236">
        <v>1.0289999999999999</v>
      </c>
      <c r="I193" s="173"/>
      <c r="J193" s="232"/>
      <c r="L193" s="152"/>
      <c r="M193" s="154"/>
      <c r="N193" s="155"/>
      <c r="O193" s="155"/>
      <c r="P193" s="155"/>
      <c r="Q193" s="155"/>
      <c r="R193" s="155"/>
      <c r="S193" s="155"/>
      <c r="T193" s="156"/>
      <c r="AT193" s="153" t="s">
        <v>146</v>
      </c>
      <c r="AU193" s="153" t="s">
        <v>85</v>
      </c>
      <c r="AV193" s="151" t="s">
        <v>85</v>
      </c>
      <c r="AW193" s="151" t="s">
        <v>31</v>
      </c>
      <c r="AX193" s="151" t="s">
        <v>18</v>
      </c>
      <c r="AY193" s="153" t="s">
        <v>137</v>
      </c>
    </row>
    <row r="194" spans="1:65" s="17" customFormat="1" ht="33" customHeight="1">
      <c r="A194" s="13"/>
      <c r="B194" s="142"/>
      <c r="C194" s="226" t="s">
        <v>511</v>
      </c>
      <c r="D194" s="226" t="s">
        <v>140</v>
      </c>
      <c r="E194" s="227" t="s">
        <v>512</v>
      </c>
      <c r="F194" s="228" t="s">
        <v>513</v>
      </c>
      <c r="G194" s="229" t="s">
        <v>276</v>
      </c>
      <c r="H194" s="230">
        <v>180</v>
      </c>
      <c r="I194" s="143"/>
      <c r="J194" s="259">
        <f>ROUND(I194*H194,2)</f>
        <v>0</v>
      </c>
      <c r="K194" s="144"/>
      <c r="L194" s="14"/>
      <c r="M194" s="145"/>
      <c r="N194" s="146" t="s">
        <v>39</v>
      </c>
      <c r="O194" s="147">
        <v>0.28399999999999997</v>
      </c>
      <c r="P194" s="147">
        <f>O194*H194</f>
        <v>51.12</v>
      </c>
      <c r="Q194" s="147">
        <v>1.0000000000000001E-5</v>
      </c>
      <c r="R194" s="147">
        <f>Q194*H194</f>
        <v>1.8000000000000002E-3</v>
      </c>
      <c r="S194" s="147">
        <v>0</v>
      </c>
      <c r="T194" s="148">
        <f>S194*H194</f>
        <v>0</v>
      </c>
      <c r="U194" s="13"/>
      <c r="V194" s="13"/>
      <c r="W194" s="13"/>
      <c r="X194" s="13"/>
      <c r="Y194" s="13"/>
      <c r="Z194" s="13"/>
      <c r="AA194" s="13"/>
      <c r="AB194" s="13"/>
      <c r="AC194" s="13"/>
      <c r="AD194" s="13"/>
      <c r="AE194" s="13"/>
      <c r="AR194" s="149" t="s">
        <v>144</v>
      </c>
      <c r="AT194" s="149" t="s">
        <v>140</v>
      </c>
      <c r="AU194" s="149" t="s">
        <v>85</v>
      </c>
      <c r="AY194" s="2" t="s">
        <v>137</v>
      </c>
      <c r="BE194" s="150">
        <f>IF(N194="základní",J194,0)</f>
        <v>0</v>
      </c>
      <c r="BF194" s="150">
        <f>IF(N194="snížená",J194,0)</f>
        <v>0</v>
      </c>
      <c r="BG194" s="150">
        <f>IF(N194="zákl. přenesená",J194,0)</f>
        <v>0</v>
      </c>
      <c r="BH194" s="150">
        <f>IF(N194="sníž. přenesená",J194,0)</f>
        <v>0</v>
      </c>
      <c r="BI194" s="150">
        <f>IF(N194="nulová",J194,0)</f>
        <v>0</v>
      </c>
      <c r="BJ194" s="2" t="s">
        <v>18</v>
      </c>
      <c r="BK194" s="150">
        <f>ROUND(I194*H194,2)</f>
        <v>0</v>
      </c>
      <c r="BL194" s="2" t="s">
        <v>144</v>
      </c>
      <c r="BM194" s="149" t="s">
        <v>514</v>
      </c>
    </row>
    <row r="195" spans="1:65" s="17" customFormat="1" ht="16.5" customHeight="1">
      <c r="A195" s="13"/>
      <c r="B195" s="142"/>
      <c r="C195" s="226" t="s">
        <v>246</v>
      </c>
      <c r="D195" s="226" t="s">
        <v>140</v>
      </c>
      <c r="E195" s="227" t="s">
        <v>515</v>
      </c>
      <c r="F195" s="228" t="s">
        <v>516</v>
      </c>
      <c r="G195" s="229" t="s">
        <v>276</v>
      </c>
      <c r="H195" s="230">
        <v>180</v>
      </c>
      <c r="I195" s="143"/>
      <c r="J195" s="259">
        <f>ROUND(I195*H195,2)</f>
        <v>0</v>
      </c>
      <c r="K195" s="144"/>
      <c r="L195" s="14"/>
      <c r="M195" s="145"/>
      <c r="N195" s="146" t="s">
        <v>39</v>
      </c>
      <c r="O195" s="147">
        <v>0.20799999999999999</v>
      </c>
      <c r="P195" s="147">
        <f>O195*H195</f>
        <v>37.44</v>
      </c>
      <c r="Q195" s="147">
        <v>4.3E-3</v>
      </c>
      <c r="R195" s="147">
        <f>Q195*H195</f>
        <v>0.77400000000000002</v>
      </c>
      <c r="S195" s="147">
        <v>0</v>
      </c>
      <c r="T195" s="148">
        <f>S195*H195</f>
        <v>0</v>
      </c>
      <c r="U195" s="13"/>
      <c r="V195" s="13"/>
      <c r="W195" s="13"/>
      <c r="X195" s="13"/>
      <c r="Y195" s="13"/>
      <c r="Z195" s="13"/>
      <c r="AA195" s="13"/>
      <c r="AB195" s="13"/>
      <c r="AC195" s="13"/>
      <c r="AD195" s="13"/>
      <c r="AE195" s="13"/>
      <c r="AR195" s="149" t="s">
        <v>144</v>
      </c>
      <c r="AT195" s="149" t="s">
        <v>140</v>
      </c>
      <c r="AU195" s="149" t="s">
        <v>85</v>
      </c>
      <c r="AY195" s="2" t="s">
        <v>137</v>
      </c>
      <c r="BE195" s="150">
        <f>IF(N195="základní",J195,0)</f>
        <v>0</v>
      </c>
      <c r="BF195" s="150">
        <f>IF(N195="snížená",J195,0)</f>
        <v>0</v>
      </c>
      <c r="BG195" s="150">
        <f>IF(N195="zákl. přenesená",J195,0)</f>
        <v>0</v>
      </c>
      <c r="BH195" s="150">
        <f>IF(N195="sníž. přenesená",J195,0)</f>
        <v>0</v>
      </c>
      <c r="BI195" s="150">
        <f>IF(N195="nulová",J195,0)</f>
        <v>0</v>
      </c>
      <c r="BJ195" s="2" t="s">
        <v>18</v>
      </c>
      <c r="BK195" s="150">
        <f>ROUND(I195*H195,2)</f>
        <v>0</v>
      </c>
      <c r="BL195" s="2" t="s">
        <v>144</v>
      </c>
      <c r="BM195" s="149" t="s">
        <v>517</v>
      </c>
    </row>
    <row r="196" spans="1:65" s="17" customFormat="1" ht="21.75" customHeight="1">
      <c r="A196" s="13"/>
      <c r="B196" s="142"/>
      <c r="C196" s="226" t="s">
        <v>350</v>
      </c>
      <c r="D196" s="226" t="s">
        <v>140</v>
      </c>
      <c r="E196" s="227" t="s">
        <v>518</v>
      </c>
      <c r="F196" s="228" t="s">
        <v>519</v>
      </c>
      <c r="G196" s="229" t="s">
        <v>249</v>
      </c>
      <c r="H196" s="230">
        <v>638</v>
      </c>
      <c r="I196" s="143"/>
      <c r="J196" s="259">
        <f>ROUND(I196*H196,2)</f>
        <v>0</v>
      </c>
      <c r="K196" s="144"/>
      <c r="L196" s="14"/>
      <c r="M196" s="145"/>
      <c r="N196" s="146" t="s">
        <v>39</v>
      </c>
      <c r="O196" s="147">
        <v>8.5000000000000006E-2</v>
      </c>
      <c r="P196" s="147">
        <f>O196*H196</f>
        <v>54.230000000000004</v>
      </c>
      <c r="Q196" s="147">
        <v>2.0200000000000001E-3</v>
      </c>
      <c r="R196" s="147">
        <f>Q196*H196</f>
        <v>1.2887600000000001</v>
      </c>
      <c r="S196" s="147">
        <v>0</v>
      </c>
      <c r="T196" s="148">
        <f>S196*H196</f>
        <v>0</v>
      </c>
      <c r="U196" s="13"/>
      <c r="V196" s="13"/>
      <c r="W196" s="13"/>
      <c r="X196" s="13"/>
      <c r="Y196" s="13"/>
      <c r="Z196" s="13"/>
      <c r="AA196" s="13"/>
      <c r="AB196" s="13"/>
      <c r="AC196" s="13"/>
      <c r="AD196" s="13"/>
      <c r="AE196" s="13"/>
      <c r="AR196" s="149" t="s">
        <v>144</v>
      </c>
      <c r="AT196" s="149" t="s">
        <v>140</v>
      </c>
      <c r="AU196" s="149" t="s">
        <v>85</v>
      </c>
      <c r="AY196" s="2" t="s">
        <v>137</v>
      </c>
      <c r="BE196" s="150">
        <f>IF(N196="základní",J196,0)</f>
        <v>0</v>
      </c>
      <c r="BF196" s="150">
        <f>IF(N196="snížená",J196,0)</f>
        <v>0</v>
      </c>
      <c r="BG196" s="150">
        <f>IF(N196="zákl. přenesená",J196,0)</f>
        <v>0</v>
      </c>
      <c r="BH196" s="150">
        <f>IF(N196="sníž. přenesená",J196,0)</f>
        <v>0</v>
      </c>
      <c r="BI196" s="150">
        <f>IF(N196="nulová",J196,0)</f>
        <v>0</v>
      </c>
      <c r="BJ196" s="2" t="s">
        <v>18</v>
      </c>
      <c r="BK196" s="150">
        <f>ROUND(I196*H196,2)</f>
        <v>0</v>
      </c>
      <c r="BL196" s="2" t="s">
        <v>144</v>
      </c>
      <c r="BM196" s="149" t="s">
        <v>520</v>
      </c>
    </row>
    <row r="197" spans="1:65" s="151" customFormat="1">
      <c r="B197" s="152"/>
      <c r="C197" s="232"/>
      <c r="D197" s="233" t="s">
        <v>146</v>
      </c>
      <c r="E197" s="234"/>
      <c r="F197" s="235" t="s">
        <v>521</v>
      </c>
      <c r="G197" s="232"/>
      <c r="H197" s="236">
        <v>638</v>
      </c>
      <c r="I197" s="173"/>
      <c r="J197" s="232"/>
      <c r="L197" s="152"/>
      <c r="M197" s="154"/>
      <c r="N197" s="155"/>
      <c r="O197" s="155"/>
      <c r="P197" s="155"/>
      <c r="Q197" s="155"/>
      <c r="R197" s="155"/>
      <c r="S197" s="155"/>
      <c r="T197" s="156"/>
      <c r="AT197" s="153" t="s">
        <v>146</v>
      </c>
      <c r="AU197" s="153" t="s">
        <v>85</v>
      </c>
      <c r="AV197" s="151" t="s">
        <v>85</v>
      </c>
      <c r="AW197" s="151" t="s">
        <v>31</v>
      </c>
      <c r="AX197" s="151" t="s">
        <v>18</v>
      </c>
      <c r="AY197" s="153" t="s">
        <v>137</v>
      </c>
    </row>
    <row r="198" spans="1:65" s="17" customFormat="1" ht="24.2" customHeight="1">
      <c r="A198" s="13"/>
      <c r="B198" s="142"/>
      <c r="C198" s="226" t="s">
        <v>522</v>
      </c>
      <c r="D198" s="226" t="s">
        <v>140</v>
      </c>
      <c r="E198" s="227" t="s">
        <v>523</v>
      </c>
      <c r="F198" s="228" t="s">
        <v>524</v>
      </c>
      <c r="G198" s="229" t="s">
        <v>182</v>
      </c>
      <c r="H198" s="230">
        <v>6.39</v>
      </c>
      <c r="I198" s="143"/>
      <c r="J198" s="259">
        <f>ROUND(I198*H198,2)</f>
        <v>0</v>
      </c>
      <c r="K198" s="144"/>
      <c r="L198" s="14"/>
      <c r="M198" s="145"/>
      <c r="N198" s="146" t="s">
        <v>39</v>
      </c>
      <c r="O198" s="147">
        <v>9.8810000000000002</v>
      </c>
      <c r="P198" s="147">
        <f>O198*H198</f>
        <v>63.139589999999998</v>
      </c>
      <c r="Q198" s="147">
        <v>1.0152300000000001</v>
      </c>
      <c r="R198" s="147">
        <f>Q198*H198</f>
        <v>6.4873197000000005</v>
      </c>
      <c r="S198" s="147">
        <v>0</v>
      </c>
      <c r="T198" s="148">
        <f>S198*H198</f>
        <v>0</v>
      </c>
      <c r="U198" s="13"/>
      <c r="V198" s="13"/>
      <c r="W198" s="13"/>
      <c r="X198" s="13"/>
      <c r="Y198" s="13"/>
      <c r="Z198" s="13"/>
      <c r="AA198" s="13"/>
      <c r="AB198" s="13"/>
      <c r="AC198" s="13"/>
      <c r="AD198" s="13"/>
      <c r="AE198" s="13"/>
      <c r="AR198" s="149" t="s">
        <v>144</v>
      </c>
      <c r="AT198" s="149" t="s">
        <v>140</v>
      </c>
      <c r="AU198" s="149" t="s">
        <v>85</v>
      </c>
      <c r="AY198" s="2" t="s">
        <v>137</v>
      </c>
      <c r="BE198" s="150">
        <f>IF(N198="základní",J198,0)</f>
        <v>0</v>
      </c>
      <c r="BF198" s="150">
        <f>IF(N198="snížená",J198,0)</f>
        <v>0</v>
      </c>
      <c r="BG198" s="150">
        <f>IF(N198="zákl. přenesená",J198,0)</f>
        <v>0</v>
      </c>
      <c r="BH198" s="150">
        <f>IF(N198="sníž. přenesená",J198,0)</f>
        <v>0</v>
      </c>
      <c r="BI198" s="150">
        <f>IF(N198="nulová",J198,0)</f>
        <v>0</v>
      </c>
      <c r="BJ198" s="2" t="s">
        <v>18</v>
      </c>
      <c r="BK198" s="150">
        <f>ROUND(I198*H198,2)</f>
        <v>0</v>
      </c>
      <c r="BL198" s="2" t="s">
        <v>144</v>
      </c>
      <c r="BM198" s="149" t="s">
        <v>525</v>
      </c>
    </row>
    <row r="199" spans="1:65" s="151" customFormat="1">
      <c r="B199" s="152"/>
      <c r="C199" s="232"/>
      <c r="D199" s="233" t="s">
        <v>146</v>
      </c>
      <c r="E199" s="234"/>
      <c r="F199" s="235" t="s">
        <v>526</v>
      </c>
      <c r="G199" s="232"/>
      <c r="H199" s="236">
        <v>6.39</v>
      </c>
      <c r="I199" s="173"/>
      <c r="J199" s="232"/>
      <c r="L199" s="152"/>
      <c r="M199" s="154"/>
      <c r="N199" s="155"/>
      <c r="O199" s="155"/>
      <c r="P199" s="155"/>
      <c r="Q199" s="155"/>
      <c r="R199" s="155"/>
      <c r="S199" s="155"/>
      <c r="T199" s="156"/>
      <c r="AT199" s="153" t="s">
        <v>146</v>
      </c>
      <c r="AU199" s="153" t="s">
        <v>85</v>
      </c>
      <c r="AV199" s="151" t="s">
        <v>85</v>
      </c>
      <c r="AW199" s="151" t="s">
        <v>31</v>
      </c>
      <c r="AX199" s="151" t="s">
        <v>18</v>
      </c>
      <c r="AY199" s="153" t="s">
        <v>137</v>
      </c>
    </row>
    <row r="200" spans="1:65" s="17" customFormat="1" ht="24.2" customHeight="1">
      <c r="A200" s="13"/>
      <c r="B200" s="142"/>
      <c r="C200" s="226" t="s">
        <v>185</v>
      </c>
      <c r="D200" s="226" t="s">
        <v>140</v>
      </c>
      <c r="E200" s="227" t="s">
        <v>527</v>
      </c>
      <c r="F200" s="228" t="s">
        <v>528</v>
      </c>
      <c r="G200" s="229" t="s">
        <v>221</v>
      </c>
      <c r="H200" s="230">
        <v>1411</v>
      </c>
      <c r="I200" s="143"/>
      <c r="J200" s="259">
        <f>ROUND(I200*H200,2)</f>
        <v>0</v>
      </c>
      <c r="K200" s="144"/>
      <c r="L200" s="14"/>
      <c r="M200" s="145"/>
      <c r="N200" s="146" t="s">
        <v>39</v>
      </c>
      <c r="O200" s="147">
        <v>0.08</v>
      </c>
      <c r="P200" s="147">
        <f>O200*H200</f>
        <v>112.88</v>
      </c>
      <c r="Q200" s="147">
        <v>6.8999999999999997E-4</v>
      </c>
      <c r="R200" s="147">
        <f>Q200*H200</f>
        <v>0.97358999999999996</v>
      </c>
      <c r="S200" s="147">
        <v>0</v>
      </c>
      <c r="T200" s="148">
        <f>S200*H200</f>
        <v>0</v>
      </c>
      <c r="U200" s="13"/>
      <c r="V200" s="13"/>
      <c r="W200" s="13"/>
      <c r="X200" s="13"/>
      <c r="Y200" s="13"/>
      <c r="Z200" s="13"/>
      <c r="AA200" s="13"/>
      <c r="AB200" s="13"/>
      <c r="AC200" s="13"/>
      <c r="AD200" s="13"/>
      <c r="AE200" s="13"/>
      <c r="AR200" s="149" t="s">
        <v>144</v>
      </c>
      <c r="AT200" s="149" t="s">
        <v>140</v>
      </c>
      <c r="AU200" s="149" t="s">
        <v>85</v>
      </c>
      <c r="AY200" s="2" t="s">
        <v>137</v>
      </c>
      <c r="BE200" s="150">
        <f>IF(N200="základní",J200,0)</f>
        <v>0</v>
      </c>
      <c r="BF200" s="150">
        <f>IF(N200="snížená",J200,0)</f>
        <v>0</v>
      </c>
      <c r="BG200" s="150">
        <f>IF(N200="zákl. přenesená",J200,0)</f>
        <v>0</v>
      </c>
      <c r="BH200" s="150">
        <f>IF(N200="sníž. přenesená",J200,0)</f>
        <v>0</v>
      </c>
      <c r="BI200" s="150">
        <f>IF(N200="nulová",J200,0)</f>
        <v>0</v>
      </c>
      <c r="BJ200" s="2" t="s">
        <v>18</v>
      </c>
      <c r="BK200" s="150">
        <f>ROUND(I200*H200,2)</f>
        <v>0</v>
      </c>
      <c r="BL200" s="2" t="s">
        <v>144</v>
      </c>
      <c r="BM200" s="149" t="s">
        <v>529</v>
      </c>
    </row>
    <row r="201" spans="1:65" s="151" customFormat="1">
      <c r="B201" s="152"/>
      <c r="C201" s="232"/>
      <c r="D201" s="233" t="s">
        <v>146</v>
      </c>
      <c r="E201" s="234"/>
      <c r="F201" s="235" t="s">
        <v>530</v>
      </c>
      <c r="G201" s="232"/>
      <c r="H201" s="236">
        <v>516</v>
      </c>
      <c r="I201" s="173"/>
      <c r="J201" s="232"/>
      <c r="L201" s="152"/>
      <c r="M201" s="154"/>
      <c r="N201" s="155"/>
      <c r="O201" s="155"/>
      <c r="P201" s="155"/>
      <c r="Q201" s="155"/>
      <c r="R201" s="155"/>
      <c r="S201" s="155"/>
      <c r="T201" s="156"/>
      <c r="AT201" s="153" t="s">
        <v>146</v>
      </c>
      <c r="AU201" s="153" t="s">
        <v>85</v>
      </c>
      <c r="AV201" s="151" t="s">
        <v>85</v>
      </c>
      <c r="AW201" s="151" t="s">
        <v>31</v>
      </c>
      <c r="AX201" s="151" t="s">
        <v>74</v>
      </c>
      <c r="AY201" s="153" t="s">
        <v>137</v>
      </c>
    </row>
    <row r="202" spans="1:65" s="151" customFormat="1">
      <c r="B202" s="152"/>
      <c r="C202" s="232"/>
      <c r="D202" s="233" t="s">
        <v>146</v>
      </c>
      <c r="E202" s="234"/>
      <c r="F202" s="235" t="s">
        <v>531</v>
      </c>
      <c r="G202" s="232"/>
      <c r="H202" s="236">
        <v>895</v>
      </c>
      <c r="I202" s="173"/>
      <c r="J202" s="232"/>
      <c r="L202" s="152"/>
      <c r="M202" s="154"/>
      <c r="N202" s="155"/>
      <c r="O202" s="155"/>
      <c r="P202" s="155"/>
      <c r="Q202" s="155"/>
      <c r="R202" s="155"/>
      <c r="S202" s="155"/>
      <c r="T202" s="156"/>
      <c r="AT202" s="153" t="s">
        <v>146</v>
      </c>
      <c r="AU202" s="153" t="s">
        <v>85</v>
      </c>
      <c r="AV202" s="151" t="s">
        <v>85</v>
      </c>
      <c r="AW202" s="151" t="s">
        <v>31</v>
      </c>
      <c r="AX202" s="151" t="s">
        <v>74</v>
      </c>
      <c r="AY202" s="153" t="s">
        <v>137</v>
      </c>
    </row>
    <row r="203" spans="1:65" s="157" customFormat="1">
      <c r="B203" s="158"/>
      <c r="C203" s="238"/>
      <c r="D203" s="233" t="s">
        <v>146</v>
      </c>
      <c r="E203" s="239"/>
      <c r="F203" s="240" t="s">
        <v>151</v>
      </c>
      <c r="G203" s="238"/>
      <c r="H203" s="241">
        <v>1411</v>
      </c>
      <c r="I203" s="174"/>
      <c r="J203" s="238"/>
      <c r="L203" s="158"/>
      <c r="M203" s="160"/>
      <c r="N203" s="161"/>
      <c r="O203" s="161"/>
      <c r="P203" s="161"/>
      <c r="Q203" s="161"/>
      <c r="R203" s="161"/>
      <c r="S203" s="161"/>
      <c r="T203" s="162"/>
      <c r="AT203" s="159" t="s">
        <v>146</v>
      </c>
      <c r="AU203" s="159" t="s">
        <v>85</v>
      </c>
      <c r="AV203" s="157" t="s">
        <v>144</v>
      </c>
      <c r="AW203" s="157" t="s">
        <v>31</v>
      </c>
      <c r="AX203" s="157" t="s">
        <v>18</v>
      </c>
      <c r="AY203" s="159" t="s">
        <v>137</v>
      </c>
    </row>
    <row r="204" spans="1:65" s="17" customFormat="1" ht="24.2" customHeight="1">
      <c r="A204" s="13"/>
      <c r="B204" s="142"/>
      <c r="C204" s="226" t="s">
        <v>269</v>
      </c>
      <c r="D204" s="226" t="s">
        <v>140</v>
      </c>
      <c r="E204" s="227" t="s">
        <v>532</v>
      </c>
      <c r="F204" s="228" t="s">
        <v>533</v>
      </c>
      <c r="G204" s="229" t="s">
        <v>276</v>
      </c>
      <c r="H204" s="230">
        <v>113</v>
      </c>
      <c r="I204" s="143"/>
      <c r="J204" s="259">
        <f>ROUND(I204*H204,2)</f>
        <v>0</v>
      </c>
      <c r="K204" s="144"/>
      <c r="L204" s="14"/>
      <c r="M204" s="145"/>
      <c r="N204" s="146" t="s">
        <v>39</v>
      </c>
      <c r="O204" s="147">
        <v>0.186</v>
      </c>
      <c r="P204" s="147">
        <f>O204*H204</f>
        <v>21.018000000000001</v>
      </c>
      <c r="Q204" s="147">
        <v>0.13095999999999999</v>
      </c>
      <c r="R204" s="147">
        <f>Q204*H204</f>
        <v>14.79848</v>
      </c>
      <c r="S204" s="147">
        <v>0</v>
      </c>
      <c r="T204" s="148">
        <f>S204*H204</f>
        <v>0</v>
      </c>
      <c r="U204" s="13"/>
      <c r="V204" s="13"/>
      <c r="W204" s="13"/>
      <c r="X204" s="13"/>
      <c r="Y204" s="13"/>
      <c r="Z204" s="13"/>
      <c r="AA204" s="13"/>
      <c r="AB204" s="13"/>
      <c r="AC204" s="13"/>
      <c r="AD204" s="13"/>
      <c r="AE204" s="13"/>
      <c r="AR204" s="149" t="s">
        <v>144</v>
      </c>
      <c r="AT204" s="149" t="s">
        <v>140</v>
      </c>
      <c r="AU204" s="149" t="s">
        <v>85</v>
      </c>
      <c r="AY204" s="2" t="s">
        <v>137</v>
      </c>
      <c r="BE204" s="150">
        <f>IF(N204="základní",J204,0)</f>
        <v>0</v>
      </c>
      <c r="BF204" s="150">
        <f>IF(N204="snížená",J204,0)</f>
        <v>0</v>
      </c>
      <c r="BG204" s="150">
        <f>IF(N204="zákl. přenesená",J204,0)</f>
        <v>0</v>
      </c>
      <c r="BH204" s="150">
        <f>IF(N204="sníž. přenesená",J204,0)</f>
        <v>0</v>
      </c>
      <c r="BI204" s="150">
        <f>IF(N204="nulová",J204,0)</f>
        <v>0</v>
      </c>
      <c r="BJ204" s="2" t="s">
        <v>18</v>
      </c>
      <c r="BK204" s="150">
        <f>ROUND(I204*H204,2)</f>
        <v>0</v>
      </c>
      <c r="BL204" s="2" t="s">
        <v>144</v>
      </c>
      <c r="BM204" s="149" t="s">
        <v>534</v>
      </c>
    </row>
    <row r="205" spans="1:65" s="17" customFormat="1" ht="16.5" customHeight="1">
      <c r="A205" s="13"/>
      <c r="B205" s="142"/>
      <c r="C205" s="242" t="s">
        <v>273</v>
      </c>
      <c r="D205" s="242" t="s">
        <v>191</v>
      </c>
      <c r="E205" s="243" t="s">
        <v>535</v>
      </c>
      <c r="F205" s="244" t="s">
        <v>536</v>
      </c>
      <c r="G205" s="245" t="s">
        <v>249</v>
      </c>
      <c r="H205" s="246">
        <v>226</v>
      </c>
      <c r="I205" s="163"/>
      <c r="J205" s="260">
        <f>ROUND(I205*H205,2)</f>
        <v>0</v>
      </c>
      <c r="K205" s="164"/>
      <c r="L205" s="165"/>
      <c r="M205" s="166"/>
      <c r="N205" s="167" t="s">
        <v>39</v>
      </c>
      <c r="O205" s="147">
        <v>0</v>
      </c>
      <c r="P205" s="147">
        <f>O205*H205</f>
        <v>0</v>
      </c>
      <c r="Q205" s="147">
        <v>4.5999999999999999E-2</v>
      </c>
      <c r="R205" s="147">
        <f>Q205*H205</f>
        <v>10.395999999999999</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537</v>
      </c>
    </row>
    <row r="206" spans="1:65" s="17" customFormat="1" ht="16.5" customHeight="1">
      <c r="A206" s="13"/>
      <c r="B206" s="142"/>
      <c r="C206" s="226" t="s">
        <v>538</v>
      </c>
      <c r="D206" s="226" t="s">
        <v>140</v>
      </c>
      <c r="E206" s="227" t="s">
        <v>297</v>
      </c>
      <c r="F206" s="228" t="s">
        <v>298</v>
      </c>
      <c r="G206" s="229" t="s">
        <v>143</v>
      </c>
      <c r="H206" s="230">
        <v>14.964</v>
      </c>
      <c r="I206" s="143"/>
      <c r="J206" s="259">
        <f>ROUND(I206*H206,2)</f>
        <v>0</v>
      </c>
      <c r="K206" s="144"/>
      <c r="L206" s="14"/>
      <c r="M206" s="145"/>
      <c r="N206" s="146" t="s">
        <v>39</v>
      </c>
      <c r="O206" s="147">
        <v>6.4359999999999999</v>
      </c>
      <c r="P206" s="147">
        <f>O206*H206</f>
        <v>96.308304000000007</v>
      </c>
      <c r="Q206" s="147">
        <v>0</v>
      </c>
      <c r="R206" s="147">
        <f>Q206*H206</f>
        <v>0</v>
      </c>
      <c r="S206" s="147">
        <v>2</v>
      </c>
      <c r="T206" s="148">
        <f>S206*H206</f>
        <v>29.928000000000001</v>
      </c>
      <c r="U206" s="13"/>
      <c r="V206" s="13"/>
      <c r="W206" s="13"/>
      <c r="X206" s="13"/>
      <c r="Y206" s="13"/>
      <c r="Z206" s="13"/>
      <c r="AA206" s="13"/>
      <c r="AB206" s="13"/>
      <c r="AC206" s="13"/>
      <c r="AD206" s="13"/>
      <c r="AE206" s="13"/>
      <c r="AR206" s="149" t="s">
        <v>144</v>
      </c>
      <c r="AT206" s="149" t="s">
        <v>140</v>
      </c>
      <c r="AU206" s="149" t="s">
        <v>85</v>
      </c>
      <c r="AY206" s="2" t="s">
        <v>137</v>
      </c>
      <c r="BE206" s="150">
        <f>IF(N206="základní",J206,0)</f>
        <v>0</v>
      </c>
      <c r="BF206" s="150">
        <f>IF(N206="snížená",J206,0)</f>
        <v>0</v>
      </c>
      <c r="BG206" s="150">
        <f>IF(N206="zákl. přenesená",J206,0)</f>
        <v>0</v>
      </c>
      <c r="BH206" s="150">
        <f>IF(N206="sníž. přenesená",J206,0)</f>
        <v>0</v>
      </c>
      <c r="BI206" s="150">
        <f>IF(N206="nulová",J206,0)</f>
        <v>0</v>
      </c>
      <c r="BJ206" s="2" t="s">
        <v>18</v>
      </c>
      <c r="BK206" s="150">
        <f>ROUND(I206*H206,2)</f>
        <v>0</v>
      </c>
      <c r="BL206" s="2" t="s">
        <v>144</v>
      </c>
      <c r="BM206" s="149" t="s">
        <v>539</v>
      </c>
    </row>
    <row r="207" spans="1:65" s="151" customFormat="1" ht="22.5">
      <c r="B207" s="152"/>
      <c r="C207" s="232"/>
      <c r="D207" s="233" t="s">
        <v>146</v>
      </c>
      <c r="E207" s="234"/>
      <c r="F207" s="235" t="s">
        <v>540</v>
      </c>
      <c r="G207" s="232"/>
      <c r="H207" s="236">
        <v>14.964</v>
      </c>
      <c r="I207" s="173"/>
      <c r="J207" s="232"/>
      <c r="L207" s="152"/>
      <c r="M207" s="154"/>
      <c r="N207" s="155"/>
      <c r="O207" s="155"/>
      <c r="P207" s="155"/>
      <c r="Q207" s="155"/>
      <c r="R207" s="155"/>
      <c r="S207" s="155"/>
      <c r="T207" s="156"/>
      <c r="AT207" s="153" t="s">
        <v>146</v>
      </c>
      <c r="AU207" s="153" t="s">
        <v>85</v>
      </c>
      <c r="AV207" s="151" t="s">
        <v>85</v>
      </c>
      <c r="AW207" s="151" t="s">
        <v>31</v>
      </c>
      <c r="AX207" s="151" t="s">
        <v>18</v>
      </c>
      <c r="AY207" s="153" t="s">
        <v>137</v>
      </c>
    </row>
    <row r="208" spans="1:65" s="17" customFormat="1" ht="16.5" customHeight="1">
      <c r="A208" s="13"/>
      <c r="B208" s="142"/>
      <c r="C208" s="226" t="s">
        <v>541</v>
      </c>
      <c r="D208" s="226" t="s">
        <v>140</v>
      </c>
      <c r="E208" s="227" t="s">
        <v>302</v>
      </c>
      <c r="F208" s="228" t="s">
        <v>303</v>
      </c>
      <c r="G208" s="229" t="s">
        <v>143</v>
      </c>
      <c r="H208" s="230">
        <v>6.6</v>
      </c>
      <c r="I208" s="143"/>
      <c r="J208" s="259">
        <f>ROUND(I208*H208,2)</f>
        <v>0</v>
      </c>
      <c r="K208" s="144"/>
      <c r="L208" s="14"/>
      <c r="M208" s="145"/>
      <c r="N208" s="146" t="s">
        <v>39</v>
      </c>
      <c r="O208" s="147">
        <v>13.301</v>
      </c>
      <c r="P208" s="147">
        <f>O208*H208</f>
        <v>87.786599999999993</v>
      </c>
      <c r="Q208" s="147">
        <v>0</v>
      </c>
      <c r="R208" s="147">
        <f>Q208*H208</f>
        <v>0</v>
      </c>
      <c r="S208" s="147">
        <v>2.4</v>
      </c>
      <c r="T208" s="148">
        <f>S208*H208</f>
        <v>15.839999999999998</v>
      </c>
      <c r="U208" s="13"/>
      <c r="V208" s="13"/>
      <c r="W208" s="13"/>
      <c r="X208" s="13"/>
      <c r="Y208" s="13"/>
      <c r="Z208" s="13"/>
      <c r="AA208" s="13"/>
      <c r="AB208" s="13"/>
      <c r="AC208" s="13"/>
      <c r="AD208" s="13"/>
      <c r="AE208" s="13"/>
      <c r="AR208" s="149" t="s">
        <v>144</v>
      </c>
      <c r="AT208" s="149" t="s">
        <v>140</v>
      </c>
      <c r="AU208" s="149" t="s">
        <v>85</v>
      </c>
      <c r="AY208" s="2" t="s">
        <v>137</v>
      </c>
      <c r="BE208" s="150">
        <f>IF(N208="základní",J208,0)</f>
        <v>0</v>
      </c>
      <c r="BF208" s="150">
        <f>IF(N208="snížená",J208,0)</f>
        <v>0</v>
      </c>
      <c r="BG208" s="150">
        <f>IF(N208="zákl. přenesená",J208,0)</f>
        <v>0</v>
      </c>
      <c r="BH208" s="150">
        <f>IF(N208="sníž. přenesená",J208,0)</f>
        <v>0</v>
      </c>
      <c r="BI208" s="150">
        <f>IF(N208="nulová",J208,0)</f>
        <v>0</v>
      </c>
      <c r="BJ208" s="2" t="s">
        <v>18</v>
      </c>
      <c r="BK208" s="150">
        <f>ROUND(I208*H208,2)</f>
        <v>0</v>
      </c>
      <c r="BL208" s="2" t="s">
        <v>144</v>
      </c>
      <c r="BM208" s="149" t="s">
        <v>542</v>
      </c>
    </row>
    <row r="209" spans="1:65" s="151" customFormat="1" ht="22.5">
      <c r="B209" s="152"/>
      <c r="C209" s="232"/>
      <c r="D209" s="233" t="s">
        <v>146</v>
      </c>
      <c r="E209" s="234"/>
      <c r="F209" s="235" t="s">
        <v>543</v>
      </c>
      <c r="G209" s="232"/>
      <c r="H209" s="236">
        <v>6.6</v>
      </c>
      <c r="I209" s="173"/>
      <c r="J209" s="232"/>
      <c r="L209" s="152"/>
      <c r="M209" s="154"/>
      <c r="N209" s="155"/>
      <c r="O209" s="155"/>
      <c r="P209" s="155"/>
      <c r="Q209" s="155"/>
      <c r="R209" s="155"/>
      <c r="S209" s="155"/>
      <c r="T209" s="156"/>
      <c r="AT209" s="153" t="s">
        <v>146</v>
      </c>
      <c r="AU209" s="153" t="s">
        <v>85</v>
      </c>
      <c r="AV209" s="151" t="s">
        <v>85</v>
      </c>
      <c r="AW209" s="151" t="s">
        <v>31</v>
      </c>
      <c r="AX209" s="151" t="s">
        <v>18</v>
      </c>
      <c r="AY209" s="153" t="s">
        <v>137</v>
      </c>
    </row>
    <row r="210" spans="1:65" s="17" customFormat="1" ht="21.75" customHeight="1">
      <c r="A210" s="13"/>
      <c r="B210" s="142"/>
      <c r="C210" s="226" t="s">
        <v>544</v>
      </c>
      <c r="D210" s="226" t="s">
        <v>140</v>
      </c>
      <c r="E210" s="227" t="s">
        <v>545</v>
      </c>
      <c r="F210" s="228" t="s">
        <v>546</v>
      </c>
      <c r="G210" s="229" t="s">
        <v>547</v>
      </c>
      <c r="H210" s="230">
        <v>18</v>
      </c>
      <c r="I210" s="143"/>
      <c r="J210" s="259">
        <f>ROUND(I210*H210,2)</f>
        <v>0</v>
      </c>
      <c r="K210" s="144"/>
      <c r="L210" s="14"/>
      <c r="M210" s="145"/>
      <c r="N210" s="146" t="s">
        <v>39</v>
      </c>
      <c r="O210" s="147">
        <v>0</v>
      </c>
      <c r="P210" s="147">
        <f>O210*H210</f>
        <v>0</v>
      </c>
      <c r="Q210" s="147">
        <v>0</v>
      </c>
      <c r="R210" s="147">
        <f>Q210*H210</f>
        <v>0</v>
      </c>
      <c r="S210" s="147">
        <v>0</v>
      </c>
      <c r="T210" s="148">
        <f>S210*H210</f>
        <v>0</v>
      </c>
      <c r="U210" s="13"/>
      <c r="V210" s="13"/>
      <c r="W210" s="13"/>
      <c r="X210" s="13"/>
      <c r="Y210" s="13"/>
      <c r="Z210" s="13"/>
      <c r="AA210" s="13"/>
      <c r="AB210" s="13"/>
      <c r="AC210" s="13"/>
      <c r="AD210" s="13"/>
      <c r="AE210" s="13"/>
      <c r="AR210" s="149" t="s">
        <v>144</v>
      </c>
      <c r="AT210" s="149" t="s">
        <v>140</v>
      </c>
      <c r="AU210" s="149" t="s">
        <v>85</v>
      </c>
      <c r="AY210" s="2" t="s">
        <v>137</v>
      </c>
      <c r="BE210" s="150">
        <f>IF(N210="základní",J210,0)</f>
        <v>0</v>
      </c>
      <c r="BF210" s="150">
        <f>IF(N210="snížená",J210,0)</f>
        <v>0</v>
      </c>
      <c r="BG210" s="150">
        <f>IF(N210="zákl. přenesená",J210,0)</f>
        <v>0</v>
      </c>
      <c r="BH210" s="150">
        <f>IF(N210="sníž. přenesená",J210,0)</f>
        <v>0</v>
      </c>
      <c r="BI210" s="150">
        <f>IF(N210="nulová",J210,0)</f>
        <v>0</v>
      </c>
      <c r="BJ210" s="2" t="s">
        <v>18</v>
      </c>
      <c r="BK210" s="150">
        <f>ROUND(I210*H210,2)</f>
        <v>0</v>
      </c>
      <c r="BL210" s="2" t="s">
        <v>144</v>
      </c>
      <c r="BM210" s="149" t="s">
        <v>548</v>
      </c>
    </row>
    <row r="211" spans="1:65" s="17" customFormat="1" ht="24.2" customHeight="1">
      <c r="A211" s="13"/>
      <c r="B211" s="142"/>
      <c r="C211" s="226" t="s">
        <v>549</v>
      </c>
      <c r="D211" s="226" t="s">
        <v>140</v>
      </c>
      <c r="E211" s="227" t="s">
        <v>550</v>
      </c>
      <c r="F211" s="228" t="s">
        <v>551</v>
      </c>
      <c r="G211" s="229" t="s">
        <v>256</v>
      </c>
      <c r="H211" s="230">
        <v>10</v>
      </c>
      <c r="I211" s="143"/>
      <c r="J211" s="259">
        <f>ROUND(I211*H211,2)</f>
        <v>0</v>
      </c>
      <c r="K211" s="144"/>
      <c r="L211" s="14"/>
      <c r="M211" s="145"/>
      <c r="N211" s="146" t="s">
        <v>39</v>
      </c>
      <c r="O211" s="147">
        <v>0</v>
      </c>
      <c r="P211" s="147">
        <f>O211*H211</f>
        <v>0</v>
      </c>
      <c r="Q211" s="147">
        <v>0</v>
      </c>
      <c r="R211" s="147">
        <f>Q211*H211</f>
        <v>0</v>
      </c>
      <c r="S211" s="147">
        <v>0</v>
      </c>
      <c r="T211" s="148">
        <f>S211*H211</f>
        <v>0</v>
      </c>
      <c r="U211" s="13"/>
      <c r="V211" s="13"/>
      <c r="W211" s="13"/>
      <c r="X211" s="13"/>
      <c r="Y211" s="13"/>
      <c r="Z211" s="13"/>
      <c r="AA211" s="13"/>
      <c r="AB211" s="13"/>
      <c r="AC211" s="13"/>
      <c r="AD211" s="13"/>
      <c r="AE211" s="13"/>
      <c r="AR211" s="149" t="s">
        <v>144</v>
      </c>
      <c r="AT211" s="149" t="s">
        <v>140</v>
      </c>
      <c r="AU211" s="149" t="s">
        <v>85</v>
      </c>
      <c r="AY211" s="2" t="s">
        <v>137</v>
      </c>
      <c r="BE211" s="150">
        <f>IF(N211="základní",J211,0)</f>
        <v>0</v>
      </c>
      <c r="BF211" s="150">
        <f>IF(N211="snížená",J211,0)</f>
        <v>0</v>
      </c>
      <c r="BG211" s="150">
        <f>IF(N211="zákl. přenesená",J211,0)</f>
        <v>0</v>
      </c>
      <c r="BH211" s="150">
        <f>IF(N211="sníž. přenesená",J211,0)</f>
        <v>0</v>
      </c>
      <c r="BI211" s="150">
        <f>IF(N211="nulová",J211,0)</f>
        <v>0</v>
      </c>
      <c r="BJ211" s="2" t="s">
        <v>18</v>
      </c>
      <c r="BK211" s="150">
        <f>ROUND(I211*H211,2)</f>
        <v>0</v>
      </c>
      <c r="BL211" s="2" t="s">
        <v>144</v>
      </c>
      <c r="BM211" s="149" t="s">
        <v>552</v>
      </c>
    </row>
    <row r="212" spans="1:65" s="17" customFormat="1" ht="16.5" customHeight="1">
      <c r="A212" s="13"/>
      <c r="B212" s="142"/>
      <c r="C212" s="226" t="s">
        <v>553</v>
      </c>
      <c r="D212" s="226" t="s">
        <v>140</v>
      </c>
      <c r="E212" s="227" t="s">
        <v>554</v>
      </c>
      <c r="F212" s="228" t="s">
        <v>555</v>
      </c>
      <c r="G212" s="229" t="s">
        <v>182</v>
      </c>
      <c r="H212" s="230">
        <v>324.84899999999999</v>
      </c>
      <c r="I212" s="143"/>
      <c r="J212" s="259">
        <f>ROUND(I212*H212,2)</f>
        <v>0</v>
      </c>
      <c r="K212" s="144"/>
      <c r="L212" s="14"/>
      <c r="M212" s="145"/>
      <c r="N212" s="146" t="s">
        <v>39</v>
      </c>
      <c r="O212" s="147">
        <v>0.83499999999999996</v>
      </c>
      <c r="P212" s="147">
        <f>O212*H212</f>
        <v>271.24891499999995</v>
      </c>
      <c r="Q212" s="147">
        <v>0</v>
      </c>
      <c r="R212" s="147">
        <f>Q212*H212</f>
        <v>0</v>
      </c>
      <c r="S212" s="147">
        <v>0</v>
      </c>
      <c r="T212" s="148">
        <f>S212*H212</f>
        <v>0</v>
      </c>
      <c r="U212" s="13"/>
      <c r="V212" s="13"/>
      <c r="W212" s="13"/>
      <c r="X212" s="13"/>
      <c r="Y212" s="13"/>
      <c r="Z212" s="13"/>
      <c r="AA212" s="13"/>
      <c r="AB212" s="13"/>
      <c r="AC212" s="13"/>
      <c r="AD212" s="13"/>
      <c r="AE212" s="13"/>
      <c r="AR212" s="149" t="s">
        <v>144</v>
      </c>
      <c r="AT212" s="149" t="s">
        <v>140</v>
      </c>
      <c r="AU212" s="149" t="s">
        <v>85</v>
      </c>
      <c r="AY212" s="2" t="s">
        <v>137</v>
      </c>
      <c r="BE212" s="150">
        <f>IF(N212="základní",J212,0)</f>
        <v>0</v>
      </c>
      <c r="BF212" s="150">
        <f>IF(N212="snížená",J212,0)</f>
        <v>0</v>
      </c>
      <c r="BG212" s="150">
        <f>IF(N212="zákl. přenesená",J212,0)</f>
        <v>0</v>
      </c>
      <c r="BH212" s="150">
        <f>IF(N212="sníž. přenesená",J212,0)</f>
        <v>0</v>
      </c>
      <c r="BI212" s="150">
        <f>IF(N212="nulová",J212,0)</f>
        <v>0</v>
      </c>
      <c r="BJ212" s="2" t="s">
        <v>18</v>
      </c>
      <c r="BK212" s="150">
        <f>ROUND(I212*H212,2)</f>
        <v>0</v>
      </c>
      <c r="BL212" s="2" t="s">
        <v>144</v>
      </c>
      <c r="BM212" s="149" t="s">
        <v>556</v>
      </c>
    </row>
    <row r="213" spans="1:65" s="17" customFormat="1" ht="24.2" customHeight="1">
      <c r="A213" s="13"/>
      <c r="B213" s="142"/>
      <c r="C213" s="226" t="s">
        <v>557</v>
      </c>
      <c r="D213" s="226" t="s">
        <v>140</v>
      </c>
      <c r="E213" s="227" t="s">
        <v>558</v>
      </c>
      <c r="F213" s="228" t="s">
        <v>559</v>
      </c>
      <c r="G213" s="229" t="s">
        <v>182</v>
      </c>
      <c r="H213" s="230">
        <v>4547.8860000000004</v>
      </c>
      <c r="I213" s="143"/>
      <c r="J213" s="259">
        <f>ROUND(I213*H213,2)</f>
        <v>0</v>
      </c>
      <c r="K213" s="144"/>
      <c r="L213" s="14"/>
      <c r="M213" s="145"/>
      <c r="N213" s="146" t="s">
        <v>39</v>
      </c>
      <c r="O213" s="147">
        <v>4.0000000000000001E-3</v>
      </c>
      <c r="P213" s="147">
        <f>O213*H213</f>
        <v>18.191544</v>
      </c>
      <c r="Q213" s="147">
        <v>0</v>
      </c>
      <c r="R213" s="147">
        <f>Q213*H213</f>
        <v>0</v>
      </c>
      <c r="S213" s="147">
        <v>0</v>
      </c>
      <c r="T213" s="148">
        <f>S213*H213</f>
        <v>0</v>
      </c>
      <c r="U213" s="13"/>
      <c r="V213" s="13"/>
      <c r="W213" s="13"/>
      <c r="X213" s="13"/>
      <c r="Y213" s="13"/>
      <c r="Z213" s="13"/>
      <c r="AA213" s="13"/>
      <c r="AB213" s="13"/>
      <c r="AC213" s="13"/>
      <c r="AD213" s="13"/>
      <c r="AE213" s="13"/>
      <c r="AR213" s="149" t="s">
        <v>144</v>
      </c>
      <c r="AT213" s="149" t="s">
        <v>140</v>
      </c>
      <c r="AU213" s="149" t="s">
        <v>85</v>
      </c>
      <c r="AY213" s="2" t="s">
        <v>137</v>
      </c>
      <c r="BE213" s="150">
        <f>IF(N213="základní",J213,0)</f>
        <v>0</v>
      </c>
      <c r="BF213" s="150">
        <f>IF(N213="snížená",J213,0)</f>
        <v>0</v>
      </c>
      <c r="BG213" s="150">
        <f>IF(N213="zákl. přenesená",J213,0)</f>
        <v>0</v>
      </c>
      <c r="BH213" s="150">
        <f>IF(N213="sníž. přenesená",J213,0)</f>
        <v>0</v>
      </c>
      <c r="BI213" s="150">
        <f>IF(N213="nulová",J213,0)</f>
        <v>0</v>
      </c>
      <c r="BJ213" s="2" t="s">
        <v>18</v>
      </c>
      <c r="BK213" s="150">
        <f>ROUND(I213*H213,2)</f>
        <v>0</v>
      </c>
      <c r="BL213" s="2" t="s">
        <v>144</v>
      </c>
      <c r="BM213" s="149" t="s">
        <v>560</v>
      </c>
    </row>
    <row r="214" spans="1:65" s="151" customFormat="1">
      <c r="B214" s="152"/>
      <c r="C214" s="232"/>
      <c r="D214" s="233" t="s">
        <v>146</v>
      </c>
      <c r="E214" s="234"/>
      <c r="F214" s="235" t="s">
        <v>561</v>
      </c>
      <c r="G214" s="232"/>
      <c r="H214" s="236">
        <v>4547.8860000000004</v>
      </c>
      <c r="I214" s="173"/>
      <c r="J214" s="232"/>
      <c r="L214" s="152"/>
      <c r="M214" s="154"/>
      <c r="N214" s="155"/>
      <c r="O214" s="155"/>
      <c r="P214" s="155"/>
      <c r="Q214" s="155"/>
      <c r="R214" s="155"/>
      <c r="S214" s="155"/>
      <c r="T214" s="156"/>
      <c r="AT214" s="153" t="s">
        <v>146</v>
      </c>
      <c r="AU214" s="153" t="s">
        <v>85</v>
      </c>
      <c r="AV214" s="151" t="s">
        <v>85</v>
      </c>
      <c r="AW214" s="151" t="s">
        <v>31</v>
      </c>
      <c r="AX214" s="151" t="s">
        <v>18</v>
      </c>
      <c r="AY214" s="153" t="s">
        <v>137</v>
      </c>
    </row>
    <row r="215" spans="1:65" s="17" customFormat="1" ht="24.2" customHeight="1">
      <c r="A215" s="13"/>
      <c r="B215" s="142"/>
      <c r="C215" s="226" t="s">
        <v>562</v>
      </c>
      <c r="D215" s="226" t="s">
        <v>140</v>
      </c>
      <c r="E215" s="227" t="s">
        <v>563</v>
      </c>
      <c r="F215" s="228" t="s">
        <v>564</v>
      </c>
      <c r="G215" s="229" t="s">
        <v>182</v>
      </c>
      <c r="H215" s="230">
        <v>273.88099999999997</v>
      </c>
      <c r="I215" s="143"/>
      <c r="J215" s="259">
        <f>ROUND(I215*H215,2)</f>
        <v>0</v>
      </c>
      <c r="K215" s="144"/>
      <c r="L215" s="14"/>
      <c r="M215" s="145"/>
      <c r="N215" s="146" t="s">
        <v>39</v>
      </c>
      <c r="O215" s="147">
        <v>0</v>
      </c>
      <c r="P215" s="147">
        <f>O215*H215</f>
        <v>0</v>
      </c>
      <c r="Q215" s="147">
        <v>0</v>
      </c>
      <c r="R215" s="147">
        <f>Q215*H215</f>
        <v>0</v>
      </c>
      <c r="S215" s="147">
        <v>0</v>
      </c>
      <c r="T215" s="148">
        <f>S215*H215</f>
        <v>0</v>
      </c>
      <c r="U215" s="13"/>
      <c r="V215" s="13"/>
      <c r="W215" s="13"/>
      <c r="X215" s="13"/>
      <c r="Y215" s="13"/>
      <c r="Z215" s="13"/>
      <c r="AA215" s="13"/>
      <c r="AB215" s="13"/>
      <c r="AC215" s="13"/>
      <c r="AD215" s="13"/>
      <c r="AE215" s="13"/>
      <c r="AR215" s="149" t="s">
        <v>144</v>
      </c>
      <c r="AT215" s="149" t="s">
        <v>140</v>
      </c>
      <c r="AU215" s="149" t="s">
        <v>85</v>
      </c>
      <c r="AY215" s="2" t="s">
        <v>137</v>
      </c>
      <c r="BE215" s="150">
        <f>IF(N215="základní",J215,0)</f>
        <v>0</v>
      </c>
      <c r="BF215" s="150">
        <f>IF(N215="snížená",J215,0)</f>
        <v>0</v>
      </c>
      <c r="BG215" s="150">
        <f>IF(N215="zákl. přenesená",J215,0)</f>
        <v>0</v>
      </c>
      <c r="BH215" s="150">
        <f>IF(N215="sníž. přenesená",J215,0)</f>
        <v>0</v>
      </c>
      <c r="BI215" s="150">
        <f>IF(N215="nulová",J215,0)</f>
        <v>0</v>
      </c>
      <c r="BJ215" s="2" t="s">
        <v>18</v>
      </c>
      <c r="BK215" s="150">
        <f>ROUND(I215*H215,2)</f>
        <v>0</v>
      </c>
      <c r="BL215" s="2" t="s">
        <v>144</v>
      </c>
      <c r="BM215" s="149" t="s">
        <v>565</v>
      </c>
    </row>
    <row r="216" spans="1:65" s="17" customFormat="1" ht="24.2" customHeight="1">
      <c r="A216" s="13"/>
      <c r="B216" s="142"/>
      <c r="C216" s="226" t="s">
        <v>566</v>
      </c>
      <c r="D216" s="226" t="s">
        <v>140</v>
      </c>
      <c r="E216" s="227" t="s">
        <v>567</v>
      </c>
      <c r="F216" s="228" t="s">
        <v>568</v>
      </c>
      <c r="G216" s="229" t="s">
        <v>182</v>
      </c>
      <c r="H216" s="230">
        <v>35.128</v>
      </c>
      <c r="I216" s="143"/>
      <c r="J216" s="259">
        <f>ROUND(I216*H216,2)</f>
        <v>0</v>
      </c>
      <c r="K216" s="144"/>
      <c r="L216" s="14"/>
      <c r="M216" s="145"/>
      <c r="N216" s="146" t="s">
        <v>39</v>
      </c>
      <c r="O216" s="147">
        <v>0</v>
      </c>
      <c r="P216" s="147">
        <f>O216*H216</f>
        <v>0</v>
      </c>
      <c r="Q216" s="147">
        <v>0</v>
      </c>
      <c r="R216" s="147">
        <f>Q216*H216</f>
        <v>0</v>
      </c>
      <c r="S216" s="147">
        <v>0</v>
      </c>
      <c r="T216" s="148">
        <f>S216*H216</f>
        <v>0</v>
      </c>
      <c r="U216" s="13"/>
      <c r="V216" s="13"/>
      <c r="W216" s="13"/>
      <c r="X216" s="13"/>
      <c r="Y216" s="13"/>
      <c r="Z216" s="13"/>
      <c r="AA216" s="13"/>
      <c r="AB216" s="13"/>
      <c r="AC216" s="13"/>
      <c r="AD216" s="13"/>
      <c r="AE216" s="13"/>
      <c r="AR216" s="149" t="s">
        <v>144</v>
      </c>
      <c r="AT216" s="149" t="s">
        <v>140</v>
      </c>
      <c r="AU216" s="149" t="s">
        <v>85</v>
      </c>
      <c r="AY216" s="2" t="s">
        <v>137</v>
      </c>
      <c r="BE216" s="150">
        <f>IF(N216="základní",J216,0)</f>
        <v>0</v>
      </c>
      <c r="BF216" s="150">
        <f>IF(N216="snížená",J216,0)</f>
        <v>0</v>
      </c>
      <c r="BG216" s="150">
        <f>IF(N216="zákl. přenesená",J216,0)</f>
        <v>0</v>
      </c>
      <c r="BH216" s="150">
        <f>IF(N216="sníž. přenesená",J216,0)</f>
        <v>0</v>
      </c>
      <c r="BI216" s="150">
        <f>IF(N216="nulová",J216,0)</f>
        <v>0</v>
      </c>
      <c r="BJ216" s="2" t="s">
        <v>18</v>
      </c>
      <c r="BK216" s="150">
        <f>ROUND(I216*H216,2)</f>
        <v>0</v>
      </c>
      <c r="BL216" s="2" t="s">
        <v>144</v>
      </c>
      <c r="BM216" s="149" t="s">
        <v>569</v>
      </c>
    </row>
    <row r="217" spans="1:65" s="17" customFormat="1" ht="24.2" customHeight="1">
      <c r="A217" s="13"/>
      <c r="B217" s="142"/>
      <c r="C217" s="226" t="s">
        <v>570</v>
      </c>
      <c r="D217" s="226" t="s">
        <v>140</v>
      </c>
      <c r="E217" s="227" t="s">
        <v>571</v>
      </c>
      <c r="F217" s="228" t="s">
        <v>572</v>
      </c>
      <c r="G217" s="229" t="s">
        <v>182</v>
      </c>
      <c r="H217" s="230">
        <v>15.84</v>
      </c>
      <c r="I217" s="143"/>
      <c r="J217" s="259">
        <f>ROUND(I217*H217,2)</f>
        <v>0</v>
      </c>
      <c r="K217" s="144"/>
      <c r="L217" s="14"/>
      <c r="M217" s="145"/>
      <c r="N217" s="146" t="s">
        <v>39</v>
      </c>
      <c r="O217" s="147">
        <v>0</v>
      </c>
      <c r="P217" s="147">
        <f>O217*H217</f>
        <v>0</v>
      </c>
      <c r="Q217" s="147">
        <v>0</v>
      </c>
      <c r="R217" s="147">
        <f>Q217*H217</f>
        <v>0</v>
      </c>
      <c r="S217" s="147">
        <v>0</v>
      </c>
      <c r="T217" s="148">
        <f>S217*H217</f>
        <v>0</v>
      </c>
      <c r="U217" s="13"/>
      <c r="V217" s="13"/>
      <c r="W217" s="13"/>
      <c r="X217" s="13"/>
      <c r="Y217" s="13"/>
      <c r="Z217" s="13"/>
      <c r="AA217" s="13"/>
      <c r="AB217" s="13"/>
      <c r="AC217" s="13"/>
      <c r="AD217" s="13"/>
      <c r="AE217" s="13"/>
      <c r="AR217" s="149" t="s">
        <v>144</v>
      </c>
      <c r="AT217" s="149" t="s">
        <v>140</v>
      </c>
      <c r="AU217" s="149" t="s">
        <v>85</v>
      </c>
      <c r="AY217" s="2" t="s">
        <v>137</v>
      </c>
      <c r="BE217" s="150">
        <f>IF(N217="základní",J217,0)</f>
        <v>0</v>
      </c>
      <c r="BF217" s="150">
        <f>IF(N217="snížená",J217,0)</f>
        <v>0</v>
      </c>
      <c r="BG217" s="150">
        <f>IF(N217="zákl. přenesená",J217,0)</f>
        <v>0</v>
      </c>
      <c r="BH217" s="150">
        <f>IF(N217="sníž. přenesená",J217,0)</f>
        <v>0</v>
      </c>
      <c r="BI217" s="150">
        <f>IF(N217="nulová",J217,0)</f>
        <v>0</v>
      </c>
      <c r="BJ217" s="2" t="s">
        <v>18</v>
      </c>
      <c r="BK217" s="150">
        <f>ROUND(I217*H217,2)</f>
        <v>0</v>
      </c>
      <c r="BL217" s="2" t="s">
        <v>144</v>
      </c>
      <c r="BM217" s="149" t="s">
        <v>573</v>
      </c>
    </row>
    <row r="218" spans="1:65" s="17" customFormat="1" ht="16.5" customHeight="1">
      <c r="A218" s="13"/>
      <c r="B218" s="142"/>
      <c r="C218" s="226" t="s">
        <v>574</v>
      </c>
      <c r="D218" s="226" t="s">
        <v>140</v>
      </c>
      <c r="E218" s="227" t="s">
        <v>575</v>
      </c>
      <c r="F218" s="228" t="s">
        <v>576</v>
      </c>
      <c r="G218" s="229" t="s">
        <v>182</v>
      </c>
      <c r="H218" s="230">
        <v>2691.6309999999999</v>
      </c>
      <c r="I218" s="143"/>
      <c r="J218" s="259">
        <f>ROUND(I218*H218,2)</f>
        <v>0</v>
      </c>
      <c r="K218" s="144"/>
      <c r="L218" s="14"/>
      <c r="M218" s="145"/>
      <c r="N218" s="146" t="s">
        <v>39</v>
      </c>
      <c r="O218" s="147">
        <v>6.6000000000000003E-2</v>
      </c>
      <c r="P218" s="147">
        <f>O218*H218</f>
        <v>177.64764600000001</v>
      </c>
      <c r="Q218" s="147">
        <v>0</v>
      </c>
      <c r="R218" s="147">
        <f>Q218*H218</f>
        <v>0</v>
      </c>
      <c r="S218" s="147">
        <v>0</v>
      </c>
      <c r="T218" s="148">
        <f>S218*H218</f>
        <v>0</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577</v>
      </c>
    </row>
    <row r="219" spans="1:65" s="129" customFormat="1" ht="25.9" customHeight="1">
      <c r="B219" s="130"/>
      <c r="C219" s="222"/>
      <c r="D219" s="223" t="s">
        <v>73</v>
      </c>
      <c r="E219" s="224" t="s">
        <v>328</v>
      </c>
      <c r="F219" s="224" t="s">
        <v>329</v>
      </c>
      <c r="G219" s="222"/>
      <c r="H219" s="222"/>
      <c r="I219" s="172"/>
      <c r="J219" s="257">
        <f>BK219</f>
        <v>0</v>
      </c>
      <c r="L219" s="130"/>
      <c r="M219" s="134"/>
      <c r="N219" s="135"/>
      <c r="O219" s="135"/>
      <c r="P219" s="136">
        <f>P220+P223</f>
        <v>0</v>
      </c>
      <c r="Q219" s="135"/>
      <c r="R219" s="136">
        <f>R220+R223</f>
        <v>0</v>
      </c>
      <c r="S219" s="135"/>
      <c r="T219" s="137">
        <f>T220+T223</f>
        <v>0</v>
      </c>
      <c r="AR219" s="131" t="s">
        <v>144</v>
      </c>
      <c r="AT219" s="138" t="s">
        <v>73</v>
      </c>
      <c r="AU219" s="138" t="s">
        <v>74</v>
      </c>
      <c r="AY219" s="131" t="s">
        <v>137</v>
      </c>
      <c r="BK219" s="139">
        <f>BK220+BK223</f>
        <v>0</v>
      </c>
    </row>
    <row r="220" spans="1:65" s="129" customFormat="1" ht="22.9" customHeight="1">
      <c r="B220" s="130"/>
      <c r="C220" s="222"/>
      <c r="D220" s="223" t="s">
        <v>73</v>
      </c>
      <c r="E220" s="225" t="s">
        <v>308</v>
      </c>
      <c r="F220" s="225" t="s">
        <v>329</v>
      </c>
      <c r="G220" s="222"/>
      <c r="H220" s="222"/>
      <c r="I220" s="172"/>
      <c r="J220" s="258">
        <f>BK220</f>
        <v>0</v>
      </c>
      <c r="L220" s="130"/>
      <c r="M220" s="134"/>
      <c r="N220" s="135"/>
      <c r="O220" s="135"/>
      <c r="P220" s="136">
        <f>SUM(P221:P222)</f>
        <v>0</v>
      </c>
      <c r="Q220" s="135"/>
      <c r="R220" s="136">
        <f>SUM(R221:R222)</f>
        <v>0</v>
      </c>
      <c r="S220" s="135"/>
      <c r="T220" s="137">
        <f>SUM(T221:T222)</f>
        <v>0</v>
      </c>
      <c r="AR220" s="131" t="s">
        <v>144</v>
      </c>
      <c r="AT220" s="138" t="s">
        <v>73</v>
      </c>
      <c r="AU220" s="138" t="s">
        <v>18</v>
      </c>
      <c r="AY220" s="131" t="s">
        <v>137</v>
      </c>
      <c r="BK220" s="139">
        <f>SUM(BK221:BK222)</f>
        <v>0</v>
      </c>
    </row>
    <row r="221" spans="1:65" s="17" customFormat="1" ht="16.5" customHeight="1">
      <c r="A221" s="13"/>
      <c r="B221" s="142"/>
      <c r="C221" s="226" t="s">
        <v>578</v>
      </c>
      <c r="D221" s="226" t="s">
        <v>140</v>
      </c>
      <c r="E221" s="227" t="s">
        <v>331</v>
      </c>
      <c r="F221" s="228" t="s">
        <v>579</v>
      </c>
      <c r="G221" s="229" t="s">
        <v>580</v>
      </c>
      <c r="H221" s="230">
        <v>1</v>
      </c>
      <c r="I221" s="143"/>
      <c r="J221" s="259">
        <f>ROUND(I221*H221,2)</f>
        <v>0</v>
      </c>
      <c r="K221" s="144"/>
      <c r="L221" s="14"/>
      <c r="M221" s="145"/>
      <c r="N221" s="146" t="s">
        <v>39</v>
      </c>
      <c r="O221" s="147">
        <v>0</v>
      </c>
      <c r="P221" s="147">
        <f>O221*H221</f>
        <v>0</v>
      </c>
      <c r="Q221" s="147">
        <v>0</v>
      </c>
      <c r="R221" s="147">
        <f>Q221*H221</f>
        <v>0</v>
      </c>
      <c r="S221" s="147">
        <v>0</v>
      </c>
      <c r="T221" s="148">
        <f>S221*H221</f>
        <v>0</v>
      </c>
      <c r="U221" s="13"/>
      <c r="V221" s="13"/>
      <c r="W221" s="13"/>
      <c r="X221" s="13"/>
      <c r="Y221" s="13"/>
      <c r="Z221" s="13"/>
      <c r="AA221" s="13"/>
      <c r="AB221" s="13"/>
      <c r="AC221" s="13"/>
      <c r="AD221" s="13"/>
      <c r="AE221" s="13"/>
      <c r="AR221" s="149" t="s">
        <v>581</v>
      </c>
      <c r="AT221" s="149" t="s">
        <v>140</v>
      </c>
      <c r="AU221" s="149" t="s">
        <v>85</v>
      </c>
      <c r="AY221" s="2" t="s">
        <v>137</v>
      </c>
      <c r="BE221" s="150">
        <f>IF(N221="základní",J221,0)</f>
        <v>0</v>
      </c>
      <c r="BF221" s="150">
        <f>IF(N221="snížená",J221,0)</f>
        <v>0</v>
      </c>
      <c r="BG221" s="150">
        <f>IF(N221="zákl. přenesená",J221,0)</f>
        <v>0</v>
      </c>
      <c r="BH221" s="150">
        <f>IF(N221="sníž. přenesená",J221,0)</f>
        <v>0</v>
      </c>
      <c r="BI221" s="150">
        <f>IF(N221="nulová",J221,0)</f>
        <v>0</v>
      </c>
      <c r="BJ221" s="2" t="s">
        <v>18</v>
      </c>
      <c r="BK221" s="150">
        <f>ROUND(I221*H221,2)</f>
        <v>0</v>
      </c>
      <c r="BL221" s="2" t="s">
        <v>581</v>
      </c>
      <c r="BM221" s="149" t="s">
        <v>582</v>
      </c>
    </row>
    <row r="222" spans="1:65" s="17" customFormat="1" ht="16.5" customHeight="1">
      <c r="A222" s="13"/>
      <c r="B222" s="142"/>
      <c r="C222" s="226" t="s">
        <v>583</v>
      </c>
      <c r="D222" s="226" t="s">
        <v>140</v>
      </c>
      <c r="E222" s="227" t="s">
        <v>337</v>
      </c>
      <c r="F222" s="228" t="s">
        <v>584</v>
      </c>
      <c r="G222" s="229" t="s">
        <v>256</v>
      </c>
      <c r="H222" s="230">
        <v>4</v>
      </c>
      <c r="I222" s="143"/>
      <c r="J222" s="259">
        <f>ROUND(I222*H222,2)</f>
        <v>0</v>
      </c>
      <c r="K222" s="144"/>
      <c r="L222" s="14"/>
      <c r="M222" s="145"/>
      <c r="N222" s="146" t="s">
        <v>39</v>
      </c>
      <c r="O222" s="147">
        <v>0</v>
      </c>
      <c r="P222" s="147">
        <f>O222*H222</f>
        <v>0</v>
      </c>
      <c r="Q222" s="147">
        <v>0</v>
      </c>
      <c r="R222" s="147">
        <f>Q222*H222</f>
        <v>0</v>
      </c>
      <c r="S222" s="147">
        <v>0</v>
      </c>
      <c r="T222" s="148">
        <f>S222*H222</f>
        <v>0</v>
      </c>
      <c r="U222" s="13"/>
      <c r="V222" s="13"/>
      <c r="W222" s="13"/>
      <c r="X222" s="13"/>
      <c r="Y222" s="13"/>
      <c r="Z222" s="13"/>
      <c r="AA222" s="13"/>
      <c r="AB222" s="13"/>
      <c r="AC222" s="13"/>
      <c r="AD222" s="13"/>
      <c r="AE222" s="13"/>
      <c r="AR222" s="149" t="s">
        <v>581</v>
      </c>
      <c r="AT222" s="149" t="s">
        <v>140</v>
      </c>
      <c r="AU222" s="149" t="s">
        <v>85</v>
      </c>
      <c r="AY222" s="2" t="s">
        <v>137</v>
      </c>
      <c r="BE222" s="150">
        <f>IF(N222="základní",J222,0)</f>
        <v>0</v>
      </c>
      <c r="BF222" s="150">
        <f>IF(N222="snížená",J222,0)</f>
        <v>0</v>
      </c>
      <c r="BG222" s="150">
        <f>IF(N222="zákl. přenesená",J222,0)</f>
        <v>0</v>
      </c>
      <c r="BH222" s="150">
        <f>IF(N222="sníž. přenesená",J222,0)</f>
        <v>0</v>
      </c>
      <c r="BI222" s="150">
        <f>IF(N222="nulová",J222,0)</f>
        <v>0</v>
      </c>
      <c r="BJ222" s="2" t="s">
        <v>18</v>
      </c>
      <c r="BK222" s="150">
        <f>ROUND(I222*H222,2)</f>
        <v>0</v>
      </c>
      <c r="BL222" s="2" t="s">
        <v>581</v>
      </c>
      <c r="BM222" s="149" t="s">
        <v>585</v>
      </c>
    </row>
    <row r="223" spans="1:65" s="129" customFormat="1" ht="22.9" customHeight="1">
      <c r="B223" s="130"/>
      <c r="C223" s="222"/>
      <c r="D223" s="223" t="s">
        <v>73</v>
      </c>
      <c r="E223" s="225" t="s">
        <v>348</v>
      </c>
      <c r="F223" s="225" t="s">
        <v>349</v>
      </c>
      <c r="G223" s="222"/>
      <c r="H223" s="222"/>
      <c r="I223" s="172"/>
      <c r="J223" s="258">
        <f>BK223</f>
        <v>0</v>
      </c>
      <c r="L223" s="130"/>
      <c r="M223" s="134"/>
      <c r="N223" s="135"/>
      <c r="O223" s="135"/>
      <c r="P223" s="136">
        <f>SUM(P224:P225)</f>
        <v>0</v>
      </c>
      <c r="Q223" s="135"/>
      <c r="R223" s="136">
        <f>SUM(R224:R225)</f>
        <v>0</v>
      </c>
      <c r="S223" s="135"/>
      <c r="T223" s="137">
        <f>SUM(T224:T225)</f>
        <v>0</v>
      </c>
      <c r="AR223" s="131" t="s">
        <v>144</v>
      </c>
      <c r="AT223" s="138" t="s">
        <v>73</v>
      </c>
      <c r="AU223" s="138" t="s">
        <v>18</v>
      </c>
      <c r="AY223" s="131" t="s">
        <v>137</v>
      </c>
      <c r="BK223" s="139">
        <f>SUM(BK224:BK225)</f>
        <v>0</v>
      </c>
    </row>
    <row r="224" spans="1:65" s="17" customFormat="1" ht="16.5" customHeight="1">
      <c r="A224" s="13"/>
      <c r="B224" s="142"/>
      <c r="C224" s="226" t="s">
        <v>586</v>
      </c>
      <c r="D224" s="226" t="s">
        <v>140</v>
      </c>
      <c r="E224" s="227" t="s">
        <v>351</v>
      </c>
      <c r="F224" s="228" t="s">
        <v>352</v>
      </c>
      <c r="G224" s="229" t="s">
        <v>333</v>
      </c>
      <c r="H224" s="230">
        <v>1</v>
      </c>
      <c r="I224" s="143"/>
      <c r="J224" s="259">
        <f>ROUND(I224*H224,2)</f>
        <v>0</v>
      </c>
      <c r="K224" s="144"/>
      <c r="L224" s="14"/>
      <c r="M224" s="145"/>
      <c r="N224" s="146" t="s">
        <v>39</v>
      </c>
      <c r="O224" s="147">
        <v>0</v>
      </c>
      <c r="P224" s="147">
        <f>O224*H224</f>
        <v>0</v>
      </c>
      <c r="Q224" s="147">
        <v>0</v>
      </c>
      <c r="R224" s="147">
        <f>Q224*H224</f>
        <v>0</v>
      </c>
      <c r="S224" s="147">
        <v>0</v>
      </c>
      <c r="T224" s="148">
        <f>S224*H224</f>
        <v>0</v>
      </c>
      <c r="U224" s="13"/>
      <c r="V224" s="13"/>
      <c r="W224" s="13"/>
      <c r="X224" s="13"/>
      <c r="Y224" s="13"/>
      <c r="Z224" s="13"/>
      <c r="AA224" s="13"/>
      <c r="AB224" s="13"/>
      <c r="AC224" s="13"/>
      <c r="AD224" s="13"/>
      <c r="AE224" s="13"/>
      <c r="AR224" s="149" t="s">
        <v>334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334</v>
      </c>
      <c r="BM224" s="149" t="s">
        <v>587</v>
      </c>
    </row>
    <row r="225" spans="1:65" s="17" customFormat="1" ht="16.5" customHeight="1">
      <c r="A225" s="13"/>
      <c r="B225" s="142"/>
      <c r="C225" s="226" t="s">
        <v>588</v>
      </c>
      <c r="D225" s="226" t="s">
        <v>140</v>
      </c>
      <c r="E225" s="227" t="s">
        <v>355</v>
      </c>
      <c r="F225" s="228" t="s">
        <v>356</v>
      </c>
      <c r="G225" s="229" t="s">
        <v>333</v>
      </c>
      <c r="H225" s="230">
        <v>1</v>
      </c>
      <c r="I225" s="143"/>
      <c r="J225" s="259">
        <f>ROUND(I225*H225,2)</f>
        <v>0</v>
      </c>
      <c r="K225" s="144"/>
      <c r="L225" s="14"/>
      <c r="M225" s="168"/>
      <c r="N225" s="169" t="s">
        <v>39</v>
      </c>
      <c r="O225" s="170">
        <v>0</v>
      </c>
      <c r="P225" s="170">
        <f>O225*H225</f>
        <v>0</v>
      </c>
      <c r="Q225" s="170">
        <v>0</v>
      </c>
      <c r="R225" s="170">
        <f>Q225*H225</f>
        <v>0</v>
      </c>
      <c r="S225" s="170">
        <v>0</v>
      </c>
      <c r="T225" s="171">
        <f>S225*H225</f>
        <v>0</v>
      </c>
      <c r="U225" s="13"/>
      <c r="V225" s="13"/>
      <c r="W225" s="13"/>
      <c r="X225" s="13"/>
      <c r="Y225" s="13"/>
      <c r="Z225" s="13"/>
      <c r="AA225" s="13"/>
      <c r="AB225" s="13"/>
      <c r="AC225" s="13"/>
      <c r="AD225" s="13"/>
      <c r="AE225" s="13"/>
      <c r="AR225" s="149" t="s">
        <v>334</v>
      </c>
      <c r="AT225" s="149" t="s">
        <v>140</v>
      </c>
      <c r="AU225" s="149" t="s">
        <v>85</v>
      </c>
      <c r="AY225" s="2" t="s">
        <v>137</v>
      </c>
      <c r="BE225" s="150">
        <f>IF(N225="základní",J225,0)</f>
        <v>0</v>
      </c>
      <c r="BF225" s="150">
        <f>IF(N225="snížená",J225,0)</f>
        <v>0</v>
      </c>
      <c r="BG225" s="150">
        <f>IF(N225="zákl. přenesená",J225,0)</f>
        <v>0</v>
      </c>
      <c r="BH225" s="150">
        <f>IF(N225="sníž. přenesená",J225,0)</f>
        <v>0</v>
      </c>
      <c r="BI225" s="150">
        <f>IF(N225="nulová",J225,0)</f>
        <v>0</v>
      </c>
      <c r="BJ225" s="2" t="s">
        <v>18</v>
      </c>
      <c r="BK225" s="150">
        <f>ROUND(I225*H225,2)</f>
        <v>0</v>
      </c>
      <c r="BL225" s="2" t="s">
        <v>334</v>
      </c>
      <c r="BM225" s="149" t="s">
        <v>589</v>
      </c>
    </row>
    <row r="226" spans="1:65" s="17" customFormat="1" ht="6.95" customHeight="1">
      <c r="A226" s="13"/>
      <c r="B226" s="29"/>
      <c r="C226" s="30"/>
      <c r="D226" s="30"/>
      <c r="E226" s="30"/>
      <c r="F226" s="30"/>
      <c r="G226" s="30"/>
      <c r="H226" s="30"/>
      <c r="I226" s="30"/>
      <c r="J226" s="30"/>
      <c r="K226" s="30"/>
      <c r="L226" s="14"/>
      <c r="M226" s="13"/>
      <c r="O226" s="13"/>
      <c r="P226" s="13"/>
      <c r="Q226" s="13"/>
      <c r="R226" s="13"/>
      <c r="S226" s="13"/>
      <c r="T226" s="13"/>
      <c r="U226" s="13"/>
      <c r="V226" s="13"/>
      <c r="W226" s="13"/>
      <c r="X226" s="13"/>
      <c r="Y226" s="13"/>
      <c r="Z226" s="13"/>
      <c r="AA226" s="13"/>
      <c r="AB226" s="13"/>
      <c r="AC226" s="13"/>
      <c r="AD226" s="13"/>
      <c r="AE226" s="13"/>
    </row>
  </sheetData>
  <sheetProtection algorithmName="SHA-512" hashValue="mDdE70KTFCzmlyJqCEr6YDQ/gs4eA5mPJ7LVgPuPTu4Zxm7J+VJy7+ZTrovMXemTwcmatmC4pxFx3XNpxfmoKQ==" saltValue="2JYwD4JEHe3DDlVmqB/+MQ==" spinCount="100000" sheet="1" objects="1" scenarios="1" selectLockedCells="1"/>
  <autoFilter ref="C127:K225"/>
  <mergeCells count="11">
    <mergeCell ref="E120:H120"/>
    <mergeCell ref="E85:H85"/>
    <mergeCell ref="E87:H87"/>
    <mergeCell ref="E89:H89"/>
    <mergeCell ref="E116:H116"/>
    <mergeCell ref="E118:H118"/>
    <mergeCell ref="L2:V2"/>
    <mergeCell ref="E7:H7"/>
    <mergeCell ref="E9:H9"/>
    <mergeCell ref="E11:H11"/>
    <mergeCell ref="E29:H29"/>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56"/>
  <sheetViews>
    <sheetView showGridLines="0" topLeftCell="A123" zoomScaleNormal="100" workbookViewId="0">
      <selection activeCell="I131" sqref="I131"/>
    </sheetView>
  </sheetViews>
  <sheetFormatPr defaultColWidth="8.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c r="A1" s="83"/>
    </row>
    <row r="2" spans="1:46" ht="36.950000000000003" customHeight="1">
      <c r="L2" s="261" t="s">
        <v>4</v>
      </c>
      <c r="M2" s="261"/>
      <c r="N2" s="261"/>
      <c r="O2" s="261"/>
      <c r="P2" s="261"/>
      <c r="Q2" s="261"/>
      <c r="R2" s="261"/>
      <c r="S2" s="261"/>
      <c r="T2" s="261"/>
      <c r="U2" s="261"/>
      <c r="V2" s="261"/>
      <c r="AT2" s="2" t="s">
        <v>92</v>
      </c>
    </row>
    <row r="3" spans="1:46" ht="6.95" customHeight="1">
      <c r="B3" s="3"/>
      <c r="C3" s="4"/>
      <c r="D3" s="4"/>
      <c r="E3" s="4"/>
      <c r="F3" s="4"/>
      <c r="G3" s="4"/>
      <c r="H3" s="4"/>
      <c r="I3" s="4"/>
      <c r="J3" s="4"/>
      <c r="K3" s="4"/>
      <c r="L3" s="5"/>
      <c r="AT3" s="2" t="s">
        <v>85</v>
      </c>
    </row>
    <row r="4" spans="1:46" ht="24.95" customHeight="1">
      <c r="B4" s="5"/>
      <c r="D4" s="6" t="s">
        <v>103</v>
      </c>
      <c r="L4" s="5"/>
      <c r="M4" s="84" t="s">
        <v>9</v>
      </c>
      <c r="AT4" s="2" t="s">
        <v>2</v>
      </c>
    </row>
    <row r="5" spans="1:46" ht="6.95" customHeight="1">
      <c r="B5" s="5"/>
      <c r="L5" s="5"/>
    </row>
    <row r="6" spans="1:46" ht="12" customHeight="1">
      <c r="B6" s="5"/>
      <c r="D6" s="10" t="s">
        <v>13</v>
      </c>
      <c r="L6" s="5"/>
    </row>
    <row r="7" spans="1:46" ht="16.5" customHeight="1">
      <c r="B7" s="5"/>
      <c r="E7" s="289" t="str">
        <f>'Rekapitulace stavby'!K6</f>
        <v>Infastruktrura pro elektromobilitu II, část 3 Lokalita Vítkovická</v>
      </c>
      <c r="F7" s="289"/>
      <c r="G7" s="289"/>
      <c r="H7" s="289"/>
      <c r="L7" s="5"/>
    </row>
    <row r="8" spans="1:46" ht="12" customHeight="1">
      <c r="B8" s="5"/>
      <c r="D8" s="10" t="s">
        <v>104</v>
      </c>
      <c r="L8" s="5"/>
    </row>
    <row r="9" spans="1:46" s="17" customFormat="1" ht="16.5" customHeight="1">
      <c r="A9" s="13"/>
      <c r="B9" s="14"/>
      <c r="C9" s="13"/>
      <c r="D9" s="13"/>
      <c r="E9" s="289" t="s">
        <v>105</v>
      </c>
      <c r="F9" s="289"/>
      <c r="G9" s="289"/>
      <c r="H9" s="289"/>
      <c r="I9" s="13"/>
      <c r="J9" s="13"/>
      <c r="K9" s="13"/>
      <c r="L9" s="24"/>
      <c r="S9" s="13"/>
      <c r="T9" s="13"/>
      <c r="U9" s="13"/>
      <c r="V9" s="13"/>
      <c r="W9" s="13"/>
      <c r="X9" s="13"/>
      <c r="Y9" s="13"/>
      <c r="Z9" s="13"/>
      <c r="AA9" s="13"/>
      <c r="AB9" s="13"/>
      <c r="AC9" s="13"/>
      <c r="AD9" s="13"/>
      <c r="AE9" s="13"/>
    </row>
    <row r="10" spans="1:46" s="17" customFormat="1" ht="12" customHeight="1">
      <c r="A10" s="13"/>
      <c r="B10" s="14"/>
      <c r="C10" s="13"/>
      <c r="D10" s="10" t="s">
        <v>106</v>
      </c>
      <c r="E10" s="13"/>
      <c r="F10" s="13"/>
      <c r="G10" s="13"/>
      <c r="H10" s="13"/>
      <c r="I10" s="13"/>
      <c r="J10" s="13"/>
      <c r="K10" s="13"/>
      <c r="L10" s="24"/>
      <c r="S10" s="13"/>
      <c r="T10" s="13"/>
      <c r="U10" s="13"/>
      <c r="V10" s="13"/>
      <c r="W10" s="13"/>
      <c r="X10" s="13"/>
      <c r="Y10" s="13"/>
      <c r="Z10" s="13"/>
      <c r="AA10" s="13"/>
      <c r="AB10" s="13"/>
      <c r="AC10" s="13"/>
      <c r="AD10" s="13"/>
      <c r="AE10" s="13"/>
    </row>
    <row r="11" spans="1:46" s="17" customFormat="1" ht="16.5" customHeight="1">
      <c r="A11" s="13"/>
      <c r="B11" s="14"/>
      <c r="C11" s="13"/>
      <c r="D11" s="13"/>
      <c r="E11" s="271" t="s">
        <v>590</v>
      </c>
      <c r="F11" s="271"/>
      <c r="G11" s="271"/>
      <c r="H11" s="271"/>
      <c r="I11" s="13"/>
      <c r="J11" s="13"/>
      <c r="K11" s="13"/>
      <c r="L11" s="24"/>
      <c r="S11" s="13"/>
      <c r="T11" s="13"/>
      <c r="U11" s="13"/>
      <c r="V11" s="13"/>
      <c r="W11" s="13"/>
      <c r="X11" s="13"/>
      <c r="Y11" s="13"/>
      <c r="Z11" s="13"/>
      <c r="AA11" s="13"/>
      <c r="AB11" s="13"/>
      <c r="AC11" s="13"/>
      <c r="AD11" s="13"/>
      <c r="AE11" s="13"/>
    </row>
    <row r="12" spans="1:46" s="17" customFormat="1">
      <c r="A12" s="13"/>
      <c r="B12" s="14"/>
      <c r="C12" s="13"/>
      <c r="D12" s="13"/>
      <c r="E12" s="13"/>
      <c r="F12" s="13"/>
      <c r="G12" s="13"/>
      <c r="H12" s="13"/>
      <c r="I12" s="13"/>
      <c r="J12" s="13"/>
      <c r="K12" s="13"/>
      <c r="L12" s="24"/>
      <c r="S12" s="13"/>
      <c r="T12" s="13"/>
      <c r="U12" s="13"/>
      <c r="V12" s="13"/>
      <c r="W12" s="13"/>
      <c r="X12" s="13"/>
      <c r="Y12" s="13"/>
      <c r="Z12" s="13"/>
      <c r="AA12" s="13"/>
      <c r="AB12" s="13"/>
      <c r="AC12" s="13"/>
      <c r="AD12" s="13"/>
      <c r="AE12" s="13"/>
    </row>
    <row r="13" spans="1:46" s="17" customFormat="1" ht="12" customHeight="1">
      <c r="A13" s="13"/>
      <c r="B13" s="14"/>
      <c r="C13" s="13"/>
      <c r="D13" s="10" t="s">
        <v>16</v>
      </c>
      <c r="E13" s="13"/>
      <c r="F13" s="11"/>
      <c r="G13" s="13"/>
      <c r="H13" s="13"/>
      <c r="I13" s="10" t="s">
        <v>17</v>
      </c>
      <c r="J13" s="11"/>
      <c r="K13" s="13"/>
      <c r="L13" s="24"/>
      <c r="S13" s="13"/>
      <c r="T13" s="13"/>
      <c r="U13" s="13"/>
      <c r="V13" s="13"/>
      <c r="W13" s="13"/>
      <c r="X13" s="13"/>
      <c r="Y13" s="13"/>
      <c r="Z13" s="13"/>
      <c r="AA13" s="13"/>
      <c r="AB13" s="13"/>
      <c r="AC13" s="13"/>
      <c r="AD13" s="13"/>
      <c r="AE13" s="13"/>
    </row>
    <row r="14" spans="1:46" s="17" customFormat="1" ht="12" customHeight="1">
      <c r="A14" s="13"/>
      <c r="B14" s="14"/>
      <c r="C14" s="13"/>
      <c r="D14" s="10" t="s">
        <v>19</v>
      </c>
      <c r="E14" s="13"/>
      <c r="F14" s="11" t="s">
        <v>20</v>
      </c>
      <c r="G14" s="13"/>
      <c r="H14" s="13"/>
      <c r="I14" s="10" t="s">
        <v>21</v>
      </c>
      <c r="J14" s="85" t="str">
        <f>'Rekapitulace stavby'!AN8</f>
        <v>18. 3. 2022</v>
      </c>
      <c r="K14" s="13"/>
      <c r="L14" s="24"/>
      <c r="S14" s="13"/>
      <c r="T14" s="13"/>
      <c r="U14" s="13"/>
      <c r="V14" s="13"/>
      <c r="W14" s="13"/>
      <c r="X14" s="13"/>
      <c r="Y14" s="13"/>
      <c r="Z14" s="13"/>
      <c r="AA14" s="13"/>
      <c r="AB14" s="13"/>
      <c r="AC14" s="13"/>
      <c r="AD14" s="13"/>
      <c r="AE14" s="13"/>
    </row>
    <row r="15" spans="1:46" s="17" customFormat="1" ht="10.9" customHeight="1">
      <c r="A15" s="13"/>
      <c r="B15" s="14"/>
      <c r="C15" s="13"/>
      <c r="D15" s="13"/>
      <c r="E15" s="13"/>
      <c r="F15" s="13"/>
      <c r="G15" s="13"/>
      <c r="H15" s="13"/>
      <c r="I15" s="13"/>
      <c r="J15" s="13"/>
      <c r="K15" s="13"/>
      <c r="L15" s="24"/>
      <c r="S15" s="13"/>
      <c r="T15" s="13"/>
      <c r="U15" s="13"/>
      <c r="V15" s="13"/>
      <c r="W15" s="13"/>
      <c r="X15" s="13"/>
      <c r="Y15" s="13"/>
      <c r="Z15" s="13"/>
      <c r="AA15" s="13"/>
      <c r="AB15" s="13"/>
      <c r="AC15" s="13"/>
      <c r="AD15" s="13"/>
      <c r="AE15" s="13"/>
    </row>
    <row r="16" spans="1:46" s="17" customFormat="1" ht="12" customHeight="1">
      <c r="A16" s="13"/>
      <c r="B16" s="14"/>
      <c r="C16" s="13"/>
      <c r="D16" s="10" t="s">
        <v>25</v>
      </c>
      <c r="E16" s="13"/>
      <c r="F16" s="13"/>
      <c r="G16" s="13"/>
      <c r="H16" s="13"/>
      <c r="I16" s="10" t="s">
        <v>26</v>
      </c>
      <c r="J16" s="11"/>
      <c r="K16" s="13"/>
      <c r="L16" s="24"/>
      <c r="S16" s="13"/>
      <c r="T16" s="13"/>
      <c r="U16" s="13"/>
      <c r="V16" s="13"/>
      <c r="W16" s="13"/>
      <c r="X16" s="13"/>
      <c r="Y16" s="13"/>
      <c r="Z16" s="13"/>
      <c r="AA16" s="13"/>
      <c r="AB16" s="13"/>
      <c r="AC16" s="13"/>
      <c r="AD16" s="13"/>
      <c r="AE16" s="13"/>
    </row>
    <row r="17" spans="1:31" s="17" customFormat="1" ht="18" customHeight="1">
      <c r="A17" s="13"/>
      <c r="B17" s="14"/>
      <c r="C17" s="13"/>
      <c r="D17" s="13"/>
      <c r="E17" s="11" t="s">
        <v>27</v>
      </c>
      <c r="F17" s="13"/>
      <c r="G17" s="13"/>
      <c r="H17" s="13"/>
      <c r="I17" s="10" t="s">
        <v>28</v>
      </c>
      <c r="J17" s="11"/>
      <c r="K17" s="13"/>
      <c r="L17" s="24"/>
      <c r="S17" s="13"/>
      <c r="T17" s="13"/>
      <c r="U17" s="13"/>
      <c r="V17" s="13"/>
      <c r="W17" s="13"/>
      <c r="X17" s="13"/>
      <c r="Y17" s="13"/>
      <c r="Z17" s="13"/>
      <c r="AA17" s="13"/>
      <c r="AB17" s="13"/>
      <c r="AC17" s="13"/>
      <c r="AD17" s="13"/>
      <c r="AE17" s="13"/>
    </row>
    <row r="18" spans="1:31" s="17" customFormat="1" ht="6.95" customHeight="1">
      <c r="A18" s="13"/>
      <c r="B18" s="14"/>
      <c r="C18" s="13"/>
      <c r="D18" s="13"/>
      <c r="E18" s="13"/>
      <c r="F18" s="13"/>
      <c r="G18" s="13"/>
      <c r="H18" s="13"/>
      <c r="I18" s="13"/>
      <c r="J18" s="13"/>
      <c r="K18" s="13"/>
      <c r="L18" s="24"/>
      <c r="S18" s="13"/>
      <c r="T18" s="13"/>
      <c r="U18" s="13"/>
      <c r="V18" s="13"/>
      <c r="W18" s="13"/>
      <c r="X18" s="13"/>
      <c r="Y18" s="13"/>
      <c r="Z18" s="13"/>
      <c r="AA18" s="13"/>
      <c r="AB18" s="13"/>
      <c r="AC18" s="13"/>
      <c r="AD18" s="13"/>
      <c r="AE18" s="13"/>
    </row>
    <row r="19" spans="1:31" s="17" customFormat="1" ht="12" customHeight="1">
      <c r="A19" s="13"/>
      <c r="B19" s="14"/>
      <c r="C19" s="13"/>
      <c r="D19" s="10" t="s">
        <v>29</v>
      </c>
      <c r="E19" s="13"/>
      <c r="F19" s="13"/>
      <c r="G19" s="13"/>
      <c r="H19" s="13"/>
      <c r="I19" s="10" t="s">
        <v>26</v>
      </c>
      <c r="J19" s="11"/>
      <c r="K19" s="13"/>
      <c r="L19" s="24"/>
      <c r="S19" s="13"/>
      <c r="T19" s="13"/>
      <c r="U19" s="13"/>
      <c r="V19" s="13"/>
      <c r="W19" s="13"/>
      <c r="X19" s="13"/>
      <c r="Y19" s="13"/>
      <c r="Z19" s="13"/>
      <c r="AA19" s="13"/>
      <c r="AB19" s="13"/>
      <c r="AC19" s="13"/>
      <c r="AD19" s="13"/>
      <c r="AE19" s="13"/>
    </row>
    <row r="20" spans="1:31" s="17" customFormat="1" ht="18" customHeight="1">
      <c r="A20" s="13"/>
      <c r="B20" s="14"/>
      <c r="C20" s="13"/>
      <c r="D20" s="13"/>
      <c r="E20" s="11" t="s">
        <v>27</v>
      </c>
      <c r="F20" s="13"/>
      <c r="G20" s="13"/>
      <c r="H20" s="13"/>
      <c r="I20" s="10" t="s">
        <v>28</v>
      </c>
      <c r="J20" s="11"/>
      <c r="K20" s="13"/>
      <c r="L20" s="24"/>
      <c r="S20" s="13"/>
      <c r="T20" s="13"/>
      <c r="U20" s="13"/>
      <c r="V20" s="13"/>
      <c r="W20" s="13"/>
      <c r="X20" s="13"/>
      <c r="Y20" s="13"/>
      <c r="Z20" s="13"/>
      <c r="AA20" s="13"/>
      <c r="AB20" s="13"/>
      <c r="AC20" s="13"/>
      <c r="AD20" s="13"/>
      <c r="AE20" s="13"/>
    </row>
    <row r="21" spans="1:31" s="17" customFormat="1" ht="6.95" customHeight="1">
      <c r="A21" s="13"/>
      <c r="B21" s="14"/>
      <c r="C21" s="13"/>
      <c r="D21" s="13"/>
      <c r="E21" s="13"/>
      <c r="F21" s="13"/>
      <c r="G21" s="13"/>
      <c r="H21" s="13"/>
      <c r="I21" s="13"/>
      <c r="J21" s="13"/>
      <c r="K21" s="13"/>
      <c r="L21" s="24"/>
      <c r="S21" s="13"/>
      <c r="T21" s="13"/>
      <c r="U21" s="13"/>
      <c r="V21" s="13"/>
      <c r="W21" s="13"/>
      <c r="X21" s="13"/>
      <c r="Y21" s="13"/>
      <c r="Z21" s="13"/>
      <c r="AA21" s="13"/>
      <c r="AB21" s="13"/>
      <c r="AC21" s="13"/>
      <c r="AD21" s="13"/>
      <c r="AE21" s="13"/>
    </row>
    <row r="22" spans="1:31" s="17" customFormat="1" ht="12" customHeight="1">
      <c r="A22" s="13"/>
      <c r="B22" s="14"/>
      <c r="C22" s="13"/>
      <c r="D22" s="10" t="s">
        <v>30</v>
      </c>
      <c r="E22" s="13"/>
      <c r="F22" s="13"/>
      <c r="G22" s="13"/>
      <c r="H22" s="13"/>
      <c r="I22" s="10" t="s">
        <v>26</v>
      </c>
      <c r="J22" s="11"/>
      <c r="K22" s="13"/>
      <c r="L22" s="24"/>
      <c r="S22" s="13"/>
      <c r="T22" s="13"/>
      <c r="U22" s="13"/>
      <c r="V22" s="13"/>
      <c r="W22" s="13"/>
      <c r="X22" s="13"/>
      <c r="Y22" s="13"/>
      <c r="Z22" s="13"/>
      <c r="AA22" s="13"/>
      <c r="AB22" s="13"/>
      <c r="AC22" s="13"/>
      <c r="AD22" s="13"/>
      <c r="AE22" s="13"/>
    </row>
    <row r="23" spans="1:31" s="17" customFormat="1" ht="18" customHeight="1">
      <c r="A23" s="13"/>
      <c r="B23" s="14"/>
      <c r="C23" s="13"/>
      <c r="D23" s="13"/>
      <c r="E23" s="11" t="s">
        <v>27</v>
      </c>
      <c r="F23" s="13"/>
      <c r="G23" s="13"/>
      <c r="H23" s="13"/>
      <c r="I23" s="10" t="s">
        <v>28</v>
      </c>
      <c r="J23" s="11"/>
      <c r="K23" s="13"/>
      <c r="L23" s="24"/>
      <c r="S23" s="13"/>
      <c r="T23" s="13"/>
      <c r="U23" s="13"/>
      <c r="V23" s="13"/>
      <c r="W23" s="13"/>
      <c r="X23" s="13"/>
      <c r="Y23" s="13"/>
      <c r="Z23" s="13"/>
      <c r="AA23" s="13"/>
      <c r="AB23" s="13"/>
      <c r="AC23" s="13"/>
      <c r="AD23" s="13"/>
      <c r="AE23" s="13"/>
    </row>
    <row r="24" spans="1:31" s="17" customFormat="1" ht="6.95" customHeight="1">
      <c r="A24" s="13"/>
      <c r="B24" s="14"/>
      <c r="C24" s="13"/>
      <c r="D24" s="13"/>
      <c r="E24" s="13"/>
      <c r="F24" s="13"/>
      <c r="G24" s="13"/>
      <c r="H24" s="13"/>
      <c r="I24" s="13"/>
      <c r="J24" s="13"/>
      <c r="K24" s="13"/>
      <c r="L24" s="24"/>
      <c r="S24" s="13"/>
      <c r="T24" s="13"/>
      <c r="U24" s="13"/>
      <c r="V24" s="13"/>
      <c r="W24" s="13"/>
      <c r="X24" s="13"/>
      <c r="Y24" s="13"/>
      <c r="Z24" s="13"/>
      <c r="AA24" s="13"/>
      <c r="AB24" s="13"/>
      <c r="AC24" s="13"/>
      <c r="AD24" s="13"/>
      <c r="AE24" s="13"/>
    </row>
    <row r="25" spans="1:31" s="17" customFormat="1" ht="12" customHeight="1">
      <c r="A25" s="13"/>
      <c r="B25" s="14"/>
      <c r="C25" s="13"/>
      <c r="D25" s="10" t="s">
        <v>32</v>
      </c>
      <c r="E25" s="13"/>
      <c r="F25" s="13"/>
      <c r="G25" s="13"/>
      <c r="H25" s="13"/>
      <c r="I25" s="10" t="s">
        <v>26</v>
      </c>
      <c r="J25" s="11"/>
      <c r="K25" s="13"/>
      <c r="L25" s="24"/>
      <c r="S25" s="13"/>
      <c r="T25" s="13"/>
      <c r="U25" s="13"/>
      <c r="V25" s="13"/>
      <c r="W25" s="13"/>
      <c r="X25" s="13"/>
      <c r="Y25" s="13"/>
      <c r="Z25" s="13"/>
      <c r="AA25" s="13"/>
      <c r="AB25" s="13"/>
      <c r="AC25" s="13"/>
      <c r="AD25" s="13"/>
      <c r="AE25" s="13"/>
    </row>
    <row r="26" spans="1:31" s="17" customFormat="1" ht="18" customHeight="1">
      <c r="A26" s="13"/>
      <c r="B26" s="14"/>
      <c r="C26" s="13"/>
      <c r="D26" s="13"/>
      <c r="E26" s="11" t="s">
        <v>27</v>
      </c>
      <c r="F26" s="13"/>
      <c r="G26" s="13"/>
      <c r="H26" s="13"/>
      <c r="I26" s="10" t="s">
        <v>28</v>
      </c>
      <c r="J26" s="11"/>
      <c r="K26" s="13"/>
      <c r="L26" s="24"/>
      <c r="S26" s="13"/>
      <c r="T26" s="13"/>
      <c r="U26" s="13"/>
      <c r="V26" s="13"/>
      <c r="W26" s="13"/>
      <c r="X26" s="13"/>
      <c r="Y26" s="13"/>
      <c r="Z26" s="13"/>
      <c r="AA26" s="13"/>
      <c r="AB26" s="13"/>
      <c r="AC26" s="13"/>
      <c r="AD26" s="13"/>
      <c r="AE26" s="13"/>
    </row>
    <row r="27" spans="1:31" s="17" customFormat="1" ht="6.95" customHeight="1">
      <c r="A27" s="13"/>
      <c r="B27" s="14"/>
      <c r="C27" s="13"/>
      <c r="D27" s="13"/>
      <c r="E27" s="13"/>
      <c r="F27" s="13"/>
      <c r="G27" s="13"/>
      <c r="H27" s="13"/>
      <c r="I27" s="13"/>
      <c r="J27" s="13"/>
      <c r="K27" s="13"/>
      <c r="L27" s="24"/>
      <c r="S27" s="13"/>
      <c r="T27" s="13"/>
      <c r="U27" s="13"/>
      <c r="V27" s="13"/>
      <c r="W27" s="13"/>
      <c r="X27" s="13"/>
      <c r="Y27" s="13"/>
      <c r="Z27" s="13"/>
      <c r="AA27" s="13"/>
      <c r="AB27" s="13"/>
      <c r="AC27" s="13"/>
      <c r="AD27" s="13"/>
      <c r="AE27" s="13"/>
    </row>
    <row r="28" spans="1:31" s="17" customFormat="1" ht="12" customHeight="1">
      <c r="A28" s="13"/>
      <c r="B28" s="14"/>
      <c r="C28" s="13"/>
      <c r="D28" s="10" t="s">
        <v>33</v>
      </c>
      <c r="E28" s="13"/>
      <c r="F28" s="13"/>
      <c r="G28" s="13"/>
      <c r="H28" s="13"/>
      <c r="I28" s="13"/>
      <c r="J28" s="13"/>
      <c r="K28" s="13"/>
      <c r="L28" s="24"/>
      <c r="S28" s="13"/>
      <c r="T28" s="13"/>
      <c r="U28" s="13"/>
      <c r="V28" s="13"/>
      <c r="W28" s="13"/>
      <c r="X28" s="13"/>
      <c r="Y28" s="13"/>
      <c r="Z28" s="13"/>
      <c r="AA28" s="13"/>
      <c r="AB28" s="13"/>
      <c r="AC28" s="13"/>
      <c r="AD28" s="13"/>
      <c r="AE28" s="13"/>
    </row>
    <row r="29" spans="1:31" s="89" customFormat="1" ht="16.5" customHeight="1">
      <c r="A29" s="86"/>
      <c r="B29" s="87"/>
      <c r="C29" s="86"/>
      <c r="D29" s="86"/>
      <c r="E29" s="264"/>
      <c r="F29" s="264"/>
      <c r="G29" s="264"/>
      <c r="H29" s="264"/>
      <c r="I29" s="86"/>
      <c r="J29" s="86"/>
      <c r="K29" s="86"/>
      <c r="L29" s="88"/>
      <c r="S29" s="86"/>
      <c r="T29" s="86"/>
      <c r="U29" s="86"/>
      <c r="V29" s="86"/>
      <c r="W29" s="86"/>
      <c r="X29" s="86"/>
      <c r="Y29" s="86"/>
      <c r="Z29" s="86"/>
      <c r="AA29" s="86"/>
      <c r="AB29" s="86"/>
      <c r="AC29" s="86"/>
      <c r="AD29" s="86"/>
      <c r="AE29" s="86"/>
    </row>
    <row r="30" spans="1:31" s="17" customFormat="1" ht="6.95" customHeight="1">
      <c r="A30" s="13"/>
      <c r="B30" s="14"/>
      <c r="C30" s="13"/>
      <c r="D30" s="13"/>
      <c r="E30" s="13"/>
      <c r="F30" s="13"/>
      <c r="G30" s="13"/>
      <c r="H30" s="13"/>
      <c r="I30" s="13"/>
      <c r="J30" s="13"/>
      <c r="K30" s="13"/>
      <c r="L30" s="24"/>
      <c r="S30" s="13"/>
      <c r="T30" s="13"/>
      <c r="U30" s="13"/>
      <c r="V30" s="13"/>
      <c r="W30" s="13"/>
      <c r="X30" s="13"/>
      <c r="Y30" s="13"/>
      <c r="Z30" s="13"/>
      <c r="AA30" s="13"/>
      <c r="AB30" s="13"/>
      <c r="AC30" s="13"/>
      <c r="AD30" s="13"/>
      <c r="AE30" s="13"/>
    </row>
    <row r="31" spans="1:31" s="17" customFormat="1" ht="6.95" customHeight="1">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25.5" customHeight="1">
      <c r="A32" s="13"/>
      <c r="B32" s="14"/>
      <c r="C32" s="13"/>
      <c r="D32" s="90" t="s">
        <v>34</v>
      </c>
      <c r="E32" s="13"/>
      <c r="F32" s="13"/>
      <c r="G32" s="13"/>
      <c r="H32" s="13"/>
      <c r="I32" s="13"/>
      <c r="J32" s="91">
        <f>ROUND(J128, 2)</f>
        <v>0</v>
      </c>
      <c r="K32" s="13"/>
      <c r="L32" s="24"/>
      <c r="S32" s="13"/>
      <c r="T32" s="13"/>
      <c r="U32" s="13"/>
      <c r="V32" s="13"/>
      <c r="W32" s="13"/>
      <c r="X32" s="13"/>
      <c r="Y32" s="13"/>
      <c r="Z32" s="13"/>
      <c r="AA32" s="13"/>
      <c r="AB32" s="13"/>
      <c r="AC32" s="13"/>
      <c r="AD32" s="13"/>
      <c r="AE32" s="13"/>
    </row>
    <row r="33" spans="1:31" s="17" customFormat="1" ht="6.95" customHeight="1">
      <c r="A33" s="13"/>
      <c r="B33" s="14"/>
      <c r="C33" s="13"/>
      <c r="D33" s="49"/>
      <c r="E33" s="49"/>
      <c r="F33" s="49"/>
      <c r="G33" s="49"/>
      <c r="H33" s="49"/>
      <c r="I33" s="49"/>
      <c r="J33" s="49"/>
      <c r="K33" s="49"/>
      <c r="L33" s="24"/>
      <c r="S33" s="13"/>
      <c r="T33" s="13"/>
      <c r="U33" s="13"/>
      <c r="V33" s="13"/>
      <c r="W33" s="13"/>
      <c r="X33" s="13"/>
      <c r="Y33" s="13"/>
      <c r="Z33" s="13"/>
      <c r="AA33" s="13"/>
      <c r="AB33" s="13"/>
      <c r="AC33" s="13"/>
      <c r="AD33" s="13"/>
      <c r="AE33" s="13"/>
    </row>
    <row r="34" spans="1:31" s="17" customFormat="1" ht="14.45" customHeight="1">
      <c r="A34" s="13"/>
      <c r="B34" s="14"/>
      <c r="C34" s="13"/>
      <c r="D34" s="13"/>
      <c r="E34" s="13"/>
      <c r="F34" s="92" t="s">
        <v>36</v>
      </c>
      <c r="G34" s="13"/>
      <c r="H34" s="13"/>
      <c r="I34" s="92" t="s">
        <v>35</v>
      </c>
      <c r="J34" s="92" t="s">
        <v>37</v>
      </c>
      <c r="K34" s="13"/>
      <c r="L34" s="24"/>
      <c r="S34" s="13"/>
      <c r="T34" s="13"/>
      <c r="U34" s="13"/>
      <c r="V34" s="13"/>
      <c r="W34" s="13"/>
      <c r="X34" s="13"/>
      <c r="Y34" s="13"/>
      <c r="Z34" s="13"/>
      <c r="AA34" s="13"/>
      <c r="AB34" s="13"/>
      <c r="AC34" s="13"/>
      <c r="AD34" s="13"/>
      <c r="AE34" s="13"/>
    </row>
    <row r="35" spans="1:31" s="17" customFormat="1" ht="14.45" customHeight="1">
      <c r="A35" s="13"/>
      <c r="B35" s="14"/>
      <c r="C35" s="13"/>
      <c r="D35" s="93" t="s">
        <v>38</v>
      </c>
      <c r="E35" s="10" t="s">
        <v>39</v>
      </c>
      <c r="F35" s="94">
        <f>ROUND((SUM(BE128:BE155)),  2)</f>
        <v>0</v>
      </c>
      <c r="G35" s="13"/>
      <c r="H35" s="13"/>
      <c r="I35" s="95">
        <v>0.21</v>
      </c>
      <c r="J35" s="94">
        <f>ROUND(((SUM(BE128:BE155))*I35),  2)</f>
        <v>0</v>
      </c>
      <c r="K35" s="13"/>
      <c r="L35" s="24"/>
      <c r="S35" s="13"/>
      <c r="T35" s="13"/>
      <c r="U35" s="13"/>
      <c r="V35" s="13"/>
      <c r="W35" s="13"/>
      <c r="X35" s="13"/>
      <c r="Y35" s="13"/>
      <c r="Z35" s="13"/>
      <c r="AA35" s="13"/>
      <c r="AB35" s="13"/>
      <c r="AC35" s="13"/>
      <c r="AD35" s="13"/>
      <c r="AE35" s="13"/>
    </row>
    <row r="36" spans="1:31" s="17" customFormat="1" ht="14.45" customHeight="1">
      <c r="A36" s="13"/>
      <c r="B36" s="14"/>
      <c r="C36" s="13"/>
      <c r="D36" s="13"/>
      <c r="E36" s="10" t="s">
        <v>40</v>
      </c>
      <c r="F36" s="94">
        <f>ROUND((SUM(BF128:BF155)),  2)</f>
        <v>0</v>
      </c>
      <c r="G36" s="13"/>
      <c r="H36" s="13"/>
      <c r="I36" s="95">
        <v>0.15</v>
      </c>
      <c r="J36" s="94">
        <f>ROUND(((SUM(BF128:BF155))*I36),  2)</f>
        <v>0</v>
      </c>
      <c r="K36" s="13"/>
      <c r="L36" s="24"/>
      <c r="S36" s="13"/>
      <c r="T36" s="13"/>
      <c r="U36" s="13"/>
      <c r="V36" s="13"/>
      <c r="W36" s="13"/>
      <c r="X36" s="13"/>
      <c r="Y36" s="13"/>
      <c r="Z36" s="13"/>
      <c r="AA36" s="13"/>
      <c r="AB36" s="13"/>
      <c r="AC36" s="13"/>
      <c r="AD36" s="13"/>
      <c r="AE36" s="13"/>
    </row>
    <row r="37" spans="1:31" s="17" customFormat="1" ht="14.45" hidden="1" customHeight="1">
      <c r="A37" s="13"/>
      <c r="B37" s="14"/>
      <c r="C37" s="13"/>
      <c r="D37" s="13"/>
      <c r="E37" s="10" t="s">
        <v>41</v>
      </c>
      <c r="F37" s="94">
        <f>ROUND((SUM(BG128:BG155)),  2)</f>
        <v>0</v>
      </c>
      <c r="G37" s="13"/>
      <c r="H37" s="13"/>
      <c r="I37" s="95">
        <v>0.21</v>
      </c>
      <c r="J37" s="94">
        <f>0</f>
        <v>0</v>
      </c>
      <c r="K37" s="13"/>
      <c r="L37" s="24"/>
      <c r="S37" s="13"/>
      <c r="T37" s="13"/>
      <c r="U37" s="13"/>
      <c r="V37" s="13"/>
      <c r="W37" s="13"/>
      <c r="X37" s="13"/>
      <c r="Y37" s="13"/>
      <c r="Z37" s="13"/>
      <c r="AA37" s="13"/>
      <c r="AB37" s="13"/>
      <c r="AC37" s="13"/>
      <c r="AD37" s="13"/>
      <c r="AE37" s="13"/>
    </row>
    <row r="38" spans="1:31" s="17" customFormat="1" ht="14.45" hidden="1" customHeight="1">
      <c r="A38" s="13"/>
      <c r="B38" s="14"/>
      <c r="C38" s="13"/>
      <c r="D38" s="13"/>
      <c r="E38" s="10" t="s">
        <v>42</v>
      </c>
      <c r="F38" s="94">
        <f>ROUND((SUM(BH128:BH155)),  2)</f>
        <v>0</v>
      </c>
      <c r="G38" s="13"/>
      <c r="H38" s="13"/>
      <c r="I38" s="95">
        <v>0.15</v>
      </c>
      <c r="J38" s="94">
        <f>0</f>
        <v>0</v>
      </c>
      <c r="K38" s="13"/>
      <c r="L38" s="24"/>
      <c r="S38" s="13"/>
      <c r="T38" s="13"/>
      <c r="U38" s="13"/>
      <c r="V38" s="13"/>
      <c r="W38" s="13"/>
      <c r="X38" s="13"/>
      <c r="Y38" s="13"/>
      <c r="Z38" s="13"/>
      <c r="AA38" s="13"/>
      <c r="AB38" s="13"/>
      <c r="AC38" s="13"/>
      <c r="AD38" s="13"/>
      <c r="AE38" s="13"/>
    </row>
    <row r="39" spans="1:31" s="17" customFormat="1" ht="14.45" hidden="1" customHeight="1">
      <c r="A39" s="13"/>
      <c r="B39" s="14"/>
      <c r="C39" s="13"/>
      <c r="D39" s="13"/>
      <c r="E39" s="10" t="s">
        <v>43</v>
      </c>
      <c r="F39" s="94">
        <f>ROUND((SUM(BI128:BI155)),  2)</f>
        <v>0</v>
      </c>
      <c r="G39" s="13"/>
      <c r="H39" s="13"/>
      <c r="I39" s="95">
        <v>0</v>
      </c>
      <c r="J39" s="94">
        <f>0</f>
        <v>0</v>
      </c>
      <c r="K39" s="13"/>
      <c r="L39" s="24"/>
      <c r="S39" s="13"/>
      <c r="T39" s="13"/>
      <c r="U39" s="13"/>
      <c r="V39" s="13"/>
      <c r="W39" s="13"/>
      <c r="X39" s="13"/>
      <c r="Y39" s="13"/>
      <c r="Z39" s="13"/>
      <c r="AA39" s="13"/>
      <c r="AB39" s="13"/>
      <c r="AC39" s="13"/>
      <c r="AD39" s="13"/>
      <c r="AE39" s="13"/>
    </row>
    <row r="40" spans="1:31" s="17" customFormat="1" ht="6.95" customHeight="1">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s="17" customFormat="1" ht="25.5" customHeight="1">
      <c r="A41" s="13"/>
      <c r="B41" s="14"/>
      <c r="C41" s="96"/>
      <c r="D41" s="97" t="s">
        <v>44</v>
      </c>
      <c r="E41" s="43"/>
      <c r="F41" s="43"/>
      <c r="G41" s="98" t="s">
        <v>45</v>
      </c>
      <c r="H41" s="99" t="s">
        <v>46</v>
      </c>
      <c r="I41" s="43"/>
      <c r="J41" s="100">
        <f>SUM(J32:J39)</f>
        <v>0</v>
      </c>
      <c r="K41" s="101"/>
      <c r="L41" s="24"/>
      <c r="S41" s="13"/>
      <c r="T41" s="13"/>
      <c r="U41" s="13"/>
      <c r="V41" s="13"/>
      <c r="W41" s="13"/>
      <c r="X41" s="13"/>
      <c r="Y41" s="13"/>
      <c r="Z41" s="13"/>
      <c r="AA41" s="13"/>
      <c r="AB41" s="13"/>
      <c r="AC41" s="13"/>
      <c r="AD41" s="13"/>
      <c r="AE41" s="13"/>
    </row>
    <row r="42" spans="1:31" s="17" customFormat="1" ht="14.45" customHeight="1">
      <c r="A42" s="13"/>
      <c r="B42" s="14"/>
      <c r="C42" s="13"/>
      <c r="D42" s="13"/>
      <c r="E42" s="13"/>
      <c r="F42" s="13"/>
      <c r="G42" s="13"/>
      <c r="H42" s="13"/>
      <c r="I42" s="13"/>
      <c r="J42" s="13"/>
      <c r="K42" s="13"/>
      <c r="L42" s="24"/>
      <c r="S42" s="13"/>
      <c r="T42" s="13"/>
      <c r="U42" s="13"/>
      <c r="V42" s="13"/>
      <c r="W42" s="13"/>
      <c r="X42" s="13"/>
      <c r="Y42" s="13"/>
      <c r="Z42" s="13"/>
      <c r="AA42" s="13"/>
      <c r="AB42" s="13"/>
      <c r="AC42" s="13"/>
      <c r="AD42" s="13"/>
      <c r="AE42" s="13"/>
    </row>
    <row r="43" spans="1:31" ht="14.45" customHeight="1">
      <c r="B43" s="5"/>
      <c r="L43" s="5"/>
    </row>
    <row r="44" spans="1:31" ht="14.45" customHeight="1">
      <c r="B44" s="5"/>
      <c r="L44" s="5"/>
    </row>
    <row r="45" spans="1:31" ht="14.45" customHeight="1">
      <c r="B45" s="5"/>
      <c r="L45" s="5"/>
    </row>
    <row r="46" spans="1:31" ht="14.45" customHeight="1">
      <c r="B46" s="5"/>
      <c r="L46" s="5"/>
    </row>
    <row r="47" spans="1:31" ht="14.45" customHeight="1">
      <c r="B47" s="5"/>
      <c r="L47" s="5"/>
    </row>
    <row r="48" spans="1:31" ht="14.45" customHeight="1">
      <c r="B48" s="5"/>
      <c r="L48" s="5"/>
    </row>
    <row r="49" spans="1:31" ht="14.45" customHeight="1">
      <c r="B49" s="5"/>
      <c r="L49" s="5"/>
    </row>
    <row r="50" spans="1:31" s="17" customFormat="1" ht="14.45" customHeight="1">
      <c r="B50" s="24"/>
      <c r="D50" s="25" t="s">
        <v>47</v>
      </c>
      <c r="E50" s="26"/>
      <c r="F50" s="26"/>
      <c r="G50" s="25" t="s">
        <v>48</v>
      </c>
      <c r="H50" s="26"/>
      <c r="I50" s="26"/>
      <c r="J50" s="26"/>
      <c r="K50" s="26"/>
      <c r="L50" s="24"/>
    </row>
    <row r="51" spans="1:31">
      <c r="B51" s="5"/>
      <c r="L51" s="5"/>
    </row>
    <row r="52" spans="1:31">
      <c r="B52" s="5"/>
      <c r="L52" s="5"/>
    </row>
    <row r="53" spans="1:31">
      <c r="B53" s="5"/>
      <c r="L53" s="5"/>
    </row>
    <row r="54" spans="1:31">
      <c r="B54" s="5"/>
      <c r="L54" s="5"/>
    </row>
    <row r="55" spans="1:31">
      <c r="B55" s="5"/>
      <c r="L55" s="5"/>
    </row>
    <row r="56" spans="1:31">
      <c r="B56" s="5"/>
      <c r="L56" s="5"/>
    </row>
    <row r="57" spans="1:31">
      <c r="B57" s="5"/>
      <c r="L57" s="5"/>
    </row>
    <row r="58" spans="1:31">
      <c r="B58" s="5"/>
      <c r="L58" s="5"/>
    </row>
    <row r="59" spans="1:31">
      <c r="B59" s="5"/>
      <c r="L59" s="5"/>
    </row>
    <row r="60" spans="1:31">
      <c r="B60" s="5"/>
      <c r="L60" s="5"/>
    </row>
    <row r="61" spans="1:31" s="17" customFormat="1" ht="12.7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c r="B62" s="5"/>
      <c r="L62" s="5"/>
    </row>
    <row r="63" spans="1:31">
      <c r="B63" s="5"/>
      <c r="L63" s="5"/>
    </row>
    <row r="64" spans="1:31">
      <c r="B64" s="5"/>
      <c r="L64" s="5"/>
    </row>
    <row r="65" spans="1:31" s="17" customFormat="1" ht="12.7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c r="B66" s="5"/>
      <c r="L66" s="5"/>
    </row>
    <row r="67" spans="1:31">
      <c r="B67" s="5"/>
      <c r="L67" s="5"/>
    </row>
    <row r="68" spans="1:31">
      <c r="B68" s="5"/>
      <c r="L68" s="5"/>
    </row>
    <row r="69" spans="1:31">
      <c r="B69" s="5"/>
      <c r="L69" s="5"/>
    </row>
    <row r="70" spans="1:31">
      <c r="B70" s="5"/>
      <c r="L70" s="5"/>
    </row>
    <row r="71" spans="1:31">
      <c r="B71" s="5"/>
      <c r="L71" s="5"/>
    </row>
    <row r="72" spans="1:31">
      <c r="B72" s="5"/>
      <c r="L72" s="5"/>
    </row>
    <row r="73" spans="1:31">
      <c r="B73" s="5"/>
      <c r="L73" s="5"/>
    </row>
    <row r="74" spans="1:31">
      <c r="B74" s="5"/>
      <c r="L74" s="5"/>
    </row>
    <row r="75" spans="1:31">
      <c r="B75" s="5"/>
      <c r="L75" s="5"/>
    </row>
    <row r="76" spans="1:31" s="17" customFormat="1" ht="12.7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31" s="17" customFormat="1" ht="6.95" customHeight="1">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31" s="17" customFormat="1" ht="24.95" customHeight="1">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31" s="17" customFormat="1" ht="6.95" customHeight="1">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31" s="17" customFormat="1" ht="12" customHeight="1">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31" s="17" customFormat="1" ht="16.5" customHeight="1">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31" ht="12" customHeight="1">
      <c r="B86" s="5"/>
      <c r="C86" s="10" t="s">
        <v>104</v>
      </c>
      <c r="L86" s="5"/>
    </row>
    <row r="87" spans="1:31" s="17" customFormat="1" ht="16.5" customHeight="1">
      <c r="A87" s="13"/>
      <c r="B87" s="14"/>
      <c r="C87" s="13"/>
      <c r="D87" s="13"/>
      <c r="E87" s="289" t="s">
        <v>105</v>
      </c>
      <c r="F87" s="289"/>
      <c r="G87" s="289"/>
      <c r="H87" s="289"/>
      <c r="I87" s="13"/>
      <c r="J87" s="13"/>
      <c r="K87" s="13"/>
      <c r="L87" s="24"/>
      <c r="S87" s="13"/>
      <c r="T87" s="13"/>
      <c r="U87" s="13"/>
      <c r="V87" s="13"/>
      <c r="W87" s="13"/>
      <c r="X87" s="13"/>
      <c r="Y87" s="13"/>
      <c r="Z87" s="13"/>
      <c r="AA87" s="13"/>
      <c r="AB87" s="13"/>
      <c r="AC87" s="13"/>
      <c r="AD87" s="13"/>
      <c r="AE87" s="13"/>
    </row>
    <row r="88" spans="1:31" s="17" customFormat="1" ht="12" customHeight="1">
      <c r="A88" s="13"/>
      <c r="B88" s="14"/>
      <c r="C88" s="10" t="s">
        <v>106</v>
      </c>
      <c r="D88" s="13"/>
      <c r="E88" s="13"/>
      <c r="F88" s="13"/>
      <c r="G88" s="13"/>
      <c r="H88" s="13"/>
      <c r="I88" s="13"/>
      <c r="J88" s="13"/>
      <c r="K88" s="13"/>
      <c r="L88" s="24"/>
      <c r="S88" s="13"/>
      <c r="T88" s="13"/>
      <c r="U88" s="13"/>
      <c r="V88" s="13"/>
      <c r="W88" s="13"/>
      <c r="X88" s="13"/>
      <c r="Y88" s="13"/>
      <c r="Z88" s="13"/>
      <c r="AA88" s="13"/>
      <c r="AB88" s="13"/>
      <c r="AC88" s="13"/>
      <c r="AD88" s="13"/>
      <c r="AE88" s="13"/>
    </row>
    <row r="89" spans="1:31" s="17" customFormat="1" ht="16.5" customHeight="1">
      <c r="A89" s="13"/>
      <c r="B89" s="14"/>
      <c r="C89" s="13"/>
      <c r="D89" s="13"/>
      <c r="E89" s="271" t="str">
        <f>E11</f>
        <v>03 - Ocelové konstrukce</v>
      </c>
      <c r="F89" s="271"/>
      <c r="G89" s="271"/>
      <c r="H89" s="271"/>
      <c r="I89" s="13"/>
      <c r="J89" s="13"/>
      <c r="K89" s="13"/>
      <c r="L89" s="24"/>
      <c r="S89" s="13"/>
      <c r="T89" s="13"/>
      <c r="U89" s="13"/>
      <c r="V89" s="13"/>
      <c r="W89" s="13"/>
      <c r="X89" s="13"/>
      <c r="Y89" s="13"/>
      <c r="Z89" s="13"/>
      <c r="AA89" s="13"/>
      <c r="AB89" s="13"/>
      <c r="AC89" s="13"/>
      <c r="AD89" s="13"/>
      <c r="AE89" s="13"/>
    </row>
    <row r="90" spans="1:31" s="17" customFormat="1" ht="6.95" customHeight="1">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31" s="17" customFormat="1" ht="12" customHeight="1">
      <c r="A91" s="13"/>
      <c r="B91" s="14"/>
      <c r="C91" s="10" t="s">
        <v>19</v>
      </c>
      <c r="D91" s="13"/>
      <c r="E91" s="13"/>
      <c r="F91" s="11" t="str">
        <f>F14</f>
        <v>Ostrava - DPO Vítkovická</v>
      </c>
      <c r="G91" s="13"/>
      <c r="H91" s="13"/>
      <c r="I91" s="10" t="s">
        <v>21</v>
      </c>
      <c r="J91" s="85" t="str">
        <f>IF(J14="","",J14)</f>
        <v>18. 3. 2022</v>
      </c>
      <c r="K91" s="13"/>
      <c r="L91" s="24"/>
      <c r="S91" s="13"/>
      <c r="T91" s="13"/>
      <c r="U91" s="13"/>
      <c r="V91" s="13"/>
      <c r="W91" s="13"/>
      <c r="X91" s="13"/>
      <c r="Y91" s="13"/>
      <c r="Z91" s="13"/>
      <c r="AA91" s="13"/>
      <c r="AB91" s="13"/>
      <c r="AC91" s="13"/>
      <c r="AD91" s="13"/>
      <c r="AE91" s="13"/>
    </row>
    <row r="92" spans="1:31" s="17" customFormat="1" ht="6.95" customHeight="1">
      <c r="A92" s="13"/>
      <c r="B92" s="14"/>
      <c r="C92" s="13"/>
      <c r="D92" s="13"/>
      <c r="E92" s="13"/>
      <c r="F92" s="13"/>
      <c r="G92" s="13"/>
      <c r="H92" s="13"/>
      <c r="I92" s="13"/>
      <c r="J92" s="13"/>
      <c r="K92" s="13"/>
      <c r="L92" s="24"/>
      <c r="S92" s="13"/>
      <c r="T92" s="13"/>
      <c r="U92" s="13"/>
      <c r="V92" s="13"/>
      <c r="W92" s="13"/>
      <c r="X92" s="13"/>
      <c r="Y92" s="13"/>
      <c r="Z92" s="13"/>
      <c r="AA92" s="13"/>
      <c r="AB92" s="13"/>
      <c r="AC92" s="13"/>
      <c r="AD92" s="13"/>
      <c r="AE92" s="13"/>
    </row>
    <row r="93" spans="1:31" s="17" customFormat="1" ht="15.2" customHeight="1">
      <c r="A93" s="13"/>
      <c r="B93" s="14"/>
      <c r="C93" s="10" t="s">
        <v>25</v>
      </c>
      <c r="D93" s="13"/>
      <c r="E93" s="13"/>
      <c r="F93" s="11" t="str">
        <f>E17</f>
        <v xml:space="preserve"> </v>
      </c>
      <c r="G93" s="13"/>
      <c r="H93" s="13"/>
      <c r="I93" s="10" t="s">
        <v>30</v>
      </c>
      <c r="J93" s="104" t="str">
        <f>E23</f>
        <v xml:space="preserve"> </v>
      </c>
      <c r="K93" s="13"/>
      <c r="L93" s="24"/>
      <c r="S93" s="13"/>
      <c r="T93" s="13"/>
      <c r="U93" s="13"/>
      <c r="V93" s="13"/>
      <c r="W93" s="13"/>
      <c r="X93" s="13"/>
      <c r="Y93" s="13"/>
      <c r="Z93" s="13"/>
      <c r="AA93" s="13"/>
      <c r="AB93" s="13"/>
      <c r="AC93" s="13"/>
      <c r="AD93" s="13"/>
      <c r="AE93" s="13"/>
    </row>
    <row r="94" spans="1:31" s="17" customFormat="1" ht="15.2" customHeight="1">
      <c r="A94" s="13"/>
      <c r="B94" s="14"/>
      <c r="C94" s="10" t="s">
        <v>29</v>
      </c>
      <c r="D94" s="13"/>
      <c r="E94" s="13"/>
      <c r="F94" s="11" t="str">
        <f>IF(E20="","",E20)</f>
        <v xml:space="preserve"> </v>
      </c>
      <c r="G94" s="13"/>
      <c r="H94" s="13"/>
      <c r="I94" s="10" t="s">
        <v>32</v>
      </c>
      <c r="J94" s="104" t="str">
        <f>E26</f>
        <v xml:space="preserve"> </v>
      </c>
      <c r="K94" s="13"/>
      <c r="L94" s="24"/>
      <c r="S94" s="13"/>
      <c r="T94" s="13"/>
      <c r="U94" s="13"/>
      <c r="V94" s="13"/>
      <c r="W94" s="13"/>
      <c r="X94" s="13"/>
      <c r="Y94" s="13"/>
      <c r="Z94" s="13"/>
      <c r="AA94" s="13"/>
      <c r="AB94" s="13"/>
      <c r="AC94" s="13"/>
      <c r="AD94" s="13"/>
      <c r="AE94" s="13"/>
    </row>
    <row r="95" spans="1:31" s="17" customFormat="1" ht="10.35" customHeight="1">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31" s="17" customFormat="1" ht="29.25" customHeight="1">
      <c r="A96" s="13"/>
      <c r="B96" s="14"/>
      <c r="C96" s="105" t="s">
        <v>109</v>
      </c>
      <c r="D96" s="96"/>
      <c r="E96" s="96"/>
      <c r="F96" s="96"/>
      <c r="G96" s="96"/>
      <c r="H96" s="96"/>
      <c r="I96" s="96"/>
      <c r="J96" s="106" t="s">
        <v>110</v>
      </c>
      <c r="K96" s="96"/>
      <c r="L96" s="24"/>
      <c r="S96" s="13"/>
      <c r="T96" s="13"/>
      <c r="U96" s="13"/>
      <c r="V96" s="13"/>
      <c r="W96" s="13"/>
      <c r="X96" s="13"/>
      <c r="Y96" s="13"/>
      <c r="Z96" s="13"/>
      <c r="AA96" s="13"/>
      <c r="AB96" s="13"/>
      <c r="AC96" s="13"/>
      <c r="AD96" s="13"/>
      <c r="AE96" s="13"/>
    </row>
    <row r="97" spans="1:47" s="17" customFormat="1" ht="10.35" customHeight="1">
      <c r="A97" s="13"/>
      <c r="B97" s="14"/>
      <c r="C97" s="13"/>
      <c r="D97" s="13"/>
      <c r="E97" s="13"/>
      <c r="F97" s="13"/>
      <c r="G97" s="13"/>
      <c r="H97" s="13"/>
      <c r="I97" s="13"/>
      <c r="J97" s="13"/>
      <c r="K97" s="13"/>
      <c r="L97" s="24"/>
      <c r="S97" s="13"/>
      <c r="T97" s="13"/>
      <c r="U97" s="13"/>
      <c r="V97" s="13"/>
      <c r="W97" s="13"/>
      <c r="X97" s="13"/>
      <c r="Y97" s="13"/>
      <c r="Z97" s="13"/>
      <c r="AA97" s="13"/>
      <c r="AB97" s="13"/>
      <c r="AC97" s="13"/>
      <c r="AD97" s="13"/>
      <c r="AE97" s="13"/>
    </row>
    <row r="98" spans="1:47" s="17" customFormat="1" ht="22.9" customHeight="1">
      <c r="A98" s="13"/>
      <c r="B98" s="14"/>
      <c r="C98" s="107" t="s">
        <v>111</v>
      </c>
      <c r="D98" s="13"/>
      <c r="E98" s="13"/>
      <c r="F98" s="13"/>
      <c r="G98" s="13"/>
      <c r="H98" s="13"/>
      <c r="I98" s="13"/>
      <c r="J98" s="91">
        <f>J128</f>
        <v>0</v>
      </c>
      <c r="K98" s="13"/>
      <c r="L98" s="24"/>
      <c r="S98" s="13"/>
      <c r="T98" s="13"/>
      <c r="U98" s="13"/>
      <c r="V98" s="13"/>
      <c r="W98" s="13"/>
      <c r="X98" s="13"/>
      <c r="Y98" s="13"/>
      <c r="Z98" s="13"/>
      <c r="AA98" s="13"/>
      <c r="AB98" s="13"/>
      <c r="AC98" s="13"/>
      <c r="AD98" s="13"/>
      <c r="AE98" s="13"/>
      <c r="AU98" s="2" t="s">
        <v>112</v>
      </c>
    </row>
    <row r="99" spans="1:47" s="108" customFormat="1" ht="24.95" customHeight="1">
      <c r="B99" s="109"/>
      <c r="D99" s="110" t="s">
        <v>113</v>
      </c>
      <c r="E99" s="111"/>
      <c r="F99" s="111"/>
      <c r="G99" s="111"/>
      <c r="H99" s="111"/>
      <c r="I99" s="111"/>
      <c r="J99" s="112">
        <f>J129</f>
        <v>0</v>
      </c>
      <c r="L99" s="109"/>
    </row>
    <row r="100" spans="1:47" s="73" customFormat="1" ht="19.899999999999999" customHeight="1">
      <c r="B100" s="113"/>
      <c r="D100" s="114" t="s">
        <v>591</v>
      </c>
      <c r="E100" s="115"/>
      <c r="F100" s="115"/>
      <c r="G100" s="115"/>
      <c r="H100" s="115"/>
      <c r="I100" s="115"/>
      <c r="J100" s="116">
        <f>J130</f>
        <v>0</v>
      </c>
      <c r="L100" s="113"/>
    </row>
    <row r="101" spans="1:47" s="73" customFormat="1" ht="19.899999999999999" customHeight="1">
      <c r="B101" s="113"/>
      <c r="D101" s="114" t="s">
        <v>118</v>
      </c>
      <c r="E101" s="115"/>
      <c r="F101" s="115"/>
      <c r="G101" s="115"/>
      <c r="H101" s="115"/>
      <c r="I101" s="115"/>
      <c r="J101" s="116">
        <f>J136</f>
        <v>0</v>
      </c>
      <c r="L101" s="113"/>
    </row>
    <row r="102" spans="1:47" s="108" customFormat="1" ht="24.95" customHeight="1">
      <c r="B102" s="109"/>
      <c r="D102" s="110" t="s">
        <v>592</v>
      </c>
      <c r="E102" s="111"/>
      <c r="F102" s="111"/>
      <c r="G102" s="111"/>
      <c r="H102" s="111"/>
      <c r="I102" s="111"/>
      <c r="J102" s="112">
        <f>J142</f>
        <v>0</v>
      </c>
      <c r="L102" s="109"/>
    </row>
    <row r="103" spans="1:47" s="73" customFormat="1" ht="19.899999999999999" customHeight="1">
      <c r="B103" s="113"/>
      <c r="D103" s="114" t="s">
        <v>593</v>
      </c>
      <c r="E103" s="115"/>
      <c r="F103" s="115"/>
      <c r="G103" s="115"/>
      <c r="H103" s="115"/>
      <c r="I103" s="115"/>
      <c r="J103" s="116">
        <f>J143</f>
        <v>0</v>
      </c>
      <c r="L103" s="113"/>
    </row>
    <row r="104" spans="1:47" s="108" customFormat="1" ht="24.95" customHeight="1">
      <c r="B104" s="109"/>
      <c r="D104" s="110" t="s">
        <v>119</v>
      </c>
      <c r="E104" s="111"/>
      <c r="F104" s="111"/>
      <c r="G104" s="111"/>
      <c r="H104" s="111"/>
      <c r="I104" s="111"/>
      <c r="J104" s="112">
        <f>J148</f>
        <v>0</v>
      </c>
      <c r="L104" s="109"/>
    </row>
    <row r="105" spans="1:47" s="73" customFormat="1" ht="19.899999999999999" customHeight="1">
      <c r="B105" s="113"/>
      <c r="D105" s="114" t="s">
        <v>120</v>
      </c>
      <c r="E105" s="115"/>
      <c r="F105" s="115"/>
      <c r="G105" s="115"/>
      <c r="H105" s="115"/>
      <c r="I105" s="115"/>
      <c r="J105" s="116">
        <f>J149</f>
        <v>0</v>
      </c>
      <c r="L105" s="113"/>
    </row>
    <row r="106" spans="1:47" s="73" customFormat="1" ht="19.899999999999999" customHeight="1">
      <c r="B106" s="113"/>
      <c r="D106" s="114" t="s">
        <v>121</v>
      </c>
      <c r="E106" s="115"/>
      <c r="F106" s="115"/>
      <c r="G106" s="115"/>
      <c r="H106" s="115"/>
      <c r="I106" s="115"/>
      <c r="J106" s="116">
        <f>J153</f>
        <v>0</v>
      </c>
      <c r="L106" s="113"/>
    </row>
    <row r="107" spans="1:47" s="17" customFormat="1" ht="21.95" customHeight="1">
      <c r="A107" s="13"/>
      <c r="B107" s="14"/>
      <c r="C107" s="13"/>
      <c r="D107" s="13"/>
      <c r="E107" s="13"/>
      <c r="F107" s="13"/>
      <c r="G107" s="13"/>
      <c r="H107" s="13"/>
      <c r="I107" s="13"/>
      <c r="J107" s="13"/>
      <c r="K107" s="13"/>
      <c r="L107" s="24"/>
      <c r="S107" s="13"/>
      <c r="T107" s="13"/>
      <c r="U107" s="13"/>
      <c r="V107" s="13"/>
      <c r="W107" s="13"/>
      <c r="X107" s="13"/>
      <c r="Y107" s="13"/>
      <c r="Z107" s="13"/>
      <c r="AA107" s="13"/>
      <c r="AB107" s="13"/>
      <c r="AC107" s="13"/>
      <c r="AD107" s="13"/>
      <c r="AE107" s="13"/>
    </row>
    <row r="108" spans="1:47" s="17" customFormat="1" ht="6.95" customHeight="1">
      <c r="A108" s="13"/>
      <c r="B108" s="29"/>
      <c r="C108" s="30"/>
      <c r="D108" s="30"/>
      <c r="E108" s="30"/>
      <c r="F108" s="30"/>
      <c r="G108" s="30"/>
      <c r="H108" s="30"/>
      <c r="I108" s="30"/>
      <c r="J108" s="30"/>
      <c r="K108" s="30"/>
      <c r="L108" s="24"/>
      <c r="S108" s="13"/>
      <c r="T108" s="13"/>
      <c r="U108" s="13"/>
      <c r="V108" s="13"/>
      <c r="W108" s="13"/>
      <c r="X108" s="13"/>
      <c r="Y108" s="13"/>
      <c r="Z108" s="13"/>
      <c r="AA108" s="13"/>
      <c r="AB108" s="13"/>
      <c r="AC108" s="13"/>
      <c r="AD108" s="13"/>
      <c r="AE108" s="13"/>
    </row>
    <row r="112" spans="1:47" s="17" customFormat="1" ht="6.95" customHeight="1">
      <c r="A112" s="13"/>
      <c r="B112" s="31"/>
      <c r="C112" s="32"/>
      <c r="D112" s="32"/>
      <c r="E112" s="32"/>
      <c r="F112" s="32"/>
      <c r="G112" s="32"/>
      <c r="H112" s="32"/>
      <c r="I112" s="32"/>
      <c r="J112" s="32"/>
      <c r="K112" s="32"/>
      <c r="L112" s="24"/>
      <c r="S112" s="13"/>
      <c r="T112" s="13"/>
      <c r="U112" s="13"/>
      <c r="V112" s="13"/>
      <c r="W112" s="13"/>
      <c r="X112" s="13"/>
      <c r="Y112" s="13"/>
      <c r="Z112" s="13"/>
      <c r="AA112" s="13"/>
      <c r="AB112" s="13"/>
      <c r="AC112" s="13"/>
      <c r="AD112" s="13"/>
      <c r="AE112" s="13"/>
    </row>
    <row r="113" spans="1:63" s="17" customFormat="1" ht="24.95" customHeight="1">
      <c r="A113" s="13"/>
      <c r="B113" s="14"/>
      <c r="C113" s="6" t="s">
        <v>122</v>
      </c>
      <c r="D113" s="13"/>
      <c r="E113" s="13"/>
      <c r="F113" s="13"/>
      <c r="G113" s="13"/>
      <c r="H113" s="13"/>
      <c r="I113" s="13"/>
      <c r="J113" s="13"/>
      <c r="K113" s="13"/>
      <c r="L113" s="24"/>
      <c r="S113" s="13"/>
      <c r="T113" s="13"/>
      <c r="U113" s="13"/>
      <c r="V113" s="13"/>
      <c r="W113" s="13"/>
      <c r="X113" s="13"/>
      <c r="Y113" s="13"/>
      <c r="Z113" s="13"/>
      <c r="AA113" s="13"/>
      <c r="AB113" s="13"/>
      <c r="AC113" s="13"/>
      <c r="AD113" s="13"/>
      <c r="AE113" s="13"/>
    </row>
    <row r="114" spans="1:63" s="17" customFormat="1" ht="6.95" customHeight="1">
      <c r="A114" s="13"/>
      <c r="B114" s="14"/>
      <c r="C114" s="13"/>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12" customHeight="1">
      <c r="A115" s="13"/>
      <c r="B115" s="14"/>
      <c r="C115" s="10" t="s">
        <v>13</v>
      </c>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6.5" customHeight="1">
      <c r="A116" s="13"/>
      <c r="B116" s="14"/>
      <c r="C116" s="13"/>
      <c r="D116" s="13"/>
      <c r="E116" s="289" t="str">
        <f>E7</f>
        <v>Infastruktrura pro elektromobilitu II, část 3 Lokalita Vítkovická</v>
      </c>
      <c r="F116" s="289"/>
      <c r="G116" s="289"/>
      <c r="H116" s="289"/>
      <c r="I116" s="13"/>
      <c r="J116" s="13"/>
      <c r="K116" s="13"/>
      <c r="L116" s="24"/>
      <c r="S116" s="13"/>
      <c r="T116" s="13"/>
      <c r="U116" s="13"/>
      <c r="V116" s="13"/>
      <c r="W116" s="13"/>
      <c r="X116" s="13"/>
      <c r="Y116" s="13"/>
      <c r="Z116" s="13"/>
      <c r="AA116" s="13"/>
      <c r="AB116" s="13"/>
      <c r="AC116" s="13"/>
      <c r="AD116" s="13"/>
      <c r="AE116" s="13"/>
    </row>
    <row r="117" spans="1:63" ht="12" customHeight="1">
      <c r="B117" s="5"/>
      <c r="C117" s="10" t="s">
        <v>104</v>
      </c>
      <c r="L117" s="5"/>
    </row>
    <row r="118" spans="1:63" s="17" customFormat="1" ht="16.5" customHeight="1">
      <c r="A118" s="13"/>
      <c r="B118" s="14"/>
      <c r="C118" s="13"/>
      <c r="D118" s="13"/>
      <c r="E118" s="289" t="s">
        <v>105</v>
      </c>
      <c r="F118" s="289"/>
      <c r="G118" s="289"/>
      <c r="H118" s="289"/>
      <c r="I118" s="13"/>
      <c r="J118" s="13"/>
      <c r="K118" s="13"/>
      <c r="L118" s="24"/>
      <c r="S118" s="13"/>
      <c r="T118" s="13"/>
      <c r="U118" s="13"/>
      <c r="V118" s="13"/>
      <c r="W118" s="13"/>
      <c r="X118" s="13"/>
      <c r="Y118" s="13"/>
      <c r="Z118" s="13"/>
      <c r="AA118" s="13"/>
      <c r="AB118" s="13"/>
      <c r="AC118" s="13"/>
      <c r="AD118" s="13"/>
      <c r="AE118" s="13"/>
    </row>
    <row r="119" spans="1:63" s="17" customFormat="1" ht="12" customHeight="1">
      <c r="A119" s="13"/>
      <c r="B119" s="14"/>
      <c r="C119" s="10" t="s">
        <v>106</v>
      </c>
      <c r="D119" s="13"/>
      <c r="E119" s="13"/>
      <c r="F119" s="13"/>
      <c r="G119" s="13"/>
      <c r="H119" s="13"/>
      <c r="I119" s="13"/>
      <c r="J119" s="13"/>
      <c r="K119" s="13"/>
      <c r="L119" s="24"/>
      <c r="S119" s="13"/>
      <c r="T119" s="13"/>
      <c r="U119" s="13"/>
      <c r="V119" s="13"/>
      <c r="W119" s="13"/>
      <c r="X119" s="13"/>
      <c r="Y119" s="13"/>
      <c r="Z119" s="13"/>
      <c r="AA119" s="13"/>
      <c r="AB119" s="13"/>
      <c r="AC119" s="13"/>
      <c r="AD119" s="13"/>
      <c r="AE119" s="13"/>
    </row>
    <row r="120" spans="1:63" s="17" customFormat="1" ht="16.5" customHeight="1">
      <c r="A120" s="13"/>
      <c r="B120" s="14"/>
      <c r="C120" s="13"/>
      <c r="D120" s="13"/>
      <c r="E120" s="271" t="str">
        <f>E11</f>
        <v>03 - Ocelové konstrukce</v>
      </c>
      <c r="F120" s="271"/>
      <c r="G120" s="271"/>
      <c r="H120" s="271"/>
      <c r="I120" s="13"/>
      <c r="J120" s="13"/>
      <c r="K120" s="13"/>
      <c r="L120" s="24"/>
      <c r="S120" s="13"/>
      <c r="T120" s="13"/>
      <c r="U120" s="13"/>
      <c r="V120" s="13"/>
      <c r="W120" s="13"/>
      <c r="X120" s="13"/>
      <c r="Y120" s="13"/>
      <c r="Z120" s="13"/>
      <c r="AA120" s="13"/>
      <c r="AB120" s="13"/>
      <c r="AC120" s="13"/>
      <c r="AD120" s="13"/>
      <c r="AE120" s="13"/>
    </row>
    <row r="121" spans="1:63" s="17" customFormat="1" ht="6.95" customHeight="1">
      <c r="A121" s="13"/>
      <c r="B121" s="14"/>
      <c r="C121" s="13"/>
      <c r="D121" s="13"/>
      <c r="E121" s="13"/>
      <c r="F121" s="13"/>
      <c r="G121" s="13"/>
      <c r="H121" s="13"/>
      <c r="I121" s="13"/>
      <c r="J121" s="13"/>
      <c r="K121" s="13"/>
      <c r="L121" s="24"/>
      <c r="S121" s="13"/>
      <c r="T121" s="13"/>
      <c r="U121" s="13"/>
      <c r="V121" s="13"/>
      <c r="W121" s="13"/>
      <c r="X121" s="13"/>
      <c r="Y121" s="13"/>
      <c r="Z121" s="13"/>
      <c r="AA121" s="13"/>
      <c r="AB121" s="13"/>
      <c r="AC121" s="13"/>
      <c r="AD121" s="13"/>
      <c r="AE121" s="13"/>
    </row>
    <row r="122" spans="1:63" s="17" customFormat="1" ht="12" customHeight="1">
      <c r="A122" s="13"/>
      <c r="B122" s="14"/>
      <c r="C122" s="10" t="s">
        <v>19</v>
      </c>
      <c r="D122" s="13"/>
      <c r="E122" s="13"/>
      <c r="F122" s="11" t="str">
        <f>F14</f>
        <v>Ostrava - DPO Vítkovická</v>
      </c>
      <c r="G122" s="13"/>
      <c r="H122" s="13"/>
      <c r="I122" s="10" t="s">
        <v>21</v>
      </c>
      <c r="J122" s="85" t="str">
        <f>IF(J14="","",J14)</f>
        <v>18. 3. 2022</v>
      </c>
      <c r="K122" s="13"/>
      <c r="L122" s="24"/>
      <c r="S122" s="13"/>
      <c r="T122" s="13"/>
      <c r="U122" s="13"/>
      <c r="V122" s="13"/>
      <c r="W122" s="13"/>
      <c r="X122" s="13"/>
      <c r="Y122" s="13"/>
      <c r="Z122" s="13"/>
      <c r="AA122" s="13"/>
      <c r="AB122" s="13"/>
      <c r="AC122" s="13"/>
      <c r="AD122" s="13"/>
      <c r="AE122" s="13"/>
    </row>
    <row r="123" spans="1:63" s="17" customFormat="1" ht="6.95" customHeight="1">
      <c r="A123" s="13"/>
      <c r="B123" s="14"/>
      <c r="C123" s="13"/>
      <c r="D123" s="13"/>
      <c r="E123" s="13"/>
      <c r="F123" s="13"/>
      <c r="G123" s="13"/>
      <c r="H123" s="13"/>
      <c r="I123" s="13"/>
      <c r="J123" s="13"/>
      <c r="K123" s="13"/>
      <c r="L123" s="24"/>
      <c r="S123" s="13"/>
      <c r="T123" s="13"/>
      <c r="U123" s="13"/>
      <c r="V123" s="13"/>
      <c r="W123" s="13"/>
      <c r="X123" s="13"/>
      <c r="Y123" s="13"/>
      <c r="Z123" s="13"/>
      <c r="AA123" s="13"/>
      <c r="AB123" s="13"/>
      <c r="AC123" s="13"/>
      <c r="AD123" s="13"/>
      <c r="AE123" s="13"/>
    </row>
    <row r="124" spans="1:63" s="17" customFormat="1" ht="15.2" customHeight="1">
      <c r="A124" s="13"/>
      <c r="B124" s="14"/>
      <c r="C124" s="10" t="s">
        <v>25</v>
      </c>
      <c r="D124" s="13"/>
      <c r="E124" s="13"/>
      <c r="F124" s="11" t="str">
        <f>E17</f>
        <v xml:space="preserve"> </v>
      </c>
      <c r="G124" s="13"/>
      <c r="H124" s="13"/>
      <c r="I124" s="10" t="s">
        <v>30</v>
      </c>
      <c r="J124" s="104" t="str">
        <f>E23</f>
        <v xml:space="preserve"> </v>
      </c>
      <c r="K124" s="13"/>
      <c r="L124" s="24"/>
      <c r="S124" s="13"/>
      <c r="T124" s="13"/>
      <c r="U124" s="13"/>
      <c r="V124" s="13"/>
      <c r="W124" s="13"/>
      <c r="X124" s="13"/>
      <c r="Y124" s="13"/>
      <c r="Z124" s="13"/>
      <c r="AA124" s="13"/>
      <c r="AB124" s="13"/>
      <c r="AC124" s="13"/>
      <c r="AD124" s="13"/>
      <c r="AE124" s="13"/>
    </row>
    <row r="125" spans="1:63" s="17" customFormat="1" ht="15.2" customHeight="1">
      <c r="A125" s="13"/>
      <c r="B125" s="14"/>
      <c r="C125" s="10" t="s">
        <v>29</v>
      </c>
      <c r="D125" s="13"/>
      <c r="E125" s="13"/>
      <c r="F125" s="11" t="str">
        <f>IF(E20="","",E20)</f>
        <v xml:space="preserve"> </v>
      </c>
      <c r="G125" s="13"/>
      <c r="H125" s="13"/>
      <c r="I125" s="10" t="s">
        <v>32</v>
      </c>
      <c r="J125" s="104" t="str">
        <f>E26</f>
        <v xml:space="preserve"> </v>
      </c>
      <c r="K125" s="13"/>
      <c r="L125" s="24"/>
      <c r="S125" s="13"/>
      <c r="T125" s="13"/>
      <c r="U125" s="13"/>
      <c r="V125" s="13"/>
      <c r="W125" s="13"/>
      <c r="X125" s="13"/>
      <c r="Y125" s="13"/>
      <c r="Z125" s="13"/>
      <c r="AA125" s="13"/>
      <c r="AB125" s="13"/>
      <c r="AC125" s="13"/>
      <c r="AD125" s="13"/>
      <c r="AE125" s="13"/>
    </row>
    <row r="126" spans="1:63" s="17" customFormat="1" ht="10.35" customHeight="1">
      <c r="A126" s="13"/>
      <c r="B126" s="14"/>
      <c r="C126" s="13"/>
      <c r="D126" s="13"/>
      <c r="E126" s="13"/>
      <c r="F126" s="13"/>
      <c r="G126" s="13"/>
      <c r="H126" s="13"/>
      <c r="I126" s="13"/>
      <c r="J126" s="13"/>
      <c r="K126" s="13"/>
      <c r="L126" s="24"/>
      <c r="S126" s="13"/>
      <c r="T126" s="13"/>
      <c r="U126" s="13"/>
      <c r="V126" s="13"/>
      <c r="W126" s="13"/>
      <c r="X126" s="13"/>
      <c r="Y126" s="13"/>
      <c r="Z126" s="13"/>
      <c r="AA126" s="13"/>
      <c r="AB126" s="13"/>
      <c r="AC126" s="13"/>
      <c r="AD126" s="13"/>
      <c r="AE126" s="13"/>
    </row>
    <row r="127" spans="1:63" s="124" customFormat="1" ht="29.25" customHeight="1">
      <c r="A127" s="117"/>
      <c r="B127" s="118"/>
      <c r="C127" s="119" t="s">
        <v>123</v>
      </c>
      <c r="D127" s="120" t="s">
        <v>59</v>
      </c>
      <c r="E127" s="120" t="s">
        <v>55</v>
      </c>
      <c r="F127" s="120" t="s">
        <v>56</v>
      </c>
      <c r="G127" s="120" t="s">
        <v>124</v>
      </c>
      <c r="H127" s="120" t="s">
        <v>125</v>
      </c>
      <c r="I127" s="120" t="s">
        <v>126</v>
      </c>
      <c r="J127" s="121" t="s">
        <v>110</v>
      </c>
      <c r="K127" s="122" t="s">
        <v>127</v>
      </c>
      <c r="L127" s="123"/>
      <c r="M127" s="45"/>
      <c r="N127" s="46" t="s">
        <v>38</v>
      </c>
      <c r="O127" s="46" t="s">
        <v>128</v>
      </c>
      <c r="P127" s="46" t="s">
        <v>129</v>
      </c>
      <c r="Q127" s="46" t="s">
        <v>130</v>
      </c>
      <c r="R127" s="46" t="s">
        <v>131</v>
      </c>
      <c r="S127" s="46" t="s">
        <v>132</v>
      </c>
      <c r="T127" s="47" t="s">
        <v>133</v>
      </c>
      <c r="U127" s="117"/>
      <c r="V127" s="117"/>
      <c r="W127" s="117"/>
      <c r="X127" s="117"/>
      <c r="Y127" s="117"/>
      <c r="Z127" s="117"/>
      <c r="AA127" s="117"/>
      <c r="AB127" s="117"/>
      <c r="AC127" s="117"/>
      <c r="AD127" s="117"/>
      <c r="AE127" s="117"/>
    </row>
    <row r="128" spans="1:63" s="17" customFormat="1" ht="22.9" customHeight="1">
      <c r="A128" s="13"/>
      <c r="B128" s="14"/>
      <c r="C128" s="53" t="s">
        <v>134</v>
      </c>
      <c r="D128" s="13"/>
      <c r="E128" s="13"/>
      <c r="F128" s="13"/>
      <c r="G128" s="13"/>
      <c r="H128" s="13"/>
      <c r="I128" s="13"/>
      <c r="J128" s="125">
        <f>BK128</f>
        <v>0</v>
      </c>
      <c r="K128" s="13"/>
      <c r="L128" s="14"/>
      <c r="M128" s="48"/>
      <c r="N128" s="39"/>
      <c r="O128" s="49"/>
      <c r="P128" s="126">
        <f>P129+P142+P148</f>
        <v>2798.5035820000003</v>
      </c>
      <c r="Q128" s="49"/>
      <c r="R128" s="126">
        <f>R129+R142+R148</f>
        <v>47.058450000000008</v>
      </c>
      <c r="S128" s="49"/>
      <c r="T128" s="127">
        <f>T129+T142+T148</f>
        <v>0</v>
      </c>
      <c r="U128" s="13"/>
      <c r="V128" s="13"/>
      <c r="W128" s="13"/>
      <c r="X128" s="13"/>
      <c r="Y128" s="13"/>
      <c r="Z128" s="13"/>
      <c r="AA128" s="13"/>
      <c r="AB128" s="13"/>
      <c r="AC128" s="13"/>
      <c r="AD128" s="13"/>
      <c r="AE128" s="13"/>
      <c r="AT128" s="2" t="s">
        <v>73</v>
      </c>
      <c r="AU128" s="2" t="s">
        <v>112</v>
      </c>
      <c r="BK128" s="128">
        <f>BK129+BK142+BK148</f>
        <v>0</v>
      </c>
    </row>
    <row r="129" spans="1:65" s="129" customFormat="1" ht="25.9" customHeight="1">
      <c r="B129" s="130"/>
      <c r="D129" s="131" t="s">
        <v>73</v>
      </c>
      <c r="E129" s="132" t="s">
        <v>135</v>
      </c>
      <c r="F129" s="132" t="s">
        <v>136</v>
      </c>
      <c r="J129" s="133">
        <f>BK129</f>
        <v>0</v>
      </c>
      <c r="L129" s="130"/>
      <c r="M129" s="134"/>
      <c r="N129" s="135"/>
      <c r="O129" s="135"/>
      <c r="P129" s="136">
        <f>P130+P136</f>
        <v>1553.0755820000002</v>
      </c>
      <c r="Q129" s="135"/>
      <c r="R129" s="136">
        <f>R130+R136</f>
        <v>46.656050000000008</v>
      </c>
      <c r="S129" s="135"/>
      <c r="T129" s="137">
        <f>T130+T136</f>
        <v>0</v>
      </c>
      <c r="AR129" s="131" t="s">
        <v>18</v>
      </c>
      <c r="AT129" s="138" t="s">
        <v>73</v>
      </c>
      <c r="AU129" s="138" t="s">
        <v>74</v>
      </c>
      <c r="AY129" s="131" t="s">
        <v>137</v>
      </c>
      <c r="BK129" s="139">
        <f>BK130+BK136</f>
        <v>0</v>
      </c>
    </row>
    <row r="130" spans="1:65" s="129" customFormat="1" ht="22.9" customHeight="1">
      <c r="B130" s="130"/>
      <c r="D130" s="131" t="s">
        <v>73</v>
      </c>
      <c r="E130" s="140" t="s">
        <v>144</v>
      </c>
      <c r="F130" s="140" t="s">
        <v>594</v>
      </c>
      <c r="J130" s="141">
        <f>BK130</f>
        <v>0</v>
      </c>
      <c r="L130" s="130"/>
      <c r="M130" s="134"/>
      <c r="N130" s="135"/>
      <c r="O130" s="135"/>
      <c r="P130" s="136">
        <f>SUM(P131:P135)</f>
        <v>1506.3099500000001</v>
      </c>
      <c r="Q130" s="135"/>
      <c r="R130" s="136">
        <f>SUM(R131:R135)</f>
        <v>46.611250000000005</v>
      </c>
      <c r="S130" s="135"/>
      <c r="T130" s="137">
        <f>SUM(T131:T135)</f>
        <v>0</v>
      </c>
      <c r="AR130" s="131" t="s">
        <v>18</v>
      </c>
      <c r="AT130" s="138" t="s">
        <v>73</v>
      </c>
      <c r="AU130" s="138" t="s">
        <v>18</v>
      </c>
      <c r="AY130" s="131" t="s">
        <v>137</v>
      </c>
      <c r="BK130" s="139">
        <f>SUM(BK131:BK135)</f>
        <v>0</v>
      </c>
    </row>
    <row r="131" spans="1:65" s="17" customFormat="1" ht="24.2" customHeight="1">
      <c r="A131" s="13"/>
      <c r="B131" s="142"/>
      <c r="C131" s="226" t="s">
        <v>18</v>
      </c>
      <c r="D131" s="226" t="s">
        <v>140</v>
      </c>
      <c r="E131" s="227" t="s">
        <v>595</v>
      </c>
      <c r="F131" s="228" t="s">
        <v>596</v>
      </c>
      <c r="G131" s="229" t="s">
        <v>182</v>
      </c>
      <c r="H131" s="230">
        <v>41.005000000000003</v>
      </c>
      <c r="I131" s="143"/>
      <c r="J131" s="259">
        <f>ROUND(I131*H131,2)</f>
        <v>0</v>
      </c>
      <c r="K131" s="144"/>
      <c r="L131" s="14"/>
      <c r="M131" s="145"/>
      <c r="N131" s="146" t="s">
        <v>39</v>
      </c>
      <c r="O131" s="147">
        <v>23.99</v>
      </c>
      <c r="P131" s="147">
        <f>O131*H131</f>
        <v>983.70995000000005</v>
      </c>
      <c r="Q131" s="147">
        <v>0</v>
      </c>
      <c r="R131" s="147">
        <f>Q131*H131</f>
        <v>0</v>
      </c>
      <c r="S131" s="147">
        <v>0</v>
      </c>
      <c r="T131" s="148">
        <f>S131*H131</f>
        <v>0</v>
      </c>
      <c r="U131" s="13"/>
      <c r="V131" s="13"/>
      <c r="W131" s="13"/>
      <c r="X131" s="13"/>
      <c r="Y131" s="13"/>
      <c r="Z131" s="13"/>
      <c r="AA131" s="13"/>
      <c r="AB131" s="13"/>
      <c r="AC131" s="13"/>
      <c r="AD131" s="13"/>
      <c r="AE131" s="13"/>
      <c r="AR131" s="149" t="s">
        <v>144</v>
      </c>
      <c r="AT131" s="149" t="s">
        <v>140</v>
      </c>
      <c r="AU131" s="149" t="s">
        <v>85</v>
      </c>
      <c r="AY131" s="2" t="s">
        <v>137</v>
      </c>
      <c r="BE131" s="150">
        <f>IF(N131="základní",J131,0)</f>
        <v>0</v>
      </c>
      <c r="BF131" s="150">
        <f>IF(N131="snížená",J131,0)</f>
        <v>0</v>
      </c>
      <c r="BG131" s="150">
        <f>IF(N131="zákl. přenesená",J131,0)</f>
        <v>0</v>
      </c>
      <c r="BH131" s="150">
        <f>IF(N131="sníž. přenesená",J131,0)</f>
        <v>0</v>
      </c>
      <c r="BI131" s="150">
        <f>IF(N131="nulová",J131,0)</f>
        <v>0</v>
      </c>
      <c r="BJ131" s="2" t="s">
        <v>18</v>
      </c>
      <c r="BK131" s="150">
        <f>ROUND(I131*H131,2)</f>
        <v>0</v>
      </c>
      <c r="BL131" s="2" t="s">
        <v>144</v>
      </c>
      <c r="BM131" s="149" t="s">
        <v>597</v>
      </c>
    </row>
    <row r="132" spans="1:65" s="17" customFormat="1" ht="16.5" customHeight="1">
      <c r="A132" s="13"/>
      <c r="B132" s="142"/>
      <c r="C132" s="242" t="s">
        <v>85</v>
      </c>
      <c r="D132" s="242" t="s">
        <v>191</v>
      </c>
      <c r="E132" s="243" t="s">
        <v>598</v>
      </c>
      <c r="F132" s="244" t="s">
        <v>599</v>
      </c>
      <c r="G132" s="245" t="s">
        <v>405</v>
      </c>
      <c r="H132" s="246">
        <v>41005</v>
      </c>
      <c r="I132" s="163"/>
      <c r="J132" s="260">
        <f>ROUND(I132*H132,2)</f>
        <v>0</v>
      </c>
      <c r="K132" s="164"/>
      <c r="L132" s="165"/>
      <c r="M132" s="166"/>
      <c r="N132" s="167" t="s">
        <v>39</v>
      </c>
      <c r="O132" s="147">
        <v>0</v>
      </c>
      <c r="P132" s="147">
        <f>O132*H132</f>
        <v>0</v>
      </c>
      <c r="Q132" s="147">
        <v>1E-3</v>
      </c>
      <c r="R132" s="147">
        <f>Q132*H132</f>
        <v>41.005000000000003</v>
      </c>
      <c r="S132" s="147">
        <v>0</v>
      </c>
      <c r="T132" s="148">
        <f>S132*H132</f>
        <v>0</v>
      </c>
      <c r="U132" s="13"/>
      <c r="V132" s="13"/>
      <c r="W132" s="13"/>
      <c r="X132" s="13"/>
      <c r="Y132" s="13"/>
      <c r="Z132" s="13"/>
      <c r="AA132" s="13"/>
      <c r="AB132" s="13"/>
      <c r="AC132" s="13"/>
      <c r="AD132" s="13"/>
      <c r="AE132" s="13"/>
      <c r="AR132" s="149" t="s">
        <v>194</v>
      </c>
      <c r="AT132" s="149" t="s">
        <v>191</v>
      </c>
      <c r="AU132" s="149" t="s">
        <v>85</v>
      </c>
      <c r="AY132" s="2" t="s">
        <v>137</v>
      </c>
      <c r="BE132" s="150">
        <f>IF(N132="základní",J132,0)</f>
        <v>0</v>
      </c>
      <c r="BF132" s="150">
        <f>IF(N132="snížená",J132,0)</f>
        <v>0</v>
      </c>
      <c r="BG132" s="150">
        <f>IF(N132="zákl. přenesená",J132,0)</f>
        <v>0</v>
      </c>
      <c r="BH132" s="150">
        <f>IF(N132="sníž. přenesená",J132,0)</f>
        <v>0</v>
      </c>
      <c r="BI132" s="150">
        <f>IF(N132="nulová",J132,0)</f>
        <v>0</v>
      </c>
      <c r="BJ132" s="2" t="s">
        <v>18</v>
      </c>
      <c r="BK132" s="150">
        <f>ROUND(I132*H132,2)</f>
        <v>0</v>
      </c>
      <c r="BL132" s="2" t="s">
        <v>144</v>
      </c>
      <c r="BM132" s="149" t="s">
        <v>600</v>
      </c>
    </row>
    <row r="133" spans="1:65" s="151" customFormat="1">
      <c r="B133" s="152"/>
      <c r="C133" s="232"/>
      <c r="D133" s="233" t="s">
        <v>146</v>
      </c>
      <c r="E133" s="234"/>
      <c r="F133" s="235" t="s">
        <v>601</v>
      </c>
      <c r="G133" s="232"/>
      <c r="H133" s="236">
        <v>41005</v>
      </c>
      <c r="I133" s="173"/>
      <c r="J133" s="232"/>
      <c r="L133" s="152"/>
      <c r="M133" s="154"/>
      <c r="N133" s="155"/>
      <c r="O133" s="155"/>
      <c r="P133" s="155"/>
      <c r="Q133" s="155"/>
      <c r="R133" s="155"/>
      <c r="S133" s="155"/>
      <c r="T133" s="156"/>
      <c r="AT133" s="153" t="s">
        <v>146</v>
      </c>
      <c r="AU133" s="153" t="s">
        <v>85</v>
      </c>
      <c r="AV133" s="151" t="s">
        <v>85</v>
      </c>
      <c r="AW133" s="151" t="s">
        <v>31</v>
      </c>
      <c r="AX133" s="151" t="s">
        <v>18</v>
      </c>
      <c r="AY133" s="153" t="s">
        <v>137</v>
      </c>
    </row>
    <row r="134" spans="1:65" s="17" customFormat="1" ht="24.2" customHeight="1">
      <c r="A134" s="13"/>
      <c r="B134" s="142"/>
      <c r="C134" s="226" t="s">
        <v>139</v>
      </c>
      <c r="D134" s="226" t="s">
        <v>140</v>
      </c>
      <c r="E134" s="227" t="s">
        <v>602</v>
      </c>
      <c r="F134" s="228" t="s">
        <v>603</v>
      </c>
      <c r="G134" s="229" t="s">
        <v>221</v>
      </c>
      <c r="H134" s="230">
        <v>650</v>
      </c>
      <c r="I134" s="143"/>
      <c r="J134" s="259">
        <f>ROUND(I134*H134,2)</f>
        <v>0</v>
      </c>
      <c r="K134" s="144"/>
      <c r="L134" s="14"/>
      <c r="M134" s="145"/>
      <c r="N134" s="146" t="s">
        <v>39</v>
      </c>
      <c r="O134" s="147">
        <v>0.80400000000000005</v>
      </c>
      <c r="P134" s="147">
        <f>O134*H134</f>
        <v>522.6</v>
      </c>
      <c r="Q134" s="147">
        <v>0</v>
      </c>
      <c r="R134" s="147">
        <f>Q134*H134</f>
        <v>0</v>
      </c>
      <c r="S134" s="147">
        <v>0</v>
      </c>
      <c r="T134" s="148">
        <f>S134*H134</f>
        <v>0</v>
      </c>
      <c r="U134" s="13"/>
      <c r="V134" s="13"/>
      <c r="W134" s="13"/>
      <c r="X134" s="13"/>
      <c r="Y134" s="13"/>
      <c r="Z134" s="13"/>
      <c r="AA134" s="13"/>
      <c r="AB134" s="13"/>
      <c r="AC134" s="13"/>
      <c r="AD134" s="13"/>
      <c r="AE134" s="13"/>
      <c r="AR134" s="149" t="s">
        <v>144</v>
      </c>
      <c r="AT134" s="149" t="s">
        <v>140</v>
      </c>
      <c r="AU134" s="149" t="s">
        <v>85</v>
      </c>
      <c r="AY134" s="2" t="s">
        <v>137</v>
      </c>
      <c r="BE134" s="150">
        <f>IF(N134="základní",J134,0)</f>
        <v>0</v>
      </c>
      <c r="BF134" s="150">
        <f>IF(N134="snížená",J134,0)</f>
        <v>0</v>
      </c>
      <c r="BG134" s="150">
        <f>IF(N134="zákl. přenesená",J134,0)</f>
        <v>0</v>
      </c>
      <c r="BH134" s="150">
        <f>IF(N134="sníž. přenesená",J134,0)</f>
        <v>0</v>
      </c>
      <c r="BI134" s="150">
        <f>IF(N134="nulová",J134,0)</f>
        <v>0</v>
      </c>
      <c r="BJ134" s="2" t="s">
        <v>18</v>
      </c>
      <c r="BK134" s="150">
        <f>ROUND(I134*H134,2)</f>
        <v>0</v>
      </c>
      <c r="BL134" s="2" t="s">
        <v>144</v>
      </c>
      <c r="BM134" s="149" t="s">
        <v>604</v>
      </c>
    </row>
    <row r="135" spans="1:65" s="17" customFormat="1" ht="21.75" customHeight="1">
      <c r="A135" s="13"/>
      <c r="B135" s="142"/>
      <c r="C135" s="242" t="s">
        <v>144</v>
      </c>
      <c r="D135" s="242" t="s">
        <v>191</v>
      </c>
      <c r="E135" s="243" t="s">
        <v>605</v>
      </c>
      <c r="F135" s="244" t="s">
        <v>606</v>
      </c>
      <c r="G135" s="245" t="s">
        <v>221</v>
      </c>
      <c r="H135" s="246">
        <v>747.5</v>
      </c>
      <c r="I135" s="163"/>
      <c r="J135" s="260">
        <f>ROUND(I135*H135,2)</f>
        <v>0</v>
      </c>
      <c r="K135" s="164"/>
      <c r="L135" s="165"/>
      <c r="M135" s="166"/>
      <c r="N135" s="167" t="s">
        <v>39</v>
      </c>
      <c r="O135" s="147">
        <v>0</v>
      </c>
      <c r="P135" s="147">
        <f>O135*H135</f>
        <v>0</v>
      </c>
      <c r="Q135" s="147">
        <v>7.4999999999999997E-3</v>
      </c>
      <c r="R135" s="147">
        <f>Q135*H135</f>
        <v>5.6062500000000002</v>
      </c>
      <c r="S135" s="147">
        <v>0</v>
      </c>
      <c r="T135" s="148">
        <f>S135*H135</f>
        <v>0</v>
      </c>
      <c r="U135" s="13"/>
      <c r="V135" s="13"/>
      <c r="W135" s="13"/>
      <c r="X135" s="13"/>
      <c r="Y135" s="13"/>
      <c r="Z135" s="13"/>
      <c r="AA135" s="13"/>
      <c r="AB135" s="13"/>
      <c r="AC135" s="13"/>
      <c r="AD135" s="13"/>
      <c r="AE135" s="13"/>
      <c r="AR135" s="149" t="s">
        <v>194</v>
      </c>
      <c r="AT135" s="149" t="s">
        <v>191</v>
      </c>
      <c r="AU135" s="149" t="s">
        <v>85</v>
      </c>
      <c r="AY135" s="2" t="s">
        <v>137</v>
      </c>
      <c r="BE135" s="150">
        <f>IF(N135="základní",J135,0)</f>
        <v>0</v>
      </c>
      <c r="BF135" s="150">
        <f>IF(N135="snížená",J135,0)</f>
        <v>0</v>
      </c>
      <c r="BG135" s="150">
        <f>IF(N135="zákl. přenesená",J135,0)</f>
        <v>0</v>
      </c>
      <c r="BH135" s="150">
        <f>IF(N135="sníž. přenesená",J135,0)</f>
        <v>0</v>
      </c>
      <c r="BI135" s="150">
        <f>IF(N135="nulová",J135,0)</f>
        <v>0</v>
      </c>
      <c r="BJ135" s="2" t="s">
        <v>18</v>
      </c>
      <c r="BK135" s="150">
        <f>ROUND(I135*H135,2)</f>
        <v>0</v>
      </c>
      <c r="BL135" s="2" t="s">
        <v>144</v>
      </c>
      <c r="BM135" s="149" t="s">
        <v>607</v>
      </c>
    </row>
    <row r="136" spans="1:65" s="129" customFormat="1" ht="22.9" customHeight="1">
      <c r="B136" s="130"/>
      <c r="C136" s="222"/>
      <c r="D136" s="223" t="s">
        <v>73</v>
      </c>
      <c r="E136" s="225" t="s">
        <v>218</v>
      </c>
      <c r="F136" s="225" t="s">
        <v>296</v>
      </c>
      <c r="G136" s="222"/>
      <c r="H136" s="222"/>
      <c r="I136" s="172"/>
      <c r="J136" s="258">
        <f>BK136</f>
        <v>0</v>
      </c>
      <c r="L136" s="130"/>
      <c r="M136" s="134"/>
      <c r="N136" s="135"/>
      <c r="O136" s="135"/>
      <c r="P136" s="136">
        <f>SUM(P137:P141)</f>
        <v>46.765632000000004</v>
      </c>
      <c r="Q136" s="135"/>
      <c r="R136" s="136">
        <f>SUM(R137:R141)</f>
        <v>4.48E-2</v>
      </c>
      <c r="S136" s="135"/>
      <c r="T136" s="137">
        <f>SUM(T137:T141)</f>
        <v>0</v>
      </c>
      <c r="AR136" s="131" t="s">
        <v>18</v>
      </c>
      <c r="AT136" s="138" t="s">
        <v>73</v>
      </c>
      <c r="AU136" s="138" t="s">
        <v>18</v>
      </c>
      <c r="AY136" s="131" t="s">
        <v>137</v>
      </c>
      <c r="BK136" s="139">
        <f>SUM(BK137:BK141)</f>
        <v>0</v>
      </c>
    </row>
    <row r="137" spans="1:65" s="17" customFormat="1" ht="24.2" customHeight="1">
      <c r="A137" s="13"/>
      <c r="B137" s="142"/>
      <c r="C137" s="226" t="s">
        <v>283</v>
      </c>
      <c r="D137" s="226" t="s">
        <v>140</v>
      </c>
      <c r="E137" s="227" t="s">
        <v>608</v>
      </c>
      <c r="F137" s="228" t="s">
        <v>609</v>
      </c>
      <c r="G137" s="229" t="s">
        <v>249</v>
      </c>
      <c r="H137" s="230">
        <v>80</v>
      </c>
      <c r="I137" s="143"/>
      <c r="J137" s="259">
        <f>ROUND(I137*H137,2)</f>
        <v>0</v>
      </c>
      <c r="K137" s="144"/>
      <c r="L137" s="14"/>
      <c r="M137" s="145"/>
      <c r="N137" s="146" t="s">
        <v>39</v>
      </c>
      <c r="O137" s="147">
        <v>0.22900000000000001</v>
      </c>
      <c r="P137" s="147">
        <f>O137*H137</f>
        <v>18.32</v>
      </c>
      <c r="Q137" s="147">
        <v>8.0000000000000007E-5</v>
      </c>
      <c r="R137" s="147">
        <f>Q137*H137</f>
        <v>6.4000000000000003E-3</v>
      </c>
      <c r="S137" s="147">
        <v>0</v>
      </c>
      <c r="T137" s="148">
        <f>S137*H137</f>
        <v>0</v>
      </c>
      <c r="U137" s="13"/>
      <c r="V137" s="13"/>
      <c r="W137" s="13"/>
      <c r="X137" s="13"/>
      <c r="Y137" s="13"/>
      <c r="Z137" s="13"/>
      <c r="AA137" s="13"/>
      <c r="AB137" s="13"/>
      <c r="AC137" s="13"/>
      <c r="AD137" s="13"/>
      <c r="AE137" s="13"/>
      <c r="AR137" s="149" t="s">
        <v>144</v>
      </c>
      <c r="AT137" s="149" t="s">
        <v>140</v>
      </c>
      <c r="AU137" s="149" t="s">
        <v>85</v>
      </c>
      <c r="AY137" s="2" t="s">
        <v>137</v>
      </c>
      <c r="BE137" s="150">
        <f>IF(N137="základní",J137,0)</f>
        <v>0</v>
      </c>
      <c r="BF137" s="150">
        <f>IF(N137="snížená",J137,0)</f>
        <v>0</v>
      </c>
      <c r="BG137" s="150">
        <f>IF(N137="zákl. přenesená",J137,0)</f>
        <v>0</v>
      </c>
      <c r="BH137" s="150">
        <f>IF(N137="sníž. přenesená",J137,0)</f>
        <v>0</v>
      </c>
      <c r="BI137" s="150">
        <f>IF(N137="nulová",J137,0)</f>
        <v>0</v>
      </c>
      <c r="BJ137" s="2" t="s">
        <v>18</v>
      </c>
      <c r="BK137" s="150">
        <f>ROUND(I137*H137,2)</f>
        <v>0</v>
      </c>
      <c r="BL137" s="2" t="s">
        <v>144</v>
      </c>
      <c r="BM137" s="149" t="s">
        <v>610</v>
      </c>
    </row>
    <row r="138" spans="1:65" s="151" customFormat="1">
      <c r="B138" s="152"/>
      <c r="C138" s="232"/>
      <c r="D138" s="233" t="s">
        <v>146</v>
      </c>
      <c r="E138" s="234"/>
      <c r="F138" s="235" t="s">
        <v>611</v>
      </c>
      <c r="G138" s="232"/>
      <c r="H138" s="236">
        <v>80</v>
      </c>
      <c r="I138" s="173"/>
      <c r="J138" s="232"/>
      <c r="L138" s="152"/>
      <c r="M138" s="154"/>
      <c r="N138" s="155"/>
      <c r="O138" s="155"/>
      <c r="P138" s="155"/>
      <c r="Q138" s="155"/>
      <c r="R138" s="155"/>
      <c r="S138" s="155"/>
      <c r="T138" s="156"/>
      <c r="AT138" s="153" t="s">
        <v>146</v>
      </c>
      <c r="AU138" s="153" t="s">
        <v>85</v>
      </c>
      <c r="AV138" s="151" t="s">
        <v>85</v>
      </c>
      <c r="AW138" s="151" t="s">
        <v>31</v>
      </c>
      <c r="AX138" s="151" t="s">
        <v>18</v>
      </c>
      <c r="AY138" s="153" t="s">
        <v>137</v>
      </c>
    </row>
    <row r="139" spans="1:65" s="17" customFormat="1" ht="24.2" customHeight="1">
      <c r="A139" s="13"/>
      <c r="B139" s="142"/>
      <c r="C139" s="226" t="s">
        <v>290</v>
      </c>
      <c r="D139" s="226" t="s">
        <v>140</v>
      </c>
      <c r="E139" s="227" t="s">
        <v>612</v>
      </c>
      <c r="F139" s="228" t="s">
        <v>613</v>
      </c>
      <c r="G139" s="229" t="s">
        <v>249</v>
      </c>
      <c r="H139" s="230">
        <v>80</v>
      </c>
      <c r="I139" s="143"/>
      <c r="J139" s="259">
        <f>ROUND(I139*H139,2)</f>
        <v>0</v>
      </c>
      <c r="K139" s="144"/>
      <c r="L139" s="14"/>
      <c r="M139" s="145"/>
      <c r="N139" s="146" t="s">
        <v>39</v>
      </c>
      <c r="O139" s="147">
        <v>0.22900000000000001</v>
      </c>
      <c r="P139" s="147">
        <f>O139*H139</f>
        <v>18.32</v>
      </c>
      <c r="Q139" s="147">
        <v>8.0000000000000007E-5</v>
      </c>
      <c r="R139" s="147">
        <f>Q139*H139</f>
        <v>6.4000000000000003E-3</v>
      </c>
      <c r="S139" s="147">
        <v>0</v>
      </c>
      <c r="T139" s="148">
        <f>S139*H139</f>
        <v>0</v>
      </c>
      <c r="U139" s="13"/>
      <c r="V139" s="13"/>
      <c r="W139" s="13"/>
      <c r="X139" s="13"/>
      <c r="Y139" s="13"/>
      <c r="Z139" s="13"/>
      <c r="AA139" s="13"/>
      <c r="AB139" s="13"/>
      <c r="AC139" s="13"/>
      <c r="AD139" s="13"/>
      <c r="AE139" s="13"/>
      <c r="AR139" s="149" t="s">
        <v>144</v>
      </c>
      <c r="AT139" s="149" t="s">
        <v>140</v>
      </c>
      <c r="AU139" s="149" t="s">
        <v>85</v>
      </c>
      <c r="AY139" s="2" t="s">
        <v>137</v>
      </c>
      <c r="BE139" s="150">
        <f>IF(N139="základní",J139,0)</f>
        <v>0</v>
      </c>
      <c r="BF139" s="150">
        <f>IF(N139="snížená",J139,0)</f>
        <v>0</v>
      </c>
      <c r="BG139" s="150">
        <f>IF(N139="zákl. přenesená",J139,0)</f>
        <v>0</v>
      </c>
      <c r="BH139" s="150">
        <f>IF(N139="sníž. přenesená",J139,0)</f>
        <v>0</v>
      </c>
      <c r="BI139" s="150">
        <f>IF(N139="nulová",J139,0)</f>
        <v>0</v>
      </c>
      <c r="BJ139" s="2" t="s">
        <v>18</v>
      </c>
      <c r="BK139" s="150">
        <f>ROUND(I139*H139,2)</f>
        <v>0</v>
      </c>
      <c r="BL139" s="2" t="s">
        <v>144</v>
      </c>
      <c r="BM139" s="149" t="s">
        <v>614</v>
      </c>
    </row>
    <row r="140" spans="1:65" s="17" customFormat="1" ht="21.75" customHeight="1">
      <c r="A140" s="13"/>
      <c r="B140" s="142"/>
      <c r="C140" s="226" t="s">
        <v>194</v>
      </c>
      <c r="D140" s="226" t="s">
        <v>140</v>
      </c>
      <c r="E140" s="227" t="s">
        <v>615</v>
      </c>
      <c r="F140" s="228" t="s">
        <v>616</v>
      </c>
      <c r="G140" s="229" t="s">
        <v>249</v>
      </c>
      <c r="H140" s="230">
        <v>80</v>
      </c>
      <c r="I140" s="143"/>
      <c r="J140" s="259">
        <f>ROUND(I140*H140,2)</f>
        <v>0</v>
      </c>
      <c r="K140" s="144"/>
      <c r="L140" s="14"/>
      <c r="M140" s="145"/>
      <c r="N140" s="146" t="s">
        <v>39</v>
      </c>
      <c r="O140" s="147">
        <v>7.0000000000000007E-2</v>
      </c>
      <c r="P140" s="147">
        <f>O140*H140</f>
        <v>5.6000000000000005</v>
      </c>
      <c r="Q140" s="147">
        <v>4.0000000000000002E-4</v>
      </c>
      <c r="R140" s="147">
        <f>Q140*H140</f>
        <v>3.2000000000000001E-2</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617</v>
      </c>
    </row>
    <row r="141" spans="1:65" s="17" customFormat="1" ht="24.2" customHeight="1">
      <c r="A141" s="13"/>
      <c r="B141" s="142"/>
      <c r="C141" s="226" t="s">
        <v>246</v>
      </c>
      <c r="D141" s="226" t="s">
        <v>140</v>
      </c>
      <c r="E141" s="227" t="s">
        <v>325</v>
      </c>
      <c r="F141" s="228" t="s">
        <v>618</v>
      </c>
      <c r="G141" s="229" t="s">
        <v>182</v>
      </c>
      <c r="H141" s="230">
        <v>46.655999999999999</v>
      </c>
      <c r="I141" s="143"/>
      <c r="J141" s="259">
        <f>ROUND(I141*H141,2)</f>
        <v>0</v>
      </c>
      <c r="K141" s="144"/>
      <c r="L141" s="14"/>
      <c r="M141" s="145"/>
      <c r="N141" s="146" t="s">
        <v>39</v>
      </c>
      <c r="O141" s="147">
        <v>9.7000000000000003E-2</v>
      </c>
      <c r="P141" s="147">
        <f>O141*H141</f>
        <v>4.5256319999999999</v>
      </c>
      <c r="Q141" s="147">
        <v>0</v>
      </c>
      <c r="R141" s="147">
        <f>Q141*H141</f>
        <v>0</v>
      </c>
      <c r="S141" s="147">
        <v>0</v>
      </c>
      <c r="T141" s="148">
        <f>S141*H141</f>
        <v>0</v>
      </c>
      <c r="U141" s="13"/>
      <c r="V141" s="13"/>
      <c r="W141" s="13"/>
      <c r="X141" s="13"/>
      <c r="Y141" s="13"/>
      <c r="Z141" s="13"/>
      <c r="AA141" s="13"/>
      <c r="AB141" s="13"/>
      <c r="AC141" s="13"/>
      <c r="AD141" s="13"/>
      <c r="AE141" s="13"/>
      <c r="AR141" s="149" t="s">
        <v>144</v>
      </c>
      <c r="AT141" s="149" t="s">
        <v>140</v>
      </c>
      <c r="AU141" s="149" t="s">
        <v>85</v>
      </c>
      <c r="AY141" s="2" t="s">
        <v>137</v>
      </c>
      <c r="BE141" s="150">
        <f>IF(N141="základní",J141,0)</f>
        <v>0</v>
      </c>
      <c r="BF141" s="150">
        <f>IF(N141="snížená",J141,0)</f>
        <v>0</v>
      </c>
      <c r="BG141" s="150">
        <f>IF(N141="zákl. přenesená",J141,0)</f>
        <v>0</v>
      </c>
      <c r="BH141" s="150">
        <f>IF(N141="sníž. přenesená",J141,0)</f>
        <v>0</v>
      </c>
      <c r="BI141" s="150">
        <f>IF(N141="nulová",J141,0)</f>
        <v>0</v>
      </c>
      <c r="BJ141" s="2" t="s">
        <v>18</v>
      </c>
      <c r="BK141" s="150">
        <f>ROUND(I141*H141,2)</f>
        <v>0</v>
      </c>
      <c r="BL141" s="2" t="s">
        <v>144</v>
      </c>
      <c r="BM141" s="149" t="s">
        <v>619</v>
      </c>
    </row>
    <row r="142" spans="1:65" s="129" customFormat="1" ht="25.9" customHeight="1">
      <c r="B142" s="130"/>
      <c r="C142" s="222"/>
      <c r="D142" s="223" t="s">
        <v>73</v>
      </c>
      <c r="E142" s="224" t="s">
        <v>620</v>
      </c>
      <c r="F142" s="224" t="s">
        <v>621</v>
      </c>
      <c r="G142" s="222"/>
      <c r="H142" s="222"/>
      <c r="I142" s="172"/>
      <c r="J142" s="257">
        <f>BK142</f>
        <v>0</v>
      </c>
      <c r="L142" s="130"/>
      <c r="M142" s="134"/>
      <c r="N142" s="135"/>
      <c r="O142" s="135"/>
      <c r="P142" s="136">
        <f>P143</f>
        <v>1245.4280000000001</v>
      </c>
      <c r="Q142" s="135"/>
      <c r="R142" s="136">
        <f>R143</f>
        <v>0.40240000000000004</v>
      </c>
      <c r="S142" s="135"/>
      <c r="T142" s="137">
        <f>T143</f>
        <v>0</v>
      </c>
      <c r="AR142" s="131" t="s">
        <v>85</v>
      </c>
      <c r="AT142" s="138" t="s">
        <v>73</v>
      </c>
      <c r="AU142" s="138" t="s">
        <v>74</v>
      </c>
      <c r="AY142" s="131" t="s">
        <v>137</v>
      </c>
      <c r="BK142" s="139">
        <f>BK143</f>
        <v>0</v>
      </c>
    </row>
    <row r="143" spans="1:65" s="129" customFormat="1" ht="22.9" customHeight="1">
      <c r="B143" s="130"/>
      <c r="C143" s="222"/>
      <c r="D143" s="223" t="s">
        <v>73</v>
      </c>
      <c r="E143" s="225" t="s">
        <v>622</v>
      </c>
      <c r="F143" s="225" t="s">
        <v>623</v>
      </c>
      <c r="G143" s="222"/>
      <c r="H143" s="222"/>
      <c r="I143" s="172"/>
      <c r="J143" s="258">
        <f>BK143</f>
        <v>0</v>
      </c>
      <c r="L143" s="130"/>
      <c r="M143" s="134"/>
      <c r="N143" s="135"/>
      <c r="O143" s="135"/>
      <c r="P143" s="136">
        <f>SUM(P144:P147)</f>
        <v>1245.4280000000001</v>
      </c>
      <c r="Q143" s="135"/>
      <c r="R143" s="136">
        <f>SUM(R144:R147)</f>
        <v>0.40240000000000004</v>
      </c>
      <c r="S143" s="135"/>
      <c r="T143" s="137">
        <f>SUM(T144:T147)</f>
        <v>0</v>
      </c>
      <c r="AR143" s="131" t="s">
        <v>85</v>
      </c>
      <c r="AT143" s="138" t="s">
        <v>73</v>
      </c>
      <c r="AU143" s="138" t="s">
        <v>18</v>
      </c>
      <c r="AY143" s="131" t="s">
        <v>137</v>
      </c>
      <c r="BK143" s="139">
        <f>SUM(BK144:BK147)</f>
        <v>0</v>
      </c>
    </row>
    <row r="144" spans="1:65" s="17" customFormat="1" ht="24.2" customHeight="1">
      <c r="A144" s="13"/>
      <c r="B144" s="142"/>
      <c r="C144" s="226" t="s">
        <v>23</v>
      </c>
      <c r="D144" s="226" t="s">
        <v>140</v>
      </c>
      <c r="E144" s="227" t="s">
        <v>624</v>
      </c>
      <c r="F144" s="228" t="s">
        <v>625</v>
      </c>
      <c r="G144" s="229" t="s">
        <v>221</v>
      </c>
      <c r="H144" s="230">
        <v>1006</v>
      </c>
      <c r="I144" s="143"/>
      <c r="J144" s="259">
        <f>ROUND(I144*H144,2)</f>
        <v>0</v>
      </c>
      <c r="K144" s="144"/>
      <c r="L144" s="14"/>
      <c r="M144" s="145"/>
      <c r="N144" s="146" t="s">
        <v>39</v>
      </c>
      <c r="O144" s="147">
        <v>0.318</v>
      </c>
      <c r="P144" s="147">
        <f>O144*H144</f>
        <v>319.90800000000002</v>
      </c>
      <c r="Q144" s="147">
        <v>0</v>
      </c>
      <c r="R144" s="147">
        <f>Q144*H144</f>
        <v>0</v>
      </c>
      <c r="S144" s="147">
        <v>0</v>
      </c>
      <c r="T144" s="148">
        <f>S144*H144</f>
        <v>0</v>
      </c>
      <c r="U144" s="13"/>
      <c r="V144" s="13"/>
      <c r="W144" s="13"/>
      <c r="X144" s="13"/>
      <c r="Y144" s="13"/>
      <c r="Z144" s="13"/>
      <c r="AA144" s="13"/>
      <c r="AB144" s="13"/>
      <c r="AC144" s="13"/>
      <c r="AD144" s="13"/>
      <c r="AE144" s="13"/>
      <c r="AR144" s="149" t="s">
        <v>261</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261</v>
      </c>
      <c r="BM144" s="149" t="s">
        <v>626</v>
      </c>
    </row>
    <row r="145" spans="1:65" s="17" customFormat="1" ht="37.9" customHeight="1">
      <c r="A145" s="13"/>
      <c r="B145" s="142"/>
      <c r="C145" s="226" t="s">
        <v>232</v>
      </c>
      <c r="D145" s="226" t="s">
        <v>140</v>
      </c>
      <c r="E145" s="227" t="s">
        <v>627</v>
      </c>
      <c r="F145" s="228" t="s">
        <v>628</v>
      </c>
      <c r="G145" s="229" t="s">
        <v>221</v>
      </c>
      <c r="H145" s="230">
        <v>1006</v>
      </c>
      <c r="I145" s="143"/>
      <c r="J145" s="259">
        <f>ROUND(I145*H145,2)</f>
        <v>0</v>
      </c>
      <c r="K145" s="144"/>
      <c r="L145" s="14"/>
      <c r="M145" s="145"/>
      <c r="N145" s="146" t="s">
        <v>39</v>
      </c>
      <c r="O145" s="147">
        <v>0.13700000000000001</v>
      </c>
      <c r="P145" s="147">
        <f>O145*H145</f>
        <v>137.822</v>
      </c>
      <c r="Q145" s="147">
        <v>0</v>
      </c>
      <c r="R145" s="147">
        <f>Q145*H145</f>
        <v>0</v>
      </c>
      <c r="S145" s="147">
        <v>0</v>
      </c>
      <c r="T145" s="148">
        <f>S145*H145</f>
        <v>0</v>
      </c>
      <c r="U145" s="13"/>
      <c r="V145" s="13"/>
      <c r="W145" s="13"/>
      <c r="X145" s="13"/>
      <c r="Y145" s="13"/>
      <c r="Z145" s="13"/>
      <c r="AA145" s="13"/>
      <c r="AB145" s="13"/>
      <c r="AC145" s="13"/>
      <c r="AD145" s="13"/>
      <c r="AE145" s="13"/>
      <c r="AR145" s="149" t="s">
        <v>261</v>
      </c>
      <c r="AT145" s="149" t="s">
        <v>140</v>
      </c>
      <c r="AU145" s="149" t="s">
        <v>85</v>
      </c>
      <c r="AY145" s="2" t="s">
        <v>137</v>
      </c>
      <c r="BE145" s="150">
        <f>IF(N145="základní",J145,0)</f>
        <v>0</v>
      </c>
      <c r="BF145" s="150">
        <f>IF(N145="snížená",J145,0)</f>
        <v>0</v>
      </c>
      <c r="BG145" s="150">
        <f>IF(N145="zákl. přenesená",J145,0)</f>
        <v>0</v>
      </c>
      <c r="BH145" s="150">
        <f>IF(N145="sníž. přenesená",J145,0)</f>
        <v>0</v>
      </c>
      <c r="BI145" s="150">
        <f>IF(N145="nulová",J145,0)</f>
        <v>0</v>
      </c>
      <c r="BJ145" s="2" t="s">
        <v>18</v>
      </c>
      <c r="BK145" s="150">
        <f>ROUND(I145*H145,2)</f>
        <v>0</v>
      </c>
      <c r="BL145" s="2" t="s">
        <v>261</v>
      </c>
      <c r="BM145" s="149" t="s">
        <v>629</v>
      </c>
    </row>
    <row r="146" spans="1:65" s="17" customFormat="1" ht="37.9" customHeight="1">
      <c r="A146" s="13"/>
      <c r="B146" s="142"/>
      <c r="C146" s="226" t="s">
        <v>238</v>
      </c>
      <c r="D146" s="226" t="s">
        <v>140</v>
      </c>
      <c r="E146" s="227" t="s">
        <v>630</v>
      </c>
      <c r="F146" s="228" t="s">
        <v>631</v>
      </c>
      <c r="G146" s="229" t="s">
        <v>221</v>
      </c>
      <c r="H146" s="230">
        <v>1006</v>
      </c>
      <c r="I146" s="143"/>
      <c r="J146" s="259">
        <f>ROUND(I146*H146,2)</f>
        <v>0</v>
      </c>
      <c r="K146" s="144"/>
      <c r="L146" s="14"/>
      <c r="M146" s="145"/>
      <c r="N146" s="146" t="s">
        <v>39</v>
      </c>
      <c r="O146" s="147">
        <v>0.14699999999999999</v>
      </c>
      <c r="P146" s="147">
        <f>O146*H146</f>
        <v>147.88200000000001</v>
      </c>
      <c r="Q146" s="147">
        <v>0</v>
      </c>
      <c r="R146" s="147">
        <f>Q146*H146</f>
        <v>0</v>
      </c>
      <c r="S146" s="147">
        <v>0</v>
      </c>
      <c r="T146" s="148">
        <f>S146*H146</f>
        <v>0</v>
      </c>
      <c r="U146" s="13"/>
      <c r="V146" s="13"/>
      <c r="W146" s="13"/>
      <c r="X146" s="13"/>
      <c r="Y146" s="13"/>
      <c r="Z146" s="13"/>
      <c r="AA146" s="13"/>
      <c r="AB146" s="13"/>
      <c r="AC146" s="13"/>
      <c r="AD146" s="13"/>
      <c r="AE146" s="13"/>
      <c r="AR146" s="149" t="s">
        <v>261</v>
      </c>
      <c r="AT146" s="149" t="s">
        <v>140</v>
      </c>
      <c r="AU146" s="149" t="s">
        <v>85</v>
      </c>
      <c r="AY146" s="2" t="s">
        <v>137</v>
      </c>
      <c r="BE146" s="150">
        <f>IF(N146="základní",J146,0)</f>
        <v>0</v>
      </c>
      <c r="BF146" s="150">
        <f>IF(N146="snížená",J146,0)</f>
        <v>0</v>
      </c>
      <c r="BG146" s="150">
        <f>IF(N146="zákl. přenesená",J146,0)</f>
        <v>0</v>
      </c>
      <c r="BH146" s="150">
        <f>IF(N146="sníž. přenesená",J146,0)</f>
        <v>0</v>
      </c>
      <c r="BI146" s="150">
        <f>IF(N146="nulová",J146,0)</f>
        <v>0</v>
      </c>
      <c r="BJ146" s="2" t="s">
        <v>18</v>
      </c>
      <c r="BK146" s="150">
        <f>ROUND(I146*H146,2)</f>
        <v>0</v>
      </c>
      <c r="BL146" s="2" t="s">
        <v>261</v>
      </c>
      <c r="BM146" s="149" t="s">
        <v>632</v>
      </c>
    </row>
    <row r="147" spans="1:65" s="17" customFormat="1" ht="21.75" customHeight="1">
      <c r="A147" s="13"/>
      <c r="B147" s="142"/>
      <c r="C147" s="226" t="s">
        <v>218</v>
      </c>
      <c r="D147" s="226" t="s">
        <v>140</v>
      </c>
      <c r="E147" s="227" t="s">
        <v>633</v>
      </c>
      <c r="F147" s="228" t="s">
        <v>634</v>
      </c>
      <c r="G147" s="229" t="s">
        <v>221</v>
      </c>
      <c r="H147" s="230">
        <v>1006</v>
      </c>
      <c r="I147" s="143"/>
      <c r="J147" s="259">
        <f>ROUND(I147*H147,2)</f>
        <v>0</v>
      </c>
      <c r="K147" s="144"/>
      <c r="L147" s="14"/>
      <c r="M147" s="145"/>
      <c r="N147" s="146" t="s">
        <v>39</v>
      </c>
      <c r="O147" s="147">
        <v>0.63600000000000001</v>
      </c>
      <c r="P147" s="147">
        <f>O147*H147</f>
        <v>639.81600000000003</v>
      </c>
      <c r="Q147" s="147">
        <v>4.0000000000000002E-4</v>
      </c>
      <c r="R147" s="147">
        <f>Q147*H147</f>
        <v>0.40240000000000004</v>
      </c>
      <c r="S147" s="147">
        <v>0</v>
      </c>
      <c r="T147" s="148">
        <f>S147*H147</f>
        <v>0</v>
      </c>
      <c r="U147" s="13"/>
      <c r="V147" s="13"/>
      <c r="W147" s="13"/>
      <c r="X147" s="13"/>
      <c r="Y147" s="13"/>
      <c r="Z147" s="13"/>
      <c r="AA147" s="13"/>
      <c r="AB147" s="13"/>
      <c r="AC147" s="13"/>
      <c r="AD147" s="13"/>
      <c r="AE147" s="13"/>
      <c r="AR147" s="149" t="s">
        <v>261</v>
      </c>
      <c r="AT147" s="149" t="s">
        <v>140</v>
      </c>
      <c r="AU147" s="149" t="s">
        <v>85</v>
      </c>
      <c r="AY147" s="2" t="s">
        <v>137</v>
      </c>
      <c r="BE147" s="150">
        <f>IF(N147="základní",J147,0)</f>
        <v>0</v>
      </c>
      <c r="BF147" s="150">
        <f>IF(N147="snížená",J147,0)</f>
        <v>0</v>
      </c>
      <c r="BG147" s="150">
        <f>IF(N147="zákl. přenesená",J147,0)</f>
        <v>0</v>
      </c>
      <c r="BH147" s="150">
        <f>IF(N147="sníž. přenesená",J147,0)</f>
        <v>0</v>
      </c>
      <c r="BI147" s="150">
        <f>IF(N147="nulová",J147,0)</f>
        <v>0</v>
      </c>
      <c r="BJ147" s="2" t="s">
        <v>18</v>
      </c>
      <c r="BK147" s="150">
        <f>ROUND(I147*H147,2)</f>
        <v>0</v>
      </c>
      <c r="BL147" s="2" t="s">
        <v>261</v>
      </c>
      <c r="BM147" s="149" t="s">
        <v>635</v>
      </c>
    </row>
    <row r="148" spans="1:65" s="129" customFormat="1" ht="25.9" customHeight="1">
      <c r="B148" s="130"/>
      <c r="C148" s="222"/>
      <c r="D148" s="223" t="s">
        <v>73</v>
      </c>
      <c r="E148" s="224" t="s">
        <v>328</v>
      </c>
      <c r="F148" s="224" t="s">
        <v>329</v>
      </c>
      <c r="G148" s="222"/>
      <c r="H148" s="222"/>
      <c r="I148" s="172"/>
      <c r="J148" s="257">
        <f>BK148</f>
        <v>0</v>
      </c>
      <c r="L148" s="130"/>
      <c r="M148" s="134"/>
      <c r="N148" s="135"/>
      <c r="O148" s="135"/>
      <c r="P148" s="136">
        <f>P149+P153</f>
        <v>0</v>
      </c>
      <c r="Q148" s="135"/>
      <c r="R148" s="136">
        <f>R149+R153</f>
        <v>0</v>
      </c>
      <c r="S148" s="135"/>
      <c r="T148" s="137">
        <f>T149+T153</f>
        <v>0</v>
      </c>
      <c r="AR148" s="131" t="s">
        <v>144</v>
      </c>
      <c r="AT148" s="138" t="s">
        <v>73</v>
      </c>
      <c r="AU148" s="138" t="s">
        <v>74</v>
      </c>
      <c r="AY148" s="131" t="s">
        <v>137</v>
      </c>
      <c r="BK148" s="139">
        <f>BK149+BK153</f>
        <v>0</v>
      </c>
    </row>
    <row r="149" spans="1:65" s="129" customFormat="1" ht="22.9" customHeight="1">
      <c r="B149" s="130"/>
      <c r="C149" s="222"/>
      <c r="D149" s="223" t="s">
        <v>73</v>
      </c>
      <c r="E149" s="225" t="s">
        <v>308</v>
      </c>
      <c r="F149" s="225" t="s">
        <v>329</v>
      </c>
      <c r="G149" s="222"/>
      <c r="H149" s="222"/>
      <c r="I149" s="172"/>
      <c r="J149" s="258">
        <f>BK149</f>
        <v>0</v>
      </c>
      <c r="L149" s="130"/>
      <c r="M149" s="134"/>
      <c r="N149" s="135"/>
      <c r="O149" s="135"/>
      <c r="P149" s="136">
        <f>SUM(P150:P152)</f>
        <v>0</v>
      </c>
      <c r="Q149" s="135"/>
      <c r="R149" s="136">
        <f>SUM(R150:R152)</f>
        <v>0</v>
      </c>
      <c r="S149" s="135"/>
      <c r="T149" s="137">
        <f>SUM(T150:T152)</f>
        <v>0</v>
      </c>
      <c r="AR149" s="131" t="s">
        <v>144</v>
      </c>
      <c r="AT149" s="138" t="s">
        <v>73</v>
      </c>
      <c r="AU149" s="138" t="s">
        <v>18</v>
      </c>
      <c r="AY149" s="131" t="s">
        <v>137</v>
      </c>
      <c r="BK149" s="139">
        <f>SUM(BK150:BK152)</f>
        <v>0</v>
      </c>
    </row>
    <row r="150" spans="1:65" s="17" customFormat="1" ht="16.5" customHeight="1">
      <c r="A150" s="13"/>
      <c r="B150" s="142"/>
      <c r="C150" s="226" t="s">
        <v>253</v>
      </c>
      <c r="D150" s="226" t="s">
        <v>140</v>
      </c>
      <c r="E150" s="227" t="s">
        <v>331</v>
      </c>
      <c r="F150" s="228" t="s">
        <v>636</v>
      </c>
      <c r="G150" s="229" t="s">
        <v>405</v>
      </c>
      <c r="H150" s="230">
        <v>45880</v>
      </c>
      <c r="I150" s="143"/>
      <c r="J150" s="259">
        <f>ROUND(I150*H150,2)</f>
        <v>0</v>
      </c>
      <c r="K150" s="144"/>
      <c r="L150" s="14"/>
      <c r="M150" s="145"/>
      <c r="N150" s="146" t="s">
        <v>39</v>
      </c>
      <c r="O150" s="147">
        <v>0</v>
      </c>
      <c r="P150" s="147">
        <f>O150*H150</f>
        <v>0</v>
      </c>
      <c r="Q150" s="147">
        <v>0</v>
      </c>
      <c r="R150" s="147">
        <f>Q150*H150</f>
        <v>0</v>
      </c>
      <c r="S150" s="147">
        <v>0</v>
      </c>
      <c r="T150" s="148">
        <f>S150*H150</f>
        <v>0</v>
      </c>
      <c r="U150" s="13"/>
      <c r="V150" s="13"/>
      <c r="W150" s="13"/>
      <c r="X150" s="13"/>
      <c r="Y150" s="13"/>
      <c r="Z150" s="13"/>
      <c r="AA150" s="13"/>
      <c r="AB150" s="13"/>
      <c r="AC150" s="13"/>
      <c r="AD150" s="13"/>
      <c r="AE150" s="13"/>
      <c r="AR150" s="149" t="s">
        <v>334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334</v>
      </c>
      <c r="BM150" s="149" t="s">
        <v>637</v>
      </c>
    </row>
    <row r="151" spans="1:65" s="17" customFormat="1" ht="16.5" customHeight="1">
      <c r="A151" s="13"/>
      <c r="B151" s="142"/>
      <c r="C151" s="226" t="s">
        <v>7</v>
      </c>
      <c r="D151" s="226" t="s">
        <v>140</v>
      </c>
      <c r="E151" s="227" t="s">
        <v>337</v>
      </c>
      <c r="F151" s="228" t="s">
        <v>638</v>
      </c>
      <c r="G151" s="229" t="s">
        <v>580</v>
      </c>
      <c r="H151" s="230">
        <v>1</v>
      </c>
      <c r="I151" s="143"/>
      <c r="J151" s="259">
        <f>ROUND(I151*H151,2)</f>
        <v>0</v>
      </c>
      <c r="K151" s="144"/>
      <c r="L151" s="14"/>
      <c r="M151" s="145"/>
      <c r="N151" s="146" t="s">
        <v>39</v>
      </c>
      <c r="O151" s="147">
        <v>0</v>
      </c>
      <c r="P151" s="147">
        <f>O151*H151</f>
        <v>0</v>
      </c>
      <c r="Q151" s="147">
        <v>0</v>
      </c>
      <c r="R151" s="147">
        <f>Q151*H151</f>
        <v>0</v>
      </c>
      <c r="S151" s="147">
        <v>0</v>
      </c>
      <c r="T151" s="148">
        <f>S151*H151</f>
        <v>0</v>
      </c>
      <c r="U151" s="13"/>
      <c r="V151" s="13"/>
      <c r="W151" s="13"/>
      <c r="X151" s="13"/>
      <c r="Y151" s="13"/>
      <c r="Z151" s="13"/>
      <c r="AA151" s="13"/>
      <c r="AB151" s="13"/>
      <c r="AC151" s="13"/>
      <c r="AD151" s="13"/>
      <c r="AE151" s="13"/>
      <c r="AR151" s="149" t="s">
        <v>334</v>
      </c>
      <c r="AT151" s="149" t="s">
        <v>140</v>
      </c>
      <c r="AU151" s="149" t="s">
        <v>85</v>
      </c>
      <c r="AY151" s="2" t="s">
        <v>137</v>
      </c>
      <c r="BE151" s="150">
        <f>IF(N151="základní",J151,0)</f>
        <v>0</v>
      </c>
      <c r="BF151" s="150">
        <f>IF(N151="snížená",J151,0)</f>
        <v>0</v>
      </c>
      <c r="BG151" s="150">
        <f>IF(N151="zákl. přenesená",J151,0)</f>
        <v>0</v>
      </c>
      <c r="BH151" s="150">
        <f>IF(N151="sníž. přenesená",J151,0)</f>
        <v>0</v>
      </c>
      <c r="BI151" s="150">
        <f>IF(N151="nulová",J151,0)</f>
        <v>0</v>
      </c>
      <c r="BJ151" s="2" t="s">
        <v>18</v>
      </c>
      <c r="BK151" s="150">
        <f>ROUND(I151*H151,2)</f>
        <v>0</v>
      </c>
      <c r="BL151" s="2" t="s">
        <v>334</v>
      </c>
      <c r="BM151" s="149" t="s">
        <v>639</v>
      </c>
    </row>
    <row r="152" spans="1:65" s="17" customFormat="1" ht="16.5" customHeight="1">
      <c r="A152" s="13"/>
      <c r="B152" s="142"/>
      <c r="C152" s="226" t="s">
        <v>261</v>
      </c>
      <c r="D152" s="226" t="s">
        <v>140</v>
      </c>
      <c r="E152" s="227" t="s">
        <v>341</v>
      </c>
      <c r="F152" s="228" t="s">
        <v>640</v>
      </c>
      <c r="G152" s="229" t="s">
        <v>580</v>
      </c>
      <c r="H152" s="230">
        <v>1</v>
      </c>
      <c r="I152" s="143"/>
      <c r="J152" s="259">
        <f>ROUND(I152*H152,2)</f>
        <v>0</v>
      </c>
      <c r="K152" s="144"/>
      <c r="L152" s="14"/>
      <c r="M152" s="145"/>
      <c r="N152" s="146" t="s">
        <v>39</v>
      </c>
      <c r="O152" s="147">
        <v>0</v>
      </c>
      <c r="P152" s="147">
        <f>O152*H152</f>
        <v>0</v>
      </c>
      <c r="Q152" s="147">
        <v>0</v>
      </c>
      <c r="R152" s="147">
        <f>Q152*H152</f>
        <v>0</v>
      </c>
      <c r="S152" s="147">
        <v>0</v>
      </c>
      <c r="T152" s="148">
        <f>S152*H152</f>
        <v>0</v>
      </c>
      <c r="U152" s="13"/>
      <c r="V152" s="13"/>
      <c r="W152" s="13"/>
      <c r="X152" s="13"/>
      <c r="Y152" s="13"/>
      <c r="Z152" s="13"/>
      <c r="AA152" s="13"/>
      <c r="AB152" s="13"/>
      <c r="AC152" s="13"/>
      <c r="AD152" s="13"/>
      <c r="AE152" s="13"/>
      <c r="AR152" s="149" t="s">
        <v>334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334</v>
      </c>
      <c r="BM152" s="149" t="s">
        <v>641</v>
      </c>
    </row>
    <row r="153" spans="1:65" s="129" customFormat="1" ht="22.9" customHeight="1">
      <c r="B153" s="130"/>
      <c r="C153" s="222"/>
      <c r="D153" s="223" t="s">
        <v>73</v>
      </c>
      <c r="E153" s="225" t="s">
        <v>348</v>
      </c>
      <c r="F153" s="225" t="s">
        <v>349</v>
      </c>
      <c r="G153" s="222"/>
      <c r="H153" s="222"/>
      <c r="I153" s="172"/>
      <c r="J153" s="258">
        <f>BK153</f>
        <v>0</v>
      </c>
      <c r="L153" s="130"/>
      <c r="M153" s="134"/>
      <c r="N153" s="135"/>
      <c r="O153" s="135"/>
      <c r="P153" s="136">
        <f>SUM(P154:P155)</f>
        <v>0</v>
      </c>
      <c r="Q153" s="135"/>
      <c r="R153" s="136">
        <f>SUM(R154:R155)</f>
        <v>0</v>
      </c>
      <c r="S153" s="135"/>
      <c r="T153" s="137">
        <f>SUM(T154:T155)</f>
        <v>0</v>
      </c>
      <c r="AR153" s="131" t="s">
        <v>144</v>
      </c>
      <c r="AT153" s="138" t="s">
        <v>73</v>
      </c>
      <c r="AU153" s="138" t="s">
        <v>18</v>
      </c>
      <c r="AY153" s="131" t="s">
        <v>137</v>
      </c>
      <c r="BK153" s="139">
        <f>SUM(BK154:BK155)</f>
        <v>0</v>
      </c>
    </row>
    <row r="154" spans="1:65" s="17" customFormat="1" ht="16.5" customHeight="1">
      <c r="A154" s="13"/>
      <c r="B154" s="142"/>
      <c r="C154" s="226" t="s">
        <v>265</v>
      </c>
      <c r="D154" s="226" t="s">
        <v>140</v>
      </c>
      <c r="E154" s="227" t="s">
        <v>642</v>
      </c>
      <c r="F154" s="228" t="s">
        <v>352</v>
      </c>
      <c r="G154" s="229" t="s">
        <v>580</v>
      </c>
      <c r="H154" s="230">
        <v>1</v>
      </c>
      <c r="I154" s="143"/>
      <c r="J154" s="259">
        <f>ROUND(I154*H154,2)</f>
        <v>0</v>
      </c>
      <c r="K154" s="144"/>
      <c r="L154" s="14"/>
      <c r="M154" s="145"/>
      <c r="N154" s="146" t="s">
        <v>39</v>
      </c>
      <c r="O154" s="147">
        <v>0</v>
      </c>
      <c r="P154" s="147">
        <f>O154*H154</f>
        <v>0</v>
      </c>
      <c r="Q154" s="147">
        <v>0</v>
      </c>
      <c r="R154" s="147">
        <f>Q154*H154</f>
        <v>0</v>
      </c>
      <c r="S154" s="147">
        <v>0</v>
      </c>
      <c r="T154" s="148">
        <f>S154*H154</f>
        <v>0</v>
      </c>
      <c r="U154" s="13"/>
      <c r="V154" s="13"/>
      <c r="W154" s="13"/>
      <c r="X154" s="13"/>
      <c r="Y154" s="13"/>
      <c r="Z154" s="13"/>
      <c r="AA154" s="13"/>
      <c r="AB154" s="13"/>
      <c r="AC154" s="13"/>
      <c r="AD154" s="13"/>
      <c r="AE154" s="13"/>
      <c r="AR154" s="149" t="s">
        <v>334</v>
      </c>
      <c r="AT154" s="149" t="s">
        <v>140</v>
      </c>
      <c r="AU154" s="149" t="s">
        <v>85</v>
      </c>
      <c r="AY154" s="2" t="s">
        <v>137</v>
      </c>
      <c r="BE154" s="150">
        <f>IF(N154="základní",J154,0)</f>
        <v>0</v>
      </c>
      <c r="BF154" s="150">
        <f>IF(N154="snížená",J154,0)</f>
        <v>0</v>
      </c>
      <c r="BG154" s="150">
        <f>IF(N154="zákl. přenesená",J154,0)</f>
        <v>0</v>
      </c>
      <c r="BH154" s="150">
        <f>IF(N154="sníž. přenesená",J154,0)</f>
        <v>0</v>
      </c>
      <c r="BI154" s="150">
        <f>IF(N154="nulová",J154,0)</f>
        <v>0</v>
      </c>
      <c r="BJ154" s="2" t="s">
        <v>18</v>
      </c>
      <c r="BK154" s="150">
        <f>ROUND(I154*H154,2)</f>
        <v>0</v>
      </c>
      <c r="BL154" s="2" t="s">
        <v>334</v>
      </c>
      <c r="BM154" s="149" t="s">
        <v>643</v>
      </c>
    </row>
    <row r="155" spans="1:65" s="17" customFormat="1" ht="16.5" customHeight="1">
      <c r="A155" s="13"/>
      <c r="B155" s="142"/>
      <c r="C155" s="226" t="s">
        <v>269</v>
      </c>
      <c r="D155" s="226" t="s">
        <v>140</v>
      </c>
      <c r="E155" s="227" t="s">
        <v>644</v>
      </c>
      <c r="F155" s="228" t="s">
        <v>356</v>
      </c>
      <c r="G155" s="229" t="s">
        <v>580</v>
      </c>
      <c r="H155" s="230">
        <v>1</v>
      </c>
      <c r="I155" s="143"/>
      <c r="J155" s="259">
        <f>ROUND(I155*H155,2)</f>
        <v>0</v>
      </c>
      <c r="K155" s="144"/>
      <c r="L155" s="14"/>
      <c r="M155" s="168"/>
      <c r="N155" s="169" t="s">
        <v>39</v>
      </c>
      <c r="O155" s="170">
        <v>0</v>
      </c>
      <c r="P155" s="170">
        <f>O155*H155</f>
        <v>0</v>
      </c>
      <c r="Q155" s="170">
        <v>0</v>
      </c>
      <c r="R155" s="170">
        <f>Q155*H155</f>
        <v>0</v>
      </c>
      <c r="S155" s="170">
        <v>0</v>
      </c>
      <c r="T155" s="171">
        <f>S155*H155</f>
        <v>0</v>
      </c>
      <c r="U155" s="13"/>
      <c r="V155" s="13"/>
      <c r="W155" s="13"/>
      <c r="X155" s="13"/>
      <c r="Y155" s="13"/>
      <c r="Z155" s="13"/>
      <c r="AA155" s="13"/>
      <c r="AB155" s="13"/>
      <c r="AC155" s="13"/>
      <c r="AD155" s="13"/>
      <c r="AE155" s="13"/>
      <c r="AR155" s="149" t="s">
        <v>334</v>
      </c>
      <c r="AT155" s="149" t="s">
        <v>140</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334</v>
      </c>
      <c r="BM155" s="149" t="s">
        <v>645</v>
      </c>
    </row>
    <row r="156" spans="1:65" s="17" customFormat="1" ht="6.95" customHeight="1">
      <c r="A156" s="13"/>
      <c r="B156" s="29"/>
      <c r="C156" s="30"/>
      <c r="D156" s="30"/>
      <c r="E156" s="30"/>
      <c r="F156" s="30"/>
      <c r="G156" s="30"/>
      <c r="H156" s="30"/>
      <c r="I156" s="30"/>
      <c r="J156" s="30"/>
      <c r="K156" s="30"/>
      <c r="L156" s="14"/>
      <c r="M156" s="13"/>
      <c r="O156" s="13"/>
      <c r="P156" s="13"/>
      <c r="Q156" s="13"/>
      <c r="R156" s="13"/>
      <c r="S156" s="13"/>
      <c r="T156" s="13"/>
      <c r="U156" s="13"/>
      <c r="V156" s="13"/>
      <c r="W156" s="13"/>
      <c r="X156" s="13"/>
      <c r="Y156" s="13"/>
      <c r="Z156" s="13"/>
      <c r="AA156" s="13"/>
      <c r="AB156" s="13"/>
      <c r="AC156" s="13"/>
      <c r="AD156" s="13"/>
      <c r="AE156" s="13"/>
    </row>
  </sheetData>
  <sheetProtection algorithmName="SHA-512" hashValue="ZVBAoWq3DERITmiJ7v8gPOw1lZkY+B9PuSQx6jqju3NIUMpu+nQ91e2Lu26ZVyVhGHjrz8bRYNXhslxQtudPng==" saltValue="efBBVxbJ58q6dozA9HzDJA==" spinCount="100000" sheet="1" objects="1" scenarios="1" selectLockedCells="1"/>
  <autoFilter ref="C127:K155"/>
  <mergeCells count="11">
    <mergeCell ref="E120:H120"/>
    <mergeCell ref="E85:H85"/>
    <mergeCell ref="E87:H87"/>
    <mergeCell ref="E89:H89"/>
    <mergeCell ref="E116:H116"/>
    <mergeCell ref="E118:H118"/>
    <mergeCell ref="L2:V2"/>
    <mergeCell ref="E7:H7"/>
    <mergeCell ref="E9:H9"/>
    <mergeCell ref="E11:H11"/>
    <mergeCell ref="E29:H29"/>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44"/>
  <sheetViews>
    <sheetView showGridLines="0" topLeftCell="A118" zoomScaleNormal="100" workbookViewId="0">
      <selection activeCell="I134" sqref="I134"/>
    </sheetView>
  </sheetViews>
  <sheetFormatPr defaultColWidth="8.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c r="A1" s="83"/>
    </row>
    <row r="2" spans="1:46" ht="36.950000000000003" customHeight="1">
      <c r="L2" s="261" t="s">
        <v>4</v>
      </c>
      <c r="M2" s="261"/>
      <c r="N2" s="261"/>
      <c r="O2" s="261"/>
      <c r="P2" s="261"/>
      <c r="Q2" s="261"/>
      <c r="R2" s="261"/>
      <c r="S2" s="261"/>
      <c r="T2" s="261"/>
      <c r="U2" s="261"/>
      <c r="V2" s="261"/>
      <c r="AT2" s="2" t="s">
        <v>94</v>
      </c>
    </row>
    <row r="3" spans="1:46" ht="6.95" customHeight="1">
      <c r="B3" s="3"/>
      <c r="C3" s="4"/>
      <c r="D3" s="4"/>
      <c r="E3" s="4"/>
      <c r="F3" s="4"/>
      <c r="G3" s="4"/>
      <c r="H3" s="4"/>
      <c r="I3" s="4"/>
      <c r="J3" s="4"/>
      <c r="K3" s="4"/>
      <c r="L3" s="5"/>
      <c r="AT3" s="2" t="s">
        <v>85</v>
      </c>
    </row>
    <row r="4" spans="1:46" ht="24.95" customHeight="1">
      <c r="B4" s="5"/>
      <c r="D4" s="6" t="s">
        <v>103</v>
      </c>
      <c r="L4" s="5"/>
      <c r="M4" s="84" t="s">
        <v>9</v>
      </c>
      <c r="AT4" s="2" t="s">
        <v>2</v>
      </c>
    </row>
    <row r="5" spans="1:46" ht="6.95" customHeight="1">
      <c r="B5" s="5"/>
      <c r="L5" s="5"/>
    </row>
    <row r="6" spans="1:46" ht="12" customHeight="1">
      <c r="B6" s="5"/>
      <c r="D6" s="10" t="s">
        <v>13</v>
      </c>
      <c r="L6" s="5"/>
    </row>
    <row r="7" spans="1:46" ht="16.5" customHeight="1">
      <c r="B7" s="5"/>
      <c r="E7" s="289" t="str">
        <f>'Rekapitulace stavby'!K6</f>
        <v>Infastruktrura pro elektromobilitu II, část 3 Lokalita Vítkovická</v>
      </c>
      <c r="F7" s="289"/>
      <c r="G7" s="289"/>
      <c r="H7" s="289"/>
      <c r="L7" s="5"/>
    </row>
    <row r="8" spans="1:46" s="17" customFormat="1" ht="12" customHeight="1">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c r="A9" s="13"/>
      <c r="B9" s="14"/>
      <c r="C9" s="13"/>
      <c r="D9" s="13"/>
      <c r="E9" s="271" t="s">
        <v>646</v>
      </c>
      <c r="F9" s="271"/>
      <c r="G9" s="271"/>
      <c r="H9" s="271"/>
      <c r="I9" s="13"/>
      <c r="J9" s="13"/>
      <c r="K9" s="13"/>
      <c r="L9" s="24"/>
      <c r="S9" s="13"/>
      <c r="T9" s="13"/>
      <c r="U9" s="13"/>
      <c r="V9" s="13"/>
      <c r="W9" s="13"/>
      <c r="X9" s="13"/>
      <c r="Y9" s="13"/>
      <c r="Z9" s="13"/>
      <c r="AA9" s="13"/>
      <c r="AB9" s="13"/>
      <c r="AC9" s="13"/>
      <c r="AD9" s="13"/>
      <c r="AE9" s="13"/>
    </row>
    <row r="10" spans="1:46" s="17" customFormat="1">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c r="A33" s="13"/>
      <c r="B33" s="14"/>
      <c r="C33" s="13"/>
      <c r="D33" s="93" t="s">
        <v>38</v>
      </c>
      <c r="E33" s="10" t="s">
        <v>39</v>
      </c>
      <c r="F33" s="94">
        <f>ROUND((SUM(BE129:BE343)),  2)</f>
        <v>0</v>
      </c>
      <c r="G33" s="13"/>
      <c r="H33" s="13"/>
      <c r="I33" s="95">
        <v>0.21</v>
      </c>
      <c r="J33" s="94">
        <f>ROUND(((SUM(BE129:BE343))*I33),  2)</f>
        <v>0</v>
      </c>
      <c r="K33" s="13"/>
      <c r="L33" s="24"/>
      <c r="S33" s="13"/>
      <c r="T33" s="13"/>
      <c r="U33" s="13"/>
      <c r="V33" s="13"/>
      <c r="W33" s="13"/>
      <c r="X33" s="13"/>
      <c r="Y33" s="13"/>
      <c r="Z33" s="13"/>
      <c r="AA33" s="13"/>
      <c r="AB33" s="13"/>
      <c r="AC33" s="13"/>
      <c r="AD33" s="13"/>
      <c r="AE33" s="13"/>
    </row>
    <row r="34" spans="1:31" s="17" customFormat="1" ht="14.45" customHeight="1">
      <c r="A34" s="13"/>
      <c r="B34" s="14"/>
      <c r="C34" s="13"/>
      <c r="D34" s="13"/>
      <c r="E34" s="10" t="s">
        <v>40</v>
      </c>
      <c r="F34" s="94">
        <f>ROUND((SUM(BF129:BF343)),  2)</f>
        <v>0</v>
      </c>
      <c r="G34" s="13"/>
      <c r="H34" s="13"/>
      <c r="I34" s="95">
        <v>0.15</v>
      </c>
      <c r="J34" s="94">
        <f>ROUND(((SUM(BF129:BF343))*I34),  2)</f>
        <v>0</v>
      </c>
      <c r="K34" s="13"/>
      <c r="L34" s="24"/>
      <c r="S34" s="13"/>
      <c r="T34" s="13"/>
      <c r="U34" s="13"/>
      <c r="V34" s="13"/>
      <c r="W34" s="13"/>
      <c r="X34" s="13"/>
      <c r="Y34" s="13"/>
      <c r="Z34" s="13"/>
      <c r="AA34" s="13"/>
      <c r="AB34" s="13"/>
      <c r="AC34" s="13"/>
      <c r="AD34" s="13"/>
      <c r="AE34" s="13"/>
    </row>
    <row r="35" spans="1:31" s="17" customFormat="1" ht="14.45" hidden="1" customHeight="1">
      <c r="A35" s="13"/>
      <c r="B35" s="14"/>
      <c r="C35" s="13"/>
      <c r="D35" s="13"/>
      <c r="E35" s="10" t="s">
        <v>41</v>
      </c>
      <c r="F35" s="94">
        <f>ROUND((SUM(BG129:BG343)),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c r="A36" s="13"/>
      <c r="B36" s="14"/>
      <c r="C36" s="13"/>
      <c r="D36" s="13"/>
      <c r="E36" s="10" t="s">
        <v>42</v>
      </c>
      <c r="F36" s="94">
        <f>ROUND((SUM(BH129:BH343)),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c r="A37" s="13"/>
      <c r="B37" s="14"/>
      <c r="C37" s="13"/>
      <c r="D37" s="13"/>
      <c r="E37" s="10" t="s">
        <v>43</v>
      </c>
      <c r="F37" s="94">
        <f>ROUND((SUM(BI129:BI343)),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c r="B41" s="5"/>
      <c r="L41" s="5"/>
    </row>
    <row r="42" spans="1:31" ht="14.45" customHeight="1">
      <c r="B42" s="5"/>
      <c r="L42" s="5"/>
    </row>
    <row r="43" spans="1:31" ht="14.45" customHeight="1">
      <c r="B43" s="5"/>
      <c r="L43" s="5"/>
    </row>
    <row r="44" spans="1:31" ht="14.45" customHeight="1">
      <c r="B44" s="5"/>
      <c r="L44" s="5"/>
    </row>
    <row r="45" spans="1:31" ht="14.45" customHeight="1">
      <c r="B45" s="5"/>
      <c r="L45" s="5"/>
    </row>
    <row r="46" spans="1:31" ht="14.45" customHeight="1">
      <c r="B46" s="5"/>
      <c r="L46" s="5"/>
    </row>
    <row r="47" spans="1:31" ht="14.45" customHeight="1">
      <c r="B47" s="5"/>
      <c r="L47" s="5"/>
    </row>
    <row r="48" spans="1:31" ht="14.45" customHeight="1">
      <c r="B48" s="5"/>
      <c r="L48" s="5"/>
    </row>
    <row r="49" spans="1:31" ht="14.45" customHeight="1">
      <c r="B49" s="5"/>
      <c r="L49" s="5"/>
    </row>
    <row r="50" spans="1:31" s="17" customFormat="1" ht="14.45" customHeight="1">
      <c r="B50" s="24"/>
      <c r="D50" s="25" t="s">
        <v>47</v>
      </c>
      <c r="E50" s="26"/>
      <c r="F50" s="26"/>
      <c r="G50" s="25" t="s">
        <v>48</v>
      </c>
      <c r="H50" s="26"/>
      <c r="I50" s="26"/>
      <c r="J50" s="26"/>
      <c r="K50" s="26"/>
      <c r="L50" s="24"/>
    </row>
    <row r="51" spans="1:31">
      <c r="B51" s="5"/>
      <c r="L51" s="5"/>
    </row>
    <row r="52" spans="1:31">
      <c r="B52" s="5"/>
      <c r="L52" s="5"/>
    </row>
    <row r="53" spans="1:31">
      <c r="B53" s="5"/>
      <c r="L53" s="5"/>
    </row>
    <row r="54" spans="1:31">
      <c r="B54" s="5"/>
      <c r="L54" s="5"/>
    </row>
    <row r="55" spans="1:31">
      <c r="B55" s="5"/>
      <c r="L55" s="5"/>
    </row>
    <row r="56" spans="1:31">
      <c r="B56" s="5"/>
      <c r="L56" s="5"/>
    </row>
    <row r="57" spans="1:31">
      <c r="B57" s="5"/>
      <c r="L57" s="5"/>
    </row>
    <row r="58" spans="1:31">
      <c r="B58" s="5"/>
      <c r="L58" s="5"/>
    </row>
    <row r="59" spans="1:31">
      <c r="B59" s="5"/>
      <c r="L59" s="5"/>
    </row>
    <row r="60" spans="1:31">
      <c r="B60" s="5"/>
      <c r="L60" s="5"/>
    </row>
    <row r="61" spans="1:31" s="17" customFormat="1" ht="12.7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c r="B62" s="5"/>
      <c r="L62" s="5"/>
    </row>
    <row r="63" spans="1:31">
      <c r="B63" s="5"/>
      <c r="L63" s="5"/>
    </row>
    <row r="64" spans="1:31">
      <c r="B64" s="5"/>
      <c r="L64" s="5"/>
    </row>
    <row r="65" spans="1:31" s="17" customFormat="1" ht="12.7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c r="B66" s="5"/>
      <c r="L66" s="5"/>
    </row>
    <row r="67" spans="1:31">
      <c r="B67" s="5"/>
      <c r="L67" s="5"/>
    </row>
    <row r="68" spans="1:31">
      <c r="B68" s="5"/>
      <c r="L68" s="5"/>
    </row>
    <row r="69" spans="1:31">
      <c r="B69" s="5"/>
      <c r="L69" s="5"/>
    </row>
    <row r="70" spans="1:31">
      <c r="B70" s="5"/>
      <c r="L70" s="5"/>
    </row>
    <row r="71" spans="1:31">
      <c r="B71" s="5"/>
      <c r="L71" s="5"/>
    </row>
    <row r="72" spans="1:31">
      <c r="B72" s="5"/>
      <c r="L72" s="5"/>
    </row>
    <row r="73" spans="1:31">
      <c r="B73" s="5"/>
      <c r="L73" s="5"/>
    </row>
    <row r="74" spans="1:31">
      <c r="B74" s="5"/>
      <c r="L74" s="5"/>
    </row>
    <row r="75" spans="1:31">
      <c r="B75" s="5"/>
      <c r="L75" s="5"/>
    </row>
    <row r="76" spans="1:31" s="17" customFormat="1" ht="12.7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c r="A87" s="13"/>
      <c r="B87" s="14"/>
      <c r="C87" s="13"/>
      <c r="D87" s="13"/>
      <c r="E87" s="271" t="str">
        <f>E9</f>
        <v>02 - SO 02 Předávací stanice, trafostanice a rozvody VN</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c r="B97" s="109"/>
      <c r="D97" s="110" t="s">
        <v>647</v>
      </c>
      <c r="E97" s="111"/>
      <c r="F97" s="111"/>
      <c r="G97" s="111"/>
      <c r="H97" s="111"/>
      <c r="I97" s="111"/>
      <c r="J97" s="112">
        <f>J130</f>
        <v>0</v>
      </c>
      <c r="L97" s="109"/>
    </row>
    <row r="98" spans="1:31" s="73" customFormat="1" ht="19.899999999999999" customHeight="1">
      <c r="B98" s="113"/>
      <c r="D98" s="114" t="s">
        <v>648</v>
      </c>
      <c r="E98" s="115"/>
      <c r="F98" s="115"/>
      <c r="G98" s="115"/>
      <c r="H98" s="115"/>
      <c r="I98" s="115"/>
      <c r="J98" s="116">
        <f>J131</f>
        <v>0</v>
      </c>
      <c r="L98" s="113"/>
    </row>
    <row r="99" spans="1:31" s="73" customFormat="1" ht="19.899999999999999" customHeight="1">
      <c r="B99" s="113"/>
      <c r="D99" s="114" t="s">
        <v>649</v>
      </c>
      <c r="E99" s="115"/>
      <c r="F99" s="115"/>
      <c r="G99" s="115"/>
      <c r="H99" s="115"/>
      <c r="I99" s="115"/>
      <c r="J99" s="116">
        <f>J167</f>
        <v>0</v>
      </c>
      <c r="L99" s="113"/>
    </row>
    <row r="100" spans="1:31" s="73" customFormat="1" ht="19.899999999999999" customHeight="1">
      <c r="B100" s="113"/>
      <c r="D100" s="114" t="s">
        <v>650</v>
      </c>
      <c r="E100" s="115"/>
      <c r="F100" s="115"/>
      <c r="G100" s="115"/>
      <c r="H100" s="115"/>
      <c r="I100" s="115"/>
      <c r="J100" s="116">
        <f>J169</f>
        <v>0</v>
      </c>
      <c r="L100" s="113"/>
    </row>
    <row r="101" spans="1:31" s="108" customFormat="1" ht="24.95" customHeight="1">
      <c r="B101" s="109"/>
      <c r="D101" s="110" t="s">
        <v>651</v>
      </c>
      <c r="E101" s="111"/>
      <c r="F101" s="111"/>
      <c r="G101" s="111"/>
      <c r="H101" s="111"/>
      <c r="I101" s="111"/>
      <c r="J101" s="112">
        <f>J194</f>
        <v>0</v>
      </c>
      <c r="L101" s="109"/>
    </row>
    <row r="102" spans="1:31" s="73" customFormat="1" ht="19.899999999999999" customHeight="1">
      <c r="B102" s="113"/>
      <c r="D102" s="114" t="s">
        <v>652</v>
      </c>
      <c r="E102" s="115"/>
      <c r="F102" s="115"/>
      <c r="G102" s="115"/>
      <c r="H102" s="115"/>
      <c r="I102" s="115"/>
      <c r="J102" s="116">
        <f>J195</f>
        <v>0</v>
      </c>
      <c r="L102" s="113"/>
    </row>
    <row r="103" spans="1:31" s="73" customFormat="1" ht="19.899999999999999" customHeight="1">
      <c r="B103" s="113"/>
      <c r="D103" s="114" t="s">
        <v>653</v>
      </c>
      <c r="E103" s="115"/>
      <c r="F103" s="115"/>
      <c r="G103" s="115"/>
      <c r="H103" s="115"/>
      <c r="I103" s="115"/>
      <c r="J103" s="116">
        <f>J227</f>
        <v>0</v>
      </c>
      <c r="L103" s="113"/>
    </row>
    <row r="104" spans="1:31" s="73" customFormat="1" ht="19.899999999999999" customHeight="1">
      <c r="B104" s="113"/>
      <c r="D104" s="114" t="s">
        <v>650</v>
      </c>
      <c r="E104" s="115"/>
      <c r="F104" s="115"/>
      <c r="G104" s="115"/>
      <c r="H104" s="115"/>
      <c r="I104" s="115"/>
      <c r="J104" s="116">
        <f>J230</f>
        <v>0</v>
      </c>
      <c r="L104" s="113"/>
    </row>
    <row r="105" spans="1:31" s="108" customFormat="1" ht="24.95" customHeight="1">
      <c r="B105" s="109"/>
      <c r="D105" s="110" t="s">
        <v>654</v>
      </c>
      <c r="E105" s="111"/>
      <c r="F105" s="111"/>
      <c r="G105" s="111"/>
      <c r="H105" s="111"/>
      <c r="I105" s="111"/>
      <c r="J105" s="112">
        <f>J255</f>
        <v>0</v>
      </c>
      <c r="L105" s="109"/>
    </row>
    <row r="106" spans="1:31" s="108" customFormat="1" ht="24.95" customHeight="1">
      <c r="B106" s="109"/>
      <c r="D106" s="110" t="s">
        <v>655</v>
      </c>
      <c r="E106" s="111"/>
      <c r="F106" s="111"/>
      <c r="G106" s="111"/>
      <c r="H106" s="111"/>
      <c r="I106" s="111"/>
      <c r="J106" s="112">
        <f>J276</f>
        <v>0</v>
      </c>
      <c r="L106" s="109"/>
    </row>
    <row r="107" spans="1:31" s="108" customFormat="1" ht="24.95" customHeight="1">
      <c r="B107" s="109"/>
      <c r="D107" s="110" t="s">
        <v>656</v>
      </c>
      <c r="E107" s="111"/>
      <c r="F107" s="111"/>
      <c r="G107" s="111"/>
      <c r="H107" s="111"/>
      <c r="I107" s="111"/>
      <c r="J107" s="112">
        <f>J295</f>
        <v>0</v>
      </c>
      <c r="L107" s="109"/>
    </row>
    <row r="108" spans="1:31" s="108" customFormat="1" ht="24.95" customHeight="1">
      <c r="B108" s="109"/>
      <c r="D108" s="110" t="s">
        <v>657</v>
      </c>
      <c r="E108" s="111"/>
      <c r="F108" s="111"/>
      <c r="G108" s="111"/>
      <c r="H108" s="111"/>
      <c r="I108" s="111"/>
      <c r="J108" s="112">
        <f>J313</f>
        <v>0</v>
      </c>
      <c r="L108" s="109"/>
    </row>
    <row r="109" spans="1:31" s="108" customFormat="1" ht="24.95" customHeight="1">
      <c r="B109" s="109"/>
      <c r="D109" s="110" t="s">
        <v>658</v>
      </c>
      <c r="E109" s="111"/>
      <c r="F109" s="111"/>
      <c r="G109" s="111"/>
      <c r="H109" s="111"/>
      <c r="I109" s="111"/>
      <c r="J109" s="112">
        <f>J316</f>
        <v>0</v>
      </c>
      <c r="L109" s="109"/>
    </row>
    <row r="110" spans="1:31" s="17" customFormat="1" ht="21.95" customHeight="1">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c r="A121" s="13"/>
      <c r="B121" s="14"/>
      <c r="C121" s="13"/>
      <c r="D121" s="13"/>
      <c r="E121" s="271" t="str">
        <f>E9</f>
        <v>02 - SO 02 Předávací stanice, trafostanice a rozvody VN</v>
      </c>
      <c r="F121" s="271"/>
      <c r="G121" s="271"/>
      <c r="H121" s="271"/>
      <c r="I121" s="13"/>
      <c r="J121" s="13"/>
      <c r="K121" s="13"/>
      <c r="L121" s="24"/>
      <c r="S121" s="13"/>
      <c r="T121" s="13"/>
      <c r="U121" s="13"/>
      <c r="V121" s="13"/>
      <c r="W121" s="13"/>
      <c r="X121" s="13"/>
      <c r="Y121" s="13"/>
      <c r="Z121" s="13"/>
      <c r="AA121" s="13"/>
      <c r="AB121" s="13"/>
      <c r="AC121" s="13"/>
      <c r="AD121" s="13"/>
      <c r="AE121" s="13"/>
    </row>
    <row r="122" spans="1:31" s="17" customFormat="1" ht="6.95" customHeight="1">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c r="A129" s="13"/>
      <c r="B129" s="14"/>
      <c r="C129" s="53" t="s">
        <v>134</v>
      </c>
      <c r="D129" s="13"/>
      <c r="E129" s="13"/>
      <c r="F129" s="13"/>
      <c r="G129" s="13"/>
      <c r="H129" s="13"/>
      <c r="I129" s="13"/>
      <c r="J129" s="125">
        <f>BK129</f>
        <v>0</v>
      </c>
      <c r="K129" s="13"/>
      <c r="L129" s="14"/>
      <c r="M129" s="48"/>
      <c r="N129" s="39"/>
      <c r="O129" s="49"/>
      <c r="P129" s="126">
        <f>P130+P194+P255+P276+P295+P313+P316</f>
        <v>0</v>
      </c>
      <c r="Q129" s="49"/>
      <c r="R129" s="126">
        <f>R130+R194+R255+R276+R295+R313+R316</f>
        <v>0</v>
      </c>
      <c r="S129" s="49"/>
      <c r="T129" s="127">
        <f>T130+T194+T255+T276+T295+T313+T316</f>
        <v>0</v>
      </c>
      <c r="U129" s="13"/>
      <c r="V129" s="13"/>
      <c r="W129" s="13"/>
      <c r="X129" s="13"/>
      <c r="Y129" s="13"/>
      <c r="Z129" s="13"/>
      <c r="AA129" s="13"/>
      <c r="AB129" s="13"/>
      <c r="AC129" s="13"/>
      <c r="AD129" s="13"/>
      <c r="AE129" s="13"/>
      <c r="AT129" s="2" t="s">
        <v>73</v>
      </c>
      <c r="AU129" s="2" t="s">
        <v>112</v>
      </c>
      <c r="BK129" s="128">
        <f>BK130+BK194+BK255+BK276+BK295+BK313+BK316</f>
        <v>0</v>
      </c>
    </row>
    <row r="130" spans="1:65" s="129" customFormat="1" ht="25.9" customHeight="1">
      <c r="B130" s="130"/>
      <c r="D130" s="131" t="s">
        <v>73</v>
      </c>
      <c r="E130" s="132" t="s">
        <v>659</v>
      </c>
      <c r="F130" s="132" t="s">
        <v>660</v>
      </c>
      <c r="J130" s="133">
        <f>BK130</f>
        <v>0</v>
      </c>
      <c r="L130" s="130"/>
      <c r="M130" s="134"/>
      <c r="N130" s="135"/>
      <c r="O130" s="135"/>
      <c r="P130" s="136">
        <f>P131+P167+P169</f>
        <v>0</v>
      </c>
      <c r="Q130" s="135"/>
      <c r="R130" s="136">
        <f>R131+R167+R169</f>
        <v>0</v>
      </c>
      <c r="S130" s="135"/>
      <c r="T130" s="137">
        <f>T131+T167+T169</f>
        <v>0</v>
      </c>
      <c r="AR130" s="131" t="s">
        <v>18</v>
      </c>
      <c r="AT130" s="138" t="s">
        <v>73</v>
      </c>
      <c r="AU130" s="138" t="s">
        <v>74</v>
      </c>
      <c r="AY130" s="131" t="s">
        <v>137</v>
      </c>
      <c r="BK130" s="139">
        <f>BK131+BK167+BK169</f>
        <v>0</v>
      </c>
    </row>
    <row r="131" spans="1:65" s="129" customFormat="1" ht="22.9" customHeight="1">
      <c r="B131" s="130"/>
      <c r="D131" s="131" t="s">
        <v>73</v>
      </c>
      <c r="E131" s="140" t="s">
        <v>659</v>
      </c>
      <c r="F131" s="140" t="s">
        <v>660</v>
      </c>
      <c r="J131" s="141">
        <f>BK131</f>
        <v>0</v>
      </c>
      <c r="L131" s="130"/>
      <c r="M131" s="134"/>
      <c r="N131" s="135"/>
      <c r="O131" s="135"/>
      <c r="P131" s="136">
        <f>SUM(P132:P166)</f>
        <v>0</v>
      </c>
      <c r="Q131" s="135"/>
      <c r="R131" s="136">
        <f>SUM(R132:R166)</f>
        <v>0</v>
      </c>
      <c r="S131" s="135"/>
      <c r="T131" s="137">
        <f>SUM(T132:T166)</f>
        <v>0</v>
      </c>
      <c r="AR131" s="131" t="s">
        <v>18</v>
      </c>
      <c r="AT131" s="138" t="s">
        <v>73</v>
      </c>
      <c r="AU131" s="138" t="s">
        <v>18</v>
      </c>
      <c r="AY131" s="131" t="s">
        <v>137</v>
      </c>
      <c r="BK131" s="139">
        <f>SUM(BK132:BK166)</f>
        <v>0</v>
      </c>
    </row>
    <row r="132" spans="1:65" s="17" customFormat="1" ht="21.75" customHeight="1">
      <c r="A132" s="13"/>
      <c r="B132" s="142"/>
      <c r="C132" s="242" t="s">
        <v>74</v>
      </c>
      <c r="D132" s="242" t="s">
        <v>191</v>
      </c>
      <c r="E132" s="243" t="s">
        <v>661</v>
      </c>
      <c r="F132" s="244" t="s">
        <v>662</v>
      </c>
      <c r="G132" s="245" t="s">
        <v>256</v>
      </c>
      <c r="H132" s="246">
        <v>1</v>
      </c>
      <c r="I132" s="163"/>
      <c r="J132" s="260">
        <f t="shared" ref="J132:J166" si="0">ROUND(I132*H132,2)</f>
        <v>0</v>
      </c>
      <c r="K132" s="164"/>
      <c r="L132" s="165"/>
      <c r="M132" s="166"/>
      <c r="N132" s="167" t="s">
        <v>39</v>
      </c>
      <c r="O132" s="147">
        <v>0</v>
      </c>
      <c r="P132" s="147">
        <f t="shared" ref="P132:P166" si="1">O132*H132</f>
        <v>0</v>
      </c>
      <c r="Q132" s="147">
        <v>0</v>
      </c>
      <c r="R132" s="147">
        <f t="shared" ref="R132:R166" si="2">Q132*H132</f>
        <v>0</v>
      </c>
      <c r="S132" s="147">
        <v>0</v>
      </c>
      <c r="T132" s="148">
        <f t="shared" ref="T132:T166"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66" si="4">IF(N132="základní",J132,0)</f>
        <v>0</v>
      </c>
      <c r="BF132" s="150">
        <f t="shared" ref="BF132:BF166" si="5">IF(N132="snížená",J132,0)</f>
        <v>0</v>
      </c>
      <c r="BG132" s="150">
        <f t="shared" ref="BG132:BG166" si="6">IF(N132="zákl. přenesená",J132,0)</f>
        <v>0</v>
      </c>
      <c r="BH132" s="150">
        <f t="shared" ref="BH132:BH166" si="7">IF(N132="sníž. přenesená",J132,0)</f>
        <v>0</v>
      </c>
      <c r="BI132" s="150">
        <f t="shared" ref="BI132:BI166" si="8">IF(N132="nulová",J132,0)</f>
        <v>0</v>
      </c>
      <c r="BJ132" s="2" t="s">
        <v>18</v>
      </c>
      <c r="BK132" s="150">
        <f t="shared" ref="BK132:BK166" si="9">ROUND(I132*H132,2)</f>
        <v>0</v>
      </c>
      <c r="BL132" s="2" t="s">
        <v>144</v>
      </c>
      <c r="BM132" s="149" t="s">
        <v>663</v>
      </c>
    </row>
    <row r="133" spans="1:65" s="17" customFormat="1" ht="37.9" customHeight="1">
      <c r="A133" s="13"/>
      <c r="B133" s="142"/>
      <c r="C133" s="242" t="s">
        <v>74</v>
      </c>
      <c r="D133" s="242" t="s">
        <v>191</v>
      </c>
      <c r="E133" s="243" t="s">
        <v>664</v>
      </c>
      <c r="F133" s="244" t="s">
        <v>665</v>
      </c>
      <c r="G133" s="245"/>
      <c r="H133" s="246">
        <v>0</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666</v>
      </c>
    </row>
    <row r="134" spans="1:65" s="17" customFormat="1" ht="66.75" customHeight="1">
      <c r="A134" s="13"/>
      <c r="B134" s="142"/>
      <c r="C134" s="242" t="s">
        <v>74</v>
      </c>
      <c r="D134" s="242" t="s">
        <v>191</v>
      </c>
      <c r="E134" s="243" t="s">
        <v>667</v>
      </c>
      <c r="F134" s="244" t="s">
        <v>668</v>
      </c>
      <c r="G134" s="245"/>
      <c r="H134" s="246">
        <v>1</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669</v>
      </c>
    </row>
    <row r="135" spans="1:65" s="17" customFormat="1" ht="49.15" customHeight="1">
      <c r="A135" s="13"/>
      <c r="B135" s="142"/>
      <c r="C135" s="242" t="s">
        <v>74</v>
      </c>
      <c r="D135" s="242" t="s">
        <v>191</v>
      </c>
      <c r="E135" s="243" t="s">
        <v>670</v>
      </c>
      <c r="F135" s="244" t="s">
        <v>671</v>
      </c>
      <c r="G135" s="245"/>
      <c r="H135" s="246">
        <v>1</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672</v>
      </c>
    </row>
    <row r="136" spans="1:65" s="17" customFormat="1" ht="37.9" customHeight="1">
      <c r="A136" s="13"/>
      <c r="B136" s="142"/>
      <c r="C136" s="242" t="s">
        <v>74</v>
      </c>
      <c r="D136" s="242" t="s">
        <v>191</v>
      </c>
      <c r="E136" s="243" t="s">
        <v>673</v>
      </c>
      <c r="F136" s="244" t="s">
        <v>674</v>
      </c>
      <c r="G136" s="245"/>
      <c r="H136" s="246">
        <v>1</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675</v>
      </c>
    </row>
    <row r="137" spans="1:65" s="17" customFormat="1" ht="44.25" customHeight="1">
      <c r="A137" s="13"/>
      <c r="B137" s="142"/>
      <c r="C137" s="242" t="s">
        <v>74</v>
      </c>
      <c r="D137" s="242" t="s">
        <v>191</v>
      </c>
      <c r="E137" s="243" t="s">
        <v>676</v>
      </c>
      <c r="F137" s="244" t="s">
        <v>677</v>
      </c>
      <c r="G137" s="245"/>
      <c r="H137" s="246">
        <v>5</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678</v>
      </c>
    </row>
    <row r="138" spans="1:65" s="17" customFormat="1" ht="33" customHeight="1">
      <c r="A138" s="13"/>
      <c r="B138" s="142"/>
      <c r="C138" s="242" t="s">
        <v>74</v>
      </c>
      <c r="D138" s="242" t="s">
        <v>191</v>
      </c>
      <c r="E138" s="243" t="s">
        <v>679</v>
      </c>
      <c r="F138" s="244" t="s">
        <v>680</v>
      </c>
      <c r="G138" s="245"/>
      <c r="H138" s="246">
        <v>5</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681</v>
      </c>
    </row>
    <row r="139" spans="1:65" s="17" customFormat="1" ht="44.25" customHeight="1">
      <c r="A139" s="13"/>
      <c r="B139" s="142"/>
      <c r="C139" s="242" t="s">
        <v>74</v>
      </c>
      <c r="D139" s="242" t="s">
        <v>191</v>
      </c>
      <c r="E139" s="243" t="s">
        <v>682</v>
      </c>
      <c r="F139" s="244" t="s">
        <v>683</v>
      </c>
      <c r="G139" s="245"/>
      <c r="H139" s="246">
        <v>2</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684</v>
      </c>
    </row>
    <row r="140" spans="1:65" s="17" customFormat="1" ht="24.2" customHeight="1">
      <c r="A140" s="13"/>
      <c r="B140" s="142"/>
      <c r="C140" s="242" t="s">
        <v>74</v>
      </c>
      <c r="D140" s="242" t="s">
        <v>191</v>
      </c>
      <c r="E140" s="243" t="s">
        <v>685</v>
      </c>
      <c r="F140" s="244" t="s">
        <v>686</v>
      </c>
      <c r="G140" s="245"/>
      <c r="H140" s="246">
        <v>2</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687</v>
      </c>
    </row>
    <row r="141" spans="1:65" s="17" customFormat="1" ht="16.5" customHeight="1">
      <c r="A141" s="13"/>
      <c r="B141" s="142"/>
      <c r="C141" s="242" t="s">
        <v>74</v>
      </c>
      <c r="D141" s="242" t="s">
        <v>191</v>
      </c>
      <c r="E141" s="243" t="s">
        <v>688</v>
      </c>
      <c r="F141" s="244" t="s">
        <v>689</v>
      </c>
      <c r="G141" s="245"/>
      <c r="H141" s="246">
        <v>1</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690</v>
      </c>
    </row>
    <row r="142" spans="1:65" s="17" customFormat="1" ht="37.9" customHeight="1">
      <c r="A142" s="13"/>
      <c r="B142" s="142"/>
      <c r="C142" s="242" t="s">
        <v>74</v>
      </c>
      <c r="D142" s="242" t="s">
        <v>191</v>
      </c>
      <c r="E142" s="243" t="s">
        <v>691</v>
      </c>
      <c r="F142" s="244" t="s">
        <v>692</v>
      </c>
      <c r="G142" s="245"/>
      <c r="H142" s="246">
        <v>2</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693</v>
      </c>
    </row>
    <row r="143" spans="1:65" s="17" customFormat="1" ht="16.5" customHeight="1">
      <c r="A143" s="13"/>
      <c r="B143" s="142"/>
      <c r="C143" s="242" t="s">
        <v>74</v>
      </c>
      <c r="D143" s="242" t="s">
        <v>191</v>
      </c>
      <c r="E143" s="243" t="s">
        <v>694</v>
      </c>
      <c r="F143" s="244" t="s">
        <v>695</v>
      </c>
      <c r="G143" s="245"/>
      <c r="H143" s="246">
        <v>1</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696</v>
      </c>
    </row>
    <row r="144" spans="1:65" s="17" customFormat="1" ht="66.75" customHeight="1">
      <c r="A144" s="13"/>
      <c r="B144" s="142"/>
      <c r="C144" s="242" t="s">
        <v>74</v>
      </c>
      <c r="D144" s="242" t="s">
        <v>191</v>
      </c>
      <c r="E144" s="243" t="s">
        <v>697</v>
      </c>
      <c r="F144" s="244" t="s">
        <v>698</v>
      </c>
      <c r="G144" s="245"/>
      <c r="H144" s="246">
        <v>22</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699</v>
      </c>
    </row>
    <row r="145" spans="1:65" s="17" customFormat="1" ht="62.65" customHeight="1">
      <c r="A145" s="13"/>
      <c r="B145" s="142"/>
      <c r="C145" s="242" t="s">
        <v>74</v>
      </c>
      <c r="D145" s="242" t="s">
        <v>191</v>
      </c>
      <c r="E145" s="243" t="s">
        <v>700</v>
      </c>
      <c r="F145" s="244" t="s">
        <v>701</v>
      </c>
      <c r="G145" s="245"/>
      <c r="H145" s="246">
        <v>22</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702</v>
      </c>
    </row>
    <row r="146" spans="1:65" s="17" customFormat="1" ht="33" customHeight="1">
      <c r="A146" s="13"/>
      <c r="B146" s="142"/>
      <c r="C146" s="242" t="s">
        <v>74</v>
      </c>
      <c r="D146" s="242" t="s">
        <v>191</v>
      </c>
      <c r="E146" s="243" t="s">
        <v>703</v>
      </c>
      <c r="F146" s="244" t="s">
        <v>704</v>
      </c>
      <c r="G146" s="245" t="s">
        <v>256</v>
      </c>
      <c r="H146" s="246">
        <v>1</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705</v>
      </c>
    </row>
    <row r="147" spans="1:65" s="17" customFormat="1" ht="16.5" customHeight="1">
      <c r="A147" s="13"/>
      <c r="B147" s="142"/>
      <c r="C147" s="242" t="s">
        <v>74</v>
      </c>
      <c r="D147" s="242" t="s">
        <v>191</v>
      </c>
      <c r="E147" s="243" t="s">
        <v>706</v>
      </c>
      <c r="F147" s="244" t="s">
        <v>707</v>
      </c>
      <c r="G147" s="245" t="s">
        <v>256</v>
      </c>
      <c r="H147" s="246">
        <v>2</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708</v>
      </c>
    </row>
    <row r="148" spans="1:65" s="17" customFormat="1" ht="76.349999999999994" customHeight="1">
      <c r="A148" s="13"/>
      <c r="B148" s="142"/>
      <c r="C148" s="242" t="s">
        <v>74</v>
      </c>
      <c r="D148" s="242" t="s">
        <v>191</v>
      </c>
      <c r="E148" s="243" t="s">
        <v>709</v>
      </c>
      <c r="F148" s="244" t="s">
        <v>710</v>
      </c>
      <c r="G148" s="245" t="s">
        <v>256</v>
      </c>
      <c r="H148" s="246">
        <v>1</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711</v>
      </c>
    </row>
    <row r="149" spans="1:65" s="17" customFormat="1" ht="49.15" customHeight="1">
      <c r="A149" s="13"/>
      <c r="B149" s="142"/>
      <c r="C149" s="242" t="s">
        <v>74</v>
      </c>
      <c r="D149" s="242" t="s">
        <v>191</v>
      </c>
      <c r="E149" s="243" t="s">
        <v>712</v>
      </c>
      <c r="F149" s="244" t="s">
        <v>713</v>
      </c>
      <c r="G149" s="245" t="s">
        <v>256</v>
      </c>
      <c r="H149" s="246">
        <v>1</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714</v>
      </c>
    </row>
    <row r="150" spans="1:65" s="17" customFormat="1" ht="76.349999999999994" customHeight="1">
      <c r="A150" s="13"/>
      <c r="B150" s="142"/>
      <c r="C150" s="242" t="s">
        <v>74</v>
      </c>
      <c r="D150" s="242" t="s">
        <v>191</v>
      </c>
      <c r="E150" s="243" t="s">
        <v>715</v>
      </c>
      <c r="F150" s="244" t="s">
        <v>716</v>
      </c>
      <c r="G150" s="245" t="s">
        <v>256</v>
      </c>
      <c r="H150" s="246">
        <v>1</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717</v>
      </c>
    </row>
    <row r="151" spans="1:65" s="17" customFormat="1" ht="76.349999999999994" customHeight="1">
      <c r="A151" s="13"/>
      <c r="B151" s="142"/>
      <c r="C151" s="242" t="s">
        <v>74</v>
      </c>
      <c r="D151" s="242" t="s">
        <v>191</v>
      </c>
      <c r="E151" s="243" t="s">
        <v>718</v>
      </c>
      <c r="F151" s="244" t="s">
        <v>716</v>
      </c>
      <c r="G151" s="245" t="s">
        <v>256</v>
      </c>
      <c r="H151" s="246">
        <v>1</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719</v>
      </c>
    </row>
    <row r="152" spans="1:65" s="17" customFormat="1" ht="24.2" customHeight="1">
      <c r="A152" s="13"/>
      <c r="B152" s="142"/>
      <c r="C152" s="242" t="s">
        <v>74</v>
      </c>
      <c r="D152" s="242" t="s">
        <v>191</v>
      </c>
      <c r="E152" s="243" t="s">
        <v>720</v>
      </c>
      <c r="F152" s="244" t="s">
        <v>721</v>
      </c>
      <c r="G152" s="245" t="s">
        <v>256</v>
      </c>
      <c r="H152" s="246">
        <v>2</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722</v>
      </c>
    </row>
    <row r="153" spans="1:65" s="17" customFormat="1" ht="16.5" customHeight="1">
      <c r="A153" s="13"/>
      <c r="B153" s="142"/>
      <c r="C153" s="242" t="s">
        <v>74</v>
      </c>
      <c r="D153" s="242" t="s">
        <v>191</v>
      </c>
      <c r="E153" s="243" t="s">
        <v>723</v>
      </c>
      <c r="F153" s="244" t="s">
        <v>724</v>
      </c>
      <c r="G153" s="245" t="s">
        <v>256</v>
      </c>
      <c r="H153" s="246">
        <v>2</v>
      </c>
      <c r="I153" s="163"/>
      <c r="J153" s="260">
        <f t="shared" si="0"/>
        <v>0</v>
      </c>
      <c r="K153" s="164"/>
      <c r="L153" s="165"/>
      <c r="M153" s="166"/>
      <c r="N153" s="167" t="s">
        <v>39</v>
      </c>
      <c r="O153" s="147">
        <v>0</v>
      </c>
      <c r="P153" s="147">
        <f t="shared" si="1"/>
        <v>0</v>
      </c>
      <c r="Q153" s="147">
        <v>0</v>
      </c>
      <c r="R153" s="147">
        <f t="shared" si="2"/>
        <v>0</v>
      </c>
      <c r="S153" s="147">
        <v>0</v>
      </c>
      <c r="T153" s="148">
        <f t="shared" si="3"/>
        <v>0</v>
      </c>
      <c r="U153" s="13"/>
      <c r="V153" s="13"/>
      <c r="W153" s="13"/>
      <c r="X153" s="13"/>
      <c r="Y153" s="13"/>
      <c r="Z153" s="13"/>
      <c r="AA153" s="13"/>
      <c r="AB153" s="13"/>
      <c r="AC153" s="13"/>
      <c r="AD153" s="13"/>
      <c r="AE153" s="13"/>
      <c r="AR153" s="149" t="s">
        <v>194</v>
      </c>
      <c r="AT153" s="149" t="s">
        <v>191</v>
      </c>
      <c r="AU153" s="149" t="s">
        <v>85</v>
      </c>
      <c r="AY153" s="2" t="s">
        <v>137</v>
      </c>
      <c r="BE153" s="150">
        <f t="shared" si="4"/>
        <v>0</v>
      </c>
      <c r="BF153" s="150">
        <f t="shared" si="5"/>
        <v>0</v>
      </c>
      <c r="BG153" s="150">
        <f t="shared" si="6"/>
        <v>0</v>
      </c>
      <c r="BH153" s="150">
        <f t="shared" si="7"/>
        <v>0</v>
      </c>
      <c r="BI153" s="150">
        <f t="shared" si="8"/>
        <v>0</v>
      </c>
      <c r="BJ153" s="2" t="s">
        <v>18</v>
      </c>
      <c r="BK153" s="150">
        <f t="shared" si="9"/>
        <v>0</v>
      </c>
      <c r="BL153" s="2" t="s">
        <v>144</v>
      </c>
      <c r="BM153" s="149" t="s">
        <v>725</v>
      </c>
    </row>
    <row r="154" spans="1:65" s="17" customFormat="1" ht="21.75" customHeight="1">
      <c r="A154" s="13"/>
      <c r="B154" s="142"/>
      <c r="C154" s="242" t="s">
        <v>74</v>
      </c>
      <c r="D154" s="242" t="s">
        <v>191</v>
      </c>
      <c r="E154" s="243" t="s">
        <v>726</v>
      </c>
      <c r="F154" s="244" t="s">
        <v>727</v>
      </c>
      <c r="G154" s="245" t="s">
        <v>256</v>
      </c>
      <c r="H154" s="246">
        <v>25</v>
      </c>
      <c r="I154" s="163"/>
      <c r="J154" s="260">
        <f t="shared" si="0"/>
        <v>0</v>
      </c>
      <c r="K154" s="164"/>
      <c r="L154" s="165"/>
      <c r="M154" s="166"/>
      <c r="N154" s="167" t="s">
        <v>39</v>
      </c>
      <c r="O154" s="147">
        <v>0</v>
      </c>
      <c r="P154" s="147">
        <f t="shared" si="1"/>
        <v>0</v>
      </c>
      <c r="Q154" s="147">
        <v>0</v>
      </c>
      <c r="R154" s="147">
        <f t="shared" si="2"/>
        <v>0</v>
      </c>
      <c r="S154" s="147">
        <v>0</v>
      </c>
      <c r="T154" s="148">
        <f t="shared" si="3"/>
        <v>0</v>
      </c>
      <c r="U154" s="13"/>
      <c r="V154" s="13"/>
      <c r="W154" s="13"/>
      <c r="X154" s="13"/>
      <c r="Y154" s="13"/>
      <c r="Z154" s="13"/>
      <c r="AA154" s="13"/>
      <c r="AB154" s="13"/>
      <c r="AC154" s="13"/>
      <c r="AD154" s="13"/>
      <c r="AE154" s="13"/>
      <c r="AR154" s="149" t="s">
        <v>194</v>
      </c>
      <c r="AT154" s="149" t="s">
        <v>191</v>
      </c>
      <c r="AU154" s="149" t="s">
        <v>85</v>
      </c>
      <c r="AY154" s="2" t="s">
        <v>137</v>
      </c>
      <c r="BE154" s="150">
        <f t="shared" si="4"/>
        <v>0</v>
      </c>
      <c r="BF154" s="150">
        <f t="shared" si="5"/>
        <v>0</v>
      </c>
      <c r="BG154" s="150">
        <f t="shared" si="6"/>
        <v>0</v>
      </c>
      <c r="BH154" s="150">
        <f t="shared" si="7"/>
        <v>0</v>
      </c>
      <c r="BI154" s="150">
        <f t="shared" si="8"/>
        <v>0</v>
      </c>
      <c r="BJ154" s="2" t="s">
        <v>18</v>
      </c>
      <c r="BK154" s="150">
        <f t="shared" si="9"/>
        <v>0</v>
      </c>
      <c r="BL154" s="2" t="s">
        <v>144</v>
      </c>
      <c r="BM154" s="149" t="s">
        <v>728</v>
      </c>
    </row>
    <row r="155" spans="1:65" s="17" customFormat="1" ht="24.2" customHeight="1">
      <c r="A155" s="13"/>
      <c r="B155" s="142"/>
      <c r="C155" s="242" t="s">
        <v>74</v>
      </c>
      <c r="D155" s="242" t="s">
        <v>191</v>
      </c>
      <c r="E155" s="243" t="s">
        <v>729</v>
      </c>
      <c r="F155" s="244" t="s">
        <v>730</v>
      </c>
      <c r="G155" s="245" t="s">
        <v>256</v>
      </c>
      <c r="H155" s="246">
        <v>10</v>
      </c>
      <c r="I155" s="163"/>
      <c r="J155" s="260">
        <f t="shared" si="0"/>
        <v>0</v>
      </c>
      <c r="K155" s="164"/>
      <c r="L155" s="165"/>
      <c r="M155" s="166"/>
      <c r="N155" s="167" t="s">
        <v>39</v>
      </c>
      <c r="O155" s="147">
        <v>0</v>
      </c>
      <c r="P155" s="147">
        <f t="shared" si="1"/>
        <v>0</v>
      </c>
      <c r="Q155" s="147">
        <v>0</v>
      </c>
      <c r="R155" s="147">
        <f t="shared" si="2"/>
        <v>0</v>
      </c>
      <c r="S155" s="147">
        <v>0</v>
      </c>
      <c r="T155" s="148">
        <f t="shared" si="3"/>
        <v>0</v>
      </c>
      <c r="U155" s="13"/>
      <c r="V155" s="13"/>
      <c r="W155" s="13"/>
      <c r="X155" s="13"/>
      <c r="Y155" s="13"/>
      <c r="Z155" s="13"/>
      <c r="AA155" s="13"/>
      <c r="AB155" s="13"/>
      <c r="AC155" s="13"/>
      <c r="AD155" s="13"/>
      <c r="AE155" s="13"/>
      <c r="AR155" s="149" t="s">
        <v>194</v>
      </c>
      <c r="AT155" s="149" t="s">
        <v>191</v>
      </c>
      <c r="AU155" s="149" t="s">
        <v>85</v>
      </c>
      <c r="AY155" s="2" t="s">
        <v>137</v>
      </c>
      <c r="BE155" s="150">
        <f t="shared" si="4"/>
        <v>0</v>
      </c>
      <c r="BF155" s="150">
        <f t="shared" si="5"/>
        <v>0</v>
      </c>
      <c r="BG155" s="150">
        <f t="shared" si="6"/>
        <v>0</v>
      </c>
      <c r="BH155" s="150">
        <f t="shared" si="7"/>
        <v>0</v>
      </c>
      <c r="BI155" s="150">
        <f t="shared" si="8"/>
        <v>0</v>
      </c>
      <c r="BJ155" s="2" t="s">
        <v>18</v>
      </c>
      <c r="BK155" s="150">
        <f t="shared" si="9"/>
        <v>0</v>
      </c>
      <c r="BL155" s="2" t="s">
        <v>144</v>
      </c>
      <c r="BM155" s="149" t="s">
        <v>731</v>
      </c>
    </row>
    <row r="156" spans="1:65" s="17" customFormat="1" ht="24.2" customHeight="1">
      <c r="A156" s="13"/>
      <c r="B156" s="142"/>
      <c r="C156" s="242" t="s">
        <v>74</v>
      </c>
      <c r="D156" s="242" t="s">
        <v>191</v>
      </c>
      <c r="E156" s="243" t="s">
        <v>732</v>
      </c>
      <c r="F156" s="244" t="s">
        <v>733</v>
      </c>
      <c r="G156" s="245" t="s">
        <v>276</v>
      </c>
      <c r="H156" s="246">
        <v>8</v>
      </c>
      <c r="I156" s="163"/>
      <c r="J156" s="260">
        <f t="shared" si="0"/>
        <v>0</v>
      </c>
      <c r="K156" s="164"/>
      <c r="L156" s="165"/>
      <c r="M156" s="166"/>
      <c r="N156" s="167" t="s">
        <v>39</v>
      </c>
      <c r="O156" s="147">
        <v>0</v>
      </c>
      <c r="P156" s="147">
        <f t="shared" si="1"/>
        <v>0</v>
      </c>
      <c r="Q156" s="147">
        <v>0</v>
      </c>
      <c r="R156" s="147">
        <f t="shared" si="2"/>
        <v>0</v>
      </c>
      <c r="S156" s="147">
        <v>0</v>
      </c>
      <c r="T156" s="148">
        <f t="shared" si="3"/>
        <v>0</v>
      </c>
      <c r="U156" s="13"/>
      <c r="V156" s="13"/>
      <c r="W156" s="13"/>
      <c r="X156" s="13"/>
      <c r="Y156" s="13"/>
      <c r="Z156" s="13"/>
      <c r="AA156" s="13"/>
      <c r="AB156" s="13"/>
      <c r="AC156" s="13"/>
      <c r="AD156" s="13"/>
      <c r="AE156" s="13"/>
      <c r="AR156" s="149" t="s">
        <v>194</v>
      </c>
      <c r="AT156" s="149" t="s">
        <v>191</v>
      </c>
      <c r="AU156" s="149" t="s">
        <v>85</v>
      </c>
      <c r="AY156" s="2" t="s">
        <v>137</v>
      </c>
      <c r="BE156" s="150">
        <f t="shared" si="4"/>
        <v>0</v>
      </c>
      <c r="BF156" s="150">
        <f t="shared" si="5"/>
        <v>0</v>
      </c>
      <c r="BG156" s="150">
        <f t="shared" si="6"/>
        <v>0</v>
      </c>
      <c r="BH156" s="150">
        <f t="shared" si="7"/>
        <v>0</v>
      </c>
      <c r="BI156" s="150">
        <f t="shared" si="8"/>
        <v>0</v>
      </c>
      <c r="BJ156" s="2" t="s">
        <v>18</v>
      </c>
      <c r="BK156" s="150">
        <f t="shared" si="9"/>
        <v>0</v>
      </c>
      <c r="BL156" s="2" t="s">
        <v>144</v>
      </c>
      <c r="BM156" s="149" t="s">
        <v>734</v>
      </c>
    </row>
    <row r="157" spans="1:65" s="17" customFormat="1" ht="24.2" customHeight="1">
      <c r="A157" s="13"/>
      <c r="B157" s="142"/>
      <c r="C157" s="242" t="s">
        <v>74</v>
      </c>
      <c r="D157" s="242" t="s">
        <v>191</v>
      </c>
      <c r="E157" s="243" t="s">
        <v>735</v>
      </c>
      <c r="F157" s="244" t="s">
        <v>736</v>
      </c>
      <c r="G157" s="245" t="s">
        <v>256</v>
      </c>
      <c r="H157" s="246">
        <v>1</v>
      </c>
      <c r="I157" s="163"/>
      <c r="J157" s="260">
        <f t="shared" si="0"/>
        <v>0</v>
      </c>
      <c r="K157" s="164"/>
      <c r="L157" s="165"/>
      <c r="M157" s="166"/>
      <c r="N157" s="167" t="s">
        <v>39</v>
      </c>
      <c r="O157" s="147">
        <v>0</v>
      </c>
      <c r="P157" s="147">
        <f t="shared" si="1"/>
        <v>0</v>
      </c>
      <c r="Q157" s="147">
        <v>0</v>
      </c>
      <c r="R157" s="147">
        <f t="shared" si="2"/>
        <v>0</v>
      </c>
      <c r="S157" s="147">
        <v>0</v>
      </c>
      <c r="T157" s="148">
        <f t="shared" si="3"/>
        <v>0</v>
      </c>
      <c r="U157" s="13"/>
      <c r="V157" s="13"/>
      <c r="W157" s="13"/>
      <c r="X157" s="13"/>
      <c r="Y157" s="13"/>
      <c r="Z157" s="13"/>
      <c r="AA157" s="13"/>
      <c r="AB157" s="13"/>
      <c r="AC157" s="13"/>
      <c r="AD157" s="13"/>
      <c r="AE157" s="13"/>
      <c r="AR157" s="149" t="s">
        <v>194</v>
      </c>
      <c r="AT157" s="149" t="s">
        <v>191</v>
      </c>
      <c r="AU157" s="149" t="s">
        <v>85</v>
      </c>
      <c r="AY157" s="2" t="s">
        <v>137</v>
      </c>
      <c r="BE157" s="150">
        <f t="shared" si="4"/>
        <v>0</v>
      </c>
      <c r="BF157" s="150">
        <f t="shared" si="5"/>
        <v>0</v>
      </c>
      <c r="BG157" s="150">
        <f t="shared" si="6"/>
        <v>0</v>
      </c>
      <c r="BH157" s="150">
        <f t="shared" si="7"/>
        <v>0</v>
      </c>
      <c r="BI157" s="150">
        <f t="shared" si="8"/>
        <v>0</v>
      </c>
      <c r="BJ157" s="2" t="s">
        <v>18</v>
      </c>
      <c r="BK157" s="150">
        <f t="shared" si="9"/>
        <v>0</v>
      </c>
      <c r="BL157" s="2" t="s">
        <v>144</v>
      </c>
      <c r="BM157" s="149" t="s">
        <v>737</v>
      </c>
    </row>
    <row r="158" spans="1:65" s="17" customFormat="1" ht="24.2" customHeight="1">
      <c r="A158" s="13"/>
      <c r="B158" s="142"/>
      <c r="C158" s="242" t="s">
        <v>74</v>
      </c>
      <c r="D158" s="242" t="s">
        <v>191</v>
      </c>
      <c r="E158" s="243" t="s">
        <v>735</v>
      </c>
      <c r="F158" s="244" t="s">
        <v>736</v>
      </c>
      <c r="G158" s="245" t="s">
        <v>256</v>
      </c>
      <c r="H158" s="246">
        <v>1</v>
      </c>
      <c r="I158" s="163"/>
      <c r="J158" s="260">
        <f t="shared" si="0"/>
        <v>0</v>
      </c>
      <c r="K158" s="164"/>
      <c r="L158" s="165"/>
      <c r="M158" s="166"/>
      <c r="N158" s="167" t="s">
        <v>39</v>
      </c>
      <c r="O158" s="147">
        <v>0</v>
      </c>
      <c r="P158" s="147">
        <f t="shared" si="1"/>
        <v>0</v>
      </c>
      <c r="Q158" s="147">
        <v>0</v>
      </c>
      <c r="R158" s="147">
        <f t="shared" si="2"/>
        <v>0</v>
      </c>
      <c r="S158" s="147">
        <v>0</v>
      </c>
      <c r="T158" s="148">
        <f t="shared" si="3"/>
        <v>0</v>
      </c>
      <c r="U158" s="13"/>
      <c r="V158" s="13"/>
      <c r="W158" s="13"/>
      <c r="X158" s="13"/>
      <c r="Y158" s="13"/>
      <c r="Z158" s="13"/>
      <c r="AA158" s="13"/>
      <c r="AB158" s="13"/>
      <c r="AC158" s="13"/>
      <c r="AD158" s="13"/>
      <c r="AE158" s="13"/>
      <c r="AR158" s="149" t="s">
        <v>194</v>
      </c>
      <c r="AT158" s="149" t="s">
        <v>191</v>
      </c>
      <c r="AU158" s="149" t="s">
        <v>85</v>
      </c>
      <c r="AY158" s="2" t="s">
        <v>137</v>
      </c>
      <c r="BE158" s="150">
        <f t="shared" si="4"/>
        <v>0</v>
      </c>
      <c r="BF158" s="150">
        <f t="shared" si="5"/>
        <v>0</v>
      </c>
      <c r="BG158" s="150">
        <f t="shared" si="6"/>
        <v>0</v>
      </c>
      <c r="BH158" s="150">
        <f t="shared" si="7"/>
        <v>0</v>
      </c>
      <c r="BI158" s="150">
        <f t="shared" si="8"/>
        <v>0</v>
      </c>
      <c r="BJ158" s="2" t="s">
        <v>18</v>
      </c>
      <c r="BK158" s="150">
        <f t="shared" si="9"/>
        <v>0</v>
      </c>
      <c r="BL158" s="2" t="s">
        <v>144</v>
      </c>
      <c r="BM158" s="149" t="s">
        <v>738</v>
      </c>
    </row>
    <row r="159" spans="1:65" s="17" customFormat="1" ht="16.5" customHeight="1">
      <c r="A159" s="13"/>
      <c r="B159" s="142"/>
      <c r="C159" s="242" t="s">
        <v>74</v>
      </c>
      <c r="D159" s="242" t="s">
        <v>191</v>
      </c>
      <c r="E159" s="243" t="s">
        <v>739</v>
      </c>
      <c r="F159" s="244" t="s">
        <v>740</v>
      </c>
      <c r="G159" s="245" t="s">
        <v>256</v>
      </c>
      <c r="H159" s="246">
        <v>1</v>
      </c>
      <c r="I159" s="163"/>
      <c r="J159" s="260">
        <f t="shared" si="0"/>
        <v>0</v>
      </c>
      <c r="K159" s="164"/>
      <c r="L159" s="165"/>
      <c r="M159" s="166"/>
      <c r="N159" s="167" t="s">
        <v>39</v>
      </c>
      <c r="O159" s="147">
        <v>0</v>
      </c>
      <c r="P159" s="147">
        <f t="shared" si="1"/>
        <v>0</v>
      </c>
      <c r="Q159" s="147">
        <v>0</v>
      </c>
      <c r="R159" s="147">
        <f t="shared" si="2"/>
        <v>0</v>
      </c>
      <c r="S159" s="147">
        <v>0</v>
      </c>
      <c r="T159" s="148">
        <f t="shared" si="3"/>
        <v>0</v>
      </c>
      <c r="U159" s="13"/>
      <c r="V159" s="13"/>
      <c r="W159" s="13"/>
      <c r="X159" s="13"/>
      <c r="Y159" s="13"/>
      <c r="Z159" s="13"/>
      <c r="AA159" s="13"/>
      <c r="AB159" s="13"/>
      <c r="AC159" s="13"/>
      <c r="AD159" s="13"/>
      <c r="AE159" s="13"/>
      <c r="AR159" s="149" t="s">
        <v>194</v>
      </c>
      <c r="AT159" s="149" t="s">
        <v>191</v>
      </c>
      <c r="AU159" s="149" t="s">
        <v>85</v>
      </c>
      <c r="AY159" s="2" t="s">
        <v>137</v>
      </c>
      <c r="BE159" s="150">
        <f t="shared" si="4"/>
        <v>0</v>
      </c>
      <c r="BF159" s="150">
        <f t="shared" si="5"/>
        <v>0</v>
      </c>
      <c r="BG159" s="150">
        <f t="shared" si="6"/>
        <v>0</v>
      </c>
      <c r="BH159" s="150">
        <f t="shared" si="7"/>
        <v>0</v>
      </c>
      <c r="BI159" s="150">
        <f t="shared" si="8"/>
        <v>0</v>
      </c>
      <c r="BJ159" s="2" t="s">
        <v>18</v>
      </c>
      <c r="BK159" s="150">
        <f t="shared" si="9"/>
        <v>0</v>
      </c>
      <c r="BL159" s="2" t="s">
        <v>144</v>
      </c>
      <c r="BM159" s="149" t="s">
        <v>741</v>
      </c>
    </row>
    <row r="160" spans="1:65" s="17" customFormat="1" ht="77.25" customHeight="1">
      <c r="A160" s="13"/>
      <c r="B160" s="142"/>
      <c r="C160" s="242" t="s">
        <v>74</v>
      </c>
      <c r="D160" s="242" t="s">
        <v>191</v>
      </c>
      <c r="E160" s="243" t="s">
        <v>742</v>
      </c>
      <c r="F160" s="244" t="s">
        <v>743</v>
      </c>
      <c r="G160" s="245" t="s">
        <v>256</v>
      </c>
      <c r="H160" s="246">
        <v>1</v>
      </c>
      <c r="I160" s="163"/>
      <c r="J160" s="260">
        <f t="shared" si="0"/>
        <v>0</v>
      </c>
      <c r="K160" s="164"/>
      <c r="L160" s="165"/>
      <c r="M160" s="166"/>
      <c r="N160" s="167" t="s">
        <v>39</v>
      </c>
      <c r="O160" s="147">
        <v>0</v>
      </c>
      <c r="P160" s="147">
        <f t="shared" si="1"/>
        <v>0</v>
      </c>
      <c r="Q160" s="147">
        <v>0</v>
      </c>
      <c r="R160" s="147">
        <f t="shared" si="2"/>
        <v>0</v>
      </c>
      <c r="S160" s="147">
        <v>0</v>
      </c>
      <c r="T160" s="148">
        <f t="shared" si="3"/>
        <v>0</v>
      </c>
      <c r="U160" s="13"/>
      <c r="V160" s="13"/>
      <c r="W160" s="13"/>
      <c r="X160" s="13"/>
      <c r="Y160" s="13"/>
      <c r="Z160" s="13"/>
      <c r="AA160" s="13"/>
      <c r="AB160" s="13"/>
      <c r="AC160" s="13"/>
      <c r="AD160" s="13"/>
      <c r="AE160" s="13"/>
      <c r="AR160" s="149" t="s">
        <v>194</v>
      </c>
      <c r="AT160" s="149" t="s">
        <v>191</v>
      </c>
      <c r="AU160" s="149" t="s">
        <v>85</v>
      </c>
      <c r="AY160" s="2" t="s">
        <v>137</v>
      </c>
      <c r="BE160" s="150">
        <f t="shared" si="4"/>
        <v>0</v>
      </c>
      <c r="BF160" s="150">
        <f t="shared" si="5"/>
        <v>0</v>
      </c>
      <c r="BG160" s="150">
        <f t="shared" si="6"/>
        <v>0</v>
      </c>
      <c r="BH160" s="150">
        <f t="shared" si="7"/>
        <v>0</v>
      </c>
      <c r="BI160" s="150">
        <f t="shared" si="8"/>
        <v>0</v>
      </c>
      <c r="BJ160" s="2" t="s">
        <v>18</v>
      </c>
      <c r="BK160" s="150">
        <f t="shared" si="9"/>
        <v>0</v>
      </c>
      <c r="BL160" s="2" t="s">
        <v>144</v>
      </c>
      <c r="BM160" s="149" t="s">
        <v>744</v>
      </c>
    </row>
    <row r="161" spans="1:65" s="17" customFormat="1" ht="24.2" customHeight="1">
      <c r="A161" s="13"/>
      <c r="B161" s="142"/>
      <c r="C161" s="242" t="s">
        <v>74</v>
      </c>
      <c r="D161" s="242" t="s">
        <v>191</v>
      </c>
      <c r="E161" s="243" t="s">
        <v>745</v>
      </c>
      <c r="F161" s="244" t="s">
        <v>746</v>
      </c>
      <c r="G161" s="245" t="s">
        <v>256</v>
      </c>
      <c r="H161" s="246">
        <v>1</v>
      </c>
      <c r="I161" s="163"/>
      <c r="J161" s="260">
        <f t="shared" si="0"/>
        <v>0</v>
      </c>
      <c r="K161" s="164"/>
      <c r="L161" s="165"/>
      <c r="M161" s="166"/>
      <c r="N161" s="167" t="s">
        <v>39</v>
      </c>
      <c r="O161" s="147">
        <v>0</v>
      </c>
      <c r="P161" s="147">
        <f t="shared" si="1"/>
        <v>0</v>
      </c>
      <c r="Q161" s="147">
        <v>0</v>
      </c>
      <c r="R161" s="147">
        <f t="shared" si="2"/>
        <v>0</v>
      </c>
      <c r="S161" s="147">
        <v>0</v>
      </c>
      <c r="T161" s="148">
        <f t="shared" si="3"/>
        <v>0</v>
      </c>
      <c r="U161" s="13"/>
      <c r="V161" s="13"/>
      <c r="W161" s="13"/>
      <c r="X161" s="13"/>
      <c r="Y161" s="13"/>
      <c r="Z161" s="13"/>
      <c r="AA161" s="13"/>
      <c r="AB161" s="13"/>
      <c r="AC161" s="13"/>
      <c r="AD161" s="13"/>
      <c r="AE161" s="13"/>
      <c r="AR161" s="149" t="s">
        <v>194</v>
      </c>
      <c r="AT161" s="149" t="s">
        <v>191</v>
      </c>
      <c r="AU161" s="149" t="s">
        <v>85</v>
      </c>
      <c r="AY161" s="2" t="s">
        <v>137</v>
      </c>
      <c r="BE161" s="150">
        <f t="shared" si="4"/>
        <v>0</v>
      </c>
      <c r="BF161" s="150">
        <f t="shared" si="5"/>
        <v>0</v>
      </c>
      <c r="BG161" s="150">
        <f t="shared" si="6"/>
        <v>0</v>
      </c>
      <c r="BH161" s="150">
        <f t="shared" si="7"/>
        <v>0</v>
      </c>
      <c r="BI161" s="150">
        <f t="shared" si="8"/>
        <v>0</v>
      </c>
      <c r="BJ161" s="2" t="s">
        <v>18</v>
      </c>
      <c r="BK161" s="150">
        <f t="shared" si="9"/>
        <v>0</v>
      </c>
      <c r="BL161" s="2" t="s">
        <v>144</v>
      </c>
      <c r="BM161" s="149" t="s">
        <v>747</v>
      </c>
    </row>
    <row r="162" spans="1:65" s="17" customFormat="1" ht="24.2" customHeight="1">
      <c r="A162" s="13"/>
      <c r="B162" s="142"/>
      <c r="C162" s="242" t="s">
        <v>74</v>
      </c>
      <c r="D162" s="242" t="s">
        <v>191</v>
      </c>
      <c r="E162" s="243" t="s">
        <v>748</v>
      </c>
      <c r="F162" s="244" t="s">
        <v>749</v>
      </c>
      <c r="G162" s="245" t="s">
        <v>256</v>
      </c>
      <c r="H162" s="246">
        <v>1</v>
      </c>
      <c r="I162" s="163"/>
      <c r="J162" s="260">
        <f t="shared" si="0"/>
        <v>0</v>
      </c>
      <c r="K162" s="164"/>
      <c r="L162" s="165"/>
      <c r="M162" s="166"/>
      <c r="N162" s="167" t="s">
        <v>39</v>
      </c>
      <c r="O162" s="147">
        <v>0</v>
      </c>
      <c r="P162" s="147">
        <f t="shared" si="1"/>
        <v>0</v>
      </c>
      <c r="Q162" s="147">
        <v>0</v>
      </c>
      <c r="R162" s="147">
        <f t="shared" si="2"/>
        <v>0</v>
      </c>
      <c r="S162" s="147">
        <v>0</v>
      </c>
      <c r="T162" s="148">
        <f t="shared" si="3"/>
        <v>0</v>
      </c>
      <c r="U162" s="13"/>
      <c r="V162" s="13"/>
      <c r="W162" s="13"/>
      <c r="X162" s="13"/>
      <c r="Y162" s="13"/>
      <c r="Z162" s="13"/>
      <c r="AA162" s="13"/>
      <c r="AB162" s="13"/>
      <c r="AC162" s="13"/>
      <c r="AD162" s="13"/>
      <c r="AE162" s="13"/>
      <c r="AR162" s="149" t="s">
        <v>194</v>
      </c>
      <c r="AT162" s="149" t="s">
        <v>191</v>
      </c>
      <c r="AU162" s="149" t="s">
        <v>85</v>
      </c>
      <c r="AY162" s="2" t="s">
        <v>137</v>
      </c>
      <c r="BE162" s="150">
        <f t="shared" si="4"/>
        <v>0</v>
      </c>
      <c r="BF162" s="150">
        <f t="shared" si="5"/>
        <v>0</v>
      </c>
      <c r="BG162" s="150">
        <f t="shared" si="6"/>
        <v>0</v>
      </c>
      <c r="BH162" s="150">
        <f t="shared" si="7"/>
        <v>0</v>
      </c>
      <c r="BI162" s="150">
        <f t="shared" si="8"/>
        <v>0</v>
      </c>
      <c r="BJ162" s="2" t="s">
        <v>18</v>
      </c>
      <c r="BK162" s="150">
        <f t="shared" si="9"/>
        <v>0</v>
      </c>
      <c r="BL162" s="2" t="s">
        <v>144</v>
      </c>
      <c r="BM162" s="149" t="s">
        <v>750</v>
      </c>
    </row>
    <row r="163" spans="1:65" s="17" customFormat="1" ht="24.2" customHeight="1">
      <c r="A163" s="13"/>
      <c r="B163" s="142"/>
      <c r="C163" s="242" t="s">
        <v>74</v>
      </c>
      <c r="D163" s="242" t="s">
        <v>191</v>
      </c>
      <c r="E163" s="243" t="s">
        <v>751</v>
      </c>
      <c r="F163" s="244" t="s">
        <v>752</v>
      </c>
      <c r="G163" s="245" t="s">
        <v>256</v>
      </c>
      <c r="H163" s="246">
        <v>1</v>
      </c>
      <c r="I163" s="163"/>
      <c r="J163" s="260">
        <f t="shared" si="0"/>
        <v>0</v>
      </c>
      <c r="K163" s="164"/>
      <c r="L163" s="165"/>
      <c r="M163" s="166"/>
      <c r="N163" s="167" t="s">
        <v>39</v>
      </c>
      <c r="O163" s="147">
        <v>0</v>
      </c>
      <c r="P163" s="147">
        <f t="shared" si="1"/>
        <v>0</v>
      </c>
      <c r="Q163" s="147">
        <v>0</v>
      </c>
      <c r="R163" s="147">
        <f t="shared" si="2"/>
        <v>0</v>
      </c>
      <c r="S163" s="147">
        <v>0</v>
      </c>
      <c r="T163" s="148">
        <f t="shared" si="3"/>
        <v>0</v>
      </c>
      <c r="U163" s="13"/>
      <c r="V163" s="13"/>
      <c r="W163" s="13"/>
      <c r="X163" s="13"/>
      <c r="Y163" s="13"/>
      <c r="Z163" s="13"/>
      <c r="AA163" s="13"/>
      <c r="AB163" s="13"/>
      <c r="AC163" s="13"/>
      <c r="AD163" s="13"/>
      <c r="AE163" s="13"/>
      <c r="AR163" s="149" t="s">
        <v>194</v>
      </c>
      <c r="AT163" s="149" t="s">
        <v>191</v>
      </c>
      <c r="AU163" s="149" t="s">
        <v>85</v>
      </c>
      <c r="AY163" s="2" t="s">
        <v>137</v>
      </c>
      <c r="BE163" s="150">
        <f t="shared" si="4"/>
        <v>0</v>
      </c>
      <c r="BF163" s="150">
        <f t="shared" si="5"/>
        <v>0</v>
      </c>
      <c r="BG163" s="150">
        <f t="shared" si="6"/>
        <v>0</v>
      </c>
      <c r="BH163" s="150">
        <f t="shared" si="7"/>
        <v>0</v>
      </c>
      <c r="BI163" s="150">
        <f t="shared" si="8"/>
        <v>0</v>
      </c>
      <c r="BJ163" s="2" t="s">
        <v>18</v>
      </c>
      <c r="BK163" s="150">
        <f t="shared" si="9"/>
        <v>0</v>
      </c>
      <c r="BL163" s="2" t="s">
        <v>144</v>
      </c>
      <c r="BM163" s="149" t="s">
        <v>753</v>
      </c>
    </row>
    <row r="164" spans="1:65" s="17" customFormat="1" ht="16.5" customHeight="1">
      <c r="A164" s="13"/>
      <c r="B164" s="142"/>
      <c r="C164" s="242" t="s">
        <v>74</v>
      </c>
      <c r="D164" s="242" t="s">
        <v>191</v>
      </c>
      <c r="E164" s="243" t="s">
        <v>754</v>
      </c>
      <c r="F164" s="244" t="s">
        <v>755</v>
      </c>
      <c r="G164" s="245" t="s">
        <v>256</v>
      </c>
      <c r="H164" s="246">
        <v>1</v>
      </c>
      <c r="I164" s="163"/>
      <c r="J164" s="260">
        <f t="shared" si="0"/>
        <v>0</v>
      </c>
      <c r="K164" s="164"/>
      <c r="L164" s="165"/>
      <c r="M164" s="166"/>
      <c r="N164" s="167" t="s">
        <v>39</v>
      </c>
      <c r="O164" s="147">
        <v>0</v>
      </c>
      <c r="P164" s="147">
        <f t="shared" si="1"/>
        <v>0</v>
      </c>
      <c r="Q164" s="147">
        <v>0</v>
      </c>
      <c r="R164" s="147">
        <f t="shared" si="2"/>
        <v>0</v>
      </c>
      <c r="S164" s="147">
        <v>0</v>
      </c>
      <c r="T164" s="148">
        <f t="shared" si="3"/>
        <v>0</v>
      </c>
      <c r="U164" s="13"/>
      <c r="V164" s="13"/>
      <c r="W164" s="13"/>
      <c r="X164" s="13"/>
      <c r="Y164" s="13"/>
      <c r="Z164" s="13"/>
      <c r="AA164" s="13"/>
      <c r="AB164" s="13"/>
      <c r="AC164" s="13"/>
      <c r="AD164" s="13"/>
      <c r="AE164" s="13"/>
      <c r="AR164" s="149" t="s">
        <v>194</v>
      </c>
      <c r="AT164" s="149" t="s">
        <v>191</v>
      </c>
      <c r="AU164" s="149" t="s">
        <v>85</v>
      </c>
      <c r="AY164" s="2" t="s">
        <v>137</v>
      </c>
      <c r="BE164" s="150">
        <f t="shared" si="4"/>
        <v>0</v>
      </c>
      <c r="BF164" s="150">
        <f t="shared" si="5"/>
        <v>0</v>
      </c>
      <c r="BG164" s="150">
        <f t="shared" si="6"/>
        <v>0</v>
      </c>
      <c r="BH164" s="150">
        <f t="shared" si="7"/>
        <v>0</v>
      </c>
      <c r="BI164" s="150">
        <f t="shared" si="8"/>
        <v>0</v>
      </c>
      <c r="BJ164" s="2" t="s">
        <v>18</v>
      </c>
      <c r="BK164" s="150">
        <f t="shared" si="9"/>
        <v>0</v>
      </c>
      <c r="BL164" s="2" t="s">
        <v>144</v>
      </c>
      <c r="BM164" s="149" t="s">
        <v>756</v>
      </c>
    </row>
    <row r="165" spans="1:65" s="17" customFormat="1" ht="44.25" customHeight="1">
      <c r="A165" s="13"/>
      <c r="B165" s="142"/>
      <c r="C165" s="242" t="s">
        <v>74</v>
      </c>
      <c r="D165" s="242" t="s">
        <v>191</v>
      </c>
      <c r="E165" s="243" t="s">
        <v>757</v>
      </c>
      <c r="F165" s="244" t="s">
        <v>758</v>
      </c>
      <c r="G165" s="245" t="s">
        <v>256</v>
      </c>
      <c r="H165" s="246">
        <v>1</v>
      </c>
      <c r="I165" s="163"/>
      <c r="J165" s="260">
        <f t="shared" si="0"/>
        <v>0</v>
      </c>
      <c r="K165" s="164"/>
      <c r="L165" s="165"/>
      <c r="M165" s="166"/>
      <c r="N165" s="167" t="s">
        <v>39</v>
      </c>
      <c r="O165" s="147">
        <v>0</v>
      </c>
      <c r="P165" s="147">
        <f t="shared" si="1"/>
        <v>0</v>
      </c>
      <c r="Q165" s="147">
        <v>0</v>
      </c>
      <c r="R165" s="147">
        <f t="shared" si="2"/>
        <v>0</v>
      </c>
      <c r="S165" s="147">
        <v>0</v>
      </c>
      <c r="T165" s="148">
        <f t="shared" si="3"/>
        <v>0</v>
      </c>
      <c r="U165" s="13"/>
      <c r="V165" s="13"/>
      <c r="W165" s="13"/>
      <c r="X165" s="13"/>
      <c r="Y165" s="13"/>
      <c r="Z165" s="13"/>
      <c r="AA165" s="13"/>
      <c r="AB165" s="13"/>
      <c r="AC165" s="13"/>
      <c r="AD165" s="13"/>
      <c r="AE165" s="13"/>
      <c r="AR165" s="149" t="s">
        <v>194</v>
      </c>
      <c r="AT165" s="149" t="s">
        <v>191</v>
      </c>
      <c r="AU165" s="149" t="s">
        <v>85</v>
      </c>
      <c r="AY165" s="2" t="s">
        <v>137</v>
      </c>
      <c r="BE165" s="150">
        <f t="shared" si="4"/>
        <v>0</v>
      </c>
      <c r="BF165" s="150">
        <f t="shared" si="5"/>
        <v>0</v>
      </c>
      <c r="BG165" s="150">
        <f t="shared" si="6"/>
        <v>0</v>
      </c>
      <c r="BH165" s="150">
        <f t="shared" si="7"/>
        <v>0</v>
      </c>
      <c r="BI165" s="150">
        <f t="shared" si="8"/>
        <v>0</v>
      </c>
      <c r="BJ165" s="2" t="s">
        <v>18</v>
      </c>
      <c r="BK165" s="150">
        <f t="shared" si="9"/>
        <v>0</v>
      </c>
      <c r="BL165" s="2" t="s">
        <v>144</v>
      </c>
      <c r="BM165" s="149" t="s">
        <v>759</v>
      </c>
    </row>
    <row r="166" spans="1:65" s="17" customFormat="1" ht="77.25" customHeight="1">
      <c r="A166" s="13"/>
      <c r="B166" s="142"/>
      <c r="C166" s="242" t="s">
        <v>74</v>
      </c>
      <c r="D166" s="242" t="s">
        <v>191</v>
      </c>
      <c r="E166" s="243" t="s">
        <v>760</v>
      </c>
      <c r="F166" s="244" t="s">
        <v>761</v>
      </c>
      <c r="G166" s="245" t="s">
        <v>256</v>
      </c>
      <c r="H166" s="246">
        <v>1</v>
      </c>
      <c r="I166" s="163"/>
      <c r="J166" s="260">
        <f t="shared" si="0"/>
        <v>0</v>
      </c>
      <c r="K166" s="164"/>
      <c r="L166" s="165"/>
      <c r="M166" s="166"/>
      <c r="N166" s="167" t="s">
        <v>39</v>
      </c>
      <c r="O166" s="147">
        <v>0</v>
      </c>
      <c r="P166" s="147">
        <f t="shared" si="1"/>
        <v>0</v>
      </c>
      <c r="Q166" s="147">
        <v>0</v>
      </c>
      <c r="R166" s="147">
        <f t="shared" si="2"/>
        <v>0</v>
      </c>
      <c r="S166" s="147">
        <v>0</v>
      </c>
      <c r="T166" s="148">
        <f t="shared" si="3"/>
        <v>0</v>
      </c>
      <c r="U166" s="13"/>
      <c r="V166" s="13"/>
      <c r="W166" s="13"/>
      <c r="X166" s="13"/>
      <c r="Y166" s="13"/>
      <c r="Z166" s="13"/>
      <c r="AA166" s="13"/>
      <c r="AB166" s="13"/>
      <c r="AC166" s="13"/>
      <c r="AD166" s="13"/>
      <c r="AE166" s="13"/>
      <c r="AR166" s="149" t="s">
        <v>194</v>
      </c>
      <c r="AT166" s="149" t="s">
        <v>191</v>
      </c>
      <c r="AU166" s="149" t="s">
        <v>85</v>
      </c>
      <c r="AY166" s="2" t="s">
        <v>137</v>
      </c>
      <c r="BE166" s="150">
        <f t="shared" si="4"/>
        <v>0</v>
      </c>
      <c r="BF166" s="150">
        <f t="shared" si="5"/>
        <v>0</v>
      </c>
      <c r="BG166" s="150">
        <f t="shared" si="6"/>
        <v>0</v>
      </c>
      <c r="BH166" s="150">
        <f t="shared" si="7"/>
        <v>0</v>
      </c>
      <c r="BI166" s="150">
        <f t="shared" si="8"/>
        <v>0</v>
      </c>
      <c r="BJ166" s="2" t="s">
        <v>18</v>
      </c>
      <c r="BK166" s="150">
        <f t="shared" si="9"/>
        <v>0</v>
      </c>
      <c r="BL166" s="2" t="s">
        <v>144</v>
      </c>
      <c r="BM166" s="149" t="s">
        <v>762</v>
      </c>
    </row>
    <row r="167" spans="1:65" s="129" customFormat="1" ht="22.9" customHeight="1">
      <c r="B167" s="130"/>
      <c r="C167" s="222"/>
      <c r="D167" s="223" t="s">
        <v>73</v>
      </c>
      <c r="E167" s="225" t="s">
        <v>763</v>
      </c>
      <c r="F167" s="225" t="s">
        <v>764</v>
      </c>
      <c r="G167" s="222"/>
      <c r="H167" s="222"/>
      <c r="I167" s="172"/>
      <c r="J167" s="258">
        <f>BK167</f>
        <v>0</v>
      </c>
      <c r="L167" s="130"/>
      <c r="M167" s="134"/>
      <c r="N167" s="135"/>
      <c r="O167" s="135"/>
      <c r="P167" s="136">
        <f>P168</f>
        <v>0</v>
      </c>
      <c r="Q167" s="135"/>
      <c r="R167" s="136">
        <f>R168</f>
        <v>0</v>
      </c>
      <c r="S167" s="135"/>
      <c r="T167" s="137">
        <f>T168</f>
        <v>0</v>
      </c>
      <c r="AR167" s="131" t="s">
        <v>18</v>
      </c>
      <c r="AT167" s="138" t="s">
        <v>73</v>
      </c>
      <c r="AU167" s="138" t="s">
        <v>18</v>
      </c>
      <c r="AY167" s="131" t="s">
        <v>137</v>
      </c>
      <c r="BK167" s="139">
        <f>BK168</f>
        <v>0</v>
      </c>
    </row>
    <row r="168" spans="1:65" s="17" customFormat="1" ht="76.349999999999994" customHeight="1">
      <c r="A168" s="13"/>
      <c r="B168" s="142"/>
      <c r="C168" s="242" t="s">
        <v>74</v>
      </c>
      <c r="D168" s="242" t="s">
        <v>191</v>
      </c>
      <c r="E168" s="243" t="s">
        <v>765</v>
      </c>
      <c r="F168" s="244" t="s">
        <v>766</v>
      </c>
      <c r="G168" s="245" t="s">
        <v>256</v>
      </c>
      <c r="H168" s="246">
        <v>1</v>
      </c>
      <c r="I168" s="163"/>
      <c r="J168" s="260">
        <f>ROUND(I168*H168,2)</f>
        <v>0</v>
      </c>
      <c r="K168" s="164"/>
      <c r="L168" s="165"/>
      <c r="M168" s="166"/>
      <c r="N168" s="167" t="s">
        <v>39</v>
      </c>
      <c r="O168" s="147">
        <v>0</v>
      </c>
      <c r="P168" s="147">
        <f>O168*H168</f>
        <v>0</v>
      </c>
      <c r="Q168" s="147">
        <v>0</v>
      </c>
      <c r="R168" s="147">
        <f>Q168*H168</f>
        <v>0</v>
      </c>
      <c r="S168" s="147">
        <v>0</v>
      </c>
      <c r="T168" s="148">
        <f>S168*H168</f>
        <v>0</v>
      </c>
      <c r="U168" s="13"/>
      <c r="V168" s="13"/>
      <c r="W168" s="13"/>
      <c r="X168" s="13"/>
      <c r="Y168" s="13"/>
      <c r="Z168" s="13"/>
      <c r="AA168" s="13"/>
      <c r="AB168" s="13"/>
      <c r="AC168" s="13"/>
      <c r="AD168" s="13"/>
      <c r="AE168" s="13"/>
      <c r="AR168" s="149" t="s">
        <v>194</v>
      </c>
      <c r="AT168" s="149" t="s">
        <v>191</v>
      </c>
      <c r="AU168" s="149" t="s">
        <v>85</v>
      </c>
      <c r="AY168" s="2" t="s">
        <v>137</v>
      </c>
      <c r="BE168" s="150">
        <f>IF(N168="základní",J168,0)</f>
        <v>0</v>
      </c>
      <c r="BF168" s="150">
        <f>IF(N168="snížená",J168,0)</f>
        <v>0</v>
      </c>
      <c r="BG168" s="150">
        <f>IF(N168="zákl. přenesená",J168,0)</f>
        <v>0</v>
      </c>
      <c r="BH168" s="150">
        <f>IF(N168="sníž. přenesená",J168,0)</f>
        <v>0</v>
      </c>
      <c r="BI168" s="150">
        <f>IF(N168="nulová",J168,0)</f>
        <v>0</v>
      </c>
      <c r="BJ168" s="2" t="s">
        <v>18</v>
      </c>
      <c r="BK168" s="150">
        <f>ROUND(I168*H168,2)</f>
        <v>0</v>
      </c>
      <c r="BL168" s="2" t="s">
        <v>144</v>
      </c>
      <c r="BM168" s="149" t="s">
        <v>767</v>
      </c>
    </row>
    <row r="169" spans="1:65" s="129" customFormat="1" ht="22.9" customHeight="1">
      <c r="B169" s="130"/>
      <c r="C169" s="222"/>
      <c r="D169" s="223" t="s">
        <v>73</v>
      </c>
      <c r="E169" s="225" t="s">
        <v>768</v>
      </c>
      <c r="F169" s="225" t="s">
        <v>769</v>
      </c>
      <c r="G169" s="222"/>
      <c r="H169" s="222"/>
      <c r="I169" s="172"/>
      <c r="J169" s="258">
        <f>BK169</f>
        <v>0</v>
      </c>
      <c r="L169" s="130"/>
      <c r="M169" s="134"/>
      <c r="N169" s="135"/>
      <c r="O169" s="135"/>
      <c r="P169" s="136">
        <f>SUM(P170:P193)</f>
        <v>0</v>
      </c>
      <c r="Q169" s="135"/>
      <c r="R169" s="136">
        <f>SUM(R170:R193)</f>
        <v>0</v>
      </c>
      <c r="S169" s="135"/>
      <c r="T169" s="137">
        <f>SUM(T170:T193)</f>
        <v>0</v>
      </c>
      <c r="AR169" s="131" t="s">
        <v>18</v>
      </c>
      <c r="AT169" s="138" t="s">
        <v>73</v>
      </c>
      <c r="AU169" s="138" t="s">
        <v>18</v>
      </c>
      <c r="AY169" s="131" t="s">
        <v>137</v>
      </c>
      <c r="BK169" s="139">
        <f>SUM(BK170:BK193)</f>
        <v>0</v>
      </c>
    </row>
    <row r="170" spans="1:65" s="17" customFormat="1" ht="24.2" customHeight="1">
      <c r="A170" s="13"/>
      <c r="B170" s="142"/>
      <c r="C170" s="242" t="s">
        <v>74</v>
      </c>
      <c r="D170" s="242" t="s">
        <v>191</v>
      </c>
      <c r="E170" s="243" t="s">
        <v>770</v>
      </c>
      <c r="F170" s="244" t="s">
        <v>771</v>
      </c>
      <c r="G170" s="245" t="s">
        <v>256</v>
      </c>
      <c r="H170" s="246">
        <v>1</v>
      </c>
      <c r="I170" s="163"/>
      <c r="J170" s="260">
        <f t="shared" ref="J170:J193" si="10">ROUND(I170*H170,2)</f>
        <v>0</v>
      </c>
      <c r="K170" s="164"/>
      <c r="L170" s="165"/>
      <c r="M170" s="166"/>
      <c r="N170" s="167" t="s">
        <v>39</v>
      </c>
      <c r="O170" s="147">
        <v>0</v>
      </c>
      <c r="P170" s="147">
        <f t="shared" ref="P170:P193" si="11">O170*H170</f>
        <v>0</v>
      </c>
      <c r="Q170" s="147">
        <v>0</v>
      </c>
      <c r="R170" s="147">
        <f t="shared" ref="R170:R193" si="12">Q170*H170</f>
        <v>0</v>
      </c>
      <c r="S170" s="147">
        <v>0</v>
      </c>
      <c r="T170" s="148">
        <f t="shared" ref="T170:T193" si="13">S170*H170</f>
        <v>0</v>
      </c>
      <c r="U170" s="13"/>
      <c r="V170" s="13"/>
      <c r="W170" s="13"/>
      <c r="X170" s="13"/>
      <c r="Y170" s="13"/>
      <c r="Z170" s="13"/>
      <c r="AA170" s="13"/>
      <c r="AB170" s="13"/>
      <c r="AC170" s="13"/>
      <c r="AD170" s="13"/>
      <c r="AE170" s="13"/>
      <c r="AR170" s="149" t="s">
        <v>194</v>
      </c>
      <c r="AT170" s="149" t="s">
        <v>191</v>
      </c>
      <c r="AU170" s="149" t="s">
        <v>85</v>
      </c>
      <c r="AY170" s="2" t="s">
        <v>137</v>
      </c>
      <c r="BE170" s="150">
        <f t="shared" ref="BE170:BE193" si="14">IF(N170="základní",J170,0)</f>
        <v>0</v>
      </c>
      <c r="BF170" s="150">
        <f t="shared" ref="BF170:BF193" si="15">IF(N170="snížená",J170,0)</f>
        <v>0</v>
      </c>
      <c r="BG170" s="150">
        <f t="shared" ref="BG170:BG193" si="16">IF(N170="zákl. přenesená",J170,0)</f>
        <v>0</v>
      </c>
      <c r="BH170" s="150">
        <f t="shared" ref="BH170:BH193" si="17">IF(N170="sníž. přenesená",J170,0)</f>
        <v>0</v>
      </c>
      <c r="BI170" s="150">
        <f t="shared" ref="BI170:BI193" si="18">IF(N170="nulová",J170,0)</f>
        <v>0</v>
      </c>
      <c r="BJ170" s="2" t="s">
        <v>18</v>
      </c>
      <c r="BK170" s="150">
        <f t="shared" ref="BK170:BK193" si="19">ROUND(I170*H170,2)</f>
        <v>0</v>
      </c>
      <c r="BL170" s="2" t="s">
        <v>144</v>
      </c>
      <c r="BM170" s="149" t="s">
        <v>772</v>
      </c>
    </row>
    <row r="171" spans="1:65" s="17" customFormat="1" ht="16.5" customHeight="1">
      <c r="A171" s="13"/>
      <c r="B171" s="142"/>
      <c r="C171" s="242" t="s">
        <v>74</v>
      </c>
      <c r="D171" s="242" t="s">
        <v>191</v>
      </c>
      <c r="E171" s="243" t="s">
        <v>773</v>
      </c>
      <c r="F171" s="244" t="s">
        <v>774</v>
      </c>
      <c r="G171" s="245" t="s">
        <v>256</v>
      </c>
      <c r="H171" s="246">
        <v>1</v>
      </c>
      <c r="I171" s="163"/>
      <c r="J171" s="260">
        <f t="shared" si="10"/>
        <v>0</v>
      </c>
      <c r="K171" s="164"/>
      <c r="L171" s="165"/>
      <c r="M171" s="166"/>
      <c r="N171" s="167" t="s">
        <v>39</v>
      </c>
      <c r="O171" s="147">
        <v>0</v>
      </c>
      <c r="P171" s="147">
        <f t="shared" si="11"/>
        <v>0</v>
      </c>
      <c r="Q171" s="147">
        <v>0</v>
      </c>
      <c r="R171" s="147">
        <f t="shared" si="12"/>
        <v>0</v>
      </c>
      <c r="S171" s="147">
        <v>0</v>
      </c>
      <c r="T171" s="148">
        <f t="shared" si="13"/>
        <v>0</v>
      </c>
      <c r="U171" s="13"/>
      <c r="V171" s="13"/>
      <c r="W171" s="13"/>
      <c r="X171" s="13"/>
      <c r="Y171" s="13"/>
      <c r="Z171" s="13"/>
      <c r="AA171" s="13"/>
      <c r="AB171" s="13"/>
      <c r="AC171" s="13"/>
      <c r="AD171" s="13"/>
      <c r="AE171" s="13"/>
      <c r="AR171" s="149" t="s">
        <v>194</v>
      </c>
      <c r="AT171" s="149" t="s">
        <v>191</v>
      </c>
      <c r="AU171" s="149" t="s">
        <v>85</v>
      </c>
      <c r="AY171" s="2" t="s">
        <v>137</v>
      </c>
      <c r="BE171" s="150">
        <f t="shared" si="14"/>
        <v>0</v>
      </c>
      <c r="BF171" s="150">
        <f t="shared" si="15"/>
        <v>0</v>
      </c>
      <c r="BG171" s="150">
        <f t="shared" si="16"/>
        <v>0</v>
      </c>
      <c r="BH171" s="150">
        <f t="shared" si="17"/>
        <v>0</v>
      </c>
      <c r="BI171" s="150">
        <f t="shared" si="18"/>
        <v>0</v>
      </c>
      <c r="BJ171" s="2" t="s">
        <v>18</v>
      </c>
      <c r="BK171" s="150">
        <f t="shared" si="19"/>
        <v>0</v>
      </c>
      <c r="BL171" s="2" t="s">
        <v>144</v>
      </c>
      <c r="BM171" s="149" t="s">
        <v>775</v>
      </c>
    </row>
    <row r="172" spans="1:65" s="17" customFormat="1" ht="16.5" customHeight="1">
      <c r="A172" s="13"/>
      <c r="B172" s="142"/>
      <c r="C172" s="242" t="s">
        <v>74</v>
      </c>
      <c r="D172" s="242" t="s">
        <v>191</v>
      </c>
      <c r="E172" s="243" t="s">
        <v>776</v>
      </c>
      <c r="F172" s="244" t="s">
        <v>777</v>
      </c>
      <c r="G172" s="245" t="s">
        <v>256</v>
      </c>
      <c r="H172" s="246">
        <v>1</v>
      </c>
      <c r="I172" s="163"/>
      <c r="J172" s="260">
        <f t="shared" si="10"/>
        <v>0</v>
      </c>
      <c r="K172" s="164"/>
      <c r="L172" s="165"/>
      <c r="M172" s="166"/>
      <c r="N172" s="167" t="s">
        <v>39</v>
      </c>
      <c r="O172" s="147">
        <v>0</v>
      </c>
      <c r="P172" s="147">
        <f t="shared" si="11"/>
        <v>0</v>
      </c>
      <c r="Q172" s="147">
        <v>0</v>
      </c>
      <c r="R172" s="147">
        <f t="shared" si="12"/>
        <v>0</v>
      </c>
      <c r="S172" s="147">
        <v>0</v>
      </c>
      <c r="T172" s="148">
        <f t="shared" si="13"/>
        <v>0</v>
      </c>
      <c r="U172" s="13"/>
      <c r="V172" s="13"/>
      <c r="W172" s="13"/>
      <c r="X172" s="13"/>
      <c r="Y172" s="13"/>
      <c r="Z172" s="13"/>
      <c r="AA172" s="13"/>
      <c r="AB172" s="13"/>
      <c r="AC172" s="13"/>
      <c r="AD172" s="13"/>
      <c r="AE172" s="13"/>
      <c r="AR172" s="149" t="s">
        <v>194</v>
      </c>
      <c r="AT172" s="149" t="s">
        <v>191</v>
      </c>
      <c r="AU172" s="149" t="s">
        <v>85</v>
      </c>
      <c r="AY172" s="2" t="s">
        <v>137</v>
      </c>
      <c r="BE172" s="150">
        <f t="shared" si="14"/>
        <v>0</v>
      </c>
      <c r="BF172" s="150">
        <f t="shared" si="15"/>
        <v>0</v>
      </c>
      <c r="BG172" s="150">
        <f t="shared" si="16"/>
        <v>0</v>
      </c>
      <c r="BH172" s="150">
        <f t="shared" si="17"/>
        <v>0</v>
      </c>
      <c r="BI172" s="150">
        <f t="shared" si="18"/>
        <v>0</v>
      </c>
      <c r="BJ172" s="2" t="s">
        <v>18</v>
      </c>
      <c r="BK172" s="150">
        <f t="shared" si="19"/>
        <v>0</v>
      </c>
      <c r="BL172" s="2" t="s">
        <v>144</v>
      </c>
      <c r="BM172" s="149" t="s">
        <v>778</v>
      </c>
    </row>
    <row r="173" spans="1:65" s="17" customFormat="1" ht="16.5" customHeight="1">
      <c r="A173" s="13"/>
      <c r="B173" s="142"/>
      <c r="C173" s="242" t="s">
        <v>74</v>
      </c>
      <c r="D173" s="242" t="s">
        <v>191</v>
      </c>
      <c r="E173" s="243" t="s">
        <v>779</v>
      </c>
      <c r="F173" s="244" t="s">
        <v>780</v>
      </c>
      <c r="G173" s="245" t="s">
        <v>256</v>
      </c>
      <c r="H173" s="246">
        <v>1</v>
      </c>
      <c r="I173" s="163"/>
      <c r="J173" s="260">
        <f t="shared" si="10"/>
        <v>0</v>
      </c>
      <c r="K173" s="164"/>
      <c r="L173" s="165"/>
      <c r="M173" s="166"/>
      <c r="N173" s="167" t="s">
        <v>39</v>
      </c>
      <c r="O173" s="147">
        <v>0</v>
      </c>
      <c r="P173" s="147">
        <f t="shared" si="11"/>
        <v>0</v>
      </c>
      <c r="Q173" s="147">
        <v>0</v>
      </c>
      <c r="R173" s="147">
        <f t="shared" si="12"/>
        <v>0</v>
      </c>
      <c r="S173" s="147">
        <v>0</v>
      </c>
      <c r="T173" s="148">
        <f t="shared" si="13"/>
        <v>0</v>
      </c>
      <c r="U173" s="13"/>
      <c r="V173" s="13"/>
      <c r="W173" s="13"/>
      <c r="X173" s="13"/>
      <c r="Y173" s="13"/>
      <c r="Z173" s="13"/>
      <c r="AA173" s="13"/>
      <c r="AB173" s="13"/>
      <c r="AC173" s="13"/>
      <c r="AD173" s="13"/>
      <c r="AE173" s="13"/>
      <c r="AR173" s="149" t="s">
        <v>194</v>
      </c>
      <c r="AT173" s="149" t="s">
        <v>191</v>
      </c>
      <c r="AU173" s="149" t="s">
        <v>85</v>
      </c>
      <c r="AY173" s="2" t="s">
        <v>137</v>
      </c>
      <c r="BE173" s="150">
        <f t="shared" si="14"/>
        <v>0</v>
      </c>
      <c r="BF173" s="150">
        <f t="shared" si="15"/>
        <v>0</v>
      </c>
      <c r="BG173" s="150">
        <f t="shared" si="16"/>
        <v>0</v>
      </c>
      <c r="BH173" s="150">
        <f t="shared" si="17"/>
        <v>0</v>
      </c>
      <c r="BI173" s="150">
        <f t="shared" si="18"/>
        <v>0</v>
      </c>
      <c r="BJ173" s="2" t="s">
        <v>18</v>
      </c>
      <c r="BK173" s="150">
        <f t="shared" si="19"/>
        <v>0</v>
      </c>
      <c r="BL173" s="2" t="s">
        <v>144</v>
      </c>
      <c r="BM173" s="149" t="s">
        <v>781</v>
      </c>
    </row>
    <row r="174" spans="1:65" s="17" customFormat="1" ht="24.2" customHeight="1">
      <c r="A174" s="13"/>
      <c r="B174" s="142"/>
      <c r="C174" s="242" t="s">
        <v>74</v>
      </c>
      <c r="D174" s="242" t="s">
        <v>191</v>
      </c>
      <c r="E174" s="243" t="s">
        <v>782</v>
      </c>
      <c r="F174" s="244" t="s">
        <v>783</v>
      </c>
      <c r="G174" s="245" t="s">
        <v>256</v>
      </c>
      <c r="H174" s="246">
        <v>4</v>
      </c>
      <c r="I174" s="163"/>
      <c r="J174" s="260">
        <f t="shared" si="10"/>
        <v>0</v>
      </c>
      <c r="K174" s="164"/>
      <c r="L174" s="165"/>
      <c r="M174" s="166"/>
      <c r="N174" s="167" t="s">
        <v>39</v>
      </c>
      <c r="O174" s="147">
        <v>0</v>
      </c>
      <c r="P174" s="147">
        <f t="shared" si="11"/>
        <v>0</v>
      </c>
      <c r="Q174" s="147">
        <v>0</v>
      </c>
      <c r="R174" s="147">
        <f t="shared" si="12"/>
        <v>0</v>
      </c>
      <c r="S174" s="147">
        <v>0</v>
      </c>
      <c r="T174" s="148">
        <f t="shared" si="13"/>
        <v>0</v>
      </c>
      <c r="U174" s="13"/>
      <c r="V174" s="13"/>
      <c r="W174" s="13"/>
      <c r="X174" s="13"/>
      <c r="Y174" s="13"/>
      <c r="Z174" s="13"/>
      <c r="AA174" s="13"/>
      <c r="AB174" s="13"/>
      <c r="AC174" s="13"/>
      <c r="AD174" s="13"/>
      <c r="AE174" s="13"/>
      <c r="AR174" s="149" t="s">
        <v>194</v>
      </c>
      <c r="AT174" s="149" t="s">
        <v>191</v>
      </c>
      <c r="AU174" s="149" t="s">
        <v>85</v>
      </c>
      <c r="AY174" s="2" t="s">
        <v>137</v>
      </c>
      <c r="BE174" s="150">
        <f t="shared" si="14"/>
        <v>0</v>
      </c>
      <c r="BF174" s="150">
        <f t="shared" si="15"/>
        <v>0</v>
      </c>
      <c r="BG174" s="150">
        <f t="shared" si="16"/>
        <v>0</v>
      </c>
      <c r="BH174" s="150">
        <f t="shared" si="17"/>
        <v>0</v>
      </c>
      <c r="BI174" s="150">
        <f t="shared" si="18"/>
        <v>0</v>
      </c>
      <c r="BJ174" s="2" t="s">
        <v>18</v>
      </c>
      <c r="BK174" s="150">
        <f t="shared" si="19"/>
        <v>0</v>
      </c>
      <c r="BL174" s="2" t="s">
        <v>144</v>
      </c>
      <c r="BM174" s="149" t="s">
        <v>784</v>
      </c>
    </row>
    <row r="175" spans="1:65" s="17" customFormat="1" ht="24.2" customHeight="1">
      <c r="A175" s="13"/>
      <c r="B175" s="142"/>
      <c r="C175" s="242" t="s">
        <v>74</v>
      </c>
      <c r="D175" s="242" t="s">
        <v>191</v>
      </c>
      <c r="E175" s="243" t="s">
        <v>785</v>
      </c>
      <c r="F175" s="244" t="s">
        <v>786</v>
      </c>
      <c r="G175" s="245" t="s">
        <v>256</v>
      </c>
      <c r="H175" s="246">
        <v>1</v>
      </c>
      <c r="I175" s="163"/>
      <c r="J175" s="260">
        <f t="shared" si="10"/>
        <v>0</v>
      </c>
      <c r="K175" s="164"/>
      <c r="L175" s="165"/>
      <c r="M175" s="166"/>
      <c r="N175" s="167" t="s">
        <v>39</v>
      </c>
      <c r="O175" s="147">
        <v>0</v>
      </c>
      <c r="P175" s="147">
        <f t="shared" si="11"/>
        <v>0</v>
      </c>
      <c r="Q175" s="147">
        <v>0</v>
      </c>
      <c r="R175" s="147">
        <f t="shared" si="12"/>
        <v>0</v>
      </c>
      <c r="S175" s="147">
        <v>0</v>
      </c>
      <c r="T175" s="148">
        <f t="shared" si="13"/>
        <v>0</v>
      </c>
      <c r="U175" s="13"/>
      <c r="V175" s="13"/>
      <c r="W175" s="13"/>
      <c r="X175" s="13"/>
      <c r="Y175" s="13"/>
      <c r="Z175" s="13"/>
      <c r="AA175" s="13"/>
      <c r="AB175" s="13"/>
      <c r="AC175" s="13"/>
      <c r="AD175" s="13"/>
      <c r="AE175" s="13"/>
      <c r="AR175" s="149" t="s">
        <v>194</v>
      </c>
      <c r="AT175" s="149" t="s">
        <v>191</v>
      </c>
      <c r="AU175" s="149" t="s">
        <v>85</v>
      </c>
      <c r="AY175" s="2" t="s">
        <v>137</v>
      </c>
      <c r="BE175" s="150">
        <f t="shared" si="14"/>
        <v>0</v>
      </c>
      <c r="BF175" s="150">
        <f t="shared" si="15"/>
        <v>0</v>
      </c>
      <c r="BG175" s="150">
        <f t="shared" si="16"/>
        <v>0</v>
      </c>
      <c r="BH175" s="150">
        <f t="shared" si="17"/>
        <v>0</v>
      </c>
      <c r="BI175" s="150">
        <f t="shared" si="18"/>
        <v>0</v>
      </c>
      <c r="BJ175" s="2" t="s">
        <v>18</v>
      </c>
      <c r="BK175" s="150">
        <f t="shared" si="19"/>
        <v>0</v>
      </c>
      <c r="BL175" s="2" t="s">
        <v>144</v>
      </c>
      <c r="BM175" s="149" t="s">
        <v>787</v>
      </c>
    </row>
    <row r="176" spans="1:65" s="17" customFormat="1" ht="16.5" customHeight="1">
      <c r="A176" s="13"/>
      <c r="B176" s="142"/>
      <c r="C176" s="242" t="s">
        <v>74</v>
      </c>
      <c r="D176" s="242" t="s">
        <v>191</v>
      </c>
      <c r="E176" s="243" t="s">
        <v>788</v>
      </c>
      <c r="F176" s="244" t="s">
        <v>789</v>
      </c>
      <c r="G176" s="245" t="s">
        <v>256</v>
      </c>
      <c r="H176" s="246">
        <v>1</v>
      </c>
      <c r="I176" s="163"/>
      <c r="J176" s="260">
        <f t="shared" si="10"/>
        <v>0</v>
      </c>
      <c r="K176" s="164"/>
      <c r="L176" s="165"/>
      <c r="M176" s="166"/>
      <c r="N176" s="167" t="s">
        <v>39</v>
      </c>
      <c r="O176" s="147">
        <v>0</v>
      </c>
      <c r="P176" s="147">
        <f t="shared" si="11"/>
        <v>0</v>
      </c>
      <c r="Q176" s="147">
        <v>0</v>
      </c>
      <c r="R176" s="147">
        <f t="shared" si="12"/>
        <v>0</v>
      </c>
      <c r="S176" s="147">
        <v>0</v>
      </c>
      <c r="T176" s="148">
        <f t="shared" si="13"/>
        <v>0</v>
      </c>
      <c r="U176" s="13"/>
      <c r="V176" s="13"/>
      <c r="W176" s="13"/>
      <c r="X176" s="13"/>
      <c r="Y176" s="13"/>
      <c r="Z176" s="13"/>
      <c r="AA176" s="13"/>
      <c r="AB176" s="13"/>
      <c r="AC176" s="13"/>
      <c r="AD176" s="13"/>
      <c r="AE176" s="13"/>
      <c r="AR176" s="149" t="s">
        <v>194</v>
      </c>
      <c r="AT176" s="149" t="s">
        <v>191</v>
      </c>
      <c r="AU176" s="149" t="s">
        <v>85</v>
      </c>
      <c r="AY176" s="2" t="s">
        <v>137</v>
      </c>
      <c r="BE176" s="150">
        <f t="shared" si="14"/>
        <v>0</v>
      </c>
      <c r="BF176" s="150">
        <f t="shared" si="15"/>
        <v>0</v>
      </c>
      <c r="BG176" s="150">
        <f t="shared" si="16"/>
        <v>0</v>
      </c>
      <c r="BH176" s="150">
        <f t="shared" si="17"/>
        <v>0</v>
      </c>
      <c r="BI176" s="150">
        <f t="shared" si="18"/>
        <v>0</v>
      </c>
      <c r="BJ176" s="2" t="s">
        <v>18</v>
      </c>
      <c r="BK176" s="150">
        <f t="shared" si="19"/>
        <v>0</v>
      </c>
      <c r="BL176" s="2" t="s">
        <v>144</v>
      </c>
      <c r="BM176" s="149" t="s">
        <v>790</v>
      </c>
    </row>
    <row r="177" spans="1:65" s="17" customFormat="1" ht="16.5" customHeight="1">
      <c r="A177" s="13"/>
      <c r="B177" s="142"/>
      <c r="C177" s="242" t="s">
        <v>74</v>
      </c>
      <c r="D177" s="242" t="s">
        <v>191</v>
      </c>
      <c r="E177" s="243" t="s">
        <v>791</v>
      </c>
      <c r="F177" s="244" t="s">
        <v>792</v>
      </c>
      <c r="G177" s="245" t="s">
        <v>256</v>
      </c>
      <c r="H177" s="246">
        <v>2</v>
      </c>
      <c r="I177" s="163"/>
      <c r="J177" s="260">
        <f t="shared" si="10"/>
        <v>0</v>
      </c>
      <c r="K177" s="164"/>
      <c r="L177" s="165"/>
      <c r="M177" s="166"/>
      <c r="N177" s="167" t="s">
        <v>39</v>
      </c>
      <c r="O177" s="147">
        <v>0</v>
      </c>
      <c r="P177" s="147">
        <f t="shared" si="11"/>
        <v>0</v>
      </c>
      <c r="Q177" s="147">
        <v>0</v>
      </c>
      <c r="R177" s="147">
        <f t="shared" si="12"/>
        <v>0</v>
      </c>
      <c r="S177" s="147">
        <v>0</v>
      </c>
      <c r="T177" s="148">
        <f t="shared" si="13"/>
        <v>0</v>
      </c>
      <c r="U177" s="13"/>
      <c r="V177" s="13"/>
      <c r="W177" s="13"/>
      <c r="X177" s="13"/>
      <c r="Y177" s="13"/>
      <c r="Z177" s="13"/>
      <c r="AA177" s="13"/>
      <c r="AB177" s="13"/>
      <c r="AC177" s="13"/>
      <c r="AD177" s="13"/>
      <c r="AE177" s="13"/>
      <c r="AR177" s="149" t="s">
        <v>194</v>
      </c>
      <c r="AT177" s="149" t="s">
        <v>191</v>
      </c>
      <c r="AU177" s="149" t="s">
        <v>85</v>
      </c>
      <c r="AY177" s="2" t="s">
        <v>137</v>
      </c>
      <c r="BE177" s="150">
        <f t="shared" si="14"/>
        <v>0</v>
      </c>
      <c r="BF177" s="150">
        <f t="shared" si="15"/>
        <v>0</v>
      </c>
      <c r="BG177" s="150">
        <f t="shared" si="16"/>
        <v>0</v>
      </c>
      <c r="BH177" s="150">
        <f t="shared" si="17"/>
        <v>0</v>
      </c>
      <c r="BI177" s="150">
        <f t="shared" si="18"/>
        <v>0</v>
      </c>
      <c r="BJ177" s="2" t="s">
        <v>18</v>
      </c>
      <c r="BK177" s="150">
        <f t="shared" si="19"/>
        <v>0</v>
      </c>
      <c r="BL177" s="2" t="s">
        <v>144</v>
      </c>
      <c r="BM177" s="149" t="s">
        <v>793</v>
      </c>
    </row>
    <row r="178" spans="1:65" s="17" customFormat="1" ht="16.5" customHeight="1">
      <c r="A178" s="13"/>
      <c r="B178" s="142"/>
      <c r="C178" s="242" t="s">
        <v>74</v>
      </c>
      <c r="D178" s="242" t="s">
        <v>191</v>
      </c>
      <c r="E178" s="243" t="s">
        <v>794</v>
      </c>
      <c r="F178" s="244" t="s">
        <v>795</v>
      </c>
      <c r="G178" s="245" t="s">
        <v>256</v>
      </c>
      <c r="H178" s="246">
        <v>2</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796</v>
      </c>
    </row>
    <row r="179" spans="1:65" s="17" customFormat="1" ht="16.5" customHeight="1">
      <c r="A179" s="13"/>
      <c r="B179" s="142"/>
      <c r="C179" s="242" t="s">
        <v>74</v>
      </c>
      <c r="D179" s="242" t="s">
        <v>191</v>
      </c>
      <c r="E179" s="243" t="s">
        <v>797</v>
      </c>
      <c r="F179" s="244" t="s">
        <v>798</v>
      </c>
      <c r="G179" s="245" t="s">
        <v>256</v>
      </c>
      <c r="H179" s="246">
        <v>4</v>
      </c>
      <c r="I179" s="163"/>
      <c r="J179" s="260">
        <f t="shared" si="10"/>
        <v>0</v>
      </c>
      <c r="K179" s="164"/>
      <c r="L179" s="165"/>
      <c r="M179" s="166"/>
      <c r="N179" s="167" t="s">
        <v>39</v>
      </c>
      <c r="O179" s="147">
        <v>0</v>
      </c>
      <c r="P179" s="147">
        <f t="shared" si="11"/>
        <v>0</v>
      </c>
      <c r="Q179" s="147">
        <v>0</v>
      </c>
      <c r="R179" s="147">
        <f t="shared" si="12"/>
        <v>0</v>
      </c>
      <c r="S179" s="147">
        <v>0</v>
      </c>
      <c r="T179" s="148">
        <f t="shared" si="13"/>
        <v>0</v>
      </c>
      <c r="U179" s="13"/>
      <c r="V179" s="13"/>
      <c r="W179" s="13"/>
      <c r="X179" s="13"/>
      <c r="Y179" s="13"/>
      <c r="Z179" s="13"/>
      <c r="AA179" s="13"/>
      <c r="AB179" s="13"/>
      <c r="AC179" s="13"/>
      <c r="AD179" s="13"/>
      <c r="AE179" s="13"/>
      <c r="AR179" s="149" t="s">
        <v>194</v>
      </c>
      <c r="AT179" s="149" t="s">
        <v>191</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799</v>
      </c>
    </row>
    <row r="180" spans="1:65" s="17" customFormat="1" ht="16.5" customHeight="1">
      <c r="A180" s="13"/>
      <c r="B180" s="142"/>
      <c r="C180" s="242" t="s">
        <v>74</v>
      </c>
      <c r="D180" s="242" t="s">
        <v>191</v>
      </c>
      <c r="E180" s="243" t="s">
        <v>800</v>
      </c>
      <c r="F180" s="244" t="s">
        <v>801</v>
      </c>
      <c r="G180" s="245" t="s">
        <v>256</v>
      </c>
      <c r="H180" s="246">
        <v>1</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802</v>
      </c>
    </row>
    <row r="181" spans="1:65" s="17" customFormat="1" ht="16.5" customHeight="1">
      <c r="A181" s="13"/>
      <c r="B181" s="142"/>
      <c r="C181" s="242" t="s">
        <v>74</v>
      </c>
      <c r="D181" s="242" t="s">
        <v>191</v>
      </c>
      <c r="E181" s="243" t="s">
        <v>803</v>
      </c>
      <c r="F181" s="244" t="s">
        <v>804</v>
      </c>
      <c r="G181" s="245" t="s">
        <v>256</v>
      </c>
      <c r="H181" s="246">
        <v>2</v>
      </c>
      <c r="I181" s="163"/>
      <c r="J181" s="260">
        <f t="shared" si="10"/>
        <v>0</v>
      </c>
      <c r="K181" s="164"/>
      <c r="L181" s="165"/>
      <c r="M181" s="166"/>
      <c r="N181" s="167" t="s">
        <v>39</v>
      </c>
      <c r="O181" s="147">
        <v>0</v>
      </c>
      <c r="P181" s="147">
        <f t="shared" si="11"/>
        <v>0</v>
      </c>
      <c r="Q181" s="147">
        <v>0</v>
      </c>
      <c r="R181" s="147">
        <f t="shared" si="12"/>
        <v>0</v>
      </c>
      <c r="S181" s="147">
        <v>0</v>
      </c>
      <c r="T181" s="148">
        <f t="shared" si="13"/>
        <v>0</v>
      </c>
      <c r="U181" s="13"/>
      <c r="V181" s="13"/>
      <c r="W181" s="13"/>
      <c r="X181" s="13"/>
      <c r="Y181" s="13"/>
      <c r="Z181" s="13"/>
      <c r="AA181" s="13"/>
      <c r="AB181" s="13"/>
      <c r="AC181" s="13"/>
      <c r="AD181" s="13"/>
      <c r="AE181" s="13"/>
      <c r="AR181" s="149" t="s">
        <v>194</v>
      </c>
      <c r="AT181" s="149" t="s">
        <v>191</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805</v>
      </c>
    </row>
    <row r="182" spans="1:65" s="17" customFormat="1" ht="16.5" customHeight="1">
      <c r="A182" s="13"/>
      <c r="B182" s="142"/>
      <c r="C182" s="242" t="s">
        <v>74</v>
      </c>
      <c r="D182" s="242" t="s">
        <v>191</v>
      </c>
      <c r="E182" s="243" t="s">
        <v>806</v>
      </c>
      <c r="F182" s="244" t="s">
        <v>807</v>
      </c>
      <c r="G182" s="245" t="s">
        <v>256</v>
      </c>
      <c r="H182" s="246">
        <v>1</v>
      </c>
      <c r="I182" s="163"/>
      <c r="J182" s="260">
        <f t="shared" si="10"/>
        <v>0</v>
      </c>
      <c r="K182" s="164"/>
      <c r="L182" s="165"/>
      <c r="M182" s="166"/>
      <c r="N182" s="167" t="s">
        <v>39</v>
      </c>
      <c r="O182" s="147">
        <v>0</v>
      </c>
      <c r="P182" s="147">
        <f t="shared" si="11"/>
        <v>0</v>
      </c>
      <c r="Q182" s="147">
        <v>0</v>
      </c>
      <c r="R182" s="147">
        <f t="shared" si="12"/>
        <v>0</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808</v>
      </c>
    </row>
    <row r="183" spans="1:65" s="17" customFormat="1" ht="16.5" customHeight="1">
      <c r="A183" s="13"/>
      <c r="B183" s="142"/>
      <c r="C183" s="242" t="s">
        <v>74</v>
      </c>
      <c r="D183" s="242" t="s">
        <v>191</v>
      </c>
      <c r="E183" s="243" t="s">
        <v>809</v>
      </c>
      <c r="F183" s="244" t="s">
        <v>810</v>
      </c>
      <c r="G183" s="245" t="s">
        <v>256</v>
      </c>
      <c r="H183" s="246">
        <v>6</v>
      </c>
      <c r="I183" s="163"/>
      <c r="J183" s="260">
        <f t="shared" si="10"/>
        <v>0</v>
      </c>
      <c r="K183" s="164"/>
      <c r="L183" s="165"/>
      <c r="M183" s="166"/>
      <c r="N183" s="167" t="s">
        <v>39</v>
      </c>
      <c r="O183" s="147">
        <v>0</v>
      </c>
      <c r="P183" s="147">
        <f t="shared" si="11"/>
        <v>0</v>
      </c>
      <c r="Q183" s="147">
        <v>0</v>
      </c>
      <c r="R183" s="147">
        <f t="shared" si="12"/>
        <v>0</v>
      </c>
      <c r="S183" s="147">
        <v>0</v>
      </c>
      <c r="T183" s="148">
        <f t="shared" si="13"/>
        <v>0</v>
      </c>
      <c r="U183" s="13"/>
      <c r="V183" s="13"/>
      <c r="W183" s="13"/>
      <c r="X183" s="13"/>
      <c r="Y183" s="13"/>
      <c r="Z183" s="13"/>
      <c r="AA183" s="13"/>
      <c r="AB183" s="13"/>
      <c r="AC183" s="13"/>
      <c r="AD183" s="13"/>
      <c r="AE183" s="13"/>
      <c r="AR183" s="149" t="s">
        <v>194</v>
      </c>
      <c r="AT183" s="149" t="s">
        <v>191</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811</v>
      </c>
    </row>
    <row r="184" spans="1:65" s="17" customFormat="1" ht="16.5" customHeight="1">
      <c r="A184" s="13"/>
      <c r="B184" s="142"/>
      <c r="C184" s="242" t="s">
        <v>74</v>
      </c>
      <c r="D184" s="242" t="s">
        <v>191</v>
      </c>
      <c r="E184" s="243" t="s">
        <v>812</v>
      </c>
      <c r="F184" s="244" t="s">
        <v>813</v>
      </c>
      <c r="G184" s="245" t="s">
        <v>256</v>
      </c>
      <c r="H184" s="246">
        <v>6</v>
      </c>
      <c r="I184" s="163"/>
      <c r="J184" s="260">
        <f t="shared" si="10"/>
        <v>0</v>
      </c>
      <c r="K184" s="164"/>
      <c r="L184" s="165"/>
      <c r="M184" s="166"/>
      <c r="N184" s="167" t="s">
        <v>39</v>
      </c>
      <c r="O184" s="147">
        <v>0</v>
      </c>
      <c r="P184" s="147">
        <f t="shared" si="11"/>
        <v>0</v>
      </c>
      <c r="Q184" s="147">
        <v>0</v>
      </c>
      <c r="R184" s="147">
        <f t="shared" si="12"/>
        <v>0</v>
      </c>
      <c r="S184" s="147">
        <v>0</v>
      </c>
      <c r="T184" s="148">
        <f t="shared" si="13"/>
        <v>0</v>
      </c>
      <c r="U184" s="13"/>
      <c r="V184" s="13"/>
      <c r="W184" s="13"/>
      <c r="X184" s="13"/>
      <c r="Y184" s="13"/>
      <c r="Z184" s="13"/>
      <c r="AA184" s="13"/>
      <c r="AB184" s="13"/>
      <c r="AC184" s="13"/>
      <c r="AD184" s="13"/>
      <c r="AE184" s="13"/>
      <c r="AR184" s="149" t="s">
        <v>194</v>
      </c>
      <c r="AT184" s="149" t="s">
        <v>191</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814</v>
      </c>
    </row>
    <row r="185" spans="1:65" s="17" customFormat="1" ht="16.5" customHeight="1">
      <c r="A185" s="13"/>
      <c r="B185" s="142"/>
      <c r="C185" s="242" t="s">
        <v>74</v>
      </c>
      <c r="D185" s="242" t="s">
        <v>191</v>
      </c>
      <c r="E185" s="243" t="s">
        <v>815</v>
      </c>
      <c r="F185" s="244" t="s">
        <v>816</v>
      </c>
      <c r="G185" s="245" t="s">
        <v>256</v>
      </c>
      <c r="H185" s="246">
        <v>6</v>
      </c>
      <c r="I185" s="163"/>
      <c r="J185" s="260">
        <f t="shared" si="10"/>
        <v>0</v>
      </c>
      <c r="K185" s="164"/>
      <c r="L185" s="165"/>
      <c r="M185" s="166"/>
      <c r="N185" s="167" t="s">
        <v>39</v>
      </c>
      <c r="O185" s="147">
        <v>0</v>
      </c>
      <c r="P185" s="147">
        <f t="shared" si="11"/>
        <v>0</v>
      </c>
      <c r="Q185" s="147">
        <v>0</v>
      </c>
      <c r="R185" s="147">
        <f t="shared" si="12"/>
        <v>0</v>
      </c>
      <c r="S185" s="147">
        <v>0</v>
      </c>
      <c r="T185" s="148">
        <f t="shared" si="13"/>
        <v>0</v>
      </c>
      <c r="U185" s="13"/>
      <c r="V185" s="13"/>
      <c r="W185" s="13"/>
      <c r="X185" s="13"/>
      <c r="Y185" s="13"/>
      <c r="Z185" s="13"/>
      <c r="AA185" s="13"/>
      <c r="AB185" s="13"/>
      <c r="AC185" s="13"/>
      <c r="AD185" s="13"/>
      <c r="AE185" s="13"/>
      <c r="AR185" s="149" t="s">
        <v>194</v>
      </c>
      <c r="AT185" s="149" t="s">
        <v>191</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817</v>
      </c>
    </row>
    <row r="186" spans="1:65" s="17" customFormat="1" ht="16.5" customHeight="1">
      <c r="A186" s="13"/>
      <c r="B186" s="142"/>
      <c r="C186" s="242" t="s">
        <v>74</v>
      </c>
      <c r="D186" s="242" t="s">
        <v>191</v>
      </c>
      <c r="E186" s="243" t="s">
        <v>818</v>
      </c>
      <c r="F186" s="244" t="s">
        <v>819</v>
      </c>
      <c r="G186" s="245" t="s">
        <v>256</v>
      </c>
      <c r="H186" s="246">
        <v>3</v>
      </c>
      <c r="I186" s="163"/>
      <c r="J186" s="260">
        <f t="shared" si="10"/>
        <v>0</v>
      </c>
      <c r="K186" s="164"/>
      <c r="L186" s="165"/>
      <c r="M186" s="166"/>
      <c r="N186" s="167" t="s">
        <v>39</v>
      </c>
      <c r="O186" s="147">
        <v>0</v>
      </c>
      <c r="P186" s="147">
        <f t="shared" si="11"/>
        <v>0</v>
      </c>
      <c r="Q186" s="147">
        <v>0</v>
      </c>
      <c r="R186" s="147">
        <f t="shared" si="12"/>
        <v>0</v>
      </c>
      <c r="S186" s="147">
        <v>0</v>
      </c>
      <c r="T186" s="148">
        <f t="shared" si="13"/>
        <v>0</v>
      </c>
      <c r="U186" s="13"/>
      <c r="V186" s="13"/>
      <c r="W186" s="13"/>
      <c r="X186" s="13"/>
      <c r="Y186" s="13"/>
      <c r="Z186" s="13"/>
      <c r="AA186" s="13"/>
      <c r="AB186" s="13"/>
      <c r="AC186" s="13"/>
      <c r="AD186" s="13"/>
      <c r="AE186" s="13"/>
      <c r="AR186" s="149" t="s">
        <v>194</v>
      </c>
      <c r="AT186" s="149" t="s">
        <v>191</v>
      </c>
      <c r="AU186" s="149" t="s">
        <v>85</v>
      </c>
      <c r="AY186" s="2" t="s">
        <v>137</v>
      </c>
      <c r="BE186" s="150">
        <f t="shared" si="14"/>
        <v>0</v>
      </c>
      <c r="BF186" s="150">
        <f t="shared" si="15"/>
        <v>0</v>
      </c>
      <c r="BG186" s="150">
        <f t="shared" si="16"/>
        <v>0</v>
      </c>
      <c r="BH186" s="150">
        <f t="shared" si="17"/>
        <v>0</v>
      </c>
      <c r="BI186" s="150">
        <f t="shared" si="18"/>
        <v>0</v>
      </c>
      <c r="BJ186" s="2" t="s">
        <v>18</v>
      </c>
      <c r="BK186" s="150">
        <f t="shared" si="19"/>
        <v>0</v>
      </c>
      <c r="BL186" s="2" t="s">
        <v>144</v>
      </c>
      <c r="BM186" s="149" t="s">
        <v>820</v>
      </c>
    </row>
    <row r="187" spans="1:65" s="17" customFormat="1" ht="16.5" customHeight="1">
      <c r="A187" s="13"/>
      <c r="B187" s="142"/>
      <c r="C187" s="242" t="s">
        <v>74</v>
      </c>
      <c r="D187" s="242" t="s">
        <v>191</v>
      </c>
      <c r="E187" s="243" t="s">
        <v>821</v>
      </c>
      <c r="F187" s="244" t="s">
        <v>822</v>
      </c>
      <c r="G187" s="245" t="s">
        <v>256</v>
      </c>
      <c r="H187" s="246">
        <v>1</v>
      </c>
      <c r="I187" s="163"/>
      <c r="J187" s="260">
        <f t="shared" si="10"/>
        <v>0</v>
      </c>
      <c r="K187" s="164"/>
      <c r="L187" s="165"/>
      <c r="M187" s="166"/>
      <c r="N187" s="167" t="s">
        <v>39</v>
      </c>
      <c r="O187" s="147">
        <v>0</v>
      </c>
      <c r="P187" s="147">
        <f t="shared" si="11"/>
        <v>0</v>
      </c>
      <c r="Q187" s="147">
        <v>0</v>
      </c>
      <c r="R187" s="147">
        <f t="shared" si="12"/>
        <v>0</v>
      </c>
      <c r="S187" s="147">
        <v>0</v>
      </c>
      <c r="T187" s="148">
        <f t="shared" si="13"/>
        <v>0</v>
      </c>
      <c r="U187" s="13"/>
      <c r="V187" s="13"/>
      <c r="W187" s="13"/>
      <c r="X187" s="13"/>
      <c r="Y187" s="13"/>
      <c r="Z187" s="13"/>
      <c r="AA187" s="13"/>
      <c r="AB187" s="13"/>
      <c r="AC187" s="13"/>
      <c r="AD187" s="13"/>
      <c r="AE187" s="13"/>
      <c r="AR187" s="149" t="s">
        <v>194</v>
      </c>
      <c r="AT187" s="149" t="s">
        <v>191</v>
      </c>
      <c r="AU187" s="149" t="s">
        <v>85</v>
      </c>
      <c r="AY187" s="2" t="s">
        <v>137</v>
      </c>
      <c r="BE187" s="150">
        <f t="shared" si="14"/>
        <v>0</v>
      </c>
      <c r="BF187" s="150">
        <f t="shared" si="15"/>
        <v>0</v>
      </c>
      <c r="BG187" s="150">
        <f t="shared" si="16"/>
        <v>0</v>
      </c>
      <c r="BH187" s="150">
        <f t="shared" si="17"/>
        <v>0</v>
      </c>
      <c r="BI187" s="150">
        <f t="shared" si="18"/>
        <v>0</v>
      </c>
      <c r="BJ187" s="2" t="s">
        <v>18</v>
      </c>
      <c r="BK187" s="150">
        <f t="shared" si="19"/>
        <v>0</v>
      </c>
      <c r="BL187" s="2" t="s">
        <v>144</v>
      </c>
      <c r="BM187" s="149" t="s">
        <v>823</v>
      </c>
    </row>
    <row r="188" spans="1:65" s="17" customFormat="1" ht="16.5" customHeight="1">
      <c r="A188" s="13"/>
      <c r="B188" s="142"/>
      <c r="C188" s="242" t="s">
        <v>74</v>
      </c>
      <c r="D188" s="242" t="s">
        <v>191</v>
      </c>
      <c r="E188" s="243" t="s">
        <v>824</v>
      </c>
      <c r="F188" s="244" t="s">
        <v>825</v>
      </c>
      <c r="G188" s="245" t="s">
        <v>256</v>
      </c>
      <c r="H188" s="246">
        <v>1</v>
      </c>
      <c r="I188" s="163"/>
      <c r="J188" s="260">
        <f t="shared" si="10"/>
        <v>0</v>
      </c>
      <c r="K188" s="164"/>
      <c r="L188" s="165"/>
      <c r="M188" s="166"/>
      <c r="N188" s="167" t="s">
        <v>39</v>
      </c>
      <c r="O188" s="147">
        <v>0</v>
      </c>
      <c r="P188" s="147">
        <f t="shared" si="11"/>
        <v>0</v>
      </c>
      <c r="Q188" s="147">
        <v>0</v>
      </c>
      <c r="R188" s="147">
        <f t="shared" si="12"/>
        <v>0</v>
      </c>
      <c r="S188" s="147">
        <v>0</v>
      </c>
      <c r="T188" s="148">
        <f t="shared" si="13"/>
        <v>0</v>
      </c>
      <c r="U188" s="13"/>
      <c r="V188" s="13"/>
      <c r="W188" s="13"/>
      <c r="X188" s="13"/>
      <c r="Y188" s="13"/>
      <c r="Z188" s="13"/>
      <c r="AA188" s="13"/>
      <c r="AB188" s="13"/>
      <c r="AC188" s="13"/>
      <c r="AD188" s="13"/>
      <c r="AE188" s="13"/>
      <c r="AR188" s="149" t="s">
        <v>194</v>
      </c>
      <c r="AT188" s="149" t="s">
        <v>191</v>
      </c>
      <c r="AU188" s="149" t="s">
        <v>85</v>
      </c>
      <c r="AY188" s="2" t="s">
        <v>137</v>
      </c>
      <c r="BE188" s="150">
        <f t="shared" si="14"/>
        <v>0</v>
      </c>
      <c r="BF188" s="150">
        <f t="shared" si="15"/>
        <v>0</v>
      </c>
      <c r="BG188" s="150">
        <f t="shared" si="16"/>
        <v>0</v>
      </c>
      <c r="BH188" s="150">
        <f t="shared" si="17"/>
        <v>0</v>
      </c>
      <c r="BI188" s="150">
        <f t="shared" si="18"/>
        <v>0</v>
      </c>
      <c r="BJ188" s="2" t="s">
        <v>18</v>
      </c>
      <c r="BK188" s="150">
        <f t="shared" si="19"/>
        <v>0</v>
      </c>
      <c r="BL188" s="2" t="s">
        <v>144</v>
      </c>
      <c r="BM188" s="149" t="s">
        <v>826</v>
      </c>
    </row>
    <row r="189" spans="1:65" s="17" customFormat="1" ht="16.5" customHeight="1">
      <c r="A189" s="13"/>
      <c r="B189" s="142"/>
      <c r="C189" s="242" t="s">
        <v>74</v>
      </c>
      <c r="D189" s="242" t="s">
        <v>191</v>
      </c>
      <c r="E189" s="243" t="s">
        <v>827</v>
      </c>
      <c r="F189" s="244" t="s">
        <v>828</v>
      </c>
      <c r="G189" s="245" t="s">
        <v>829</v>
      </c>
      <c r="H189" s="246">
        <v>1</v>
      </c>
      <c r="I189" s="163"/>
      <c r="J189" s="260">
        <f t="shared" si="10"/>
        <v>0</v>
      </c>
      <c r="K189" s="164"/>
      <c r="L189" s="165"/>
      <c r="M189" s="166"/>
      <c r="N189" s="167" t="s">
        <v>39</v>
      </c>
      <c r="O189" s="147">
        <v>0</v>
      </c>
      <c r="P189" s="147">
        <f t="shared" si="11"/>
        <v>0</v>
      </c>
      <c r="Q189" s="147">
        <v>0</v>
      </c>
      <c r="R189" s="147">
        <f t="shared" si="12"/>
        <v>0</v>
      </c>
      <c r="S189" s="147">
        <v>0</v>
      </c>
      <c r="T189" s="148">
        <f t="shared" si="13"/>
        <v>0</v>
      </c>
      <c r="U189" s="13"/>
      <c r="V189" s="13"/>
      <c r="W189" s="13"/>
      <c r="X189" s="13"/>
      <c r="Y189" s="13"/>
      <c r="Z189" s="13"/>
      <c r="AA189" s="13"/>
      <c r="AB189" s="13"/>
      <c r="AC189" s="13"/>
      <c r="AD189" s="13"/>
      <c r="AE189" s="13"/>
      <c r="AR189" s="149" t="s">
        <v>194</v>
      </c>
      <c r="AT189" s="149" t="s">
        <v>191</v>
      </c>
      <c r="AU189" s="149" t="s">
        <v>85</v>
      </c>
      <c r="AY189" s="2" t="s">
        <v>137</v>
      </c>
      <c r="BE189" s="150">
        <f t="shared" si="14"/>
        <v>0</v>
      </c>
      <c r="BF189" s="150">
        <f t="shared" si="15"/>
        <v>0</v>
      </c>
      <c r="BG189" s="150">
        <f t="shared" si="16"/>
        <v>0</v>
      </c>
      <c r="BH189" s="150">
        <f t="shared" si="17"/>
        <v>0</v>
      </c>
      <c r="BI189" s="150">
        <f t="shared" si="18"/>
        <v>0</v>
      </c>
      <c r="BJ189" s="2" t="s">
        <v>18</v>
      </c>
      <c r="BK189" s="150">
        <f t="shared" si="19"/>
        <v>0</v>
      </c>
      <c r="BL189" s="2" t="s">
        <v>144</v>
      </c>
      <c r="BM189" s="149" t="s">
        <v>830</v>
      </c>
    </row>
    <row r="190" spans="1:65" s="17" customFormat="1" ht="21.75" customHeight="1">
      <c r="A190" s="13"/>
      <c r="B190" s="142"/>
      <c r="C190" s="242" t="s">
        <v>74</v>
      </c>
      <c r="D190" s="242" t="s">
        <v>191</v>
      </c>
      <c r="E190" s="243" t="s">
        <v>831</v>
      </c>
      <c r="F190" s="244" t="s">
        <v>832</v>
      </c>
      <c r="G190" s="245" t="s">
        <v>829</v>
      </c>
      <c r="H190" s="246">
        <v>1</v>
      </c>
      <c r="I190" s="163"/>
      <c r="J190" s="260">
        <f t="shared" si="10"/>
        <v>0</v>
      </c>
      <c r="K190" s="164"/>
      <c r="L190" s="165"/>
      <c r="M190" s="166"/>
      <c r="N190" s="167" t="s">
        <v>39</v>
      </c>
      <c r="O190" s="147">
        <v>0</v>
      </c>
      <c r="P190" s="147">
        <f t="shared" si="11"/>
        <v>0</v>
      </c>
      <c r="Q190" s="147">
        <v>0</v>
      </c>
      <c r="R190" s="147">
        <f t="shared" si="12"/>
        <v>0</v>
      </c>
      <c r="S190" s="147">
        <v>0</v>
      </c>
      <c r="T190" s="148">
        <f t="shared" si="13"/>
        <v>0</v>
      </c>
      <c r="U190" s="13"/>
      <c r="V190" s="13"/>
      <c r="W190" s="13"/>
      <c r="X190" s="13"/>
      <c r="Y190" s="13"/>
      <c r="Z190" s="13"/>
      <c r="AA190" s="13"/>
      <c r="AB190" s="13"/>
      <c r="AC190" s="13"/>
      <c r="AD190" s="13"/>
      <c r="AE190" s="13"/>
      <c r="AR190" s="149" t="s">
        <v>194</v>
      </c>
      <c r="AT190" s="149" t="s">
        <v>191</v>
      </c>
      <c r="AU190" s="149" t="s">
        <v>85</v>
      </c>
      <c r="AY190" s="2" t="s">
        <v>137</v>
      </c>
      <c r="BE190" s="150">
        <f t="shared" si="14"/>
        <v>0</v>
      </c>
      <c r="BF190" s="150">
        <f t="shared" si="15"/>
        <v>0</v>
      </c>
      <c r="BG190" s="150">
        <f t="shared" si="16"/>
        <v>0</v>
      </c>
      <c r="BH190" s="150">
        <f t="shared" si="17"/>
        <v>0</v>
      </c>
      <c r="BI190" s="150">
        <f t="shared" si="18"/>
        <v>0</v>
      </c>
      <c r="BJ190" s="2" t="s">
        <v>18</v>
      </c>
      <c r="BK190" s="150">
        <f t="shared" si="19"/>
        <v>0</v>
      </c>
      <c r="BL190" s="2" t="s">
        <v>144</v>
      </c>
      <c r="BM190" s="149" t="s">
        <v>833</v>
      </c>
    </row>
    <row r="191" spans="1:65" s="17" customFormat="1" ht="16.5" customHeight="1">
      <c r="A191" s="13"/>
      <c r="B191" s="142"/>
      <c r="C191" s="242" t="s">
        <v>74</v>
      </c>
      <c r="D191" s="242" t="s">
        <v>191</v>
      </c>
      <c r="E191" s="243" t="s">
        <v>834</v>
      </c>
      <c r="F191" s="244" t="s">
        <v>835</v>
      </c>
      <c r="G191" s="245" t="s">
        <v>256</v>
      </c>
      <c r="H191" s="246">
        <v>1</v>
      </c>
      <c r="I191" s="163"/>
      <c r="J191" s="260">
        <f t="shared" si="10"/>
        <v>0</v>
      </c>
      <c r="K191" s="164"/>
      <c r="L191" s="165"/>
      <c r="M191" s="166"/>
      <c r="N191" s="167" t="s">
        <v>39</v>
      </c>
      <c r="O191" s="147">
        <v>0</v>
      </c>
      <c r="P191" s="147">
        <f t="shared" si="11"/>
        <v>0</v>
      </c>
      <c r="Q191" s="147">
        <v>0</v>
      </c>
      <c r="R191" s="147">
        <f t="shared" si="12"/>
        <v>0</v>
      </c>
      <c r="S191" s="147">
        <v>0</v>
      </c>
      <c r="T191" s="148">
        <f t="shared" si="13"/>
        <v>0</v>
      </c>
      <c r="U191" s="13"/>
      <c r="V191" s="13"/>
      <c r="W191" s="13"/>
      <c r="X191" s="13"/>
      <c r="Y191" s="13"/>
      <c r="Z191" s="13"/>
      <c r="AA191" s="13"/>
      <c r="AB191" s="13"/>
      <c r="AC191" s="13"/>
      <c r="AD191" s="13"/>
      <c r="AE191" s="13"/>
      <c r="AR191" s="149" t="s">
        <v>194</v>
      </c>
      <c r="AT191" s="149" t="s">
        <v>191</v>
      </c>
      <c r="AU191" s="149" t="s">
        <v>85</v>
      </c>
      <c r="AY191" s="2" t="s">
        <v>137</v>
      </c>
      <c r="BE191" s="150">
        <f t="shared" si="14"/>
        <v>0</v>
      </c>
      <c r="BF191" s="150">
        <f t="shared" si="15"/>
        <v>0</v>
      </c>
      <c r="BG191" s="150">
        <f t="shared" si="16"/>
        <v>0</v>
      </c>
      <c r="BH191" s="150">
        <f t="shared" si="17"/>
        <v>0</v>
      </c>
      <c r="BI191" s="150">
        <f t="shared" si="18"/>
        <v>0</v>
      </c>
      <c r="BJ191" s="2" t="s">
        <v>18</v>
      </c>
      <c r="BK191" s="150">
        <f t="shared" si="19"/>
        <v>0</v>
      </c>
      <c r="BL191" s="2" t="s">
        <v>144</v>
      </c>
      <c r="BM191" s="149" t="s">
        <v>836</v>
      </c>
    </row>
    <row r="192" spans="1:65" s="17" customFormat="1" ht="24.2" customHeight="1">
      <c r="A192" s="13"/>
      <c r="B192" s="142"/>
      <c r="C192" s="242" t="s">
        <v>74</v>
      </c>
      <c r="D192" s="242" t="s">
        <v>191</v>
      </c>
      <c r="E192" s="243" t="s">
        <v>837</v>
      </c>
      <c r="F192" s="244" t="s">
        <v>838</v>
      </c>
      <c r="G192" s="245" t="s">
        <v>256</v>
      </c>
      <c r="H192" s="246">
        <v>1</v>
      </c>
      <c r="I192" s="163"/>
      <c r="J192" s="260">
        <f t="shared" si="10"/>
        <v>0</v>
      </c>
      <c r="K192" s="164"/>
      <c r="L192" s="165"/>
      <c r="M192" s="166"/>
      <c r="N192" s="167" t="s">
        <v>39</v>
      </c>
      <c r="O192" s="147">
        <v>0</v>
      </c>
      <c r="P192" s="147">
        <f t="shared" si="11"/>
        <v>0</v>
      </c>
      <c r="Q192" s="147">
        <v>0</v>
      </c>
      <c r="R192" s="147">
        <f t="shared" si="12"/>
        <v>0</v>
      </c>
      <c r="S192" s="147">
        <v>0</v>
      </c>
      <c r="T192" s="148">
        <f t="shared" si="13"/>
        <v>0</v>
      </c>
      <c r="U192" s="13"/>
      <c r="V192" s="13"/>
      <c r="W192" s="13"/>
      <c r="X192" s="13"/>
      <c r="Y192" s="13"/>
      <c r="Z192" s="13"/>
      <c r="AA192" s="13"/>
      <c r="AB192" s="13"/>
      <c r="AC192" s="13"/>
      <c r="AD192" s="13"/>
      <c r="AE192" s="13"/>
      <c r="AR192" s="149" t="s">
        <v>194</v>
      </c>
      <c r="AT192" s="149" t="s">
        <v>191</v>
      </c>
      <c r="AU192" s="149" t="s">
        <v>85</v>
      </c>
      <c r="AY192" s="2" t="s">
        <v>137</v>
      </c>
      <c r="BE192" s="150">
        <f t="shared" si="14"/>
        <v>0</v>
      </c>
      <c r="BF192" s="150">
        <f t="shared" si="15"/>
        <v>0</v>
      </c>
      <c r="BG192" s="150">
        <f t="shared" si="16"/>
        <v>0</v>
      </c>
      <c r="BH192" s="150">
        <f t="shared" si="17"/>
        <v>0</v>
      </c>
      <c r="BI192" s="150">
        <f t="shared" si="18"/>
        <v>0</v>
      </c>
      <c r="BJ192" s="2" t="s">
        <v>18</v>
      </c>
      <c r="BK192" s="150">
        <f t="shared" si="19"/>
        <v>0</v>
      </c>
      <c r="BL192" s="2" t="s">
        <v>144</v>
      </c>
      <c r="BM192" s="149" t="s">
        <v>839</v>
      </c>
    </row>
    <row r="193" spans="1:65" s="17" customFormat="1" ht="16.5" customHeight="1">
      <c r="A193" s="13"/>
      <c r="B193" s="142"/>
      <c r="C193" s="226" t="s">
        <v>74</v>
      </c>
      <c r="D193" s="226" t="s">
        <v>140</v>
      </c>
      <c r="E193" s="227" t="s">
        <v>840</v>
      </c>
      <c r="F193" s="228" t="s">
        <v>841</v>
      </c>
      <c r="G193" s="229" t="s">
        <v>256</v>
      </c>
      <c r="H193" s="230">
        <v>1</v>
      </c>
      <c r="I193" s="143"/>
      <c r="J193" s="259">
        <f t="shared" si="10"/>
        <v>0</v>
      </c>
      <c r="K193" s="144"/>
      <c r="L193" s="14"/>
      <c r="M193" s="145"/>
      <c r="N193" s="146" t="s">
        <v>39</v>
      </c>
      <c r="O193" s="147">
        <v>0</v>
      </c>
      <c r="P193" s="147">
        <f t="shared" si="11"/>
        <v>0</v>
      </c>
      <c r="Q193" s="147">
        <v>0</v>
      </c>
      <c r="R193" s="147">
        <f t="shared" si="12"/>
        <v>0</v>
      </c>
      <c r="S193" s="147">
        <v>0</v>
      </c>
      <c r="T193" s="148">
        <f t="shared" si="13"/>
        <v>0</v>
      </c>
      <c r="U193" s="13"/>
      <c r="V193" s="13"/>
      <c r="W193" s="13"/>
      <c r="X193" s="13"/>
      <c r="Y193" s="13"/>
      <c r="Z193" s="13"/>
      <c r="AA193" s="13"/>
      <c r="AB193" s="13"/>
      <c r="AC193" s="13"/>
      <c r="AD193" s="13"/>
      <c r="AE193" s="13"/>
      <c r="AR193" s="149" t="s">
        <v>144</v>
      </c>
      <c r="AT193" s="149" t="s">
        <v>140</v>
      </c>
      <c r="AU193" s="149" t="s">
        <v>85</v>
      </c>
      <c r="AY193" s="2" t="s">
        <v>137</v>
      </c>
      <c r="BE193" s="150">
        <f t="shared" si="14"/>
        <v>0</v>
      </c>
      <c r="BF193" s="150">
        <f t="shared" si="15"/>
        <v>0</v>
      </c>
      <c r="BG193" s="150">
        <f t="shared" si="16"/>
        <v>0</v>
      </c>
      <c r="BH193" s="150">
        <f t="shared" si="17"/>
        <v>0</v>
      </c>
      <c r="BI193" s="150">
        <f t="shared" si="18"/>
        <v>0</v>
      </c>
      <c r="BJ193" s="2" t="s">
        <v>18</v>
      </c>
      <c r="BK193" s="150">
        <f t="shared" si="19"/>
        <v>0</v>
      </c>
      <c r="BL193" s="2" t="s">
        <v>144</v>
      </c>
      <c r="BM193" s="149" t="s">
        <v>842</v>
      </c>
    </row>
    <row r="194" spans="1:65" s="129" customFormat="1" ht="25.9" customHeight="1">
      <c r="B194" s="130"/>
      <c r="C194" s="222"/>
      <c r="D194" s="223" t="s">
        <v>73</v>
      </c>
      <c r="E194" s="224" t="s">
        <v>843</v>
      </c>
      <c r="F194" s="224" t="s">
        <v>844</v>
      </c>
      <c r="G194" s="222"/>
      <c r="H194" s="222"/>
      <c r="I194" s="172"/>
      <c r="J194" s="257">
        <f>BK194</f>
        <v>0</v>
      </c>
      <c r="L194" s="130"/>
      <c r="M194" s="134"/>
      <c r="N194" s="135"/>
      <c r="O194" s="135"/>
      <c r="P194" s="136">
        <f>P195+P227+P230</f>
        <v>0</v>
      </c>
      <c r="Q194" s="135"/>
      <c r="R194" s="136">
        <f>R195+R227+R230</f>
        <v>0</v>
      </c>
      <c r="S194" s="135"/>
      <c r="T194" s="137">
        <f>T195+T227+T230</f>
        <v>0</v>
      </c>
      <c r="AR194" s="131" t="s">
        <v>18</v>
      </c>
      <c r="AT194" s="138" t="s">
        <v>73</v>
      </c>
      <c r="AU194" s="138" t="s">
        <v>74</v>
      </c>
      <c r="AY194" s="131" t="s">
        <v>137</v>
      </c>
      <c r="BK194" s="139">
        <f>BK195+BK227+BK230</f>
        <v>0</v>
      </c>
    </row>
    <row r="195" spans="1:65" s="129" customFormat="1" ht="22.9" customHeight="1">
      <c r="B195" s="130"/>
      <c r="C195" s="222"/>
      <c r="D195" s="223" t="s">
        <v>73</v>
      </c>
      <c r="E195" s="225" t="s">
        <v>843</v>
      </c>
      <c r="F195" s="225" t="s">
        <v>844</v>
      </c>
      <c r="G195" s="222"/>
      <c r="H195" s="222"/>
      <c r="I195" s="172"/>
      <c r="J195" s="258">
        <f>BK195</f>
        <v>0</v>
      </c>
      <c r="L195" s="130"/>
      <c r="M195" s="134"/>
      <c r="N195" s="135"/>
      <c r="O195" s="135"/>
      <c r="P195" s="136">
        <f>SUM(P196:P226)</f>
        <v>0</v>
      </c>
      <c r="Q195" s="135"/>
      <c r="R195" s="136">
        <f>SUM(R196:R226)</f>
        <v>0</v>
      </c>
      <c r="S195" s="135"/>
      <c r="T195" s="137">
        <f>SUM(T196:T226)</f>
        <v>0</v>
      </c>
      <c r="AR195" s="131" t="s">
        <v>18</v>
      </c>
      <c r="AT195" s="138" t="s">
        <v>73</v>
      </c>
      <c r="AU195" s="138" t="s">
        <v>18</v>
      </c>
      <c r="AY195" s="131" t="s">
        <v>137</v>
      </c>
      <c r="BK195" s="139">
        <f>SUM(BK196:BK226)</f>
        <v>0</v>
      </c>
    </row>
    <row r="196" spans="1:65" s="17" customFormat="1" ht="16.5" customHeight="1">
      <c r="A196" s="13"/>
      <c r="B196" s="142"/>
      <c r="C196" s="242" t="s">
        <v>74</v>
      </c>
      <c r="D196" s="242" t="s">
        <v>191</v>
      </c>
      <c r="E196" s="243" t="s">
        <v>845</v>
      </c>
      <c r="F196" s="244" t="s">
        <v>846</v>
      </c>
      <c r="G196" s="245" t="s">
        <v>256</v>
      </c>
      <c r="H196" s="246">
        <v>1</v>
      </c>
      <c r="I196" s="163"/>
      <c r="J196" s="260">
        <f t="shared" ref="J196:J226" si="20">ROUND(I196*H196,2)</f>
        <v>0</v>
      </c>
      <c r="K196" s="164"/>
      <c r="L196" s="165"/>
      <c r="M196" s="166"/>
      <c r="N196" s="167" t="s">
        <v>39</v>
      </c>
      <c r="O196" s="147">
        <v>0</v>
      </c>
      <c r="P196" s="147">
        <f t="shared" ref="P196:P226" si="21">O196*H196</f>
        <v>0</v>
      </c>
      <c r="Q196" s="147">
        <v>0</v>
      </c>
      <c r="R196" s="147">
        <f t="shared" ref="R196:R226" si="22">Q196*H196</f>
        <v>0</v>
      </c>
      <c r="S196" s="147">
        <v>0</v>
      </c>
      <c r="T196" s="148">
        <f t="shared" ref="T196:T226" si="23">S196*H196</f>
        <v>0</v>
      </c>
      <c r="U196" s="13"/>
      <c r="V196" s="13"/>
      <c r="W196" s="13"/>
      <c r="X196" s="13"/>
      <c r="Y196" s="13"/>
      <c r="Z196" s="13"/>
      <c r="AA196" s="13"/>
      <c r="AB196" s="13"/>
      <c r="AC196" s="13"/>
      <c r="AD196" s="13"/>
      <c r="AE196" s="13"/>
      <c r="AR196" s="149" t="s">
        <v>194</v>
      </c>
      <c r="AT196" s="149" t="s">
        <v>191</v>
      </c>
      <c r="AU196" s="149" t="s">
        <v>85</v>
      </c>
      <c r="AY196" s="2" t="s">
        <v>137</v>
      </c>
      <c r="BE196" s="150">
        <f t="shared" ref="BE196:BE226" si="24">IF(N196="základní",J196,0)</f>
        <v>0</v>
      </c>
      <c r="BF196" s="150">
        <f t="shared" ref="BF196:BF226" si="25">IF(N196="snížená",J196,0)</f>
        <v>0</v>
      </c>
      <c r="BG196" s="150">
        <f t="shared" ref="BG196:BG226" si="26">IF(N196="zákl. přenesená",J196,0)</f>
        <v>0</v>
      </c>
      <c r="BH196" s="150">
        <f t="shared" ref="BH196:BH226" si="27">IF(N196="sníž. přenesená",J196,0)</f>
        <v>0</v>
      </c>
      <c r="BI196" s="150">
        <f t="shared" ref="BI196:BI226" si="28">IF(N196="nulová",J196,0)</f>
        <v>0</v>
      </c>
      <c r="BJ196" s="2" t="s">
        <v>18</v>
      </c>
      <c r="BK196" s="150">
        <f t="shared" ref="BK196:BK226" si="29">ROUND(I196*H196,2)</f>
        <v>0</v>
      </c>
      <c r="BL196" s="2" t="s">
        <v>144</v>
      </c>
      <c r="BM196" s="149" t="s">
        <v>847</v>
      </c>
    </row>
    <row r="197" spans="1:65" s="17" customFormat="1" ht="44.25" customHeight="1">
      <c r="A197" s="13"/>
      <c r="B197" s="142"/>
      <c r="C197" s="242" t="s">
        <v>74</v>
      </c>
      <c r="D197" s="242" t="s">
        <v>191</v>
      </c>
      <c r="E197" s="243" t="s">
        <v>848</v>
      </c>
      <c r="F197" s="244" t="s">
        <v>849</v>
      </c>
      <c r="G197" s="245" t="s">
        <v>256</v>
      </c>
      <c r="H197" s="246">
        <v>1</v>
      </c>
      <c r="I197" s="163"/>
      <c r="J197" s="260">
        <f t="shared" si="20"/>
        <v>0</v>
      </c>
      <c r="K197" s="164"/>
      <c r="L197" s="165"/>
      <c r="M197" s="166"/>
      <c r="N197" s="167" t="s">
        <v>39</v>
      </c>
      <c r="O197" s="147">
        <v>0</v>
      </c>
      <c r="P197" s="147">
        <f t="shared" si="21"/>
        <v>0</v>
      </c>
      <c r="Q197" s="147">
        <v>0</v>
      </c>
      <c r="R197" s="147">
        <f t="shared" si="22"/>
        <v>0</v>
      </c>
      <c r="S197" s="147">
        <v>0</v>
      </c>
      <c r="T197" s="148">
        <f t="shared" si="23"/>
        <v>0</v>
      </c>
      <c r="U197" s="13"/>
      <c r="V197" s="13"/>
      <c r="W197" s="13"/>
      <c r="X197" s="13"/>
      <c r="Y197" s="13"/>
      <c r="Z197" s="13"/>
      <c r="AA197" s="13"/>
      <c r="AB197" s="13"/>
      <c r="AC197" s="13"/>
      <c r="AD197" s="13"/>
      <c r="AE197" s="13"/>
      <c r="AR197" s="149" t="s">
        <v>194</v>
      </c>
      <c r="AT197" s="149" t="s">
        <v>191</v>
      </c>
      <c r="AU197" s="149" t="s">
        <v>85</v>
      </c>
      <c r="AY197" s="2" t="s">
        <v>137</v>
      </c>
      <c r="BE197" s="150">
        <f t="shared" si="24"/>
        <v>0</v>
      </c>
      <c r="BF197" s="150">
        <f t="shared" si="25"/>
        <v>0</v>
      </c>
      <c r="BG197" s="150">
        <f t="shared" si="26"/>
        <v>0</v>
      </c>
      <c r="BH197" s="150">
        <f t="shared" si="27"/>
        <v>0</v>
      </c>
      <c r="BI197" s="150">
        <f t="shared" si="28"/>
        <v>0</v>
      </c>
      <c r="BJ197" s="2" t="s">
        <v>18</v>
      </c>
      <c r="BK197" s="150">
        <f t="shared" si="29"/>
        <v>0</v>
      </c>
      <c r="BL197" s="2" t="s">
        <v>144</v>
      </c>
      <c r="BM197" s="149" t="s">
        <v>850</v>
      </c>
    </row>
    <row r="198" spans="1:65" s="17" customFormat="1" ht="76.349999999999994" customHeight="1">
      <c r="A198" s="13"/>
      <c r="B198" s="142"/>
      <c r="C198" s="242" t="s">
        <v>74</v>
      </c>
      <c r="D198" s="242" t="s">
        <v>191</v>
      </c>
      <c r="E198" s="243" t="s">
        <v>851</v>
      </c>
      <c r="F198" s="244" t="s">
        <v>852</v>
      </c>
      <c r="G198" s="245" t="s">
        <v>256</v>
      </c>
      <c r="H198" s="246">
        <v>1</v>
      </c>
      <c r="I198" s="163"/>
      <c r="J198" s="260">
        <f t="shared" si="20"/>
        <v>0</v>
      </c>
      <c r="K198" s="164"/>
      <c r="L198" s="165"/>
      <c r="M198" s="166"/>
      <c r="N198" s="167" t="s">
        <v>39</v>
      </c>
      <c r="O198" s="147">
        <v>0</v>
      </c>
      <c r="P198" s="147">
        <f t="shared" si="21"/>
        <v>0</v>
      </c>
      <c r="Q198" s="147">
        <v>0</v>
      </c>
      <c r="R198" s="147">
        <f t="shared" si="22"/>
        <v>0</v>
      </c>
      <c r="S198" s="147">
        <v>0</v>
      </c>
      <c r="T198" s="148">
        <f t="shared" si="23"/>
        <v>0</v>
      </c>
      <c r="U198" s="13"/>
      <c r="V198" s="13"/>
      <c r="W198" s="13"/>
      <c r="X198" s="13"/>
      <c r="Y198" s="13"/>
      <c r="Z198" s="13"/>
      <c r="AA198" s="13"/>
      <c r="AB198" s="13"/>
      <c r="AC198" s="13"/>
      <c r="AD198" s="13"/>
      <c r="AE198" s="13"/>
      <c r="AR198" s="149" t="s">
        <v>194</v>
      </c>
      <c r="AT198" s="149" t="s">
        <v>191</v>
      </c>
      <c r="AU198" s="149" t="s">
        <v>85</v>
      </c>
      <c r="AY198" s="2" t="s">
        <v>137</v>
      </c>
      <c r="BE198" s="150">
        <f t="shared" si="24"/>
        <v>0</v>
      </c>
      <c r="BF198" s="150">
        <f t="shared" si="25"/>
        <v>0</v>
      </c>
      <c r="BG198" s="150">
        <f t="shared" si="26"/>
        <v>0</v>
      </c>
      <c r="BH198" s="150">
        <f t="shared" si="27"/>
        <v>0</v>
      </c>
      <c r="BI198" s="150">
        <f t="shared" si="28"/>
        <v>0</v>
      </c>
      <c r="BJ198" s="2" t="s">
        <v>18</v>
      </c>
      <c r="BK198" s="150">
        <f t="shared" si="29"/>
        <v>0</v>
      </c>
      <c r="BL198" s="2" t="s">
        <v>144</v>
      </c>
      <c r="BM198" s="149" t="s">
        <v>853</v>
      </c>
    </row>
    <row r="199" spans="1:65" s="17" customFormat="1" ht="44.25" customHeight="1">
      <c r="A199" s="13"/>
      <c r="B199" s="142"/>
      <c r="C199" s="242" t="s">
        <v>74</v>
      </c>
      <c r="D199" s="242" t="s">
        <v>191</v>
      </c>
      <c r="E199" s="243" t="s">
        <v>854</v>
      </c>
      <c r="F199" s="244" t="s">
        <v>855</v>
      </c>
      <c r="G199" s="245" t="s">
        <v>256</v>
      </c>
      <c r="H199" s="246">
        <v>1</v>
      </c>
      <c r="I199" s="163"/>
      <c r="J199" s="260">
        <f t="shared" si="20"/>
        <v>0</v>
      </c>
      <c r="K199" s="164"/>
      <c r="L199" s="165"/>
      <c r="M199" s="166"/>
      <c r="N199" s="167" t="s">
        <v>39</v>
      </c>
      <c r="O199" s="147">
        <v>0</v>
      </c>
      <c r="P199" s="147">
        <f t="shared" si="21"/>
        <v>0</v>
      </c>
      <c r="Q199" s="147">
        <v>0</v>
      </c>
      <c r="R199" s="147">
        <f t="shared" si="22"/>
        <v>0</v>
      </c>
      <c r="S199" s="147">
        <v>0</v>
      </c>
      <c r="T199" s="148">
        <f t="shared" si="23"/>
        <v>0</v>
      </c>
      <c r="U199" s="13"/>
      <c r="V199" s="13"/>
      <c r="W199" s="13"/>
      <c r="X199" s="13"/>
      <c r="Y199" s="13"/>
      <c r="Z199" s="13"/>
      <c r="AA199" s="13"/>
      <c r="AB199" s="13"/>
      <c r="AC199" s="13"/>
      <c r="AD199" s="13"/>
      <c r="AE199" s="13"/>
      <c r="AR199" s="149" t="s">
        <v>194</v>
      </c>
      <c r="AT199" s="149" t="s">
        <v>191</v>
      </c>
      <c r="AU199" s="149" t="s">
        <v>85</v>
      </c>
      <c r="AY199" s="2" t="s">
        <v>137</v>
      </c>
      <c r="BE199" s="150">
        <f t="shared" si="24"/>
        <v>0</v>
      </c>
      <c r="BF199" s="150">
        <f t="shared" si="25"/>
        <v>0</v>
      </c>
      <c r="BG199" s="150">
        <f t="shared" si="26"/>
        <v>0</v>
      </c>
      <c r="BH199" s="150">
        <f t="shared" si="27"/>
        <v>0</v>
      </c>
      <c r="BI199" s="150">
        <f t="shared" si="28"/>
        <v>0</v>
      </c>
      <c r="BJ199" s="2" t="s">
        <v>18</v>
      </c>
      <c r="BK199" s="150">
        <f t="shared" si="29"/>
        <v>0</v>
      </c>
      <c r="BL199" s="2" t="s">
        <v>144</v>
      </c>
      <c r="BM199" s="149" t="s">
        <v>856</v>
      </c>
    </row>
    <row r="200" spans="1:65" s="17" customFormat="1" ht="37.9" customHeight="1">
      <c r="A200" s="13"/>
      <c r="B200" s="142"/>
      <c r="C200" s="242" t="s">
        <v>74</v>
      </c>
      <c r="D200" s="242" t="s">
        <v>191</v>
      </c>
      <c r="E200" s="243" t="s">
        <v>673</v>
      </c>
      <c r="F200" s="244" t="s">
        <v>674</v>
      </c>
      <c r="G200" s="245"/>
      <c r="H200" s="246">
        <v>1</v>
      </c>
      <c r="I200" s="163"/>
      <c r="J200" s="260">
        <f t="shared" si="20"/>
        <v>0</v>
      </c>
      <c r="K200" s="164"/>
      <c r="L200" s="165"/>
      <c r="M200" s="166"/>
      <c r="N200" s="167" t="s">
        <v>39</v>
      </c>
      <c r="O200" s="147">
        <v>0</v>
      </c>
      <c r="P200" s="147">
        <f t="shared" si="21"/>
        <v>0</v>
      </c>
      <c r="Q200" s="147">
        <v>0</v>
      </c>
      <c r="R200" s="147">
        <f t="shared" si="22"/>
        <v>0</v>
      </c>
      <c r="S200" s="147">
        <v>0</v>
      </c>
      <c r="T200" s="148">
        <f t="shared" si="23"/>
        <v>0</v>
      </c>
      <c r="U200" s="13"/>
      <c r="V200" s="13"/>
      <c r="W200" s="13"/>
      <c r="X200" s="13"/>
      <c r="Y200" s="13"/>
      <c r="Z200" s="13"/>
      <c r="AA200" s="13"/>
      <c r="AB200" s="13"/>
      <c r="AC200" s="13"/>
      <c r="AD200" s="13"/>
      <c r="AE200" s="13"/>
      <c r="AR200" s="149" t="s">
        <v>194</v>
      </c>
      <c r="AT200" s="149" t="s">
        <v>191</v>
      </c>
      <c r="AU200" s="149" t="s">
        <v>85</v>
      </c>
      <c r="AY200" s="2" t="s">
        <v>137</v>
      </c>
      <c r="BE200" s="150">
        <f t="shared" si="24"/>
        <v>0</v>
      </c>
      <c r="BF200" s="150">
        <f t="shared" si="25"/>
        <v>0</v>
      </c>
      <c r="BG200" s="150">
        <f t="shared" si="26"/>
        <v>0</v>
      </c>
      <c r="BH200" s="150">
        <f t="shared" si="27"/>
        <v>0</v>
      </c>
      <c r="BI200" s="150">
        <f t="shared" si="28"/>
        <v>0</v>
      </c>
      <c r="BJ200" s="2" t="s">
        <v>18</v>
      </c>
      <c r="BK200" s="150">
        <f t="shared" si="29"/>
        <v>0</v>
      </c>
      <c r="BL200" s="2" t="s">
        <v>144</v>
      </c>
      <c r="BM200" s="149" t="s">
        <v>857</v>
      </c>
    </row>
    <row r="201" spans="1:65" s="17" customFormat="1" ht="44.25" customHeight="1">
      <c r="A201" s="13"/>
      <c r="B201" s="142"/>
      <c r="C201" s="242" t="s">
        <v>74</v>
      </c>
      <c r="D201" s="242" t="s">
        <v>191</v>
      </c>
      <c r="E201" s="243" t="s">
        <v>676</v>
      </c>
      <c r="F201" s="244" t="s">
        <v>677</v>
      </c>
      <c r="G201" s="245"/>
      <c r="H201" s="246">
        <v>3</v>
      </c>
      <c r="I201" s="163"/>
      <c r="J201" s="260">
        <f t="shared" si="20"/>
        <v>0</v>
      </c>
      <c r="K201" s="164"/>
      <c r="L201" s="165"/>
      <c r="M201" s="166"/>
      <c r="N201" s="167" t="s">
        <v>39</v>
      </c>
      <c r="O201" s="147">
        <v>0</v>
      </c>
      <c r="P201" s="147">
        <f t="shared" si="21"/>
        <v>0</v>
      </c>
      <c r="Q201" s="147">
        <v>0</v>
      </c>
      <c r="R201" s="147">
        <f t="shared" si="22"/>
        <v>0</v>
      </c>
      <c r="S201" s="147">
        <v>0</v>
      </c>
      <c r="T201" s="148">
        <f t="shared" si="23"/>
        <v>0</v>
      </c>
      <c r="U201" s="13"/>
      <c r="V201" s="13"/>
      <c r="W201" s="13"/>
      <c r="X201" s="13"/>
      <c r="Y201" s="13"/>
      <c r="Z201" s="13"/>
      <c r="AA201" s="13"/>
      <c r="AB201" s="13"/>
      <c r="AC201" s="13"/>
      <c r="AD201" s="13"/>
      <c r="AE201" s="13"/>
      <c r="AR201" s="149" t="s">
        <v>194</v>
      </c>
      <c r="AT201" s="149" t="s">
        <v>191</v>
      </c>
      <c r="AU201" s="149" t="s">
        <v>85</v>
      </c>
      <c r="AY201" s="2" t="s">
        <v>137</v>
      </c>
      <c r="BE201" s="150">
        <f t="shared" si="24"/>
        <v>0</v>
      </c>
      <c r="BF201" s="150">
        <f t="shared" si="25"/>
        <v>0</v>
      </c>
      <c r="BG201" s="150">
        <f t="shared" si="26"/>
        <v>0</v>
      </c>
      <c r="BH201" s="150">
        <f t="shared" si="27"/>
        <v>0</v>
      </c>
      <c r="BI201" s="150">
        <f t="shared" si="28"/>
        <v>0</v>
      </c>
      <c r="BJ201" s="2" t="s">
        <v>18</v>
      </c>
      <c r="BK201" s="150">
        <f t="shared" si="29"/>
        <v>0</v>
      </c>
      <c r="BL201" s="2" t="s">
        <v>144</v>
      </c>
      <c r="BM201" s="149" t="s">
        <v>858</v>
      </c>
    </row>
    <row r="202" spans="1:65" s="17" customFormat="1" ht="33" customHeight="1">
      <c r="A202" s="13"/>
      <c r="B202" s="142"/>
      <c r="C202" s="242" t="s">
        <v>74</v>
      </c>
      <c r="D202" s="242" t="s">
        <v>191</v>
      </c>
      <c r="E202" s="243" t="s">
        <v>679</v>
      </c>
      <c r="F202" s="244" t="s">
        <v>680</v>
      </c>
      <c r="G202" s="245"/>
      <c r="H202" s="246">
        <v>3</v>
      </c>
      <c r="I202" s="163"/>
      <c r="J202" s="260">
        <f t="shared" si="20"/>
        <v>0</v>
      </c>
      <c r="K202" s="164"/>
      <c r="L202" s="165"/>
      <c r="M202" s="166"/>
      <c r="N202" s="167" t="s">
        <v>39</v>
      </c>
      <c r="O202" s="147">
        <v>0</v>
      </c>
      <c r="P202" s="147">
        <f t="shared" si="21"/>
        <v>0</v>
      </c>
      <c r="Q202" s="147">
        <v>0</v>
      </c>
      <c r="R202" s="147">
        <f t="shared" si="22"/>
        <v>0</v>
      </c>
      <c r="S202" s="147">
        <v>0</v>
      </c>
      <c r="T202" s="148">
        <f t="shared" si="23"/>
        <v>0</v>
      </c>
      <c r="U202" s="13"/>
      <c r="V202" s="13"/>
      <c r="W202" s="13"/>
      <c r="X202" s="13"/>
      <c r="Y202" s="13"/>
      <c r="Z202" s="13"/>
      <c r="AA202" s="13"/>
      <c r="AB202" s="13"/>
      <c r="AC202" s="13"/>
      <c r="AD202" s="13"/>
      <c r="AE202" s="13"/>
      <c r="AR202" s="149" t="s">
        <v>194</v>
      </c>
      <c r="AT202" s="149" t="s">
        <v>191</v>
      </c>
      <c r="AU202" s="149" t="s">
        <v>85</v>
      </c>
      <c r="AY202" s="2" t="s">
        <v>137</v>
      </c>
      <c r="BE202" s="150">
        <f t="shared" si="24"/>
        <v>0</v>
      </c>
      <c r="BF202" s="150">
        <f t="shared" si="25"/>
        <v>0</v>
      </c>
      <c r="BG202" s="150">
        <f t="shared" si="26"/>
        <v>0</v>
      </c>
      <c r="BH202" s="150">
        <f t="shared" si="27"/>
        <v>0</v>
      </c>
      <c r="BI202" s="150">
        <f t="shared" si="28"/>
        <v>0</v>
      </c>
      <c r="BJ202" s="2" t="s">
        <v>18</v>
      </c>
      <c r="BK202" s="150">
        <f t="shared" si="29"/>
        <v>0</v>
      </c>
      <c r="BL202" s="2" t="s">
        <v>144</v>
      </c>
      <c r="BM202" s="149" t="s">
        <v>859</v>
      </c>
    </row>
    <row r="203" spans="1:65" s="17" customFormat="1" ht="44.25" customHeight="1">
      <c r="A203" s="13"/>
      <c r="B203" s="142"/>
      <c r="C203" s="242" t="s">
        <v>74</v>
      </c>
      <c r="D203" s="242" t="s">
        <v>191</v>
      </c>
      <c r="E203" s="243" t="s">
        <v>682</v>
      </c>
      <c r="F203" s="244" t="s">
        <v>683</v>
      </c>
      <c r="G203" s="245"/>
      <c r="H203" s="246">
        <v>5</v>
      </c>
      <c r="I203" s="163"/>
      <c r="J203" s="260">
        <f t="shared" si="20"/>
        <v>0</v>
      </c>
      <c r="K203" s="164"/>
      <c r="L203" s="165"/>
      <c r="M203" s="166"/>
      <c r="N203" s="167" t="s">
        <v>39</v>
      </c>
      <c r="O203" s="147">
        <v>0</v>
      </c>
      <c r="P203" s="147">
        <f t="shared" si="21"/>
        <v>0</v>
      </c>
      <c r="Q203" s="147">
        <v>0</v>
      </c>
      <c r="R203" s="147">
        <f t="shared" si="22"/>
        <v>0</v>
      </c>
      <c r="S203" s="147">
        <v>0</v>
      </c>
      <c r="T203" s="148">
        <f t="shared" si="23"/>
        <v>0</v>
      </c>
      <c r="U203" s="13"/>
      <c r="V203" s="13"/>
      <c r="W203" s="13"/>
      <c r="X203" s="13"/>
      <c r="Y203" s="13"/>
      <c r="Z203" s="13"/>
      <c r="AA203" s="13"/>
      <c r="AB203" s="13"/>
      <c r="AC203" s="13"/>
      <c r="AD203" s="13"/>
      <c r="AE203" s="13"/>
      <c r="AR203" s="149" t="s">
        <v>194</v>
      </c>
      <c r="AT203" s="149" t="s">
        <v>191</v>
      </c>
      <c r="AU203" s="149" t="s">
        <v>85</v>
      </c>
      <c r="AY203" s="2" t="s">
        <v>137</v>
      </c>
      <c r="BE203" s="150">
        <f t="shared" si="24"/>
        <v>0</v>
      </c>
      <c r="BF203" s="150">
        <f t="shared" si="25"/>
        <v>0</v>
      </c>
      <c r="BG203" s="150">
        <f t="shared" si="26"/>
        <v>0</v>
      </c>
      <c r="BH203" s="150">
        <f t="shared" si="27"/>
        <v>0</v>
      </c>
      <c r="BI203" s="150">
        <f t="shared" si="28"/>
        <v>0</v>
      </c>
      <c r="BJ203" s="2" t="s">
        <v>18</v>
      </c>
      <c r="BK203" s="150">
        <f t="shared" si="29"/>
        <v>0</v>
      </c>
      <c r="BL203" s="2" t="s">
        <v>144</v>
      </c>
      <c r="BM203" s="149" t="s">
        <v>860</v>
      </c>
    </row>
    <row r="204" spans="1:65" s="17" customFormat="1" ht="24.2" customHeight="1">
      <c r="A204" s="13"/>
      <c r="B204" s="142"/>
      <c r="C204" s="242" t="s">
        <v>74</v>
      </c>
      <c r="D204" s="242" t="s">
        <v>191</v>
      </c>
      <c r="E204" s="243" t="s">
        <v>685</v>
      </c>
      <c r="F204" s="244" t="s">
        <v>686</v>
      </c>
      <c r="G204" s="245"/>
      <c r="H204" s="246">
        <v>5</v>
      </c>
      <c r="I204" s="163"/>
      <c r="J204" s="260">
        <f t="shared" si="20"/>
        <v>0</v>
      </c>
      <c r="K204" s="164"/>
      <c r="L204" s="165"/>
      <c r="M204" s="166"/>
      <c r="N204" s="167" t="s">
        <v>39</v>
      </c>
      <c r="O204" s="147">
        <v>0</v>
      </c>
      <c r="P204" s="147">
        <f t="shared" si="21"/>
        <v>0</v>
      </c>
      <c r="Q204" s="147">
        <v>0</v>
      </c>
      <c r="R204" s="147">
        <f t="shared" si="22"/>
        <v>0</v>
      </c>
      <c r="S204" s="147">
        <v>0</v>
      </c>
      <c r="T204" s="148">
        <f t="shared" si="23"/>
        <v>0</v>
      </c>
      <c r="U204" s="13"/>
      <c r="V204" s="13"/>
      <c r="W204" s="13"/>
      <c r="X204" s="13"/>
      <c r="Y204" s="13"/>
      <c r="Z204" s="13"/>
      <c r="AA204" s="13"/>
      <c r="AB204" s="13"/>
      <c r="AC204" s="13"/>
      <c r="AD204" s="13"/>
      <c r="AE204" s="13"/>
      <c r="AR204" s="149" t="s">
        <v>194</v>
      </c>
      <c r="AT204" s="149" t="s">
        <v>191</v>
      </c>
      <c r="AU204" s="149" t="s">
        <v>85</v>
      </c>
      <c r="AY204" s="2" t="s">
        <v>137</v>
      </c>
      <c r="BE204" s="150">
        <f t="shared" si="24"/>
        <v>0</v>
      </c>
      <c r="BF204" s="150">
        <f t="shared" si="25"/>
        <v>0</v>
      </c>
      <c r="BG204" s="150">
        <f t="shared" si="26"/>
        <v>0</v>
      </c>
      <c r="BH204" s="150">
        <f t="shared" si="27"/>
        <v>0</v>
      </c>
      <c r="BI204" s="150">
        <f t="shared" si="28"/>
        <v>0</v>
      </c>
      <c r="BJ204" s="2" t="s">
        <v>18</v>
      </c>
      <c r="BK204" s="150">
        <f t="shared" si="29"/>
        <v>0</v>
      </c>
      <c r="BL204" s="2" t="s">
        <v>144</v>
      </c>
      <c r="BM204" s="149" t="s">
        <v>861</v>
      </c>
    </row>
    <row r="205" spans="1:65" s="17" customFormat="1" ht="16.5" customHeight="1">
      <c r="A205" s="13"/>
      <c r="B205" s="142"/>
      <c r="C205" s="242" t="s">
        <v>74</v>
      </c>
      <c r="D205" s="242" t="s">
        <v>191</v>
      </c>
      <c r="E205" s="243" t="s">
        <v>862</v>
      </c>
      <c r="F205" s="244" t="s">
        <v>863</v>
      </c>
      <c r="G205" s="245" t="s">
        <v>256</v>
      </c>
      <c r="H205" s="246">
        <v>1</v>
      </c>
      <c r="I205" s="163"/>
      <c r="J205" s="260">
        <f t="shared" si="20"/>
        <v>0</v>
      </c>
      <c r="K205" s="164"/>
      <c r="L205" s="165"/>
      <c r="M205" s="166"/>
      <c r="N205" s="167" t="s">
        <v>39</v>
      </c>
      <c r="O205" s="147">
        <v>0</v>
      </c>
      <c r="P205" s="147">
        <f t="shared" si="21"/>
        <v>0</v>
      </c>
      <c r="Q205" s="147">
        <v>0</v>
      </c>
      <c r="R205" s="147">
        <f t="shared" si="22"/>
        <v>0</v>
      </c>
      <c r="S205" s="147">
        <v>0</v>
      </c>
      <c r="T205" s="148">
        <f t="shared" si="23"/>
        <v>0</v>
      </c>
      <c r="U205" s="13"/>
      <c r="V205" s="13"/>
      <c r="W205" s="13"/>
      <c r="X205" s="13"/>
      <c r="Y205" s="13"/>
      <c r="Z205" s="13"/>
      <c r="AA205" s="13"/>
      <c r="AB205" s="13"/>
      <c r="AC205" s="13"/>
      <c r="AD205" s="13"/>
      <c r="AE205" s="13"/>
      <c r="AR205" s="149" t="s">
        <v>194</v>
      </c>
      <c r="AT205" s="149" t="s">
        <v>191</v>
      </c>
      <c r="AU205" s="149" t="s">
        <v>85</v>
      </c>
      <c r="AY205" s="2" t="s">
        <v>137</v>
      </c>
      <c r="BE205" s="150">
        <f t="shared" si="24"/>
        <v>0</v>
      </c>
      <c r="BF205" s="150">
        <f t="shared" si="25"/>
        <v>0</v>
      </c>
      <c r="BG205" s="150">
        <f t="shared" si="26"/>
        <v>0</v>
      </c>
      <c r="BH205" s="150">
        <f t="shared" si="27"/>
        <v>0</v>
      </c>
      <c r="BI205" s="150">
        <f t="shared" si="28"/>
        <v>0</v>
      </c>
      <c r="BJ205" s="2" t="s">
        <v>18</v>
      </c>
      <c r="BK205" s="150">
        <f t="shared" si="29"/>
        <v>0</v>
      </c>
      <c r="BL205" s="2" t="s">
        <v>144</v>
      </c>
      <c r="BM205" s="149" t="s">
        <v>864</v>
      </c>
    </row>
    <row r="206" spans="1:65" s="17" customFormat="1" ht="16.5" customHeight="1">
      <c r="A206" s="13"/>
      <c r="B206" s="142"/>
      <c r="C206" s="242" t="s">
        <v>74</v>
      </c>
      <c r="D206" s="242" t="s">
        <v>191</v>
      </c>
      <c r="E206" s="243" t="s">
        <v>694</v>
      </c>
      <c r="F206" s="244" t="s">
        <v>695</v>
      </c>
      <c r="G206" s="245"/>
      <c r="H206" s="246">
        <v>1</v>
      </c>
      <c r="I206" s="163"/>
      <c r="J206" s="260">
        <f t="shared" si="20"/>
        <v>0</v>
      </c>
      <c r="K206" s="164"/>
      <c r="L206" s="165"/>
      <c r="M206" s="166"/>
      <c r="N206" s="167" t="s">
        <v>39</v>
      </c>
      <c r="O206" s="147">
        <v>0</v>
      </c>
      <c r="P206" s="147">
        <f t="shared" si="21"/>
        <v>0</v>
      </c>
      <c r="Q206" s="147">
        <v>0</v>
      </c>
      <c r="R206" s="147">
        <f t="shared" si="22"/>
        <v>0</v>
      </c>
      <c r="S206" s="147">
        <v>0</v>
      </c>
      <c r="T206" s="148">
        <f t="shared" si="23"/>
        <v>0</v>
      </c>
      <c r="U206" s="13"/>
      <c r="V206" s="13"/>
      <c r="W206" s="13"/>
      <c r="X206" s="13"/>
      <c r="Y206" s="13"/>
      <c r="Z206" s="13"/>
      <c r="AA206" s="13"/>
      <c r="AB206" s="13"/>
      <c r="AC206" s="13"/>
      <c r="AD206" s="13"/>
      <c r="AE206" s="13"/>
      <c r="AR206" s="149" t="s">
        <v>194</v>
      </c>
      <c r="AT206" s="149" t="s">
        <v>191</v>
      </c>
      <c r="AU206" s="149" t="s">
        <v>85</v>
      </c>
      <c r="AY206" s="2" t="s">
        <v>137</v>
      </c>
      <c r="BE206" s="150">
        <f t="shared" si="24"/>
        <v>0</v>
      </c>
      <c r="BF206" s="150">
        <f t="shared" si="25"/>
        <v>0</v>
      </c>
      <c r="BG206" s="150">
        <f t="shared" si="26"/>
        <v>0</v>
      </c>
      <c r="BH206" s="150">
        <f t="shared" si="27"/>
        <v>0</v>
      </c>
      <c r="BI206" s="150">
        <f t="shared" si="28"/>
        <v>0</v>
      </c>
      <c r="BJ206" s="2" t="s">
        <v>18</v>
      </c>
      <c r="BK206" s="150">
        <f t="shared" si="29"/>
        <v>0</v>
      </c>
      <c r="BL206" s="2" t="s">
        <v>144</v>
      </c>
      <c r="BM206" s="149" t="s">
        <v>865</v>
      </c>
    </row>
    <row r="207" spans="1:65" s="17" customFormat="1" ht="66.75" customHeight="1">
      <c r="A207" s="13"/>
      <c r="B207" s="142"/>
      <c r="C207" s="242" t="s">
        <v>74</v>
      </c>
      <c r="D207" s="242" t="s">
        <v>191</v>
      </c>
      <c r="E207" s="243" t="s">
        <v>697</v>
      </c>
      <c r="F207" s="244" t="s">
        <v>698</v>
      </c>
      <c r="G207" s="245"/>
      <c r="H207" s="246">
        <v>8</v>
      </c>
      <c r="I207" s="163"/>
      <c r="J207" s="260">
        <f t="shared" si="20"/>
        <v>0</v>
      </c>
      <c r="K207" s="164"/>
      <c r="L207" s="165"/>
      <c r="M207" s="166"/>
      <c r="N207" s="167" t="s">
        <v>39</v>
      </c>
      <c r="O207" s="147">
        <v>0</v>
      </c>
      <c r="P207" s="147">
        <f t="shared" si="21"/>
        <v>0</v>
      </c>
      <c r="Q207" s="147">
        <v>0</v>
      </c>
      <c r="R207" s="147">
        <f t="shared" si="22"/>
        <v>0</v>
      </c>
      <c r="S207" s="147">
        <v>0</v>
      </c>
      <c r="T207" s="148">
        <f t="shared" si="23"/>
        <v>0</v>
      </c>
      <c r="U207" s="13"/>
      <c r="V207" s="13"/>
      <c r="W207" s="13"/>
      <c r="X207" s="13"/>
      <c r="Y207" s="13"/>
      <c r="Z207" s="13"/>
      <c r="AA207" s="13"/>
      <c r="AB207" s="13"/>
      <c r="AC207" s="13"/>
      <c r="AD207" s="13"/>
      <c r="AE207" s="13"/>
      <c r="AR207" s="149" t="s">
        <v>194</v>
      </c>
      <c r="AT207" s="149" t="s">
        <v>191</v>
      </c>
      <c r="AU207" s="149" t="s">
        <v>85</v>
      </c>
      <c r="AY207" s="2" t="s">
        <v>137</v>
      </c>
      <c r="BE207" s="150">
        <f t="shared" si="24"/>
        <v>0</v>
      </c>
      <c r="BF207" s="150">
        <f t="shared" si="25"/>
        <v>0</v>
      </c>
      <c r="BG207" s="150">
        <f t="shared" si="26"/>
        <v>0</v>
      </c>
      <c r="BH207" s="150">
        <f t="shared" si="27"/>
        <v>0</v>
      </c>
      <c r="BI207" s="150">
        <f t="shared" si="28"/>
        <v>0</v>
      </c>
      <c r="BJ207" s="2" t="s">
        <v>18</v>
      </c>
      <c r="BK207" s="150">
        <f t="shared" si="29"/>
        <v>0</v>
      </c>
      <c r="BL207" s="2" t="s">
        <v>144</v>
      </c>
      <c r="BM207" s="149" t="s">
        <v>866</v>
      </c>
    </row>
    <row r="208" spans="1:65" s="17" customFormat="1" ht="62.65" customHeight="1">
      <c r="A208" s="13"/>
      <c r="B208" s="142"/>
      <c r="C208" s="242" t="s">
        <v>74</v>
      </c>
      <c r="D208" s="242" t="s">
        <v>191</v>
      </c>
      <c r="E208" s="243" t="s">
        <v>700</v>
      </c>
      <c r="F208" s="244" t="s">
        <v>701</v>
      </c>
      <c r="G208" s="245"/>
      <c r="H208" s="246">
        <v>8</v>
      </c>
      <c r="I208" s="163"/>
      <c r="J208" s="260">
        <f t="shared" si="20"/>
        <v>0</v>
      </c>
      <c r="K208" s="164"/>
      <c r="L208" s="165"/>
      <c r="M208" s="166"/>
      <c r="N208" s="167" t="s">
        <v>39</v>
      </c>
      <c r="O208" s="147">
        <v>0</v>
      </c>
      <c r="P208" s="147">
        <f t="shared" si="21"/>
        <v>0</v>
      </c>
      <c r="Q208" s="147">
        <v>0</v>
      </c>
      <c r="R208" s="147">
        <f t="shared" si="22"/>
        <v>0</v>
      </c>
      <c r="S208" s="147">
        <v>0</v>
      </c>
      <c r="T208" s="148">
        <f t="shared" si="23"/>
        <v>0</v>
      </c>
      <c r="U208" s="13"/>
      <c r="V208" s="13"/>
      <c r="W208" s="13"/>
      <c r="X208" s="13"/>
      <c r="Y208" s="13"/>
      <c r="Z208" s="13"/>
      <c r="AA208" s="13"/>
      <c r="AB208" s="13"/>
      <c r="AC208" s="13"/>
      <c r="AD208" s="13"/>
      <c r="AE208" s="13"/>
      <c r="AR208" s="149" t="s">
        <v>194</v>
      </c>
      <c r="AT208" s="149" t="s">
        <v>191</v>
      </c>
      <c r="AU208" s="149" t="s">
        <v>85</v>
      </c>
      <c r="AY208" s="2" t="s">
        <v>137</v>
      </c>
      <c r="BE208" s="150">
        <f t="shared" si="24"/>
        <v>0</v>
      </c>
      <c r="BF208" s="150">
        <f t="shared" si="25"/>
        <v>0</v>
      </c>
      <c r="BG208" s="150">
        <f t="shared" si="26"/>
        <v>0</v>
      </c>
      <c r="BH208" s="150">
        <f t="shared" si="27"/>
        <v>0</v>
      </c>
      <c r="BI208" s="150">
        <f t="shared" si="28"/>
        <v>0</v>
      </c>
      <c r="BJ208" s="2" t="s">
        <v>18</v>
      </c>
      <c r="BK208" s="150">
        <f t="shared" si="29"/>
        <v>0</v>
      </c>
      <c r="BL208" s="2" t="s">
        <v>144</v>
      </c>
      <c r="BM208" s="149" t="s">
        <v>867</v>
      </c>
    </row>
    <row r="209" spans="1:65" s="17" customFormat="1" ht="37.9" customHeight="1">
      <c r="A209" s="13"/>
      <c r="B209" s="142"/>
      <c r="C209" s="242" t="s">
        <v>74</v>
      </c>
      <c r="D209" s="242" t="s">
        <v>191</v>
      </c>
      <c r="E209" s="243" t="s">
        <v>868</v>
      </c>
      <c r="F209" s="244" t="s">
        <v>869</v>
      </c>
      <c r="G209" s="245" t="s">
        <v>256</v>
      </c>
      <c r="H209" s="246">
        <v>1</v>
      </c>
      <c r="I209" s="163"/>
      <c r="J209" s="260">
        <f t="shared" si="20"/>
        <v>0</v>
      </c>
      <c r="K209" s="164"/>
      <c r="L209" s="165"/>
      <c r="M209" s="166"/>
      <c r="N209" s="167" t="s">
        <v>39</v>
      </c>
      <c r="O209" s="147">
        <v>0</v>
      </c>
      <c r="P209" s="147">
        <f t="shared" si="21"/>
        <v>0</v>
      </c>
      <c r="Q209" s="147">
        <v>0</v>
      </c>
      <c r="R209" s="147">
        <f t="shared" si="22"/>
        <v>0</v>
      </c>
      <c r="S209" s="147">
        <v>0</v>
      </c>
      <c r="T209" s="148">
        <f t="shared" si="23"/>
        <v>0</v>
      </c>
      <c r="U209" s="13"/>
      <c r="V209" s="13"/>
      <c r="W209" s="13"/>
      <c r="X209" s="13"/>
      <c r="Y209" s="13"/>
      <c r="Z209" s="13"/>
      <c r="AA209" s="13"/>
      <c r="AB209" s="13"/>
      <c r="AC209" s="13"/>
      <c r="AD209" s="13"/>
      <c r="AE209" s="13"/>
      <c r="AR209" s="149" t="s">
        <v>194</v>
      </c>
      <c r="AT209" s="149" t="s">
        <v>191</v>
      </c>
      <c r="AU209" s="149" t="s">
        <v>85</v>
      </c>
      <c r="AY209" s="2" t="s">
        <v>137</v>
      </c>
      <c r="BE209" s="150">
        <f t="shared" si="24"/>
        <v>0</v>
      </c>
      <c r="BF209" s="150">
        <f t="shared" si="25"/>
        <v>0</v>
      </c>
      <c r="BG209" s="150">
        <f t="shared" si="26"/>
        <v>0</v>
      </c>
      <c r="BH209" s="150">
        <f t="shared" si="27"/>
        <v>0</v>
      </c>
      <c r="BI209" s="150">
        <f t="shared" si="28"/>
        <v>0</v>
      </c>
      <c r="BJ209" s="2" t="s">
        <v>18</v>
      </c>
      <c r="BK209" s="150">
        <f t="shared" si="29"/>
        <v>0</v>
      </c>
      <c r="BL209" s="2" t="s">
        <v>144</v>
      </c>
      <c r="BM209" s="149" t="s">
        <v>870</v>
      </c>
    </row>
    <row r="210" spans="1:65" s="17" customFormat="1" ht="44.25" customHeight="1">
      <c r="A210" s="13"/>
      <c r="B210" s="142"/>
      <c r="C210" s="242" t="s">
        <v>74</v>
      </c>
      <c r="D210" s="242" t="s">
        <v>191</v>
      </c>
      <c r="E210" s="243" t="s">
        <v>871</v>
      </c>
      <c r="F210" s="244" t="s">
        <v>872</v>
      </c>
      <c r="G210" s="245" t="s">
        <v>256</v>
      </c>
      <c r="H210" s="246">
        <v>2</v>
      </c>
      <c r="I210" s="163"/>
      <c r="J210" s="260">
        <f t="shared" si="20"/>
        <v>0</v>
      </c>
      <c r="K210" s="164"/>
      <c r="L210" s="165"/>
      <c r="M210" s="166"/>
      <c r="N210" s="167" t="s">
        <v>39</v>
      </c>
      <c r="O210" s="147">
        <v>0</v>
      </c>
      <c r="P210" s="147">
        <f t="shared" si="21"/>
        <v>0</v>
      </c>
      <c r="Q210" s="147">
        <v>0</v>
      </c>
      <c r="R210" s="147">
        <f t="shared" si="22"/>
        <v>0</v>
      </c>
      <c r="S210" s="147">
        <v>0</v>
      </c>
      <c r="T210" s="148">
        <f t="shared" si="23"/>
        <v>0</v>
      </c>
      <c r="U210" s="13"/>
      <c r="V210" s="13"/>
      <c r="W210" s="13"/>
      <c r="X210" s="13"/>
      <c r="Y210" s="13"/>
      <c r="Z210" s="13"/>
      <c r="AA210" s="13"/>
      <c r="AB210" s="13"/>
      <c r="AC210" s="13"/>
      <c r="AD210" s="13"/>
      <c r="AE210" s="13"/>
      <c r="AR210" s="149" t="s">
        <v>194</v>
      </c>
      <c r="AT210" s="149" t="s">
        <v>191</v>
      </c>
      <c r="AU210" s="149" t="s">
        <v>85</v>
      </c>
      <c r="AY210" s="2" t="s">
        <v>137</v>
      </c>
      <c r="BE210" s="150">
        <f t="shared" si="24"/>
        <v>0</v>
      </c>
      <c r="BF210" s="150">
        <f t="shared" si="25"/>
        <v>0</v>
      </c>
      <c r="BG210" s="150">
        <f t="shared" si="26"/>
        <v>0</v>
      </c>
      <c r="BH210" s="150">
        <f t="shared" si="27"/>
        <v>0</v>
      </c>
      <c r="BI210" s="150">
        <f t="shared" si="28"/>
        <v>0</v>
      </c>
      <c r="BJ210" s="2" t="s">
        <v>18</v>
      </c>
      <c r="BK210" s="150">
        <f t="shared" si="29"/>
        <v>0</v>
      </c>
      <c r="BL210" s="2" t="s">
        <v>144</v>
      </c>
      <c r="BM210" s="149" t="s">
        <v>873</v>
      </c>
    </row>
    <row r="211" spans="1:65" s="17" customFormat="1" ht="76.349999999999994" customHeight="1">
      <c r="A211" s="13"/>
      <c r="B211" s="142"/>
      <c r="C211" s="242" t="s">
        <v>74</v>
      </c>
      <c r="D211" s="242" t="s">
        <v>191</v>
      </c>
      <c r="E211" s="243" t="s">
        <v>715</v>
      </c>
      <c r="F211" s="244" t="s">
        <v>716</v>
      </c>
      <c r="G211" s="245" t="s">
        <v>256</v>
      </c>
      <c r="H211" s="246">
        <v>1</v>
      </c>
      <c r="I211" s="163"/>
      <c r="J211" s="260">
        <f t="shared" si="20"/>
        <v>0</v>
      </c>
      <c r="K211" s="164"/>
      <c r="L211" s="165"/>
      <c r="M211" s="166"/>
      <c r="N211" s="167" t="s">
        <v>39</v>
      </c>
      <c r="O211" s="147">
        <v>0</v>
      </c>
      <c r="P211" s="147">
        <f t="shared" si="21"/>
        <v>0</v>
      </c>
      <c r="Q211" s="147">
        <v>0</v>
      </c>
      <c r="R211" s="147">
        <f t="shared" si="22"/>
        <v>0</v>
      </c>
      <c r="S211" s="147">
        <v>0</v>
      </c>
      <c r="T211" s="148">
        <f t="shared" si="23"/>
        <v>0</v>
      </c>
      <c r="U211" s="13"/>
      <c r="V211" s="13"/>
      <c r="W211" s="13"/>
      <c r="X211" s="13"/>
      <c r="Y211" s="13"/>
      <c r="Z211" s="13"/>
      <c r="AA211" s="13"/>
      <c r="AB211" s="13"/>
      <c r="AC211" s="13"/>
      <c r="AD211" s="13"/>
      <c r="AE211" s="13"/>
      <c r="AR211" s="149" t="s">
        <v>194</v>
      </c>
      <c r="AT211" s="149" t="s">
        <v>191</v>
      </c>
      <c r="AU211" s="149" t="s">
        <v>85</v>
      </c>
      <c r="AY211" s="2" t="s">
        <v>137</v>
      </c>
      <c r="BE211" s="150">
        <f t="shared" si="24"/>
        <v>0</v>
      </c>
      <c r="BF211" s="150">
        <f t="shared" si="25"/>
        <v>0</v>
      </c>
      <c r="BG211" s="150">
        <f t="shared" si="26"/>
        <v>0</v>
      </c>
      <c r="BH211" s="150">
        <f t="shared" si="27"/>
        <v>0</v>
      </c>
      <c r="BI211" s="150">
        <f t="shared" si="28"/>
        <v>0</v>
      </c>
      <c r="BJ211" s="2" t="s">
        <v>18</v>
      </c>
      <c r="BK211" s="150">
        <f t="shared" si="29"/>
        <v>0</v>
      </c>
      <c r="BL211" s="2" t="s">
        <v>144</v>
      </c>
      <c r="BM211" s="149" t="s">
        <v>874</v>
      </c>
    </row>
    <row r="212" spans="1:65" s="17" customFormat="1" ht="75.75" customHeight="1">
      <c r="A212" s="13"/>
      <c r="B212" s="142"/>
      <c r="C212" s="242" t="s">
        <v>74</v>
      </c>
      <c r="D212" s="242" t="s">
        <v>191</v>
      </c>
      <c r="E212" s="243" t="s">
        <v>875</v>
      </c>
      <c r="F212" s="244" t="s">
        <v>876</v>
      </c>
      <c r="G212" s="245" t="s">
        <v>256</v>
      </c>
      <c r="H212" s="246">
        <v>1</v>
      </c>
      <c r="I212" s="163"/>
      <c r="J212" s="260">
        <f t="shared" si="20"/>
        <v>0</v>
      </c>
      <c r="K212" s="164"/>
      <c r="L212" s="165"/>
      <c r="M212" s="166"/>
      <c r="N212" s="167" t="s">
        <v>39</v>
      </c>
      <c r="O212" s="147">
        <v>0</v>
      </c>
      <c r="P212" s="147">
        <f t="shared" si="21"/>
        <v>0</v>
      </c>
      <c r="Q212" s="147">
        <v>0</v>
      </c>
      <c r="R212" s="147">
        <f t="shared" si="22"/>
        <v>0</v>
      </c>
      <c r="S212" s="147">
        <v>0</v>
      </c>
      <c r="T212" s="148">
        <f t="shared" si="23"/>
        <v>0</v>
      </c>
      <c r="U212" s="13"/>
      <c r="V212" s="13"/>
      <c r="W212" s="13"/>
      <c r="X212" s="13"/>
      <c r="Y212" s="13"/>
      <c r="Z212" s="13"/>
      <c r="AA212" s="13"/>
      <c r="AB212" s="13"/>
      <c r="AC212" s="13"/>
      <c r="AD212" s="13"/>
      <c r="AE212" s="13"/>
      <c r="AR212" s="149" t="s">
        <v>194</v>
      </c>
      <c r="AT212" s="149" t="s">
        <v>191</v>
      </c>
      <c r="AU212" s="149" t="s">
        <v>85</v>
      </c>
      <c r="AY212" s="2" t="s">
        <v>137</v>
      </c>
      <c r="BE212" s="150">
        <f t="shared" si="24"/>
        <v>0</v>
      </c>
      <c r="BF212" s="150">
        <f t="shared" si="25"/>
        <v>0</v>
      </c>
      <c r="BG212" s="150">
        <f t="shared" si="26"/>
        <v>0</v>
      </c>
      <c r="BH212" s="150">
        <f t="shared" si="27"/>
        <v>0</v>
      </c>
      <c r="BI212" s="150">
        <f t="shared" si="28"/>
        <v>0</v>
      </c>
      <c r="BJ212" s="2" t="s">
        <v>18</v>
      </c>
      <c r="BK212" s="150">
        <f t="shared" si="29"/>
        <v>0</v>
      </c>
      <c r="BL212" s="2" t="s">
        <v>144</v>
      </c>
      <c r="BM212" s="149" t="s">
        <v>877</v>
      </c>
    </row>
    <row r="213" spans="1:65" s="17" customFormat="1" ht="16.5" customHeight="1">
      <c r="A213" s="13"/>
      <c r="B213" s="142"/>
      <c r="C213" s="242" t="s">
        <v>74</v>
      </c>
      <c r="D213" s="242" t="s">
        <v>191</v>
      </c>
      <c r="E213" s="243" t="s">
        <v>878</v>
      </c>
      <c r="F213" s="244" t="s">
        <v>879</v>
      </c>
      <c r="G213" s="245" t="s">
        <v>256</v>
      </c>
      <c r="H213" s="246">
        <v>2</v>
      </c>
      <c r="I213" s="163"/>
      <c r="J213" s="260">
        <f t="shared" si="20"/>
        <v>0</v>
      </c>
      <c r="K213" s="164"/>
      <c r="L213" s="165"/>
      <c r="M213" s="166"/>
      <c r="N213" s="167" t="s">
        <v>39</v>
      </c>
      <c r="O213" s="147">
        <v>0</v>
      </c>
      <c r="P213" s="147">
        <f t="shared" si="21"/>
        <v>0</v>
      </c>
      <c r="Q213" s="147">
        <v>0</v>
      </c>
      <c r="R213" s="147">
        <f t="shared" si="22"/>
        <v>0</v>
      </c>
      <c r="S213" s="147">
        <v>0</v>
      </c>
      <c r="T213" s="148">
        <f t="shared" si="23"/>
        <v>0</v>
      </c>
      <c r="U213" s="13"/>
      <c r="V213" s="13"/>
      <c r="W213" s="13"/>
      <c r="X213" s="13"/>
      <c r="Y213" s="13"/>
      <c r="Z213" s="13"/>
      <c r="AA213" s="13"/>
      <c r="AB213" s="13"/>
      <c r="AC213" s="13"/>
      <c r="AD213" s="13"/>
      <c r="AE213" s="13"/>
      <c r="AR213" s="149" t="s">
        <v>194</v>
      </c>
      <c r="AT213" s="149" t="s">
        <v>191</v>
      </c>
      <c r="AU213" s="149" t="s">
        <v>85</v>
      </c>
      <c r="AY213" s="2" t="s">
        <v>137</v>
      </c>
      <c r="BE213" s="150">
        <f t="shared" si="24"/>
        <v>0</v>
      </c>
      <c r="BF213" s="150">
        <f t="shared" si="25"/>
        <v>0</v>
      </c>
      <c r="BG213" s="150">
        <f t="shared" si="26"/>
        <v>0</v>
      </c>
      <c r="BH213" s="150">
        <f t="shared" si="27"/>
        <v>0</v>
      </c>
      <c r="BI213" s="150">
        <f t="shared" si="28"/>
        <v>0</v>
      </c>
      <c r="BJ213" s="2" t="s">
        <v>18</v>
      </c>
      <c r="BK213" s="150">
        <f t="shared" si="29"/>
        <v>0</v>
      </c>
      <c r="BL213" s="2" t="s">
        <v>144</v>
      </c>
      <c r="BM213" s="149" t="s">
        <v>880</v>
      </c>
    </row>
    <row r="214" spans="1:65" s="17" customFormat="1" ht="16.5" customHeight="1">
      <c r="A214" s="13"/>
      <c r="B214" s="142"/>
      <c r="C214" s="242" t="s">
        <v>74</v>
      </c>
      <c r="D214" s="242" t="s">
        <v>191</v>
      </c>
      <c r="E214" s="243" t="s">
        <v>723</v>
      </c>
      <c r="F214" s="244" t="s">
        <v>724</v>
      </c>
      <c r="G214" s="245" t="s">
        <v>256</v>
      </c>
      <c r="H214" s="246">
        <v>1</v>
      </c>
      <c r="I214" s="163"/>
      <c r="J214" s="260">
        <f t="shared" si="20"/>
        <v>0</v>
      </c>
      <c r="K214" s="164"/>
      <c r="L214" s="165"/>
      <c r="M214" s="166"/>
      <c r="N214" s="167" t="s">
        <v>39</v>
      </c>
      <c r="O214" s="147">
        <v>0</v>
      </c>
      <c r="P214" s="147">
        <f t="shared" si="21"/>
        <v>0</v>
      </c>
      <c r="Q214" s="147">
        <v>0</v>
      </c>
      <c r="R214" s="147">
        <f t="shared" si="22"/>
        <v>0</v>
      </c>
      <c r="S214" s="147">
        <v>0</v>
      </c>
      <c r="T214" s="148">
        <f t="shared" si="23"/>
        <v>0</v>
      </c>
      <c r="U214" s="13"/>
      <c r="V214" s="13"/>
      <c r="W214" s="13"/>
      <c r="X214" s="13"/>
      <c r="Y214" s="13"/>
      <c r="Z214" s="13"/>
      <c r="AA214" s="13"/>
      <c r="AB214" s="13"/>
      <c r="AC214" s="13"/>
      <c r="AD214" s="13"/>
      <c r="AE214" s="13"/>
      <c r="AR214" s="149" t="s">
        <v>194</v>
      </c>
      <c r="AT214" s="149" t="s">
        <v>191</v>
      </c>
      <c r="AU214" s="149" t="s">
        <v>85</v>
      </c>
      <c r="AY214" s="2" t="s">
        <v>137</v>
      </c>
      <c r="BE214" s="150">
        <f t="shared" si="24"/>
        <v>0</v>
      </c>
      <c r="BF214" s="150">
        <f t="shared" si="25"/>
        <v>0</v>
      </c>
      <c r="BG214" s="150">
        <f t="shared" si="26"/>
        <v>0</v>
      </c>
      <c r="BH214" s="150">
        <f t="shared" si="27"/>
        <v>0</v>
      </c>
      <c r="BI214" s="150">
        <f t="shared" si="28"/>
        <v>0</v>
      </c>
      <c r="BJ214" s="2" t="s">
        <v>18</v>
      </c>
      <c r="BK214" s="150">
        <f t="shared" si="29"/>
        <v>0</v>
      </c>
      <c r="BL214" s="2" t="s">
        <v>144</v>
      </c>
      <c r="BM214" s="149" t="s">
        <v>881</v>
      </c>
    </row>
    <row r="215" spans="1:65" s="17" customFormat="1" ht="16.5" customHeight="1">
      <c r="A215" s="13"/>
      <c r="B215" s="142"/>
      <c r="C215" s="242" t="s">
        <v>74</v>
      </c>
      <c r="D215" s="242" t="s">
        <v>191</v>
      </c>
      <c r="E215" s="243" t="s">
        <v>882</v>
      </c>
      <c r="F215" s="244" t="s">
        <v>883</v>
      </c>
      <c r="G215" s="245" t="s">
        <v>256</v>
      </c>
      <c r="H215" s="246">
        <v>1</v>
      </c>
      <c r="I215" s="163"/>
      <c r="J215" s="260">
        <f t="shared" si="20"/>
        <v>0</v>
      </c>
      <c r="K215" s="164"/>
      <c r="L215" s="165"/>
      <c r="M215" s="166"/>
      <c r="N215" s="167" t="s">
        <v>39</v>
      </c>
      <c r="O215" s="147">
        <v>0</v>
      </c>
      <c r="P215" s="147">
        <f t="shared" si="21"/>
        <v>0</v>
      </c>
      <c r="Q215" s="147">
        <v>0</v>
      </c>
      <c r="R215" s="147">
        <f t="shared" si="22"/>
        <v>0</v>
      </c>
      <c r="S215" s="147">
        <v>0</v>
      </c>
      <c r="T215" s="148">
        <f t="shared" si="23"/>
        <v>0</v>
      </c>
      <c r="U215" s="13"/>
      <c r="V215" s="13"/>
      <c r="W215" s="13"/>
      <c r="X215" s="13"/>
      <c r="Y215" s="13"/>
      <c r="Z215" s="13"/>
      <c r="AA215" s="13"/>
      <c r="AB215" s="13"/>
      <c r="AC215" s="13"/>
      <c r="AD215" s="13"/>
      <c r="AE215" s="13"/>
      <c r="AR215" s="149" t="s">
        <v>194</v>
      </c>
      <c r="AT215" s="149" t="s">
        <v>191</v>
      </c>
      <c r="AU215" s="149" t="s">
        <v>85</v>
      </c>
      <c r="AY215" s="2" t="s">
        <v>137</v>
      </c>
      <c r="BE215" s="150">
        <f t="shared" si="24"/>
        <v>0</v>
      </c>
      <c r="BF215" s="150">
        <f t="shared" si="25"/>
        <v>0</v>
      </c>
      <c r="BG215" s="150">
        <f t="shared" si="26"/>
        <v>0</v>
      </c>
      <c r="BH215" s="150">
        <f t="shared" si="27"/>
        <v>0</v>
      </c>
      <c r="BI215" s="150">
        <f t="shared" si="28"/>
        <v>0</v>
      </c>
      <c r="BJ215" s="2" t="s">
        <v>18</v>
      </c>
      <c r="BK215" s="150">
        <f t="shared" si="29"/>
        <v>0</v>
      </c>
      <c r="BL215" s="2" t="s">
        <v>144</v>
      </c>
      <c r="BM215" s="149" t="s">
        <v>884</v>
      </c>
    </row>
    <row r="216" spans="1:65" s="17" customFormat="1" ht="24.2" customHeight="1">
      <c r="A216" s="13"/>
      <c r="B216" s="142"/>
      <c r="C216" s="242" t="s">
        <v>74</v>
      </c>
      <c r="D216" s="242" t="s">
        <v>191</v>
      </c>
      <c r="E216" s="243" t="s">
        <v>885</v>
      </c>
      <c r="F216" s="244" t="s">
        <v>886</v>
      </c>
      <c r="G216" s="245" t="s">
        <v>256</v>
      </c>
      <c r="H216" s="246">
        <v>1</v>
      </c>
      <c r="I216" s="163"/>
      <c r="J216" s="260">
        <f t="shared" si="20"/>
        <v>0</v>
      </c>
      <c r="K216" s="164"/>
      <c r="L216" s="165"/>
      <c r="M216" s="166"/>
      <c r="N216" s="167" t="s">
        <v>39</v>
      </c>
      <c r="O216" s="147">
        <v>0</v>
      </c>
      <c r="P216" s="147">
        <f t="shared" si="21"/>
        <v>0</v>
      </c>
      <c r="Q216" s="147">
        <v>0</v>
      </c>
      <c r="R216" s="147">
        <f t="shared" si="22"/>
        <v>0</v>
      </c>
      <c r="S216" s="147">
        <v>0</v>
      </c>
      <c r="T216" s="148">
        <f t="shared" si="23"/>
        <v>0</v>
      </c>
      <c r="U216" s="13"/>
      <c r="V216" s="13"/>
      <c r="W216" s="13"/>
      <c r="X216" s="13"/>
      <c r="Y216" s="13"/>
      <c r="Z216" s="13"/>
      <c r="AA216" s="13"/>
      <c r="AB216" s="13"/>
      <c r="AC216" s="13"/>
      <c r="AD216" s="13"/>
      <c r="AE216" s="13"/>
      <c r="AR216" s="149" t="s">
        <v>194</v>
      </c>
      <c r="AT216" s="149" t="s">
        <v>191</v>
      </c>
      <c r="AU216" s="149" t="s">
        <v>85</v>
      </c>
      <c r="AY216" s="2" t="s">
        <v>137</v>
      </c>
      <c r="BE216" s="150">
        <f t="shared" si="24"/>
        <v>0</v>
      </c>
      <c r="BF216" s="150">
        <f t="shared" si="25"/>
        <v>0</v>
      </c>
      <c r="BG216" s="150">
        <f t="shared" si="26"/>
        <v>0</v>
      </c>
      <c r="BH216" s="150">
        <f t="shared" si="27"/>
        <v>0</v>
      </c>
      <c r="BI216" s="150">
        <f t="shared" si="28"/>
        <v>0</v>
      </c>
      <c r="BJ216" s="2" t="s">
        <v>18</v>
      </c>
      <c r="BK216" s="150">
        <f t="shared" si="29"/>
        <v>0</v>
      </c>
      <c r="BL216" s="2" t="s">
        <v>144</v>
      </c>
      <c r="BM216" s="149" t="s">
        <v>887</v>
      </c>
    </row>
    <row r="217" spans="1:65" s="17" customFormat="1" ht="24.75" customHeight="1">
      <c r="A217" s="13"/>
      <c r="B217" s="142"/>
      <c r="C217" s="242" t="s">
        <v>74</v>
      </c>
      <c r="D217" s="242" t="s">
        <v>191</v>
      </c>
      <c r="E217" s="243" t="s">
        <v>726</v>
      </c>
      <c r="F217" s="244" t="s">
        <v>727</v>
      </c>
      <c r="G217" s="245" t="s">
        <v>256</v>
      </c>
      <c r="H217" s="246">
        <v>18</v>
      </c>
      <c r="I217" s="163"/>
      <c r="J217" s="260">
        <f t="shared" si="20"/>
        <v>0</v>
      </c>
      <c r="K217" s="164"/>
      <c r="L217" s="165"/>
      <c r="M217" s="166"/>
      <c r="N217" s="167" t="s">
        <v>39</v>
      </c>
      <c r="O217" s="147">
        <v>0</v>
      </c>
      <c r="P217" s="147">
        <f t="shared" si="21"/>
        <v>0</v>
      </c>
      <c r="Q217" s="147">
        <v>0</v>
      </c>
      <c r="R217" s="147">
        <f t="shared" si="22"/>
        <v>0</v>
      </c>
      <c r="S217" s="147">
        <v>0</v>
      </c>
      <c r="T217" s="148">
        <f t="shared" si="23"/>
        <v>0</v>
      </c>
      <c r="U217" s="13"/>
      <c r="V217" s="13"/>
      <c r="W217" s="13"/>
      <c r="X217" s="13"/>
      <c r="Y217" s="13"/>
      <c r="Z217" s="13"/>
      <c r="AA217" s="13"/>
      <c r="AB217" s="13"/>
      <c r="AC217" s="13"/>
      <c r="AD217" s="13"/>
      <c r="AE217" s="13"/>
      <c r="AR217" s="149" t="s">
        <v>194</v>
      </c>
      <c r="AT217" s="149" t="s">
        <v>191</v>
      </c>
      <c r="AU217" s="149" t="s">
        <v>85</v>
      </c>
      <c r="AY217" s="2" t="s">
        <v>137</v>
      </c>
      <c r="BE217" s="150">
        <f t="shared" si="24"/>
        <v>0</v>
      </c>
      <c r="BF217" s="150">
        <f t="shared" si="25"/>
        <v>0</v>
      </c>
      <c r="BG217" s="150">
        <f t="shared" si="26"/>
        <v>0</v>
      </c>
      <c r="BH217" s="150">
        <f t="shared" si="27"/>
        <v>0</v>
      </c>
      <c r="BI217" s="150">
        <f t="shared" si="28"/>
        <v>0</v>
      </c>
      <c r="BJ217" s="2" t="s">
        <v>18</v>
      </c>
      <c r="BK217" s="150">
        <f t="shared" si="29"/>
        <v>0</v>
      </c>
      <c r="BL217" s="2" t="s">
        <v>144</v>
      </c>
      <c r="BM217" s="149" t="s">
        <v>888</v>
      </c>
    </row>
    <row r="218" spans="1:65" s="17" customFormat="1" ht="24.2" customHeight="1">
      <c r="A218" s="13"/>
      <c r="B218" s="142"/>
      <c r="C218" s="242" t="s">
        <v>74</v>
      </c>
      <c r="D218" s="242" t="s">
        <v>191</v>
      </c>
      <c r="E218" s="243" t="s">
        <v>729</v>
      </c>
      <c r="F218" s="244" t="s">
        <v>730</v>
      </c>
      <c r="G218" s="245" t="s">
        <v>256</v>
      </c>
      <c r="H218" s="246">
        <v>8</v>
      </c>
      <c r="I218" s="163"/>
      <c r="J218" s="260">
        <f t="shared" si="20"/>
        <v>0</v>
      </c>
      <c r="K218" s="164"/>
      <c r="L218" s="165"/>
      <c r="M218" s="166"/>
      <c r="N218" s="167" t="s">
        <v>39</v>
      </c>
      <c r="O218" s="147">
        <v>0</v>
      </c>
      <c r="P218" s="147">
        <f t="shared" si="21"/>
        <v>0</v>
      </c>
      <c r="Q218" s="147">
        <v>0</v>
      </c>
      <c r="R218" s="147">
        <f t="shared" si="22"/>
        <v>0</v>
      </c>
      <c r="S218" s="147">
        <v>0</v>
      </c>
      <c r="T218" s="148">
        <f t="shared" si="23"/>
        <v>0</v>
      </c>
      <c r="U218" s="13"/>
      <c r="V218" s="13"/>
      <c r="W218" s="13"/>
      <c r="X218" s="13"/>
      <c r="Y218" s="13"/>
      <c r="Z218" s="13"/>
      <c r="AA218" s="13"/>
      <c r="AB218" s="13"/>
      <c r="AC218" s="13"/>
      <c r="AD218" s="13"/>
      <c r="AE218" s="13"/>
      <c r="AR218" s="149" t="s">
        <v>194</v>
      </c>
      <c r="AT218" s="149" t="s">
        <v>191</v>
      </c>
      <c r="AU218" s="149" t="s">
        <v>85</v>
      </c>
      <c r="AY218" s="2" t="s">
        <v>137</v>
      </c>
      <c r="BE218" s="150">
        <f t="shared" si="24"/>
        <v>0</v>
      </c>
      <c r="BF218" s="150">
        <f t="shared" si="25"/>
        <v>0</v>
      </c>
      <c r="BG218" s="150">
        <f t="shared" si="26"/>
        <v>0</v>
      </c>
      <c r="BH218" s="150">
        <f t="shared" si="27"/>
        <v>0</v>
      </c>
      <c r="BI218" s="150">
        <f t="shared" si="28"/>
        <v>0</v>
      </c>
      <c r="BJ218" s="2" t="s">
        <v>18</v>
      </c>
      <c r="BK218" s="150">
        <f t="shared" si="29"/>
        <v>0</v>
      </c>
      <c r="BL218" s="2" t="s">
        <v>144</v>
      </c>
      <c r="BM218" s="149" t="s">
        <v>889</v>
      </c>
    </row>
    <row r="219" spans="1:65" s="17" customFormat="1" ht="24.2" customHeight="1">
      <c r="A219" s="13"/>
      <c r="B219" s="142"/>
      <c r="C219" s="242" t="s">
        <v>74</v>
      </c>
      <c r="D219" s="242" t="s">
        <v>191</v>
      </c>
      <c r="E219" s="243" t="s">
        <v>890</v>
      </c>
      <c r="F219" s="244" t="s">
        <v>891</v>
      </c>
      <c r="G219" s="245" t="s">
        <v>256</v>
      </c>
      <c r="H219" s="246">
        <v>1</v>
      </c>
      <c r="I219" s="163"/>
      <c r="J219" s="260">
        <f t="shared" si="20"/>
        <v>0</v>
      </c>
      <c r="K219" s="164"/>
      <c r="L219" s="165"/>
      <c r="M219" s="166"/>
      <c r="N219" s="167" t="s">
        <v>39</v>
      </c>
      <c r="O219" s="147">
        <v>0</v>
      </c>
      <c r="P219" s="147">
        <f t="shared" si="21"/>
        <v>0</v>
      </c>
      <c r="Q219" s="147">
        <v>0</v>
      </c>
      <c r="R219" s="147">
        <f t="shared" si="22"/>
        <v>0</v>
      </c>
      <c r="S219" s="147">
        <v>0</v>
      </c>
      <c r="T219" s="148">
        <f t="shared" si="23"/>
        <v>0</v>
      </c>
      <c r="U219" s="13"/>
      <c r="V219" s="13"/>
      <c r="W219" s="13"/>
      <c r="X219" s="13"/>
      <c r="Y219" s="13"/>
      <c r="Z219" s="13"/>
      <c r="AA219" s="13"/>
      <c r="AB219" s="13"/>
      <c r="AC219" s="13"/>
      <c r="AD219" s="13"/>
      <c r="AE219" s="13"/>
      <c r="AR219" s="149" t="s">
        <v>194</v>
      </c>
      <c r="AT219" s="149" t="s">
        <v>191</v>
      </c>
      <c r="AU219" s="149" t="s">
        <v>85</v>
      </c>
      <c r="AY219" s="2" t="s">
        <v>137</v>
      </c>
      <c r="BE219" s="150">
        <f t="shared" si="24"/>
        <v>0</v>
      </c>
      <c r="BF219" s="150">
        <f t="shared" si="25"/>
        <v>0</v>
      </c>
      <c r="BG219" s="150">
        <f t="shared" si="26"/>
        <v>0</v>
      </c>
      <c r="BH219" s="150">
        <f t="shared" si="27"/>
        <v>0</v>
      </c>
      <c r="BI219" s="150">
        <f t="shared" si="28"/>
        <v>0</v>
      </c>
      <c r="BJ219" s="2" t="s">
        <v>18</v>
      </c>
      <c r="BK219" s="150">
        <f t="shared" si="29"/>
        <v>0</v>
      </c>
      <c r="BL219" s="2" t="s">
        <v>144</v>
      </c>
      <c r="BM219" s="149" t="s">
        <v>892</v>
      </c>
    </row>
    <row r="220" spans="1:65" s="17" customFormat="1" ht="24.2" customHeight="1">
      <c r="A220" s="13"/>
      <c r="B220" s="142"/>
      <c r="C220" s="242" t="s">
        <v>74</v>
      </c>
      <c r="D220" s="242" t="s">
        <v>191</v>
      </c>
      <c r="E220" s="243" t="s">
        <v>893</v>
      </c>
      <c r="F220" s="244" t="s">
        <v>894</v>
      </c>
      <c r="G220" s="245" t="s">
        <v>256</v>
      </c>
      <c r="H220" s="246">
        <v>1</v>
      </c>
      <c r="I220" s="163"/>
      <c r="J220" s="260">
        <f t="shared" si="20"/>
        <v>0</v>
      </c>
      <c r="K220" s="164"/>
      <c r="L220" s="165"/>
      <c r="M220" s="166"/>
      <c r="N220" s="167" t="s">
        <v>39</v>
      </c>
      <c r="O220" s="147">
        <v>0</v>
      </c>
      <c r="P220" s="147">
        <f t="shared" si="21"/>
        <v>0</v>
      </c>
      <c r="Q220" s="147">
        <v>0</v>
      </c>
      <c r="R220" s="147">
        <f t="shared" si="22"/>
        <v>0</v>
      </c>
      <c r="S220" s="147">
        <v>0</v>
      </c>
      <c r="T220" s="148">
        <f t="shared" si="23"/>
        <v>0</v>
      </c>
      <c r="U220" s="13"/>
      <c r="V220" s="13"/>
      <c r="W220" s="13"/>
      <c r="X220" s="13"/>
      <c r="Y220" s="13"/>
      <c r="Z220" s="13"/>
      <c r="AA220" s="13"/>
      <c r="AB220" s="13"/>
      <c r="AC220" s="13"/>
      <c r="AD220" s="13"/>
      <c r="AE220" s="13"/>
      <c r="AR220" s="149" t="s">
        <v>194</v>
      </c>
      <c r="AT220" s="149" t="s">
        <v>191</v>
      </c>
      <c r="AU220" s="149" t="s">
        <v>85</v>
      </c>
      <c r="AY220" s="2" t="s">
        <v>137</v>
      </c>
      <c r="BE220" s="150">
        <f t="shared" si="24"/>
        <v>0</v>
      </c>
      <c r="BF220" s="150">
        <f t="shared" si="25"/>
        <v>0</v>
      </c>
      <c r="BG220" s="150">
        <f t="shared" si="26"/>
        <v>0</v>
      </c>
      <c r="BH220" s="150">
        <f t="shared" si="27"/>
        <v>0</v>
      </c>
      <c r="BI220" s="150">
        <f t="shared" si="28"/>
        <v>0</v>
      </c>
      <c r="BJ220" s="2" t="s">
        <v>18</v>
      </c>
      <c r="BK220" s="150">
        <f t="shared" si="29"/>
        <v>0</v>
      </c>
      <c r="BL220" s="2" t="s">
        <v>144</v>
      </c>
      <c r="BM220" s="149" t="s">
        <v>895</v>
      </c>
    </row>
    <row r="221" spans="1:65" s="17" customFormat="1" ht="24.2" customHeight="1">
      <c r="A221" s="13"/>
      <c r="B221" s="142"/>
      <c r="C221" s="242" t="s">
        <v>74</v>
      </c>
      <c r="D221" s="242" t="s">
        <v>191</v>
      </c>
      <c r="E221" s="243" t="s">
        <v>745</v>
      </c>
      <c r="F221" s="244" t="s">
        <v>746</v>
      </c>
      <c r="G221" s="245" t="s">
        <v>256</v>
      </c>
      <c r="H221" s="246">
        <v>1</v>
      </c>
      <c r="I221" s="163"/>
      <c r="J221" s="260">
        <f t="shared" si="20"/>
        <v>0</v>
      </c>
      <c r="K221" s="164"/>
      <c r="L221" s="165"/>
      <c r="M221" s="166"/>
      <c r="N221" s="167" t="s">
        <v>39</v>
      </c>
      <c r="O221" s="147">
        <v>0</v>
      </c>
      <c r="P221" s="147">
        <f t="shared" si="21"/>
        <v>0</v>
      </c>
      <c r="Q221" s="147">
        <v>0</v>
      </c>
      <c r="R221" s="147">
        <f t="shared" si="22"/>
        <v>0</v>
      </c>
      <c r="S221" s="147">
        <v>0</v>
      </c>
      <c r="T221" s="148">
        <f t="shared" si="23"/>
        <v>0</v>
      </c>
      <c r="U221" s="13"/>
      <c r="V221" s="13"/>
      <c r="W221" s="13"/>
      <c r="X221" s="13"/>
      <c r="Y221" s="13"/>
      <c r="Z221" s="13"/>
      <c r="AA221" s="13"/>
      <c r="AB221" s="13"/>
      <c r="AC221" s="13"/>
      <c r="AD221" s="13"/>
      <c r="AE221" s="13"/>
      <c r="AR221" s="149" t="s">
        <v>194</v>
      </c>
      <c r="AT221" s="149" t="s">
        <v>191</v>
      </c>
      <c r="AU221" s="149" t="s">
        <v>85</v>
      </c>
      <c r="AY221" s="2" t="s">
        <v>137</v>
      </c>
      <c r="BE221" s="150">
        <f t="shared" si="24"/>
        <v>0</v>
      </c>
      <c r="BF221" s="150">
        <f t="shared" si="25"/>
        <v>0</v>
      </c>
      <c r="BG221" s="150">
        <f t="shared" si="26"/>
        <v>0</v>
      </c>
      <c r="BH221" s="150">
        <f t="shared" si="27"/>
        <v>0</v>
      </c>
      <c r="BI221" s="150">
        <f t="shared" si="28"/>
        <v>0</v>
      </c>
      <c r="BJ221" s="2" t="s">
        <v>18</v>
      </c>
      <c r="BK221" s="150">
        <f t="shared" si="29"/>
        <v>0</v>
      </c>
      <c r="BL221" s="2" t="s">
        <v>144</v>
      </c>
      <c r="BM221" s="149" t="s">
        <v>896</v>
      </c>
    </row>
    <row r="222" spans="1:65" s="17" customFormat="1" ht="24.2" customHeight="1">
      <c r="A222" s="13"/>
      <c r="B222" s="142"/>
      <c r="C222" s="242" t="s">
        <v>74</v>
      </c>
      <c r="D222" s="242" t="s">
        <v>191</v>
      </c>
      <c r="E222" s="243" t="s">
        <v>897</v>
      </c>
      <c r="F222" s="244" t="s">
        <v>898</v>
      </c>
      <c r="G222" s="245" t="s">
        <v>256</v>
      </c>
      <c r="H222" s="246">
        <v>1</v>
      </c>
      <c r="I222" s="163"/>
      <c r="J222" s="260">
        <f t="shared" si="20"/>
        <v>0</v>
      </c>
      <c r="K222" s="164"/>
      <c r="L222" s="165"/>
      <c r="M222" s="166"/>
      <c r="N222" s="167" t="s">
        <v>39</v>
      </c>
      <c r="O222" s="147">
        <v>0</v>
      </c>
      <c r="P222" s="147">
        <f t="shared" si="21"/>
        <v>0</v>
      </c>
      <c r="Q222" s="147">
        <v>0</v>
      </c>
      <c r="R222" s="147">
        <f t="shared" si="22"/>
        <v>0</v>
      </c>
      <c r="S222" s="147">
        <v>0</v>
      </c>
      <c r="T222" s="148">
        <f t="shared" si="23"/>
        <v>0</v>
      </c>
      <c r="U222" s="13"/>
      <c r="V222" s="13"/>
      <c r="W222" s="13"/>
      <c r="X222" s="13"/>
      <c r="Y222" s="13"/>
      <c r="Z222" s="13"/>
      <c r="AA222" s="13"/>
      <c r="AB222" s="13"/>
      <c r="AC222" s="13"/>
      <c r="AD222" s="13"/>
      <c r="AE222" s="13"/>
      <c r="AR222" s="149" t="s">
        <v>194</v>
      </c>
      <c r="AT222" s="149" t="s">
        <v>191</v>
      </c>
      <c r="AU222" s="149" t="s">
        <v>85</v>
      </c>
      <c r="AY222" s="2" t="s">
        <v>137</v>
      </c>
      <c r="BE222" s="150">
        <f t="shared" si="24"/>
        <v>0</v>
      </c>
      <c r="BF222" s="150">
        <f t="shared" si="25"/>
        <v>0</v>
      </c>
      <c r="BG222" s="150">
        <f t="shared" si="26"/>
        <v>0</v>
      </c>
      <c r="BH222" s="150">
        <f t="shared" si="27"/>
        <v>0</v>
      </c>
      <c r="BI222" s="150">
        <f t="shared" si="28"/>
        <v>0</v>
      </c>
      <c r="BJ222" s="2" t="s">
        <v>18</v>
      </c>
      <c r="BK222" s="150">
        <f t="shared" si="29"/>
        <v>0</v>
      </c>
      <c r="BL222" s="2" t="s">
        <v>144</v>
      </c>
      <c r="BM222" s="149" t="s">
        <v>899</v>
      </c>
    </row>
    <row r="223" spans="1:65" s="17" customFormat="1" ht="24.2" customHeight="1">
      <c r="A223" s="13"/>
      <c r="B223" s="142"/>
      <c r="C223" s="242" t="s">
        <v>74</v>
      </c>
      <c r="D223" s="242" t="s">
        <v>191</v>
      </c>
      <c r="E223" s="243" t="s">
        <v>900</v>
      </c>
      <c r="F223" s="244" t="s">
        <v>901</v>
      </c>
      <c r="G223" s="245" t="s">
        <v>256</v>
      </c>
      <c r="H223" s="246">
        <v>1</v>
      </c>
      <c r="I223" s="163"/>
      <c r="J223" s="260">
        <f t="shared" si="20"/>
        <v>0</v>
      </c>
      <c r="K223" s="164"/>
      <c r="L223" s="165"/>
      <c r="M223" s="166"/>
      <c r="N223" s="167" t="s">
        <v>39</v>
      </c>
      <c r="O223" s="147">
        <v>0</v>
      </c>
      <c r="P223" s="147">
        <f t="shared" si="21"/>
        <v>0</v>
      </c>
      <c r="Q223" s="147">
        <v>0</v>
      </c>
      <c r="R223" s="147">
        <f t="shared" si="22"/>
        <v>0</v>
      </c>
      <c r="S223" s="147">
        <v>0</v>
      </c>
      <c r="T223" s="148">
        <f t="shared" si="23"/>
        <v>0</v>
      </c>
      <c r="U223" s="13"/>
      <c r="V223" s="13"/>
      <c r="W223" s="13"/>
      <c r="X223" s="13"/>
      <c r="Y223" s="13"/>
      <c r="Z223" s="13"/>
      <c r="AA223" s="13"/>
      <c r="AB223" s="13"/>
      <c r="AC223" s="13"/>
      <c r="AD223" s="13"/>
      <c r="AE223" s="13"/>
      <c r="AR223" s="149" t="s">
        <v>194</v>
      </c>
      <c r="AT223" s="149" t="s">
        <v>191</v>
      </c>
      <c r="AU223" s="149" t="s">
        <v>85</v>
      </c>
      <c r="AY223" s="2" t="s">
        <v>137</v>
      </c>
      <c r="BE223" s="150">
        <f t="shared" si="24"/>
        <v>0</v>
      </c>
      <c r="BF223" s="150">
        <f t="shared" si="25"/>
        <v>0</v>
      </c>
      <c r="BG223" s="150">
        <f t="shared" si="26"/>
        <v>0</v>
      </c>
      <c r="BH223" s="150">
        <f t="shared" si="27"/>
        <v>0</v>
      </c>
      <c r="BI223" s="150">
        <f t="shared" si="28"/>
        <v>0</v>
      </c>
      <c r="BJ223" s="2" t="s">
        <v>18</v>
      </c>
      <c r="BK223" s="150">
        <f t="shared" si="29"/>
        <v>0</v>
      </c>
      <c r="BL223" s="2" t="s">
        <v>144</v>
      </c>
      <c r="BM223" s="149" t="s">
        <v>902</v>
      </c>
    </row>
    <row r="224" spans="1:65" s="17" customFormat="1" ht="16.5" customHeight="1">
      <c r="A224" s="13"/>
      <c r="B224" s="142"/>
      <c r="C224" s="242" t="s">
        <v>74</v>
      </c>
      <c r="D224" s="242" t="s">
        <v>191</v>
      </c>
      <c r="E224" s="243" t="s">
        <v>754</v>
      </c>
      <c r="F224" s="244" t="s">
        <v>755</v>
      </c>
      <c r="G224" s="245" t="s">
        <v>256</v>
      </c>
      <c r="H224" s="246">
        <v>1</v>
      </c>
      <c r="I224" s="163"/>
      <c r="J224" s="260">
        <f t="shared" si="20"/>
        <v>0</v>
      </c>
      <c r="K224" s="164"/>
      <c r="L224" s="165"/>
      <c r="M224" s="166"/>
      <c r="N224" s="167" t="s">
        <v>39</v>
      </c>
      <c r="O224" s="147">
        <v>0</v>
      </c>
      <c r="P224" s="147">
        <f t="shared" si="21"/>
        <v>0</v>
      </c>
      <c r="Q224" s="147">
        <v>0</v>
      </c>
      <c r="R224" s="147">
        <f t="shared" si="22"/>
        <v>0</v>
      </c>
      <c r="S224" s="147">
        <v>0</v>
      </c>
      <c r="T224" s="148">
        <f t="shared" si="23"/>
        <v>0</v>
      </c>
      <c r="U224" s="13"/>
      <c r="V224" s="13"/>
      <c r="W224" s="13"/>
      <c r="X224" s="13"/>
      <c r="Y224" s="13"/>
      <c r="Z224" s="13"/>
      <c r="AA224" s="13"/>
      <c r="AB224" s="13"/>
      <c r="AC224" s="13"/>
      <c r="AD224" s="13"/>
      <c r="AE224" s="13"/>
      <c r="AR224" s="149" t="s">
        <v>194</v>
      </c>
      <c r="AT224" s="149" t="s">
        <v>191</v>
      </c>
      <c r="AU224" s="149" t="s">
        <v>85</v>
      </c>
      <c r="AY224" s="2" t="s">
        <v>137</v>
      </c>
      <c r="BE224" s="150">
        <f t="shared" si="24"/>
        <v>0</v>
      </c>
      <c r="BF224" s="150">
        <f t="shared" si="25"/>
        <v>0</v>
      </c>
      <c r="BG224" s="150">
        <f t="shared" si="26"/>
        <v>0</v>
      </c>
      <c r="BH224" s="150">
        <f t="shared" si="27"/>
        <v>0</v>
      </c>
      <c r="BI224" s="150">
        <f t="shared" si="28"/>
        <v>0</v>
      </c>
      <c r="BJ224" s="2" t="s">
        <v>18</v>
      </c>
      <c r="BK224" s="150">
        <f t="shared" si="29"/>
        <v>0</v>
      </c>
      <c r="BL224" s="2" t="s">
        <v>144</v>
      </c>
      <c r="BM224" s="149" t="s">
        <v>903</v>
      </c>
    </row>
    <row r="225" spans="1:65" s="17" customFormat="1" ht="44.25" customHeight="1">
      <c r="A225" s="13"/>
      <c r="B225" s="142"/>
      <c r="C225" s="242" t="s">
        <v>74</v>
      </c>
      <c r="D225" s="242" t="s">
        <v>191</v>
      </c>
      <c r="E225" s="243" t="s">
        <v>757</v>
      </c>
      <c r="F225" s="244" t="s">
        <v>758</v>
      </c>
      <c r="G225" s="245" t="s">
        <v>256</v>
      </c>
      <c r="H225" s="246">
        <v>1</v>
      </c>
      <c r="I225" s="163"/>
      <c r="J225" s="260">
        <f t="shared" si="20"/>
        <v>0</v>
      </c>
      <c r="K225" s="164"/>
      <c r="L225" s="165"/>
      <c r="M225" s="166"/>
      <c r="N225" s="167" t="s">
        <v>39</v>
      </c>
      <c r="O225" s="147">
        <v>0</v>
      </c>
      <c r="P225" s="147">
        <f t="shared" si="21"/>
        <v>0</v>
      </c>
      <c r="Q225" s="147">
        <v>0</v>
      </c>
      <c r="R225" s="147">
        <f t="shared" si="22"/>
        <v>0</v>
      </c>
      <c r="S225" s="147">
        <v>0</v>
      </c>
      <c r="T225" s="148">
        <f t="shared" si="23"/>
        <v>0</v>
      </c>
      <c r="U225" s="13"/>
      <c r="V225" s="13"/>
      <c r="W225" s="13"/>
      <c r="X225" s="13"/>
      <c r="Y225" s="13"/>
      <c r="Z225" s="13"/>
      <c r="AA225" s="13"/>
      <c r="AB225" s="13"/>
      <c r="AC225" s="13"/>
      <c r="AD225" s="13"/>
      <c r="AE225" s="13"/>
      <c r="AR225" s="149" t="s">
        <v>194</v>
      </c>
      <c r="AT225" s="149" t="s">
        <v>191</v>
      </c>
      <c r="AU225" s="149" t="s">
        <v>85</v>
      </c>
      <c r="AY225" s="2" t="s">
        <v>137</v>
      </c>
      <c r="BE225" s="150">
        <f t="shared" si="24"/>
        <v>0</v>
      </c>
      <c r="BF225" s="150">
        <f t="shared" si="25"/>
        <v>0</v>
      </c>
      <c r="BG225" s="150">
        <f t="shared" si="26"/>
        <v>0</v>
      </c>
      <c r="BH225" s="150">
        <f t="shared" si="27"/>
        <v>0</v>
      </c>
      <c r="BI225" s="150">
        <f t="shared" si="28"/>
        <v>0</v>
      </c>
      <c r="BJ225" s="2" t="s">
        <v>18</v>
      </c>
      <c r="BK225" s="150">
        <f t="shared" si="29"/>
        <v>0</v>
      </c>
      <c r="BL225" s="2" t="s">
        <v>144</v>
      </c>
      <c r="BM225" s="149" t="s">
        <v>904</v>
      </c>
    </row>
    <row r="226" spans="1:65" s="17" customFormat="1" ht="75.75" customHeight="1">
      <c r="A226" s="13"/>
      <c r="B226" s="142"/>
      <c r="C226" s="242" t="s">
        <v>74</v>
      </c>
      <c r="D226" s="242" t="s">
        <v>191</v>
      </c>
      <c r="E226" s="243" t="s">
        <v>905</v>
      </c>
      <c r="F226" s="244" t="s">
        <v>906</v>
      </c>
      <c r="G226" s="245" t="s">
        <v>256</v>
      </c>
      <c r="H226" s="246">
        <v>1</v>
      </c>
      <c r="I226" s="163"/>
      <c r="J226" s="260">
        <f t="shared" si="20"/>
        <v>0</v>
      </c>
      <c r="K226" s="164"/>
      <c r="L226" s="165"/>
      <c r="M226" s="166"/>
      <c r="N226" s="167" t="s">
        <v>39</v>
      </c>
      <c r="O226" s="147">
        <v>0</v>
      </c>
      <c r="P226" s="147">
        <f t="shared" si="21"/>
        <v>0</v>
      </c>
      <c r="Q226" s="147">
        <v>0</v>
      </c>
      <c r="R226" s="147">
        <f t="shared" si="22"/>
        <v>0</v>
      </c>
      <c r="S226" s="147">
        <v>0</v>
      </c>
      <c r="T226" s="148">
        <f t="shared" si="23"/>
        <v>0</v>
      </c>
      <c r="U226" s="13"/>
      <c r="V226" s="13"/>
      <c r="W226" s="13"/>
      <c r="X226" s="13"/>
      <c r="Y226" s="13"/>
      <c r="Z226" s="13"/>
      <c r="AA226" s="13"/>
      <c r="AB226" s="13"/>
      <c r="AC226" s="13"/>
      <c r="AD226" s="13"/>
      <c r="AE226" s="13"/>
      <c r="AR226" s="149" t="s">
        <v>194</v>
      </c>
      <c r="AT226" s="149" t="s">
        <v>191</v>
      </c>
      <c r="AU226" s="149" t="s">
        <v>85</v>
      </c>
      <c r="AY226" s="2" t="s">
        <v>137</v>
      </c>
      <c r="BE226" s="150">
        <f t="shared" si="24"/>
        <v>0</v>
      </c>
      <c r="BF226" s="150">
        <f t="shared" si="25"/>
        <v>0</v>
      </c>
      <c r="BG226" s="150">
        <f t="shared" si="26"/>
        <v>0</v>
      </c>
      <c r="BH226" s="150">
        <f t="shared" si="27"/>
        <v>0</v>
      </c>
      <c r="BI226" s="150">
        <f t="shared" si="28"/>
        <v>0</v>
      </c>
      <c r="BJ226" s="2" t="s">
        <v>18</v>
      </c>
      <c r="BK226" s="150">
        <f t="shared" si="29"/>
        <v>0</v>
      </c>
      <c r="BL226" s="2" t="s">
        <v>144</v>
      </c>
      <c r="BM226" s="149" t="s">
        <v>907</v>
      </c>
    </row>
    <row r="227" spans="1:65" s="129" customFormat="1" ht="22.9" customHeight="1">
      <c r="B227" s="130"/>
      <c r="C227" s="222"/>
      <c r="D227" s="223" t="s">
        <v>73</v>
      </c>
      <c r="E227" s="225" t="s">
        <v>908</v>
      </c>
      <c r="F227" s="225" t="s">
        <v>909</v>
      </c>
      <c r="G227" s="222"/>
      <c r="H227" s="222"/>
      <c r="I227" s="172"/>
      <c r="J227" s="258">
        <f>BK227</f>
        <v>0</v>
      </c>
      <c r="L227" s="130"/>
      <c r="M227" s="134"/>
      <c r="N227" s="135"/>
      <c r="O227" s="135"/>
      <c r="P227" s="136">
        <f>SUM(P228:P229)</f>
        <v>0</v>
      </c>
      <c r="Q227" s="135"/>
      <c r="R227" s="136">
        <f>SUM(R228:R229)</f>
        <v>0</v>
      </c>
      <c r="S227" s="135"/>
      <c r="T227" s="137">
        <f>SUM(T228:T229)</f>
        <v>0</v>
      </c>
      <c r="AR227" s="131" t="s">
        <v>18</v>
      </c>
      <c r="AT227" s="138" t="s">
        <v>73</v>
      </c>
      <c r="AU227" s="138" t="s">
        <v>18</v>
      </c>
      <c r="AY227" s="131" t="s">
        <v>137</v>
      </c>
      <c r="BK227" s="139">
        <f>SUM(BK228:BK229)</f>
        <v>0</v>
      </c>
    </row>
    <row r="228" spans="1:65" s="17" customFormat="1" ht="77.25" customHeight="1">
      <c r="A228" s="13"/>
      <c r="B228" s="142"/>
      <c r="C228" s="242" t="s">
        <v>74</v>
      </c>
      <c r="D228" s="242" t="s">
        <v>191</v>
      </c>
      <c r="E228" s="243" t="s">
        <v>910</v>
      </c>
      <c r="F228" s="244" t="s">
        <v>911</v>
      </c>
      <c r="G228" s="245" t="s">
        <v>256</v>
      </c>
      <c r="H228" s="246">
        <v>1</v>
      </c>
      <c r="I228" s="163"/>
      <c r="J228" s="260">
        <f>ROUND(I228*H228,2)</f>
        <v>0</v>
      </c>
      <c r="K228" s="164"/>
      <c r="L228" s="165"/>
      <c r="M228" s="166"/>
      <c r="N228" s="167" t="s">
        <v>39</v>
      </c>
      <c r="O228" s="147">
        <v>0</v>
      </c>
      <c r="P228" s="147">
        <f>O228*H228</f>
        <v>0</v>
      </c>
      <c r="Q228" s="147">
        <v>0</v>
      </c>
      <c r="R228" s="147">
        <f>Q228*H228</f>
        <v>0</v>
      </c>
      <c r="S228" s="147">
        <v>0</v>
      </c>
      <c r="T228" s="148">
        <f>S228*H228</f>
        <v>0</v>
      </c>
      <c r="U228" s="13"/>
      <c r="V228" s="13"/>
      <c r="W228" s="13"/>
      <c r="X228" s="13"/>
      <c r="Y228" s="13"/>
      <c r="Z228" s="13"/>
      <c r="AA228" s="13"/>
      <c r="AB228" s="13"/>
      <c r="AC228" s="13"/>
      <c r="AD228" s="13"/>
      <c r="AE228" s="13"/>
      <c r="AR228" s="149" t="s">
        <v>194</v>
      </c>
      <c r="AT228" s="149" t="s">
        <v>191</v>
      </c>
      <c r="AU228" s="149" t="s">
        <v>85</v>
      </c>
      <c r="AY228" s="2" t="s">
        <v>137</v>
      </c>
      <c r="BE228" s="150">
        <f>IF(N228="základní",J228,0)</f>
        <v>0</v>
      </c>
      <c r="BF228" s="150">
        <f>IF(N228="snížená",J228,0)</f>
        <v>0</v>
      </c>
      <c r="BG228" s="150">
        <f>IF(N228="zákl. přenesená",J228,0)</f>
        <v>0</v>
      </c>
      <c r="BH228" s="150">
        <f>IF(N228="sníž. přenesená",J228,0)</f>
        <v>0</v>
      </c>
      <c r="BI228" s="150">
        <f>IF(N228="nulová",J228,0)</f>
        <v>0</v>
      </c>
      <c r="BJ228" s="2" t="s">
        <v>18</v>
      </c>
      <c r="BK228" s="150">
        <f>ROUND(I228*H228,2)</f>
        <v>0</v>
      </c>
      <c r="BL228" s="2" t="s">
        <v>144</v>
      </c>
      <c r="BM228" s="149" t="s">
        <v>912</v>
      </c>
    </row>
    <row r="229" spans="1:65" s="17" customFormat="1" ht="16.5" customHeight="1">
      <c r="A229" s="13"/>
      <c r="B229" s="142"/>
      <c r="C229" s="242" t="s">
        <v>74</v>
      </c>
      <c r="D229" s="242" t="s">
        <v>191</v>
      </c>
      <c r="E229" s="243" t="s">
        <v>913</v>
      </c>
      <c r="F229" s="244" t="s">
        <v>914</v>
      </c>
      <c r="G229" s="245" t="s">
        <v>256</v>
      </c>
      <c r="H229" s="246">
        <v>1</v>
      </c>
      <c r="I229" s="163"/>
      <c r="J229" s="260">
        <f>ROUND(I229*H229,2)</f>
        <v>0</v>
      </c>
      <c r="K229" s="164"/>
      <c r="L229" s="165"/>
      <c r="M229" s="166"/>
      <c r="N229" s="167" t="s">
        <v>39</v>
      </c>
      <c r="O229" s="147">
        <v>0</v>
      </c>
      <c r="P229" s="147">
        <f>O229*H229</f>
        <v>0</v>
      </c>
      <c r="Q229" s="147">
        <v>0</v>
      </c>
      <c r="R229" s="147">
        <f>Q229*H229</f>
        <v>0</v>
      </c>
      <c r="S229" s="147">
        <v>0</v>
      </c>
      <c r="T229" s="148">
        <f>S229*H229</f>
        <v>0</v>
      </c>
      <c r="U229" s="13"/>
      <c r="V229" s="13"/>
      <c r="W229" s="13"/>
      <c r="X229" s="13"/>
      <c r="Y229" s="13"/>
      <c r="Z229" s="13"/>
      <c r="AA229" s="13"/>
      <c r="AB229" s="13"/>
      <c r="AC229" s="13"/>
      <c r="AD229" s="13"/>
      <c r="AE229" s="13"/>
      <c r="AR229" s="149" t="s">
        <v>194</v>
      </c>
      <c r="AT229" s="149" t="s">
        <v>191</v>
      </c>
      <c r="AU229" s="149" t="s">
        <v>85</v>
      </c>
      <c r="AY229" s="2" t="s">
        <v>137</v>
      </c>
      <c r="BE229" s="150">
        <f>IF(N229="základní",J229,0)</f>
        <v>0</v>
      </c>
      <c r="BF229" s="150">
        <f>IF(N229="snížená",J229,0)</f>
        <v>0</v>
      </c>
      <c r="BG229" s="150">
        <f>IF(N229="zákl. přenesená",J229,0)</f>
        <v>0</v>
      </c>
      <c r="BH229" s="150">
        <f>IF(N229="sníž. přenesená",J229,0)</f>
        <v>0</v>
      </c>
      <c r="BI229" s="150">
        <f>IF(N229="nulová",J229,0)</f>
        <v>0</v>
      </c>
      <c r="BJ229" s="2" t="s">
        <v>18</v>
      </c>
      <c r="BK229" s="150">
        <f>ROUND(I229*H229,2)</f>
        <v>0</v>
      </c>
      <c r="BL229" s="2" t="s">
        <v>144</v>
      </c>
      <c r="BM229" s="149" t="s">
        <v>915</v>
      </c>
    </row>
    <row r="230" spans="1:65" s="129" customFormat="1" ht="22.9" customHeight="1">
      <c r="B230" s="130"/>
      <c r="C230" s="222"/>
      <c r="D230" s="223" t="s">
        <v>73</v>
      </c>
      <c r="E230" s="225" t="s">
        <v>768</v>
      </c>
      <c r="F230" s="225" t="s">
        <v>769</v>
      </c>
      <c r="G230" s="222"/>
      <c r="H230" s="222"/>
      <c r="I230" s="172"/>
      <c r="J230" s="258">
        <f>BK230</f>
        <v>0</v>
      </c>
      <c r="L230" s="130"/>
      <c r="M230" s="134"/>
      <c r="N230" s="135"/>
      <c r="O230" s="135"/>
      <c r="P230" s="136">
        <f>SUM(P231:P254)</f>
        <v>0</v>
      </c>
      <c r="Q230" s="135"/>
      <c r="R230" s="136">
        <f>SUM(R231:R254)</f>
        <v>0</v>
      </c>
      <c r="S230" s="135"/>
      <c r="T230" s="137">
        <f>SUM(T231:T254)</f>
        <v>0</v>
      </c>
      <c r="AR230" s="131" t="s">
        <v>18</v>
      </c>
      <c r="AT230" s="138" t="s">
        <v>73</v>
      </c>
      <c r="AU230" s="138" t="s">
        <v>18</v>
      </c>
      <c r="AY230" s="131" t="s">
        <v>137</v>
      </c>
      <c r="BK230" s="139">
        <f>SUM(BK231:BK254)</f>
        <v>0</v>
      </c>
    </row>
    <row r="231" spans="1:65" s="17" customFormat="1" ht="24.2" customHeight="1">
      <c r="A231" s="13"/>
      <c r="B231" s="142"/>
      <c r="C231" s="242" t="s">
        <v>74</v>
      </c>
      <c r="D231" s="242" t="s">
        <v>191</v>
      </c>
      <c r="E231" s="243" t="s">
        <v>770</v>
      </c>
      <c r="F231" s="244" t="s">
        <v>771</v>
      </c>
      <c r="G231" s="245" t="s">
        <v>256</v>
      </c>
      <c r="H231" s="246">
        <v>1</v>
      </c>
      <c r="I231" s="163"/>
      <c r="J231" s="260">
        <f t="shared" ref="J231:J254" si="30">ROUND(I231*H231,2)</f>
        <v>0</v>
      </c>
      <c r="K231" s="164"/>
      <c r="L231" s="165"/>
      <c r="M231" s="166"/>
      <c r="N231" s="167" t="s">
        <v>39</v>
      </c>
      <c r="O231" s="147">
        <v>0</v>
      </c>
      <c r="P231" s="147">
        <f t="shared" ref="P231:P254" si="31">O231*H231</f>
        <v>0</v>
      </c>
      <c r="Q231" s="147">
        <v>0</v>
      </c>
      <c r="R231" s="147">
        <f t="shared" ref="R231:R254" si="32">Q231*H231</f>
        <v>0</v>
      </c>
      <c r="S231" s="147">
        <v>0</v>
      </c>
      <c r="T231" s="148">
        <f t="shared" ref="T231:T254" si="33">S231*H231</f>
        <v>0</v>
      </c>
      <c r="U231" s="13"/>
      <c r="V231" s="13"/>
      <c r="W231" s="13"/>
      <c r="X231" s="13"/>
      <c r="Y231" s="13"/>
      <c r="Z231" s="13"/>
      <c r="AA231" s="13"/>
      <c r="AB231" s="13"/>
      <c r="AC231" s="13"/>
      <c r="AD231" s="13"/>
      <c r="AE231" s="13"/>
      <c r="AR231" s="149" t="s">
        <v>194</v>
      </c>
      <c r="AT231" s="149" t="s">
        <v>191</v>
      </c>
      <c r="AU231" s="149" t="s">
        <v>85</v>
      </c>
      <c r="AY231" s="2" t="s">
        <v>137</v>
      </c>
      <c r="BE231" s="150">
        <f t="shared" ref="BE231:BE254" si="34">IF(N231="základní",J231,0)</f>
        <v>0</v>
      </c>
      <c r="BF231" s="150">
        <f t="shared" ref="BF231:BF254" si="35">IF(N231="snížená",J231,0)</f>
        <v>0</v>
      </c>
      <c r="BG231" s="150">
        <f t="shared" ref="BG231:BG254" si="36">IF(N231="zákl. přenesená",J231,0)</f>
        <v>0</v>
      </c>
      <c r="BH231" s="150">
        <f t="shared" ref="BH231:BH254" si="37">IF(N231="sníž. přenesená",J231,0)</f>
        <v>0</v>
      </c>
      <c r="BI231" s="150">
        <f t="shared" ref="BI231:BI254" si="38">IF(N231="nulová",J231,0)</f>
        <v>0</v>
      </c>
      <c r="BJ231" s="2" t="s">
        <v>18</v>
      </c>
      <c r="BK231" s="150">
        <f t="shared" ref="BK231:BK254" si="39">ROUND(I231*H231,2)</f>
        <v>0</v>
      </c>
      <c r="BL231" s="2" t="s">
        <v>144</v>
      </c>
      <c r="BM231" s="149" t="s">
        <v>916</v>
      </c>
    </row>
    <row r="232" spans="1:65" s="17" customFormat="1" ht="16.5" customHeight="1">
      <c r="A232" s="13"/>
      <c r="B232" s="142"/>
      <c r="C232" s="242" t="s">
        <v>74</v>
      </c>
      <c r="D232" s="242" t="s">
        <v>191</v>
      </c>
      <c r="E232" s="243" t="s">
        <v>773</v>
      </c>
      <c r="F232" s="244" t="s">
        <v>774</v>
      </c>
      <c r="G232" s="245" t="s">
        <v>256</v>
      </c>
      <c r="H232" s="246">
        <v>1</v>
      </c>
      <c r="I232" s="163"/>
      <c r="J232" s="260">
        <f t="shared" si="30"/>
        <v>0</v>
      </c>
      <c r="K232" s="164"/>
      <c r="L232" s="165"/>
      <c r="M232" s="166"/>
      <c r="N232" s="167" t="s">
        <v>39</v>
      </c>
      <c r="O232" s="147">
        <v>0</v>
      </c>
      <c r="P232" s="147">
        <f t="shared" si="31"/>
        <v>0</v>
      </c>
      <c r="Q232" s="147">
        <v>0</v>
      </c>
      <c r="R232" s="147">
        <f t="shared" si="32"/>
        <v>0</v>
      </c>
      <c r="S232" s="147">
        <v>0</v>
      </c>
      <c r="T232" s="148">
        <f t="shared" si="33"/>
        <v>0</v>
      </c>
      <c r="U232" s="13"/>
      <c r="V232" s="13"/>
      <c r="W232" s="13"/>
      <c r="X232" s="13"/>
      <c r="Y232" s="13"/>
      <c r="Z232" s="13"/>
      <c r="AA232" s="13"/>
      <c r="AB232" s="13"/>
      <c r="AC232" s="13"/>
      <c r="AD232" s="13"/>
      <c r="AE232" s="13"/>
      <c r="AR232" s="149" t="s">
        <v>194</v>
      </c>
      <c r="AT232" s="149" t="s">
        <v>191</v>
      </c>
      <c r="AU232" s="149" t="s">
        <v>85</v>
      </c>
      <c r="AY232" s="2" t="s">
        <v>137</v>
      </c>
      <c r="BE232" s="150">
        <f t="shared" si="34"/>
        <v>0</v>
      </c>
      <c r="BF232" s="150">
        <f t="shared" si="35"/>
        <v>0</v>
      </c>
      <c r="BG232" s="150">
        <f t="shared" si="36"/>
        <v>0</v>
      </c>
      <c r="BH232" s="150">
        <f t="shared" si="37"/>
        <v>0</v>
      </c>
      <c r="BI232" s="150">
        <f t="shared" si="38"/>
        <v>0</v>
      </c>
      <c r="BJ232" s="2" t="s">
        <v>18</v>
      </c>
      <c r="BK232" s="150">
        <f t="shared" si="39"/>
        <v>0</v>
      </c>
      <c r="BL232" s="2" t="s">
        <v>144</v>
      </c>
      <c r="BM232" s="149" t="s">
        <v>917</v>
      </c>
    </row>
    <row r="233" spans="1:65" s="17" customFormat="1" ht="16.5" customHeight="1">
      <c r="A233" s="13"/>
      <c r="B233" s="142"/>
      <c r="C233" s="242" t="s">
        <v>74</v>
      </c>
      <c r="D233" s="242" t="s">
        <v>191</v>
      </c>
      <c r="E233" s="243" t="s">
        <v>776</v>
      </c>
      <c r="F233" s="244" t="s">
        <v>777</v>
      </c>
      <c r="G233" s="245" t="s">
        <v>256</v>
      </c>
      <c r="H233" s="246">
        <v>1</v>
      </c>
      <c r="I233" s="163"/>
      <c r="J233" s="260">
        <f t="shared" si="30"/>
        <v>0</v>
      </c>
      <c r="K233" s="164"/>
      <c r="L233" s="165"/>
      <c r="M233" s="166"/>
      <c r="N233" s="167" t="s">
        <v>39</v>
      </c>
      <c r="O233" s="147">
        <v>0</v>
      </c>
      <c r="P233" s="147">
        <f t="shared" si="31"/>
        <v>0</v>
      </c>
      <c r="Q233" s="147">
        <v>0</v>
      </c>
      <c r="R233" s="147">
        <f t="shared" si="32"/>
        <v>0</v>
      </c>
      <c r="S233" s="147">
        <v>0</v>
      </c>
      <c r="T233" s="148">
        <f t="shared" si="33"/>
        <v>0</v>
      </c>
      <c r="U233" s="13"/>
      <c r="V233" s="13"/>
      <c r="W233" s="13"/>
      <c r="X233" s="13"/>
      <c r="Y233" s="13"/>
      <c r="Z233" s="13"/>
      <c r="AA233" s="13"/>
      <c r="AB233" s="13"/>
      <c r="AC233" s="13"/>
      <c r="AD233" s="13"/>
      <c r="AE233" s="13"/>
      <c r="AR233" s="149" t="s">
        <v>194</v>
      </c>
      <c r="AT233" s="149" t="s">
        <v>191</v>
      </c>
      <c r="AU233" s="149" t="s">
        <v>85</v>
      </c>
      <c r="AY233" s="2" t="s">
        <v>137</v>
      </c>
      <c r="BE233" s="150">
        <f t="shared" si="34"/>
        <v>0</v>
      </c>
      <c r="BF233" s="150">
        <f t="shared" si="35"/>
        <v>0</v>
      </c>
      <c r="BG233" s="150">
        <f t="shared" si="36"/>
        <v>0</v>
      </c>
      <c r="BH233" s="150">
        <f t="shared" si="37"/>
        <v>0</v>
      </c>
      <c r="BI233" s="150">
        <f t="shared" si="38"/>
        <v>0</v>
      </c>
      <c r="BJ233" s="2" t="s">
        <v>18</v>
      </c>
      <c r="BK233" s="150">
        <f t="shared" si="39"/>
        <v>0</v>
      </c>
      <c r="BL233" s="2" t="s">
        <v>144</v>
      </c>
      <c r="BM233" s="149" t="s">
        <v>918</v>
      </c>
    </row>
    <row r="234" spans="1:65" s="17" customFormat="1" ht="16.5" customHeight="1">
      <c r="A234" s="13"/>
      <c r="B234" s="142"/>
      <c r="C234" s="242" t="s">
        <v>74</v>
      </c>
      <c r="D234" s="242" t="s">
        <v>191</v>
      </c>
      <c r="E234" s="243" t="s">
        <v>779</v>
      </c>
      <c r="F234" s="244" t="s">
        <v>780</v>
      </c>
      <c r="G234" s="245" t="s">
        <v>256</v>
      </c>
      <c r="H234" s="246">
        <v>1</v>
      </c>
      <c r="I234" s="163"/>
      <c r="J234" s="260">
        <f t="shared" si="30"/>
        <v>0</v>
      </c>
      <c r="K234" s="164"/>
      <c r="L234" s="165"/>
      <c r="M234" s="166"/>
      <c r="N234" s="167" t="s">
        <v>39</v>
      </c>
      <c r="O234" s="147">
        <v>0</v>
      </c>
      <c r="P234" s="147">
        <f t="shared" si="31"/>
        <v>0</v>
      </c>
      <c r="Q234" s="147">
        <v>0</v>
      </c>
      <c r="R234" s="147">
        <f t="shared" si="32"/>
        <v>0</v>
      </c>
      <c r="S234" s="147">
        <v>0</v>
      </c>
      <c r="T234" s="148">
        <f t="shared" si="33"/>
        <v>0</v>
      </c>
      <c r="U234" s="13"/>
      <c r="V234" s="13"/>
      <c r="W234" s="13"/>
      <c r="X234" s="13"/>
      <c r="Y234" s="13"/>
      <c r="Z234" s="13"/>
      <c r="AA234" s="13"/>
      <c r="AB234" s="13"/>
      <c r="AC234" s="13"/>
      <c r="AD234" s="13"/>
      <c r="AE234" s="13"/>
      <c r="AR234" s="149" t="s">
        <v>194</v>
      </c>
      <c r="AT234" s="149" t="s">
        <v>191</v>
      </c>
      <c r="AU234" s="149" t="s">
        <v>85</v>
      </c>
      <c r="AY234" s="2" t="s">
        <v>137</v>
      </c>
      <c r="BE234" s="150">
        <f t="shared" si="34"/>
        <v>0</v>
      </c>
      <c r="BF234" s="150">
        <f t="shared" si="35"/>
        <v>0</v>
      </c>
      <c r="BG234" s="150">
        <f t="shared" si="36"/>
        <v>0</v>
      </c>
      <c r="BH234" s="150">
        <f t="shared" si="37"/>
        <v>0</v>
      </c>
      <c r="BI234" s="150">
        <f t="shared" si="38"/>
        <v>0</v>
      </c>
      <c r="BJ234" s="2" t="s">
        <v>18</v>
      </c>
      <c r="BK234" s="150">
        <f t="shared" si="39"/>
        <v>0</v>
      </c>
      <c r="BL234" s="2" t="s">
        <v>144</v>
      </c>
      <c r="BM234" s="149" t="s">
        <v>919</v>
      </c>
    </row>
    <row r="235" spans="1:65" s="17" customFormat="1" ht="24.2" customHeight="1">
      <c r="A235" s="13"/>
      <c r="B235" s="142"/>
      <c r="C235" s="242" t="s">
        <v>74</v>
      </c>
      <c r="D235" s="242" t="s">
        <v>191</v>
      </c>
      <c r="E235" s="243" t="s">
        <v>785</v>
      </c>
      <c r="F235" s="244" t="s">
        <v>786</v>
      </c>
      <c r="G235" s="245" t="s">
        <v>256</v>
      </c>
      <c r="H235" s="246">
        <v>1</v>
      </c>
      <c r="I235" s="163"/>
      <c r="J235" s="260">
        <f t="shared" si="30"/>
        <v>0</v>
      </c>
      <c r="K235" s="164"/>
      <c r="L235" s="165"/>
      <c r="M235" s="166"/>
      <c r="N235" s="167" t="s">
        <v>39</v>
      </c>
      <c r="O235" s="147">
        <v>0</v>
      </c>
      <c r="P235" s="147">
        <f t="shared" si="31"/>
        <v>0</v>
      </c>
      <c r="Q235" s="147">
        <v>0</v>
      </c>
      <c r="R235" s="147">
        <f t="shared" si="32"/>
        <v>0</v>
      </c>
      <c r="S235" s="147">
        <v>0</v>
      </c>
      <c r="T235" s="148">
        <f t="shared" si="33"/>
        <v>0</v>
      </c>
      <c r="U235" s="13"/>
      <c r="V235" s="13"/>
      <c r="W235" s="13"/>
      <c r="X235" s="13"/>
      <c r="Y235" s="13"/>
      <c r="Z235" s="13"/>
      <c r="AA235" s="13"/>
      <c r="AB235" s="13"/>
      <c r="AC235" s="13"/>
      <c r="AD235" s="13"/>
      <c r="AE235" s="13"/>
      <c r="AR235" s="149" t="s">
        <v>194</v>
      </c>
      <c r="AT235" s="149" t="s">
        <v>191</v>
      </c>
      <c r="AU235" s="149" t="s">
        <v>85</v>
      </c>
      <c r="AY235" s="2" t="s">
        <v>137</v>
      </c>
      <c r="BE235" s="150">
        <f t="shared" si="34"/>
        <v>0</v>
      </c>
      <c r="BF235" s="150">
        <f t="shared" si="35"/>
        <v>0</v>
      </c>
      <c r="BG235" s="150">
        <f t="shared" si="36"/>
        <v>0</v>
      </c>
      <c r="BH235" s="150">
        <f t="shared" si="37"/>
        <v>0</v>
      </c>
      <c r="BI235" s="150">
        <f t="shared" si="38"/>
        <v>0</v>
      </c>
      <c r="BJ235" s="2" t="s">
        <v>18</v>
      </c>
      <c r="BK235" s="150">
        <f t="shared" si="39"/>
        <v>0</v>
      </c>
      <c r="BL235" s="2" t="s">
        <v>144</v>
      </c>
      <c r="BM235" s="149" t="s">
        <v>920</v>
      </c>
    </row>
    <row r="236" spans="1:65" s="17" customFormat="1" ht="16.5" customHeight="1">
      <c r="A236" s="13"/>
      <c r="B236" s="142"/>
      <c r="C236" s="242" t="s">
        <v>74</v>
      </c>
      <c r="D236" s="242" t="s">
        <v>191</v>
      </c>
      <c r="E236" s="243" t="s">
        <v>921</v>
      </c>
      <c r="F236" s="244" t="s">
        <v>922</v>
      </c>
      <c r="G236" s="245" t="s">
        <v>256</v>
      </c>
      <c r="H236" s="246">
        <v>1</v>
      </c>
      <c r="I236" s="163"/>
      <c r="J236" s="260">
        <f t="shared" si="30"/>
        <v>0</v>
      </c>
      <c r="K236" s="164"/>
      <c r="L236" s="165"/>
      <c r="M236" s="166"/>
      <c r="N236" s="167" t="s">
        <v>39</v>
      </c>
      <c r="O236" s="147">
        <v>0</v>
      </c>
      <c r="P236" s="147">
        <f t="shared" si="31"/>
        <v>0</v>
      </c>
      <c r="Q236" s="147">
        <v>0</v>
      </c>
      <c r="R236" s="147">
        <f t="shared" si="32"/>
        <v>0</v>
      </c>
      <c r="S236" s="147">
        <v>0</v>
      </c>
      <c r="T236" s="148">
        <f t="shared" si="33"/>
        <v>0</v>
      </c>
      <c r="U236" s="13"/>
      <c r="V236" s="13"/>
      <c r="W236" s="13"/>
      <c r="X236" s="13"/>
      <c r="Y236" s="13"/>
      <c r="Z236" s="13"/>
      <c r="AA236" s="13"/>
      <c r="AB236" s="13"/>
      <c r="AC236" s="13"/>
      <c r="AD236" s="13"/>
      <c r="AE236" s="13"/>
      <c r="AR236" s="149" t="s">
        <v>194</v>
      </c>
      <c r="AT236" s="149" t="s">
        <v>191</v>
      </c>
      <c r="AU236" s="149" t="s">
        <v>85</v>
      </c>
      <c r="AY236" s="2" t="s">
        <v>137</v>
      </c>
      <c r="BE236" s="150">
        <f t="shared" si="34"/>
        <v>0</v>
      </c>
      <c r="BF236" s="150">
        <f t="shared" si="35"/>
        <v>0</v>
      </c>
      <c r="BG236" s="150">
        <f t="shared" si="36"/>
        <v>0</v>
      </c>
      <c r="BH236" s="150">
        <f t="shared" si="37"/>
        <v>0</v>
      </c>
      <c r="BI236" s="150">
        <f t="shared" si="38"/>
        <v>0</v>
      </c>
      <c r="BJ236" s="2" t="s">
        <v>18</v>
      </c>
      <c r="BK236" s="150">
        <f t="shared" si="39"/>
        <v>0</v>
      </c>
      <c r="BL236" s="2" t="s">
        <v>144</v>
      </c>
      <c r="BM236" s="149" t="s">
        <v>923</v>
      </c>
    </row>
    <row r="237" spans="1:65" s="17" customFormat="1" ht="16.5" customHeight="1">
      <c r="A237" s="13"/>
      <c r="B237" s="142"/>
      <c r="C237" s="242" t="s">
        <v>74</v>
      </c>
      <c r="D237" s="242" t="s">
        <v>191</v>
      </c>
      <c r="E237" s="243" t="s">
        <v>791</v>
      </c>
      <c r="F237" s="244" t="s">
        <v>792</v>
      </c>
      <c r="G237" s="245" t="s">
        <v>256</v>
      </c>
      <c r="H237" s="246">
        <v>2</v>
      </c>
      <c r="I237" s="163"/>
      <c r="J237" s="260">
        <f t="shared" si="30"/>
        <v>0</v>
      </c>
      <c r="K237" s="164"/>
      <c r="L237" s="165"/>
      <c r="M237" s="166"/>
      <c r="N237" s="167" t="s">
        <v>39</v>
      </c>
      <c r="O237" s="147">
        <v>0</v>
      </c>
      <c r="P237" s="147">
        <f t="shared" si="31"/>
        <v>0</v>
      </c>
      <c r="Q237" s="147">
        <v>0</v>
      </c>
      <c r="R237" s="147">
        <f t="shared" si="32"/>
        <v>0</v>
      </c>
      <c r="S237" s="147">
        <v>0</v>
      </c>
      <c r="T237" s="148">
        <f t="shared" si="33"/>
        <v>0</v>
      </c>
      <c r="U237" s="13"/>
      <c r="V237" s="13"/>
      <c r="W237" s="13"/>
      <c r="X237" s="13"/>
      <c r="Y237" s="13"/>
      <c r="Z237" s="13"/>
      <c r="AA237" s="13"/>
      <c r="AB237" s="13"/>
      <c r="AC237" s="13"/>
      <c r="AD237" s="13"/>
      <c r="AE237" s="13"/>
      <c r="AR237" s="149" t="s">
        <v>194</v>
      </c>
      <c r="AT237" s="149" t="s">
        <v>191</v>
      </c>
      <c r="AU237" s="149" t="s">
        <v>85</v>
      </c>
      <c r="AY237" s="2" t="s">
        <v>137</v>
      </c>
      <c r="BE237" s="150">
        <f t="shared" si="34"/>
        <v>0</v>
      </c>
      <c r="BF237" s="150">
        <f t="shared" si="35"/>
        <v>0</v>
      </c>
      <c r="BG237" s="150">
        <f t="shared" si="36"/>
        <v>0</v>
      </c>
      <c r="BH237" s="150">
        <f t="shared" si="37"/>
        <v>0</v>
      </c>
      <c r="BI237" s="150">
        <f t="shared" si="38"/>
        <v>0</v>
      </c>
      <c r="BJ237" s="2" t="s">
        <v>18</v>
      </c>
      <c r="BK237" s="150">
        <f t="shared" si="39"/>
        <v>0</v>
      </c>
      <c r="BL237" s="2" t="s">
        <v>144</v>
      </c>
      <c r="BM237" s="149" t="s">
        <v>924</v>
      </c>
    </row>
    <row r="238" spans="1:65" s="17" customFormat="1" ht="16.5" customHeight="1">
      <c r="A238" s="13"/>
      <c r="B238" s="142"/>
      <c r="C238" s="242" t="s">
        <v>74</v>
      </c>
      <c r="D238" s="242" t="s">
        <v>191</v>
      </c>
      <c r="E238" s="243" t="s">
        <v>925</v>
      </c>
      <c r="F238" s="244" t="s">
        <v>926</v>
      </c>
      <c r="G238" s="245" t="s">
        <v>256</v>
      </c>
      <c r="H238" s="246">
        <v>1</v>
      </c>
      <c r="I238" s="163"/>
      <c r="J238" s="260">
        <f t="shared" si="30"/>
        <v>0</v>
      </c>
      <c r="K238" s="164"/>
      <c r="L238" s="165"/>
      <c r="M238" s="166"/>
      <c r="N238" s="167" t="s">
        <v>39</v>
      </c>
      <c r="O238" s="147">
        <v>0</v>
      </c>
      <c r="P238" s="147">
        <f t="shared" si="31"/>
        <v>0</v>
      </c>
      <c r="Q238" s="147">
        <v>0</v>
      </c>
      <c r="R238" s="147">
        <f t="shared" si="32"/>
        <v>0</v>
      </c>
      <c r="S238" s="147">
        <v>0</v>
      </c>
      <c r="T238" s="148">
        <f t="shared" si="33"/>
        <v>0</v>
      </c>
      <c r="U238" s="13"/>
      <c r="V238" s="13"/>
      <c r="W238" s="13"/>
      <c r="X238" s="13"/>
      <c r="Y238" s="13"/>
      <c r="Z238" s="13"/>
      <c r="AA238" s="13"/>
      <c r="AB238" s="13"/>
      <c r="AC238" s="13"/>
      <c r="AD238" s="13"/>
      <c r="AE238" s="13"/>
      <c r="AR238" s="149" t="s">
        <v>194</v>
      </c>
      <c r="AT238" s="149" t="s">
        <v>191</v>
      </c>
      <c r="AU238" s="149" t="s">
        <v>85</v>
      </c>
      <c r="AY238" s="2" t="s">
        <v>137</v>
      </c>
      <c r="BE238" s="150">
        <f t="shared" si="34"/>
        <v>0</v>
      </c>
      <c r="BF238" s="150">
        <f t="shared" si="35"/>
        <v>0</v>
      </c>
      <c r="BG238" s="150">
        <f t="shared" si="36"/>
        <v>0</v>
      </c>
      <c r="BH238" s="150">
        <f t="shared" si="37"/>
        <v>0</v>
      </c>
      <c r="BI238" s="150">
        <f t="shared" si="38"/>
        <v>0</v>
      </c>
      <c r="BJ238" s="2" t="s">
        <v>18</v>
      </c>
      <c r="BK238" s="150">
        <f t="shared" si="39"/>
        <v>0</v>
      </c>
      <c r="BL238" s="2" t="s">
        <v>144</v>
      </c>
      <c r="BM238" s="149" t="s">
        <v>927</v>
      </c>
    </row>
    <row r="239" spans="1:65" s="17" customFormat="1" ht="16.5" customHeight="1">
      <c r="A239" s="13"/>
      <c r="B239" s="142"/>
      <c r="C239" s="242" t="s">
        <v>74</v>
      </c>
      <c r="D239" s="242" t="s">
        <v>191</v>
      </c>
      <c r="E239" s="243" t="s">
        <v>794</v>
      </c>
      <c r="F239" s="244" t="s">
        <v>795</v>
      </c>
      <c r="G239" s="245" t="s">
        <v>256</v>
      </c>
      <c r="H239" s="246">
        <v>2</v>
      </c>
      <c r="I239" s="163"/>
      <c r="J239" s="260">
        <f t="shared" si="30"/>
        <v>0</v>
      </c>
      <c r="K239" s="164"/>
      <c r="L239" s="165"/>
      <c r="M239" s="166"/>
      <c r="N239" s="167" t="s">
        <v>39</v>
      </c>
      <c r="O239" s="147">
        <v>0</v>
      </c>
      <c r="P239" s="147">
        <f t="shared" si="31"/>
        <v>0</v>
      </c>
      <c r="Q239" s="147">
        <v>0</v>
      </c>
      <c r="R239" s="147">
        <f t="shared" si="32"/>
        <v>0</v>
      </c>
      <c r="S239" s="147">
        <v>0</v>
      </c>
      <c r="T239" s="148">
        <f t="shared" si="33"/>
        <v>0</v>
      </c>
      <c r="U239" s="13"/>
      <c r="V239" s="13"/>
      <c r="W239" s="13"/>
      <c r="X239" s="13"/>
      <c r="Y239" s="13"/>
      <c r="Z239" s="13"/>
      <c r="AA239" s="13"/>
      <c r="AB239" s="13"/>
      <c r="AC239" s="13"/>
      <c r="AD239" s="13"/>
      <c r="AE239" s="13"/>
      <c r="AR239" s="149" t="s">
        <v>194</v>
      </c>
      <c r="AT239" s="149" t="s">
        <v>191</v>
      </c>
      <c r="AU239" s="149" t="s">
        <v>85</v>
      </c>
      <c r="AY239" s="2" t="s">
        <v>137</v>
      </c>
      <c r="BE239" s="150">
        <f t="shared" si="34"/>
        <v>0</v>
      </c>
      <c r="BF239" s="150">
        <f t="shared" si="35"/>
        <v>0</v>
      </c>
      <c r="BG239" s="150">
        <f t="shared" si="36"/>
        <v>0</v>
      </c>
      <c r="BH239" s="150">
        <f t="shared" si="37"/>
        <v>0</v>
      </c>
      <c r="BI239" s="150">
        <f t="shared" si="38"/>
        <v>0</v>
      </c>
      <c r="BJ239" s="2" t="s">
        <v>18</v>
      </c>
      <c r="BK239" s="150">
        <f t="shared" si="39"/>
        <v>0</v>
      </c>
      <c r="BL239" s="2" t="s">
        <v>144</v>
      </c>
      <c r="BM239" s="149" t="s">
        <v>928</v>
      </c>
    </row>
    <row r="240" spans="1:65" s="17" customFormat="1" ht="16.5" customHeight="1">
      <c r="A240" s="13"/>
      <c r="B240" s="142"/>
      <c r="C240" s="242" t="s">
        <v>74</v>
      </c>
      <c r="D240" s="242" t="s">
        <v>191</v>
      </c>
      <c r="E240" s="243" t="s">
        <v>797</v>
      </c>
      <c r="F240" s="244" t="s">
        <v>798</v>
      </c>
      <c r="G240" s="245" t="s">
        <v>256</v>
      </c>
      <c r="H240" s="246">
        <v>4</v>
      </c>
      <c r="I240" s="163"/>
      <c r="J240" s="260">
        <f t="shared" si="30"/>
        <v>0</v>
      </c>
      <c r="K240" s="164"/>
      <c r="L240" s="165"/>
      <c r="M240" s="166"/>
      <c r="N240" s="167" t="s">
        <v>39</v>
      </c>
      <c r="O240" s="147">
        <v>0</v>
      </c>
      <c r="P240" s="147">
        <f t="shared" si="31"/>
        <v>0</v>
      </c>
      <c r="Q240" s="147">
        <v>0</v>
      </c>
      <c r="R240" s="147">
        <f t="shared" si="32"/>
        <v>0</v>
      </c>
      <c r="S240" s="147">
        <v>0</v>
      </c>
      <c r="T240" s="148">
        <f t="shared" si="33"/>
        <v>0</v>
      </c>
      <c r="U240" s="13"/>
      <c r="V240" s="13"/>
      <c r="W240" s="13"/>
      <c r="X240" s="13"/>
      <c r="Y240" s="13"/>
      <c r="Z240" s="13"/>
      <c r="AA240" s="13"/>
      <c r="AB240" s="13"/>
      <c r="AC240" s="13"/>
      <c r="AD240" s="13"/>
      <c r="AE240" s="13"/>
      <c r="AR240" s="149" t="s">
        <v>194</v>
      </c>
      <c r="AT240" s="149" t="s">
        <v>191</v>
      </c>
      <c r="AU240" s="149" t="s">
        <v>85</v>
      </c>
      <c r="AY240" s="2" t="s">
        <v>137</v>
      </c>
      <c r="BE240" s="150">
        <f t="shared" si="34"/>
        <v>0</v>
      </c>
      <c r="BF240" s="150">
        <f t="shared" si="35"/>
        <v>0</v>
      </c>
      <c r="BG240" s="150">
        <f t="shared" si="36"/>
        <v>0</v>
      </c>
      <c r="BH240" s="150">
        <f t="shared" si="37"/>
        <v>0</v>
      </c>
      <c r="BI240" s="150">
        <f t="shared" si="38"/>
        <v>0</v>
      </c>
      <c r="BJ240" s="2" t="s">
        <v>18</v>
      </c>
      <c r="BK240" s="150">
        <f t="shared" si="39"/>
        <v>0</v>
      </c>
      <c r="BL240" s="2" t="s">
        <v>144</v>
      </c>
      <c r="BM240" s="149" t="s">
        <v>929</v>
      </c>
    </row>
    <row r="241" spans="1:65" s="17" customFormat="1" ht="16.5" customHeight="1">
      <c r="A241" s="13"/>
      <c r="B241" s="142"/>
      <c r="C241" s="242" t="s">
        <v>74</v>
      </c>
      <c r="D241" s="242" t="s">
        <v>191</v>
      </c>
      <c r="E241" s="243" t="s">
        <v>800</v>
      </c>
      <c r="F241" s="244" t="s">
        <v>801</v>
      </c>
      <c r="G241" s="245" t="s">
        <v>256</v>
      </c>
      <c r="H241" s="246">
        <v>1</v>
      </c>
      <c r="I241" s="163"/>
      <c r="J241" s="260">
        <f t="shared" si="30"/>
        <v>0</v>
      </c>
      <c r="K241" s="164"/>
      <c r="L241" s="165"/>
      <c r="M241" s="166"/>
      <c r="N241" s="167" t="s">
        <v>39</v>
      </c>
      <c r="O241" s="147">
        <v>0</v>
      </c>
      <c r="P241" s="147">
        <f t="shared" si="31"/>
        <v>0</v>
      </c>
      <c r="Q241" s="147">
        <v>0</v>
      </c>
      <c r="R241" s="147">
        <f t="shared" si="32"/>
        <v>0</v>
      </c>
      <c r="S241" s="147">
        <v>0</v>
      </c>
      <c r="T241" s="148">
        <f t="shared" si="33"/>
        <v>0</v>
      </c>
      <c r="U241" s="13"/>
      <c r="V241" s="13"/>
      <c r="W241" s="13"/>
      <c r="X241" s="13"/>
      <c r="Y241" s="13"/>
      <c r="Z241" s="13"/>
      <c r="AA241" s="13"/>
      <c r="AB241" s="13"/>
      <c r="AC241" s="13"/>
      <c r="AD241" s="13"/>
      <c r="AE241" s="13"/>
      <c r="AR241" s="149" t="s">
        <v>194</v>
      </c>
      <c r="AT241" s="149" t="s">
        <v>191</v>
      </c>
      <c r="AU241" s="149" t="s">
        <v>85</v>
      </c>
      <c r="AY241" s="2" t="s">
        <v>137</v>
      </c>
      <c r="BE241" s="150">
        <f t="shared" si="34"/>
        <v>0</v>
      </c>
      <c r="BF241" s="150">
        <f t="shared" si="35"/>
        <v>0</v>
      </c>
      <c r="BG241" s="150">
        <f t="shared" si="36"/>
        <v>0</v>
      </c>
      <c r="BH241" s="150">
        <f t="shared" si="37"/>
        <v>0</v>
      </c>
      <c r="BI241" s="150">
        <f t="shared" si="38"/>
        <v>0</v>
      </c>
      <c r="BJ241" s="2" t="s">
        <v>18</v>
      </c>
      <c r="BK241" s="150">
        <f t="shared" si="39"/>
        <v>0</v>
      </c>
      <c r="BL241" s="2" t="s">
        <v>144</v>
      </c>
      <c r="BM241" s="149" t="s">
        <v>930</v>
      </c>
    </row>
    <row r="242" spans="1:65" s="17" customFormat="1" ht="16.5" customHeight="1">
      <c r="A242" s="13"/>
      <c r="B242" s="142"/>
      <c r="C242" s="242" t="s">
        <v>74</v>
      </c>
      <c r="D242" s="242" t="s">
        <v>191</v>
      </c>
      <c r="E242" s="243" t="s">
        <v>803</v>
      </c>
      <c r="F242" s="244" t="s">
        <v>804</v>
      </c>
      <c r="G242" s="245" t="s">
        <v>256</v>
      </c>
      <c r="H242" s="246">
        <v>2</v>
      </c>
      <c r="I242" s="163"/>
      <c r="J242" s="260">
        <f t="shared" si="30"/>
        <v>0</v>
      </c>
      <c r="K242" s="164"/>
      <c r="L242" s="165"/>
      <c r="M242" s="166"/>
      <c r="N242" s="167" t="s">
        <v>39</v>
      </c>
      <c r="O242" s="147">
        <v>0</v>
      </c>
      <c r="P242" s="147">
        <f t="shared" si="31"/>
        <v>0</v>
      </c>
      <c r="Q242" s="147">
        <v>0</v>
      </c>
      <c r="R242" s="147">
        <f t="shared" si="32"/>
        <v>0</v>
      </c>
      <c r="S242" s="147">
        <v>0</v>
      </c>
      <c r="T242" s="148">
        <f t="shared" si="33"/>
        <v>0</v>
      </c>
      <c r="U242" s="13"/>
      <c r="V242" s="13"/>
      <c r="W242" s="13"/>
      <c r="X242" s="13"/>
      <c r="Y242" s="13"/>
      <c r="Z242" s="13"/>
      <c r="AA242" s="13"/>
      <c r="AB242" s="13"/>
      <c r="AC242" s="13"/>
      <c r="AD242" s="13"/>
      <c r="AE242" s="13"/>
      <c r="AR242" s="149" t="s">
        <v>194</v>
      </c>
      <c r="AT242" s="149" t="s">
        <v>191</v>
      </c>
      <c r="AU242" s="149" t="s">
        <v>85</v>
      </c>
      <c r="AY242" s="2" t="s">
        <v>137</v>
      </c>
      <c r="BE242" s="150">
        <f t="shared" si="34"/>
        <v>0</v>
      </c>
      <c r="BF242" s="150">
        <f t="shared" si="35"/>
        <v>0</v>
      </c>
      <c r="BG242" s="150">
        <f t="shared" si="36"/>
        <v>0</v>
      </c>
      <c r="BH242" s="150">
        <f t="shared" si="37"/>
        <v>0</v>
      </c>
      <c r="BI242" s="150">
        <f t="shared" si="38"/>
        <v>0</v>
      </c>
      <c r="BJ242" s="2" t="s">
        <v>18</v>
      </c>
      <c r="BK242" s="150">
        <f t="shared" si="39"/>
        <v>0</v>
      </c>
      <c r="BL242" s="2" t="s">
        <v>144</v>
      </c>
      <c r="BM242" s="149" t="s">
        <v>931</v>
      </c>
    </row>
    <row r="243" spans="1:65" s="17" customFormat="1" ht="16.5" customHeight="1">
      <c r="A243" s="13"/>
      <c r="B243" s="142"/>
      <c r="C243" s="242" t="s">
        <v>74</v>
      </c>
      <c r="D243" s="242" t="s">
        <v>191</v>
      </c>
      <c r="E243" s="243" t="s">
        <v>806</v>
      </c>
      <c r="F243" s="244" t="s">
        <v>807</v>
      </c>
      <c r="G243" s="245" t="s">
        <v>256</v>
      </c>
      <c r="H243" s="246">
        <v>1</v>
      </c>
      <c r="I243" s="163"/>
      <c r="J243" s="260">
        <f t="shared" si="30"/>
        <v>0</v>
      </c>
      <c r="K243" s="164"/>
      <c r="L243" s="165"/>
      <c r="M243" s="166"/>
      <c r="N243" s="167" t="s">
        <v>39</v>
      </c>
      <c r="O243" s="147">
        <v>0</v>
      </c>
      <c r="P243" s="147">
        <f t="shared" si="31"/>
        <v>0</v>
      </c>
      <c r="Q243" s="147">
        <v>0</v>
      </c>
      <c r="R243" s="147">
        <f t="shared" si="32"/>
        <v>0</v>
      </c>
      <c r="S243" s="147">
        <v>0</v>
      </c>
      <c r="T243" s="148">
        <f t="shared" si="33"/>
        <v>0</v>
      </c>
      <c r="U243" s="13"/>
      <c r="V243" s="13"/>
      <c r="W243" s="13"/>
      <c r="X243" s="13"/>
      <c r="Y243" s="13"/>
      <c r="Z243" s="13"/>
      <c r="AA243" s="13"/>
      <c r="AB243" s="13"/>
      <c r="AC243" s="13"/>
      <c r="AD243" s="13"/>
      <c r="AE243" s="13"/>
      <c r="AR243" s="149" t="s">
        <v>194</v>
      </c>
      <c r="AT243" s="149" t="s">
        <v>191</v>
      </c>
      <c r="AU243" s="149" t="s">
        <v>85</v>
      </c>
      <c r="AY243" s="2" t="s">
        <v>137</v>
      </c>
      <c r="BE243" s="150">
        <f t="shared" si="34"/>
        <v>0</v>
      </c>
      <c r="BF243" s="150">
        <f t="shared" si="35"/>
        <v>0</v>
      </c>
      <c r="BG243" s="150">
        <f t="shared" si="36"/>
        <v>0</v>
      </c>
      <c r="BH243" s="150">
        <f t="shared" si="37"/>
        <v>0</v>
      </c>
      <c r="BI243" s="150">
        <f t="shared" si="38"/>
        <v>0</v>
      </c>
      <c r="BJ243" s="2" t="s">
        <v>18</v>
      </c>
      <c r="BK243" s="150">
        <f t="shared" si="39"/>
        <v>0</v>
      </c>
      <c r="BL243" s="2" t="s">
        <v>144</v>
      </c>
      <c r="BM243" s="149" t="s">
        <v>932</v>
      </c>
    </row>
    <row r="244" spans="1:65" s="17" customFormat="1" ht="16.5" customHeight="1">
      <c r="A244" s="13"/>
      <c r="B244" s="142"/>
      <c r="C244" s="242" t="s">
        <v>74</v>
      </c>
      <c r="D244" s="242" t="s">
        <v>191</v>
      </c>
      <c r="E244" s="243" t="s">
        <v>809</v>
      </c>
      <c r="F244" s="244" t="s">
        <v>810</v>
      </c>
      <c r="G244" s="245" t="s">
        <v>256</v>
      </c>
      <c r="H244" s="246">
        <v>6</v>
      </c>
      <c r="I244" s="163"/>
      <c r="J244" s="260">
        <f t="shared" si="30"/>
        <v>0</v>
      </c>
      <c r="K244" s="164"/>
      <c r="L244" s="165"/>
      <c r="M244" s="166"/>
      <c r="N244" s="167" t="s">
        <v>39</v>
      </c>
      <c r="O244" s="147">
        <v>0</v>
      </c>
      <c r="P244" s="147">
        <f t="shared" si="31"/>
        <v>0</v>
      </c>
      <c r="Q244" s="147">
        <v>0</v>
      </c>
      <c r="R244" s="147">
        <f t="shared" si="32"/>
        <v>0</v>
      </c>
      <c r="S244" s="147">
        <v>0</v>
      </c>
      <c r="T244" s="148">
        <f t="shared" si="33"/>
        <v>0</v>
      </c>
      <c r="U244" s="13"/>
      <c r="V244" s="13"/>
      <c r="W244" s="13"/>
      <c r="X244" s="13"/>
      <c r="Y244" s="13"/>
      <c r="Z244" s="13"/>
      <c r="AA244" s="13"/>
      <c r="AB244" s="13"/>
      <c r="AC244" s="13"/>
      <c r="AD244" s="13"/>
      <c r="AE244" s="13"/>
      <c r="AR244" s="149" t="s">
        <v>194</v>
      </c>
      <c r="AT244" s="149" t="s">
        <v>191</v>
      </c>
      <c r="AU244" s="149" t="s">
        <v>85</v>
      </c>
      <c r="AY244" s="2" t="s">
        <v>137</v>
      </c>
      <c r="BE244" s="150">
        <f t="shared" si="34"/>
        <v>0</v>
      </c>
      <c r="BF244" s="150">
        <f t="shared" si="35"/>
        <v>0</v>
      </c>
      <c r="BG244" s="150">
        <f t="shared" si="36"/>
        <v>0</v>
      </c>
      <c r="BH244" s="150">
        <f t="shared" si="37"/>
        <v>0</v>
      </c>
      <c r="BI244" s="150">
        <f t="shared" si="38"/>
        <v>0</v>
      </c>
      <c r="BJ244" s="2" t="s">
        <v>18</v>
      </c>
      <c r="BK244" s="150">
        <f t="shared" si="39"/>
        <v>0</v>
      </c>
      <c r="BL244" s="2" t="s">
        <v>144</v>
      </c>
      <c r="BM244" s="149" t="s">
        <v>933</v>
      </c>
    </row>
    <row r="245" spans="1:65" s="17" customFormat="1" ht="16.5" customHeight="1">
      <c r="A245" s="13"/>
      <c r="B245" s="142"/>
      <c r="C245" s="242" t="s">
        <v>74</v>
      </c>
      <c r="D245" s="242" t="s">
        <v>191</v>
      </c>
      <c r="E245" s="243" t="s">
        <v>812</v>
      </c>
      <c r="F245" s="244" t="s">
        <v>813</v>
      </c>
      <c r="G245" s="245" t="s">
        <v>256</v>
      </c>
      <c r="H245" s="246">
        <v>6</v>
      </c>
      <c r="I245" s="163"/>
      <c r="J245" s="260">
        <f t="shared" si="30"/>
        <v>0</v>
      </c>
      <c r="K245" s="164"/>
      <c r="L245" s="165"/>
      <c r="M245" s="166"/>
      <c r="N245" s="167" t="s">
        <v>39</v>
      </c>
      <c r="O245" s="147">
        <v>0</v>
      </c>
      <c r="P245" s="147">
        <f t="shared" si="31"/>
        <v>0</v>
      </c>
      <c r="Q245" s="147">
        <v>0</v>
      </c>
      <c r="R245" s="147">
        <f t="shared" si="32"/>
        <v>0</v>
      </c>
      <c r="S245" s="147">
        <v>0</v>
      </c>
      <c r="T245" s="148">
        <f t="shared" si="33"/>
        <v>0</v>
      </c>
      <c r="U245" s="13"/>
      <c r="V245" s="13"/>
      <c r="W245" s="13"/>
      <c r="X245" s="13"/>
      <c r="Y245" s="13"/>
      <c r="Z245" s="13"/>
      <c r="AA245" s="13"/>
      <c r="AB245" s="13"/>
      <c r="AC245" s="13"/>
      <c r="AD245" s="13"/>
      <c r="AE245" s="13"/>
      <c r="AR245" s="149" t="s">
        <v>194</v>
      </c>
      <c r="AT245" s="149" t="s">
        <v>191</v>
      </c>
      <c r="AU245" s="149" t="s">
        <v>85</v>
      </c>
      <c r="AY245" s="2" t="s">
        <v>137</v>
      </c>
      <c r="BE245" s="150">
        <f t="shared" si="34"/>
        <v>0</v>
      </c>
      <c r="BF245" s="150">
        <f t="shared" si="35"/>
        <v>0</v>
      </c>
      <c r="BG245" s="150">
        <f t="shared" si="36"/>
        <v>0</v>
      </c>
      <c r="BH245" s="150">
        <f t="shared" si="37"/>
        <v>0</v>
      </c>
      <c r="BI245" s="150">
        <f t="shared" si="38"/>
        <v>0</v>
      </c>
      <c r="BJ245" s="2" t="s">
        <v>18</v>
      </c>
      <c r="BK245" s="150">
        <f t="shared" si="39"/>
        <v>0</v>
      </c>
      <c r="BL245" s="2" t="s">
        <v>144</v>
      </c>
      <c r="BM245" s="149" t="s">
        <v>934</v>
      </c>
    </row>
    <row r="246" spans="1:65" s="17" customFormat="1" ht="16.5" customHeight="1">
      <c r="A246" s="13"/>
      <c r="B246" s="142"/>
      <c r="C246" s="242" t="s">
        <v>74</v>
      </c>
      <c r="D246" s="242" t="s">
        <v>191</v>
      </c>
      <c r="E246" s="243" t="s">
        <v>815</v>
      </c>
      <c r="F246" s="244" t="s">
        <v>816</v>
      </c>
      <c r="G246" s="245" t="s">
        <v>256</v>
      </c>
      <c r="H246" s="246">
        <v>6</v>
      </c>
      <c r="I246" s="163"/>
      <c r="J246" s="260">
        <f t="shared" si="30"/>
        <v>0</v>
      </c>
      <c r="K246" s="164"/>
      <c r="L246" s="165"/>
      <c r="M246" s="166"/>
      <c r="N246" s="167" t="s">
        <v>39</v>
      </c>
      <c r="O246" s="147">
        <v>0</v>
      </c>
      <c r="P246" s="147">
        <f t="shared" si="31"/>
        <v>0</v>
      </c>
      <c r="Q246" s="147">
        <v>0</v>
      </c>
      <c r="R246" s="147">
        <f t="shared" si="32"/>
        <v>0</v>
      </c>
      <c r="S246" s="147">
        <v>0</v>
      </c>
      <c r="T246" s="148">
        <f t="shared" si="33"/>
        <v>0</v>
      </c>
      <c r="U246" s="13"/>
      <c r="V246" s="13"/>
      <c r="W246" s="13"/>
      <c r="X246" s="13"/>
      <c r="Y246" s="13"/>
      <c r="Z246" s="13"/>
      <c r="AA246" s="13"/>
      <c r="AB246" s="13"/>
      <c r="AC246" s="13"/>
      <c r="AD246" s="13"/>
      <c r="AE246" s="13"/>
      <c r="AR246" s="149" t="s">
        <v>194</v>
      </c>
      <c r="AT246" s="149" t="s">
        <v>191</v>
      </c>
      <c r="AU246" s="149" t="s">
        <v>85</v>
      </c>
      <c r="AY246" s="2" t="s">
        <v>137</v>
      </c>
      <c r="BE246" s="150">
        <f t="shared" si="34"/>
        <v>0</v>
      </c>
      <c r="BF246" s="150">
        <f t="shared" si="35"/>
        <v>0</v>
      </c>
      <c r="BG246" s="150">
        <f t="shared" si="36"/>
        <v>0</v>
      </c>
      <c r="BH246" s="150">
        <f t="shared" si="37"/>
        <v>0</v>
      </c>
      <c r="BI246" s="150">
        <f t="shared" si="38"/>
        <v>0</v>
      </c>
      <c r="BJ246" s="2" t="s">
        <v>18</v>
      </c>
      <c r="BK246" s="150">
        <f t="shared" si="39"/>
        <v>0</v>
      </c>
      <c r="BL246" s="2" t="s">
        <v>144</v>
      </c>
      <c r="BM246" s="149" t="s">
        <v>935</v>
      </c>
    </row>
    <row r="247" spans="1:65" s="17" customFormat="1" ht="16.5" customHeight="1">
      <c r="A247" s="13"/>
      <c r="B247" s="142"/>
      <c r="C247" s="242" t="s">
        <v>74</v>
      </c>
      <c r="D247" s="242" t="s">
        <v>191</v>
      </c>
      <c r="E247" s="243" t="s">
        <v>818</v>
      </c>
      <c r="F247" s="244" t="s">
        <v>819</v>
      </c>
      <c r="G247" s="245" t="s">
        <v>256</v>
      </c>
      <c r="H247" s="246">
        <v>3</v>
      </c>
      <c r="I247" s="163"/>
      <c r="J247" s="260">
        <f t="shared" si="30"/>
        <v>0</v>
      </c>
      <c r="K247" s="164"/>
      <c r="L247" s="165"/>
      <c r="M247" s="166"/>
      <c r="N247" s="167" t="s">
        <v>39</v>
      </c>
      <c r="O247" s="147">
        <v>0</v>
      </c>
      <c r="P247" s="147">
        <f t="shared" si="31"/>
        <v>0</v>
      </c>
      <c r="Q247" s="147">
        <v>0</v>
      </c>
      <c r="R247" s="147">
        <f t="shared" si="32"/>
        <v>0</v>
      </c>
      <c r="S247" s="147">
        <v>0</v>
      </c>
      <c r="T247" s="148">
        <f t="shared" si="33"/>
        <v>0</v>
      </c>
      <c r="U247" s="13"/>
      <c r="V247" s="13"/>
      <c r="W247" s="13"/>
      <c r="X247" s="13"/>
      <c r="Y247" s="13"/>
      <c r="Z247" s="13"/>
      <c r="AA247" s="13"/>
      <c r="AB247" s="13"/>
      <c r="AC247" s="13"/>
      <c r="AD247" s="13"/>
      <c r="AE247" s="13"/>
      <c r="AR247" s="149" t="s">
        <v>194</v>
      </c>
      <c r="AT247" s="149" t="s">
        <v>191</v>
      </c>
      <c r="AU247" s="149" t="s">
        <v>85</v>
      </c>
      <c r="AY247" s="2" t="s">
        <v>137</v>
      </c>
      <c r="BE247" s="150">
        <f t="shared" si="34"/>
        <v>0</v>
      </c>
      <c r="BF247" s="150">
        <f t="shared" si="35"/>
        <v>0</v>
      </c>
      <c r="BG247" s="150">
        <f t="shared" si="36"/>
        <v>0</v>
      </c>
      <c r="BH247" s="150">
        <f t="shared" si="37"/>
        <v>0</v>
      </c>
      <c r="BI247" s="150">
        <f t="shared" si="38"/>
        <v>0</v>
      </c>
      <c r="BJ247" s="2" t="s">
        <v>18</v>
      </c>
      <c r="BK247" s="150">
        <f t="shared" si="39"/>
        <v>0</v>
      </c>
      <c r="BL247" s="2" t="s">
        <v>144</v>
      </c>
      <c r="BM247" s="149" t="s">
        <v>936</v>
      </c>
    </row>
    <row r="248" spans="1:65" s="17" customFormat="1" ht="16.5" customHeight="1">
      <c r="A248" s="13"/>
      <c r="B248" s="142"/>
      <c r="C248" s="242" t="s">
        <v>74</v>
      </c>
      <c r="D248" s="242" t="s">
        <v>191</v>
      </c>
      <c r="E248" s="243" t="s">
        <v>821</v>
      </c>
      <c r="F248" s="244" t="s">
        <v>822</v>
      </c>
      <c r="G248" s="245" t="s">
        <v>256</v>
      </c>
      <c r="H248" s="246">
        <v>1</v>
      </c>
      <c r="I248" s="163"/>
      <c r="J248" s="260">
        <f t="shared" si="30"/>
        <v>0</v>
      </c>
      <c r="K248" s="164"/>
      <c r="L248" s="165"/>
      <c r="M248" s="166"/>
      <c r="N248" s="167" t="s">
        <v>39</v>
      </c>
      <c r="O248" s="147">
        <v>0</v>
      </c>
      <c r="P248" s="147">
        <f t="shared" si="31"/>
        <v>0</v>
      </c>
      <c r="Q248" s="147">
        <v>0</v>
      </c>
      <c r="R248" s="147">
        <f t="shared" si="32"/>
        <v>0</v>
      </c>
      <c r="S248" s="147">
        <v>0</v>
      </c>
      <c r="T248" s="148">
        <f t="shared" si="33"/>
        <v>0</v>
      </c>
      <c r="U248" s="13"/>
      <c r="V248" s="13"/>
      <c r="W248" s="13"/>
      <c r="X248" s="13"/>
      <c r="Y248" s="13"/>
      <c r="Z248" s="13"/>
      <c r="AA248" s="13"/>
      <c r="AB248" s="13"/>
      <c r="AC248" s="13"/>
      <c r="AD248" s="13"/>
      <c r="AE248" s="13"/>
      <c r="AR248" s="149" t="s">
        <v>194</v>
      </c>
      <c r="AT248" s="149" t="s">
        <v>191</v>
      </c>
      <c r="AU248" s="149" t="s">
        <v>85</v>
      </c>
      <c r="AY248" s="2" t="s">
        <v>137</v>
      </c>
      <c r="BE248" s="150">
        <f t="shared" si="34"/>
        <v>0</v>
      </c>
      <c r="BF248" s="150">
        <f t="shared" si="35"/>
        <v>0</v>
      </c>
      <c r="BG248" s="150">
        <f t="shared" si="36"/>
        <v>0</v>
      </c>
      <c r="BH248" s="150">
        <f t="shared" si="37"/>
        <v>0</v>
      </c>
      <c r="BI248" s="150">
        <f t="shared" si="38"/>
        <v>0</v>
      </c>
      <c r="BJ248" s="2" t="s">
        <v>18</v>
      </c>
      <c r="BK248" s="150">
        <f t="shared" si="39"/>
        <v>0</v>
      </c>
      <c r="BL248" s="2" t="s">
        <v>144</v>
      </c>
      <c r="BM248" s="149" t="s">
        <v>937</v>
      </c>
    </row>
    <row r="249" spans="1:65" s="17" customFormat="1" ht="16.5" customHeight="1">
      <c r="A249" s="13"/>
      <c r="B249" s="142"/>
      <c r="C249" s="242" t="s">
        <v>74</v>
      </c>
      <c r="D249" s="242" t="s">
        <v>191</v>
      </c>
      <c r="E249" s="243" t="s">
        <v>824</v>
      </c>
      <c r="F249" s="244" t="s">
        <v>825</v>
      </c>
      <c r="G249" s="245" t="s">
        <v>256</v>
      </c>
      <c r="H249" s="246">
        <v>1</v>
      </c>
      <c r="I249" s="163"/>
      <c r="J249" s="260">
        <f t="shared" si="30"/>
        <v>0</v>
      </c>
      <c r="K249" s="164"/>
      <c r="L249" s="165"/>
      <c r="M249" s="166"/>
      <c r="N249" s="167" t="s">
        <v>39</v>
      </c>
      <c r="O249" s="147">
        <v>0</v>
      </c>
      <c r="P249" s="147">
        <f t="shared" si="31"/>
        <v>0</v>
      </c>
      <c r="Q249" s="147">
        <v>0</v>
      </c>
      <c r="R249" s="147">
        <f t="shared" si="32"/>
        <v>0</v>
      </c>
      <c r="S249" s="147">
        <v>0</v>
      </c>
      <c r="T249" s="148">
        <f t="shared" si="33"/>
        <v>0</v>
      </c>
      <c r="U249" s="13"/>
      <c r="V249" s="13"/>
      <c r="W249" s="13"/>
      <c r="X249" s="13"/>
      <c r="Y249" s="13"/>
      <c r="Z249" s="13"/>
      <c r="AA249" s="13"/>
      <c r="AB249" s="13"/>
      <c r="AC249" s="13"/>
      <c r="AD249" s="13"/>
      <c r="AE249" s="13"/>
      <c r="AR249" s="149" t="s">
        <v>194</v>
      </c>
      <c r="AT249" s="149" t="s">
        <v>191</v>
      </c>
      <c r="AU249" s="149" t="s">
        <v>85</v>
      </c>
      <c r="AY249" s="2" t="s">
        <v>137</v>
      </c>
      <c r="BE249" s="150">
        <f t="shared" si="34"/>
        <v>0</v>
      </c>
      <c r="BF249" s="150">
        <f t="shared" si="35"/>
        <v>0</v>
      </c>
      <c r="BG249" s="150">
        <f t="shared" si="36"/>
        <v>0</v>
      </c>
      <c r="BH249" s="150">
        <f t="shared" si="37"/>
        <v>0</v>
      </c>
      <c r="BI249" s="150">
        <f t="shared" si="38"/>
        <v>0</v>
      </c>
      <c r="BJ249" s="2" t="s">
        <v>18</v>
      </c>
      <c r="BK249" s="150">
        <f t="shared" si="39"/>
        <v>0</v>
      </c>
      <c r="BL249" s="2" t="s">
        <v>144</v>
      </c>
      <c r="BM249" s="149" t="s">
        <v>938</v>
      </c>
    </row>
    <row r="250" spans="1:65" s="17" customFormat="1" ht="16.5" customHeight="1">
      <c r="A250" s="13"/>
      <c r="B250" s="142"/>
      <c r="C250" s="242" t="s">
        <v>74</v>
      </c>
      <c r="D250" s="242" t="s">
        <v>191</v>
      </c>
      <c r="E250" s="243" t="s">
        <v>827</v>
      </c>
      <c r="F250" s="244" t="s">
        <v>828</v>
      </c>
      <c r="G250" s="245" t="s">
        <v>829</v>
      </c>
      <c r="H250" s="246">
        <v>1</v>
      </c>
      <c r="I250" s="163"/>
      <c r="J250" s="260">
        <f t="shared" si="30"/>
        <v>0</v>
      </c>
      <c r="K250" s="164"/>
      <c r="L250" s="165"/>
      <c r="M250" s="166"/>
      <c r="N250" s="167" t="s">
        <v>39</v>
      </c>
      <c r="O250" s="147">
        <v>0</v>
      </c>
      <c r="P250" s="147">
        <f t="shared" si="31"/>
        <v>0</v>
      </c>
      <c r="Q250" s="147">
        <v>0</v>
      </c>
      <c r="R250" s="147">
        <f t="shared" si="32"/>
        <v>0</v>
      </c>
      <c r="S250" s="147">
        <v>0</v>
      </c>
      <c r="T250" s="148">
        <f t="shared" si="33"/>
        <v>0</v>
      </c>
      <c r="U250" s="13"/>
      <c r="V250" s="13"/>
      <c r="W250" s="13"/>
      <c r="X250" s="13"/>
      <c r="Y250" s="13"/>
      <c r="Z250" s="13"/>
      <c r="AA250" s="13"/>
      <c r="AB250" s="13"/>
      <c r="AC250" s="13"/>
      <c r="AD250" s="13"/>
      <c r="AE250" s="13"/>
      <c r="AR250" s="149" t="s">
        <v>194</v>
      </c>
      <c r="AT250" s="149" t="s">
        <v>191</v>
      </c>
      <c r="AU250" s="149" t="s">
        <v>85</v>
      </c>
      <c r="AY250" s="2" t="s">
        <v>137</v>
      </c>
      <c r="BE250" s="150">
        <f t="shared" si="34"/>
        <v>0</v>
      </c>
      <c r="BF250" s="150">
        <f t="shared" si="35"/>
        <v>0</v>
      </c>
      <c r="BG250" s="150">
        <f t="shared" si="36"/>
        <v>0</v>
      </c>
      <c r="BH250" s="150">
        <f t="shared" si="37"/>
        <v>0</v>
      </c>
      <c r="BI250" s="150">
        <f t="shared" si="38"/>
        <v>0</v>
      </c>
      <c r="BJ250" s="2" t="s">
        <v>18</v>
      </c>
      <c r="BK250" s="150">
        <f t="shared" si="39"/>
        <v>0</v>
      </c>
      <c r="BL250" s="2" t="s">
        <v>144</v>
      </c>
      <c r="BM250" s="149" t="s">
        <v>939</v>
      </c>
    </row>
    <row r="251" spans="1:65" s="17" customFormat="1" ht="21.75" customHeight="1">
      <c r="A251" s="13"/>
      <c r="B251" s="142"/>
      <c r="C251" s="242" t="s">
        <v>74</v>
      </c>
      <c r="D251" s="242" t="s">
        <v>191</v>
      </c>
      <c r="E251" s="243" t="s">
        <v>831</v>
      </c>
      <c r="F251" s="244" t="s">
        <v>832</v>
      </c>
      <c r="G251" s="245" t="s">
        <v>829</v>
      </c>
      <c r="H251" s="246">
        <v>1</v>
      </c>
      <c r="I251" s="163"/>
      <c r="J251" s="260">
        <f t="shared" si="30"/>
        <v>0</v>
      </c>
      <c r="K251" s="164"/>
      <c r="L251" s="165"/>
      <c r="M251" s="166"/>
      <c r="N251" s="167" t="s">
        <v>39</v>
      </c>
      <c r="O251" s="147">
        <v>0</v>
      </c>
      <c r="P251" s="147">
        <f t="shared" si="31"/>
        <v>0</v>
      </c>
      <c r="Q251" s="147">
        <v>0</v>
      </c>
      <c r="R251" s="147">
        <f t="shared" si="32"/>
        <v>0</v>
      </c>
      <c r="S251" s="147">
        <v>0</v>
      </c>
      <c r="T251" s="148">
        <f t="shared" si="33"/>
        <v>0</v>
      </c>
      <c r="U251" s="13"/>
      <c r="V251" s="13"/>
      <c r="W251" s="13"/>
      <c r="X251" s="13"/>
      <c r="Y251" s="13"/>
      <c r="Z251" s="13"/>
      <c r="AA251" s="13"/>
      <c r="AB251" s="13"/>
      <c r="AC251" s="13"/>
      <c r="AD251" s="13"/>
      <c r="AE251" s="13"/>
      <c r="AR251" s="149" t="s">
        <v>194</v>
      </c>
      <c r="AT251" s="149" t="s">
        <v>191</v>
      </c>
      <c r="AU251" s="149" t="s">
        <v>85</v>
      </c>
      <c r="AY251" s="2" t="s">
        <v>137</v>
      </c>
      <c r="BE251" s="150">
        <f t="shared" si="34"/>
        <v>0</v>
      </c>
      <c r="BF251" s="150">
        <f t="shared" si="35"/>
        <v>0</v>
      </c>
      <c r="BG251" s="150">
        <f t="shared" si="36"/>
        <v>0</v>
      </c>
      <c r="BH251" s="150">
        <f t="shared" si="37"/>
        <v>0</v>
      </c>
      <c r="BI251" s="150">
        <f t="shared" si="38"/>
        <v>0</v>
      </c>
      <c r="BJ251" s="2" t="s">
        <v>18</v>
      </c>
      <c r="BK251" s="150">
        <f t="shared" si="39"/>
        <v>0</v>
      </c>
      <c r="BL251" s="2" t="s">
        <v>144</v>
      </c>
      <c r="BM251" s="149" t="s">
        <v>940</v>
      </c>
    </row>
    <row r="252" spans="1:65" s="17" customFormat="1" ht="16.5" customHeight="1">
      <c r="A252" s="13"/>
      <c r="B252" s="142"/>
      <c r="C252" s="242" t="s">
        <v>74</v>
      </c>
      <c r="D252" s="242" t="s">
        <v>191</v>
      </c>
      <c r="E252" s="243" t="s">
        <v>834</v>
      </c>
      <c r="F252" s="244" t="s">
        <v>835</v>
      </c>
      <c r="G252" s="245" t="s">
        <v>256</v>
      </c>
      <c r="H252" s="246">
        <v>1</v>
      </c>
      <c r="I252" s="163"/>
      <c r="J252" s="260">
        <f t="shared" si="30"/>
        <v>0</v>
      </c>
      <c r="K252" s="164"/>
      <c r="L252" s="165"/>
      <c r="M252" s="166"/>
      <c r="N252" s="167" t="s">
        <v>39</v>
      </c>
      <c r="O252" s="147">
        <v>0</v>
      </c>
      <c r="P252" s="147">
        <f t="shared" si="31"/>
        <v>0</v>
      </c>
      <c r="Q252" s="147">
        <v>0</v>
      </c>
      <c r="R252" s="147">
        <f t="shared" si="32"/>
        <v>0</v>
      </c>
      <c r="S252" s="147">
        <v>0</v>
      </c>
      <c r="T252" s="148">
        <f t="shared" si="33"/>
        <v>0</v>
      </c>
      <c r="U252" s="13"/>
      <c r="V252" s="13"/>
      <c r="W252" s="13"/>
      <c r="X252" s="13"/>
      <c r="Y252" s="13"/>
      <c r="Z252" s="13"/>
      <c r="AA252" s="13"/>
      <c r="AB252" s="13"/>
      <c r="AC252" s="13"/>
      <c r="AD252" s="13"/>
      <c r="AE252" s="13"/>
      <c r="AR252" s="149" t="s">
        <v>194</v>
      </c>
      <c r="AT252" s="149" t="s">
        <v>191</v>
      </c>
      <c r="AU252" s="149" t="s">
        <v>85</v>
      </c>
      <c r="AY252" s="2" t="s">
        <v>137</v>
      </c>
      <c r="BE252" s="150">
        <f t="shared" si="34"/>
        <v>0</v>
      </c>
      <c r="BF252" s="150">
        <f t="shared" si="35"/>
        <v>0</v>
      </c>
      <c r="BG252" s="150">
        <f t="shared" si="36"/>
        <v>0</v>
      </c>
      <c r="BH252" s="150">
        <f t="shared" si="37"/>
        <v>0</v>
      </c>
      <c r="BI252" s="150">
        <f t="shared" si="38"/>
        <v>0</v>
      </c>
      <c r="BJ252" s="2" t="s">
        <v>18</v>
      </c>
      <c r="BK252" s="150">
        <f t="shared" si="39"/>
        <v>0</v>
      </c>
      <c r="BL252" s="2" t="s">
        <v>144</v>
      </c>
      <c r="BM252" s="149" t="s">
        <v>941</v>
      </c>
    </row>
    <row r="253" spans="1:65" s="17" customFormat="1" ht="24.2" customHeight="1">
      <c r="A253" s="13"/>
      <c r="B253" s="142"/>
      <c r="C253" s="242" t="s">
        <v>74</v>
      </c>
      <c r="D253" s="242" t="s">
        <v>191</v>
      </c>
      <c r="E253" s="243" t="s">
        <v>837</v>
      </c>
      <c r="F253" s="244" t="s">
        <v>838</v>
      </c>
      <c r="G253" s="245" t="s">
        <v>256</v>
      </c>
      <c r="H253" s="246">
        <v>1</v>
      </c>
      <c r="I253" s="163"/>
      <c r="J253" s="260">
        <f t="shared" si="30"/>
        <v>0</v>
      </c>
      <c r="K253" s="164"/>
      <c r="L253" s="165"/>
      <c r="M253" s="166"/>
      <c r="N253" s="167" t="s">
        <v>39</v>
      </c>
      <c r="O253" s="147">
        <v>0</v>
      </c>
      <c r="P253" s="147">
        <f t="shared" si="31"/>
        <v>0</v>
      </c>
      <c r="Q253" s="147">
        <v>0</v>
      </c>
      <c r="R253" s="147">
        <f t="shared" si="32"/>
        <v>0</v>
      </c>
      <c r="S253" s="147">
        <v>0</v>
      </c>
      <c r="T253" s="148">
        <f t="shared" si="33"/>
        <v>0</v>
      </c>
      <c r="U253" s="13"/>
      <c r="V253" s="13"/>
      <c r="W253" s="13"/>
      <c r="X253" s="13"/>
      <c r="Y253" s="13"/>
      <c r="Z253" s="13"/>
      <c r="AA253" s="13"/>
      <c r="AB253" s="13"/>
      <c r="AC253" s="13"/>
      <c r="AD253" s="13"/>
      <c r="AE253" s="13"/>
      <c r="AR253" s="149" t="s">
        <v>194</v>
      </c>
      <c r="AT253" s="149" t="s">
        <v>191</v>
      </c>
      <c r="AU253" s="149" t="s">
        <v>85</v>
      </c>
      <c r="AY253" s="2" t="s">
        <v>137</v>
      </c>
      <c r="BE253" s="150">
        <f t="shared" si="34"/>
        <v>0</v>
      </c>
      <c r="BF253" s="150">
        <f t="shared" si="35"/>
        <v>0</v>
      </c>
      <c r="BG253" s="150">
        <f t="shared" si="36"/>
        <v>0</v>
      </c>
      <c r="BH253" s="150">
        <f t="shared" si="37"/>
        <v>0</v>
      </c>
      <c r="BI253" s="150">
        <f t="shared" si="38"/>
        <v>0</v>
      </c>
      <c r="BJ253" s="2" t="s">
        <v>18</v>
      </c>
      <c r="BK253" s="150">
        <f t="shared" si="39"/>
        <v>0</v>
      </c>
      <c r="BL253" s="2" t="s">
        <v>144</v>
      </c>
      <c r="BM253" s="149" t="s">
        <v>942</v>
      </c>
    </row>
    <row r="254" spans="1:65" s="17" customFormat="1" ht="16.5" customHeight="1">
      <c r="A254" s="13"/>
      <c r="B254" s="142"/>
      <c r="C254" s="226" t="s">
        <v>74</v>
      </c>
      <c r="D254" s="226" t="s">
        <v>140</v>
      </c>
      <c r="E254" s="227" t="s">
        <v>943</v>
      </c>
      <c r="F254" s="228" t="s">
        <v>841</v>
      </c>
      <c r="G254" s="229" t="s">
        <v>256</v>
      </c>
      <c r="H254" s="230">
        <v>1</v>
      </c>
      <c r="I254" s="143"/>
      <c r="J254" s="259">
        <f t="shared" si="30"/>
        <v>0</v>
      </c>
      <c r="K254" s="144"/>
      <c r="L254" s="14"/>
      <c r="M254" s="145"/>
      <c r="N254" s="146" t="s">
        <v>39</v>
      </c>
      <c r="O254" s="147">
        <v>0</v>
      </c>
      <c r="P254" s="147">
        <f t="shared" si="31"/>
        <v>0</v>
      </c>
      <c r="Q254" s="147">
        <v>0</v>
      </c>
      <c r="R254" s="147">
        <f t="shared" si="32"/>
        <v>0</v>
      </c>
      <c r="S254" s="147">
        <v>0</v>
      </c>
      <c r="T254" s="148">
        <f t="shared" si="33"/>
        <v>0</v>
      </c>
      <c r="U254" s="13"/>
      <c r="V254" s="13"/>
      <c r="W254" s="13"/>
      <c r="X254" s="13"/>
      <c r="Y254" s="13"/>
      <c r="Z254" s="13"/>
      <c r="AA254" s="13"/>
      <c r="AB254" s="13"/>
      <c r="AC254" s="13"/>
      <c r="AD254" s="13"/>
      <c r="AE254" s="13"/>
      <c r="AR254" s="149" t="s">
        <v>144</v>
      </c>
      <c r="AT254" s="149" t="s">
        <v>140</v>
      </c>
      <c r="AU254" s="149" t="s">
        <v>85</v>
      </c>
      <c r="AY254" s="2" t="s">
        <v>137</v>
      </c>
      <c r="BE254" s="150">
        <f t="shared" si="34"/>
        <v>0</v>
      </c>
      <c r="BF254" s="150">
        <f t="shared" si="35"/>
        <v>0</v>
      </c>
      <c r="BG254" s="150">
        <f t="shared" si="36"/>
        <v>0</v>
      </c>
      <c r="BH254" s="150">
        <f t="shared" si="37"/>
        <v>0</v>
      </c>
      <c r="BI254" s="150">
        <f t="shared" si="38"/>
        <v>0</v>
      </c>
      <c r="BJ254" s="2" t="s">
        <v>18</v>
      </c>
      <c r="BK254" s="150">
        <f t="shared" si="39"/>
        <v>0</v>
      </c>
      <c r="BL254" s="2" t="s">
        <v>144</v>
      </c>
      <c r="BM254" s="149" t="s">
        <v>944</v>
      </c>
    </row>
    <row r="255" spans="1:65" s="129" customFormat="1" ht="25.9" customHeight="1">
      <c r="B255" s="130"/>
      <c r="C255" s="222"/>
      <c r="D255" s="223" t="s">
        <v>73</v>
      </c>
      <c r="E255" s="224" t="s">
        <v>945</v>
      </c>
      <c r="F255" s="224" t="s">
        <v>946</v>
      </c>
      <c r="G255" s="222"/>
      <c r="H255" s="222"/>
      <c r="I255" s="172"/>
      <c r="J255" s="257">
        <f>BK255</f>
        <v>0</v>
      </c>
      <c r="L255" s="130"/>
      <c r="M255" s="134"/>
      <c r="N255" s="135"/>
      <c r="O255" s="135"/>
      <c r="P255" s="136">
        <f>SUM(P256:P275)</f>
        <v>0</v>
      </c>
      <c r="Q255" s="135"/>
      <c r="R255" s="136">
        <f>SUM(R256:R275)</f>
        <v>0</v>
      </c>
      <c r="S255" s="135"/>
      <c r="T255" s="137">
        <f>SUM(T256:T275)</f>
        <v>0</v>
      </c>
      <c r="AR255" s="131" t="s">
        <v>18</v>
      </c>
      <c r="AT255" s="138" t="s">
        <v>73</v>
      </c>
      <c r="AU255" s="138" t="s">
        <v>74</v>
      </c>
      <c r="AY255" s="131" t="s">
        <v>137</v>
      </c>
      <c r="BK255" s="139">
        <f>SUM(BK256:BK275)</f>
        <v>0</v>
      </c>
    </row>
    <row r="256" spans="1:65" s="17" customFormat="1" ht="16.5" customHeight="1">
      <c r="A256" s="13"/>
      <c r="B256" s="142"/>
      <c r="C256" s="242" t="s">
        <v>139</v>
      </c>
      <c r="D256" s="242" t="s">
        <v>191</v>
      </c>
      <c r="E256" s="243" t="s">
        <v>947</v>
      </c>
      <c r="F256" s="244" t="s">
        <v>948</v>
      </c>
      <c r="G256" s="245" t="s">
        <v>276</v>
      </c>
      <c r="H256" s="246">
        <v>60</v>
      </c>
      <c r="I256" s="163"/>
      <c r="J256" s="260">
        <f t="shared" ref="J256:J275" si="40">ROUND(I256*H256,2)</f>
        <v>0</v>
      </c>
      <c r="K256" s="164"/>
      <c r="L256" s="165"/>
      <c r="M256" s="166"/>
      <c r="N256" s="167" t="s">
        <v>39</v>
      </c>
      <c r="O256" s="147">
        <v>0</v>
      </c>
      <c r="P256" s="147">
        <f t="shared" ref="P256:P275" si="41">O256*H256</f>
        <v>0</v>
      </c>
      <c r="Q256" s="147">
        <v>0</v>
      </c>
      <c r="R256" s="147">
        <f t="shared" ref="R256:R275" si="42">Q256*H256</f>
        <v>0</v>
      </c>
      <c r="S256" s="147">
        <v>0</v>
      </c>
      <c r="T256" s="148">
        <f t="shared" ref="T256:T275" si="43">S256*H256</f>
        <v>0</v>
      </c>
      <c r="U256" s="13"/>
      <c r="V256" s="13"/>
      <c r="W256" s="13"/>
      <c r="X256" s="13"/>
      <c r="Y256" s="13"/>
      <c r="Z256" s="13"/>
      <c r="AA256" s="13"/>
      <c r="AB256" s="13"/>
      <c r="AC256" s="13"/>
      <c r="AD256" s="13"/>
      <c r="AE256" s="13"/>
      <c r="AR256" s="149" t="s">
        <v>194</v>
      </c>
      <c r="AT256" s="149" t="s">
        <v>191</v>
      </c>
      <c r="AU256" s="149" t="s">
        <v>18</v>
      </c>
      <c r="AY256" s="2" t="s">
        <v>137</v>
      </c>
      <c r="BE256" s="150">
        <f t="shared" ref="BE256:BE275" si="44">IF(N256="základní",J256,0)</f>
        <v>0</v>
      </c>
      <c r="BF256" s="150">
        <f t="shared" ref="BF256:BF275" si="45">IF(N256="snížená",J256,0)</f>
        <v>0</v>
      </c>
      <c r="BG256" s="150">
        <f t="shared" ref="BG256:BG275" si="46">IF(N256="zákl. přenesená",J256,0)</f>
        <v>0</v>
      </c>
      <c r="BH256" s="150">
        <f t="shared" ref="BH256:BH275" si="47">IF(N256="sníž. přenesená",J256,0)</f>
        <v>0</v>
      </c>
      <c r="BI256" s="150">
        <f t="shared" ref="BI256:BI275" si="48">IF(N256="nulová",J256,0)</f>
        <v>0</v>
      </c>
      <c r="BJ256" s="2" t="s">
        <v>18</v>
      </c>
      <c r="BK256" s="150">
        <f t="shared" ref="BK256:BK275" si="49">ROUND(I256*H256,2)</f>
        <v>0</v>
      </c>
      <c r="BL256" s="2" t="s">
        <v>144</v>
      </c>
      <c r="BM256" s="149" t="s">
        <v>949</v>
      </c>
    </row>
    <row r="257" spans="1:65" s="17" customFormat="1" ht="16.5" customHeight="1">
      <c r="A257" s="13"/>
      <c r="B257" s="142"/>
      <c r="C257" s="226" t="s">
        <v>74</v>
      </c>
      <c r="D257" s="226" t="s">
        <v>140</v>
      </c>
      <c r="E257" s="227" t="s">
        <v>950</v>
      </c>
      <c r="F257" s="228" t="s">
        <v>951</v>
      </c>
      <c r="G257" s="229" t="s">
        <v>276</v>
      </c>
      <c r="H257" s="230">
        <v>60</v>
      </c>
      <c r="I257" s="143"/>
      <c r="J257" s="259">
        <f t="shared" si="40"/>
        <v>0</v>
      </c>
      <c r="K257" s="144"/>
      <c r="L257" s="14"/>
      <c r="M257" s="145"/>
      <c r="N257" s="146" t="s">
        <v>39</v>
      </c>
      <c r="O257" s="147">
        <v>0</v>
      </c>
      <c r="P257" s="147">
        <f t="shared" si="41"/>
        <v>0</v>
      </c>
      <c r="Q257" s="147">
        <v>0</v>
      </c>
      <c r="R257" s="147">
        <f t="shared" si="42"/>
        <v>0</v>
      </c>
      <c r="S257" s="147">
        <v>0</v>
      </c>
      <c r="T257" s="148">
        <f t="shared" si="43"/>
        <v>0</v>
      </c>
      <c r="U257" s="13"/>
      <c r="V257" s="13"/>
      <c r="W257" s="13"/>
      <c r="X257" s="13"/>
      <c r="Y257" s="13"/>
      <c r="Z257" s="13"/>
      <c r="AA257" s="13"/>
      <c r="AB257" s="13"/>
      <c r="AC257" s="13"/>
      <c r="AD257" s="13"/>
      <c r="AE257" s="13"/>
      <c r="AR257" s="149" t="s">
        <v>144</v>
      </c>
      <c r="AT257" s="149" t="s">
        <v>140</v>
      </c>
      <c r="AU257" s="149" t="s">
        <v>18</v>
      </c>
      <c r="AY257" s="2" t="s">
        <v>137</v>
      </c>
      <c r="BE257" s="150">
        <f t="shared" si="44"/>
        <v>0</v>
      </c>
      <c r="BF257" s="150">
        <f t="shared" si="45"/>
        <v>0</v>
      </c>
      <c r="BG257" s="150">
        <f t="shared" si="46"/>
        <v>0</v>
      </c>
      <c r="BH257" s="150">
        <f t="shared" si="47"/>
        <v>0</v>
      </c>
      <c r="BI257" s="150">
        <f t="shared" si="48"/>
        <v>0</v>
      </c>
      <c r="BJ257" s="2" t="s">
        <v>18</v>
      </c>
      <c r="BK257" s="150">
        <f t="shared" si="49"/>
        <v>0</v>
      </c>
      <c r="BL257" s="2" t="s">
        <v>144</v>
      </c>
      <c r="BM257" s="149" t="s">
        <v>952</v>
      </c>
    </row>
    <row r="258" spans="1:65" s="17" customFormat="1" ht="16.5" customHeight="1">
      <c r="A258" s="13"/>
      <c r="B258" s="142"/>
      <c r="C258" s="242" t="s">
        <v>139</v>
      </c>
      <c r="D258" s="242" t="s">
        <v>191</v>
      </c>
      <c r="E258" s="243" t="s">
        <v>953</v>
      </c>
      <c r="F258" s="244" t="s">
        <v>954</v>
      </c>
      <c r="G258" s="245" t="s">
        <v>276</v>
      </c>
      <c r="H258" s="246">
        <v>30</v>
      </c>
      <c r="I258" s="163"/>
      <c r="J258" s="260">
        <f t="shared" si="40"/>
        <v>0</v>
      </c>
      <c r="K258" s="164"/>
      <c r="L258" s="165"/>
      <c r="M258" s="166"/>
      <c r="N258" s="167" t="s">
        <v>39</v>
      </c>
      <c r="O258" s="147">
        <v>0</v>
      </c>
      <c r="P258" s="147">
        <f t="shared" si="41"/>
        <v>0</v>
      </c>
      <c r="Q258" s="147">
        <v>0</v>
      </c>
      <c r="R258" s="147">
        <f t="shared" si="42"/>
        <v>0</v>
      </c>
      <c r="S258" s="147">
        <v>0</v>
      </c>
      <c r="T258" s="148">
        <f t="shared" si="43"/>
        <v>0</v>
      </c>
      <c r="U258" s="13"/>
      <c r="V258" s="13"/>
      <c r="W258" s="13"/>
      <c r="X258" s="13"/>
      <c r="Y258" s="13"/>
      <c r="Z258" s="13"/>
      <c r="AA258" s="13"/>
      <c r="AB258" s="13"/>
      <c r="AC258" s="13"/>
      <c r="AD258" s="13"/>
      <c r="AE258" s="13"/>
      <c r="AR258" s="149" t="s">
        <v>194</v>
      </c>
      <c r="AT258" s="149" t="s">
        <v>191</v>
      </c>
      <c r="AU258" s="149" t="s">
        <v>18</v>
      </c>
      <c r="AY258" s="2" t="s">
        <v>137</v>
      </c>
      <c r="BE258" s="150">
        <f t="shared" si="44"/>
        <v>0</v>
      </c>
      <c r="BF258" s="150">
        <f t="shared" si="45"/>
        <v>0</v>
      </c>
      <c r="BG258" s="150">
        <f t="shared" si="46"/>
        <v>0</v>
      </c>
      <c r="BH258" s="150">
        <f t="shared" si="47"/>
        <v>0</v>
      </c>
      <c r="BI258" s="150">
        <f t="shared" si="48"/>
        <v>0</v>
      </c>
      <c r="BJ258" s="2" t="s">
        <v>18</v>
      </c>
      <c r="BK258" s="150">
        <f t="shared" si="49"/>
        <v>0</v>
      </c>
      <c r="BL258" s="2" t="s">
        <v>144</v>
      </c>
      <c r="BM258" s="149" t="s">
        <v>955</v>
      </c>
    </row>
    <row r="259" spans="1:65" s="17" customFormat="1" ht="16.5" customHeight="1">
      <c r="A259" s="13"/>
      <c r="B259" s="142"/>
      <c r="C259" s="226" t="s">
        <v>74</v>
      </c>
      <c r="D259" s="226" t="s">
        <v>140</v>
      </c>
      <c r="E259" s="227" t="s">
        <v>956</v>
      </c>
      <c r="F259" s="228" t="s">
        <v>957</v>
      </c>
      <c r="G259" s="229" t="s">
        <v>276</v>
      </c>
      <c r="H259" s="230">
        <v>30</v>
      </c>
      <c r="I259" s="143"/>
      <c r="J259" s="259">
        <f t="shared" si="40"/>
        <v>0</v>
      </c>
      <c r="K259" s="144"/>
      <c r="L259" s="14"/>
      <c r="M259" s="145"/>
      <c r="N259" s="146" t="s">
        <v>39</v>
      </c>
      <c r="O259" s="147">
        <v>0</v>
      </c>
      <c r="P259" s="147">
        <f t="shared" si="41"/>
        <v>0</v>
      </c>
      <c r="Q259" s="147">
        <v>0</v>
      </c>
      <c r="R259" s="147">
        <f t="shared" si="42"/>
        <v>0</v>
      </c>
      <c r="S259" s="147">
        <v>0</v>
      </c>
      <c r="T259" s="148">
        <f t="shared" si="43"/>
        <v>0</v>
      </c>
      <c r="U259" s="13"/>
      <c r="V259" s="13"/>
      <c r="W259" s="13"/>
      <c r="X259" s="13"/>
      <c r="Y259" s="13"/>
      <c r="Z259" s="13"/>
      <c r="AA259" s="13"/>
      <c r="AB259" s="13"/>
      <c r="AC259" s="13"/>
      <c r="AD259" s="13"/>
      <c r="AE259" s="13"/>
      <c r="AR259" s="149" t="s">
        <v>144</v>
      </c>
      <c r="AT259" s="149" t="s">
        <v>140</v>
      </c>
      <c r="AU259" s="149" t="s">
        <v>18</v>
      </c>
      <c r="AY259" s="2" t="s">
        <v>137</v>
      </c>
      <c r="BE259" s="150">
        <f t="shared" si="44"/>
        <v>0</v>
      </c>
      <c r="BF259" s="150">
        <f t="shared" si="45"/>
        <v>0</v>
      </c>
      <c r="BG259" s="150">
        <f t="shared" si="46"/>
        <v>0</v>
      </c>
      <c r="BH259" s="150">
        <f t="shared" si="47"/>
        <v>0</v>
      </c>
      <c r="BI259" s="150">
        <f t="shared" si="48"/>
        <v>0</v>
      </c>
      <c r="BJ259" s="2" t="s">
        <v>18</v>
      </c>
      <c r="BK259" s="150">
        <f t="shared" si="49"/>
        <v>0</v>
      </c>
      <c r="BL259" s="2" t="s">
        <v>144</v>
      </c>
      <c r="BM259" s="149" t="s">
        <v>958</v>
      </c>
    </row>
    <row r="260" spans="1:65" s="17" customFormat="1" ht="16.5" customHeight="1">
      <c r="A260" s="13"/>
      <c r="B260" s="142"/>
      <c r="C260" s="242" t="s">
        <v>139</v>
      </c>
      <c r="D260" s="242" t="s">
        <v>191</v>
      </c>
      <c r="E260" s="243" t="s">
        <v>959</v>
      </c>
      <c r="F260" s="244" t="s">
        <v>960</v>
      </c>
      <c r="G260" s="245" t="s">
        <v>276</v>
      </c>
      <c r="H260" s="246">
        <v>40</v>
      </c>
      <c r="I260" s="163"/>
      <c r="J260" s="260">
        <f t="shared" si="40"/>
        <v>0</v>
      </c>
      <c r="K260" s="164"/>
      <c r="L260" s="165"/>
      <c r="M260" s="166"/>
      <c r="N260" s="167" t="s">
        <v>39</v>
      </c>
      <c r="O260" s="147">
        <v>0</v>
      </c>
      <c r="P260" s="147">
        <f t="shared" si="41"/>
        <v>0</v>
      </c>
      <c r="Q260" s="147">
        <v>0</v>
      </c>
      <c r="R260" s="147">
        <f t="shared" si="42"/>
        <v>0</v>
      </c>
      <c r="S260" s="147">
        <v>0</v>
      </c>
      <c r="T260" s="148">
        <f t="shared" si="43"/>
        <v>0</v>
      </c>
      <c r="U260" s="13"/>
      <c r="V260" s="13"/>
      <c r="W260" s="13"/>
      <c r="X260" s="13"/>
      <c r="Y260" s="13"/>
      <c r="Z260" s="13"/>
      <c r="AA260" s="13"/>
      <c r="AB260" s="13"/>
      <c r="AC260" s="13"/>
      <c r="AD260" s="13"/>
      <c r="AE260" s="13"/>
      <c r="AR260" s="149" t="s">
        <v>194</v>
      </c>
      <c r="AT260" s="149" t="s">
        <v>191</v>
      </c>
      <c r="AU260" s="149" t="s">
        <v>18</v>
      </c>
      <c r="AY260" s="2" t="s">
        <v>137</v>
      </c>
      <c r="BE260" s="150">
        <f t="shared" si="44"/>
        <v>0</v>
      </c>
      <c r="BF260" s="150">
        <f t="shared" si="45"/>
        <v>0</v>
      </c>
      <c r="BG260" s="150">
        <f t="shared" si="46"/>
        <v>0</v>
      </c>
      <c r="BH260" s="150">
        <f t="shared" si="47"/>
        <v>0</v>
      </c>
      <c r="BI260" s="150">
        <f t="shared" si="48"/>
        <v>0</v>
      </c>
      <c r="BJ260" s="2" t="s">
        <v>18</v>
      </c>
      <c r="BK260" s="150">
        <f t="shared" si="49"/>
        <v>0</v>
      </c>
      <c r="BL260" s="2" t="s">
        <v>144</v>
      </c>
      <c r="BM260" s="149" t="s">
        <v>961</v>
      </c>
    </row>
    <row r="261" spans="1:65" s="17" customFormat="1" ht="16.5" customHeight="1">
      <c r="A261" s="13"/>
      <c r="B261" s="142"/>
      <c r="C261" s="226" t="s">
        <v>74</v>
      </c>
      <c r="D261" s="226" t="s">
        <v>140</v>
      </c>
      <c r="E261" s="227" t="s">
        <v>962</v>
      </c>
      <c r="F261" s="228" t="s">
        <v>963</v>
      </c>
      <c r="G261" s="229" t="s">
        <v>276</v>
      </c>
      <c r="H261" s="230">
        <v>40</v>
      </c>
      <c r="I261" s="143"/>
      <c r="J261" s="259">
        <f t="shared" si="40"/>
        <v>0</v>
      </c>
      <c r="K261" s="144"/>
      <c r="L261" s="14"/>
      <c r="M261" s="145"/>
      <c r="N261" s="146" t="s">
        <v>39</v>
      </c>
      <c r="O261" s="147">
        <v>0</v>
      </c>
      <c r="P261" s="147">
        <f t="shared" si="41"/>
        <v>0</v>
      </c>
      <c r="Q261" s="147">
        <v>0</v>
      </c>
      <c r="R261" s="147">
        <f t="shared" si="42"/>
        <v>0</v>
      </c>
      <c r="S261" s="147">
        <v>0</v>
      </c>
      <c r="T261" s="148">
        <f t="shared" si="43"/>
        <v>0</v>
      </c>
      <c r="U261" s="13"/>
      <c r="V261" s="13"/>
      <c r="W261" s="13"/>
      <c r="X261" s="13"/>
      <c r="Y261" s="13"/>
      <c r="Z261" s="13"/>
      <c r="AA261" s="13"/>
      <c r="AB261" s="13"/>
      <c r="AC261" s="13"/>
      <c r="AD261" s="13"/>
      <c r="AE261" s="13"/>
      <c r="AR261" s="149" t="s">
        <v>144</v>
      </c>
      <c r="AT261" s="149" t="s">
        <v>140</v>
      </c>
      <c r="AU261" s="149" t="s">
        <v>18</v>
      </c>
      <c r="AY261" s="2" t="s">
        <v>137</v>
      </c>
      <c r="BE261" s="150">
        <f t="shared" si="44"/>
        <v>0</v>
      </c>
      <c r="BF261" s="150">
        <f t="shared" si="45"/>
        <v>0</v>
      </c>
      <c r="BG261" s="150">
        <f t="shared" si="46"/>
        <v>0</v>
      </c>
      <c r="BH261" s="150">
        <f t="shared" si="47"/>
        <v>0</v>
      </c>
      <c r="BI261" s="150">
        <f t="shared" si="48"/>
        <v>0</v>
      </c>
      <c r="BJ261" s="2" t="s">
        <v>18</v>
      </c>
      <c r="BK261" s="150">
        <f t="shared" si="49"/>
        <v>0</v>
      </c>
      <c r="BL261" s="2" t="s">
        <v>144</v>
      </c>
      <c r="BM261" s="149" t="s">
        <v>964</v>
      </c>
    </row>
    <row r="262" spans="1:65" s="17" customFormat="1" ht="16.5" customHeight="1">
      <c r="A262" s="13"/>
      <c r="B262" s="142"/>
      <c r="C262" s="242" t="s">
        <v>139</v>
      </c>
      <c r="D262" s="242" t="s">
        <v>191</v>
      </c>
      <c r="E262" s="243" t="s">
        <v>965</v>
      </c>
      <c r="F262" s="244" t="s">
        <v>966</v>
      </c>
      <c r="G262" s="245" t="s">
        <v>276</v>
      </c>
      <c r="H262" s="246">
        <v>50</v>
      </c>
      <c r="I262" s="163"/>
      <c r="J262" s="260">
        <f t="shared" si="40"/>
        <v>0</v>
      </c>
      <c r="K262" s="164"/>
      <c r="L262" s="165"/>
      <c r="M262" s="166"/>
      <c r="N262" s="167" t="s">
        <v>39</v>
      </c>
      <c r="O262" s="147">
        <v>0</v>
      </c>
      <c r="P262" s="147">
        <f t="shared" si="41"/>
        <v>0</v>
      </c>
      <c r="Q262" s="147">
        <v>0</v>
      </c>
      <c r="R262" s="147">
        <f t="shared" si="42"/>
        <v>0</v>
      </c>
      <c r="S262" s="147">
        <v>0</v>
      </c>
      <c r="T262" s="148">
        <f t="shared" si="43"/>
        <v>0</v>
      </c>
      <c r="U262" s="13"/>
      <c r="V262" s="13"/>
      <c r="W262" s="13"/>
      <c r="X262" s="13"/>
      <c r="Y262" s="13"/>
      <c r="Z262" s="13"/>
      <c r="AA262" s="13"/>
      <c r="AB262" s="13"/>
      <c r="AC262" s="13"/>
      <c r="AD262" s="13"/>
      <c r="AE262" s="13"/>
      <c r="AR262" s="149" t="s">
        <v>194</v>
      </c>
      <c r="AT262" s="149" t="s">
        <v>191</v>
      </c>
      <c r="AU262" s="149" t="s">
        <v>18</v>
      </c>
      <c r="AY262" s="2" t="s">
        <v>137</v>
      </c>
      <c r="BE262" s="150">
        <f t="shared" si="44"/>
        <v>0</v>
      </c>
      <c r="BF262" s="150">
        <f t="shared" si="45"/>
        <v>0</v>
      </c>
      <c r="BG262" s="150">
        <f t="shared" si="46"/>
        <v>0</v>
      </c>
      <c r="BH262" s="150">
        <f t="shared" si="47"/>
        <v>0</v>
      </c>
      <c r="BI262" s="150">
        <f t="shared" si="48"/>
        <v>0</v>
      </c>
      <c r="BJ262" s="2" t="s">
        <v>18</v>
      </c>
      <c r="BK262" s="150">
        <f t="shared" si="49"/>
        <v>0</v>
      </c>
      <c r="BL262" s="2" t="s">
        <v>144</v>
      </c>
      <c r="BM262" s="149" t="s">
        <v>967</v>
      </c>
    </row>
    <row r="263" spans="1:65" s="17" customFormat="1" ht="16.5" customHeight="1">
      <c r="A263" s="13"/>
      <c r="B263" s="142"/>
      <c r="C263" s="226" t="s">
        <v>74</v>
      </c>
      <c r="D263" s="226" t="s">
        <v>140</v>
      </c>
      <c r="E263" s="227" t="s">
        <v>968</v>
      </c>
      <c r="F263" s="228" t="s">
        <v>969</v>
      </c>
      <c r="G263" s="229" t="s">
        <v>276</v>
      </c>
      <c r="H263" s="230">
        <v>50</v>
      </c>
      <c r="I263" s="143"/>
      <c r="J263" s="259">
        <f t="shared" si="40"/>
        <v>0</v>
      </c>
      <c r="K263" s="144"/>
      <c r="L263" s="14"/>
      <c r="M263" s="145"/>
      <c r="N263" s="146" t="s">
        <v>39</v>
      </c>
      <c r="O263" s="147">
        <v>0</v>
      </c>
      <c r="P263" s="147">
        <f t="shared" si="41"/>
        <v>0</v>
      </c>
      <c r="Q263" s="147">
        <v>0</v>
      </c>
      <c r="R263" s="147">
        <f t="shared" si="42"/>
        <v>0</v>
      </c>
      <c r="S263" s="147">
        <v>0</v>
      </c>
      <c r="T263" s="148">
        <f t="shared" si="43"/>
        <v>0</v>
      </c>
      <c r="U263" s="13"/>
      <c r="V263" s="13"/>
      <c r="W263" s="13"/>
      <c r="X263" s="13"/>
      <c r="Y263" s="13"/>
      <c r="Z263" s="13"/>
      <c r="AA263" s="13"/>
      <c r="AB263" s="13"/>
      <c r="AC263" s="13"/>
      <c r="AD263" s="13"/>
      <c r="AE263" s="13"/>
      <c r="AR263" s="149" t="s">
        <v>144</v>
      </c>
      <c r="AT263" s="149" t="s">
        <v>140</v>
      </c>
      <c r="AU263" s="149" t="s">
        <v>18</v>
      </c>
      <c r="AY263" s="2" t="s">
        <v>137</v>
      </c>
      <c r="BE263" s="150">
        <f t="shared" si="44"/>
        <v>0</v>
      </c>
      <c r="BF263" s="150">
        <f t="shared" si="45"/>
        <v>0</v>
      </c>
      <c r="BG263" s="150">
        <f t="shared" si="46"/>
        <v>0</v>
      </c>
      <c r="BH263" s="150">
        <f t="shared" si="47"/>
        <v>0</v>
      </c>
      <c r="BI263" s="150">
        <f t="shared" si="48"/>
        <v>0</v>
      </c>
      <c r="BJ263" s="2" t="s">
        <v>18</v>
      </c>
      <c r="BK263" s="150">
        <f t="shared" si="49"/>
        <v>0</v>
      </c>
      <c r="BL263" s="2" t="s">
        <v>144</v>
      </c>
      <c r="BM263" s="149" t="s">
        <v>970</v>
      </c>
    </row>
    <row r="264" spans="1:65" s="17" customFormat="1" ht="16.5" customHeight="1">
      <c r="A264" s="13"/>
      <c r="B264" s="142"/>
      <c r="C264" s="242" t="s">
        <v>144</v>
      </c>
      <c r="D264" s="242" t="s">
        <v>191</v>
      </c>
      <c r="E264" s="243" t="s">
        <v>971</v>
      </c>
      <c r="F264" s="244" t="s">
        <v>972</v>
      </c>
      <c r="G264" s="245" t="s">
        <v>276</v>
      </c>
      <c r="H264" s="246">
        <v>10</v>
      </c>
      <c r="I264" s="163"/>
      <c r="J264" s="260">
        <f t="shared" si="40"/>
        <v>0</v>
      </c>
      <c r="K264" s="164"/>
      <c r="L264" s="165"/>
      <c r="M264" s="166"/>
      <c r="N264" s="167" t="s">
        <v>39</v>
      </c>
      <c r="O264" s="147">
        <v>0</v>
      </c>
      <c r="P264" s="147">
        <f t="shared" si="41"/>
        <v>0</v>
      </c>
      <c r="Q264" s="147">
        <v>0</v>
      </c>
      <c r="R264" s="147">
        <f t="shared" si="42"/>
        <v>0</v>
      </c>
      <c r="S264" s="147">
        <v>0</v>
      </c>
      <c r="T264" s="148">
        <f t="shared" si="43"/>
        <v>0</v>
      </c>
      <c r="U264" s="13"/>
      <c r="V264" s="13"/>
      <c r="W264" s="13"/>
      <c r="X264" s="13"/>
      <c r="Y264" s="13"/>
      <c r="Z264" s="13"/>
      <c r="AA264" s="13"/>
      <c r="AB264" s="13"/>
      <c r="AC264" s="13"/>
      <c r="AD264" s="13"/>
      <c r="AE264" s="13"/>
      <c r="AR264" s="149" t="s">
        <v>194</v>
      </c>
      <c r="AT264" s="149" t="s">
        <v>191</v>
      </c>
      <c r="AU264" s="149" t="s">
        <v>18</v>
      </c>
      <c r="AY264" s="2" t="s">
        <v>137</v>
      </c>
      <c r="BE264" s="150">
        <f t="shared" si="44"/>
        <v>0</v>
      </c>
      <c r="BF264" s="150">
        <f t="shared" si="45"/>
        <v>0</v>
      </c>
      <c r="BG264" s="150">
        <f t="shared" si="46"/>
        <v>0</v>
      </c>
      <c r="BH264" s="150">
        <f t="shared" si="47"/>
        <v>0</v>
      </c>
      <c r="BI264" s="150">
        <f t="shared" si="48"/>
        <v>0</v>
      </c>
      <c r="BJ264" s="2" t="s">
        <v>18</v>
      </c>
      <c r="BK264" s="150">
        <f t="shared" si="49"/>
        <v>0</v>
      </c>
      <c r="BL264" s="2" t="s">
        <v>144</v>
      </c>
      <c r="BM264" s="149" t="s">
        <v>973</v>
      </c>
    </row>
    <row r="265" spans="1:65" s="17" customFormat="1" ht="16.5" customHeight="1">
      <c r="A265" s="13"/>
      <c r="B265" s="142"/>
      <c r="C265" s="226" t="s">
        <v>74</v>
      </c>
      <c r="D265" s="226" t="s">
        <v>140</v>
      </c>
      <c r="E265" s="227" t="s">
        <v>974</v>
      </c>
      <c r="F265" s="228" t="s">
        <v>975</v>
      </c>
      <c r="G265" s="229" t="s">
        <v>276</v>
      </c>
      <c r="H265" s="230">
        <v>10</v>
      </c>
      <c r="I265" s="143"/>
      <c r="J265" s="259">
        <f t="shared" si="40"/>
        <v>0</v>
      </c>
      <c r="K265" s="144"/>
      <c r="L265" s="14"/>
      <c r="M265" s="145"/>
      <c r="N265" s="146" t="s">
        <v>39</v>
      </c>
      <c r="O265" s="147">
        <v>0</v>
      </c>
      <c r="P265" s="147">
        <f t="shared" si="41"/>
        <v>0</v>
      </c>
      <c r="Q265" s="147">
        <v>0</v>
      </c>
      <c r="R265" s="147">
        <f t="shared" si="42"/>
        <v>0</v>
      </c>
      <c r="S265" s="147">
        <v>0</v>
      </c>
      <c r="T265" s="148">
        <f t="shared" si="43"/>
        <v>0</v>
      </c>
      <c r="U265" s="13"/>
      <c r="V265" s="13"/>
      <c r="W265" s="13"/>
      <c r="X265" s="13"/>
      <c r="Y265" s="13"/>
      <c r="Z265" s="13"/>
      <c r="AA265" s="13"/>
      <c r="AB265" s="13"/>
      <c r="AC265" s="13"/>
      <c r="AD265" s="13"/>
      <c r="AE265" s="13"/>
      <c r="AR265" s="149" t="s">
        <v>144</v>
      </c>
      <c r="AT265" s="149" t="s">
        <v>140</v>
      </c>
      <c r="AU265" s="149" t="s">
        <v>18</v>
      </c>
      <c r="AY265" s="2" t="s">
        <v>137</v>
      </c>
      <c r="BE265" s="150">
        <f t="shared" si="44"/>
        <v>0</v>
      </c>
      <c r="BF265" s="150">
        <f t="shared" si="45"/>
        <v>0</v>
      </c>
      <c r="BG265" s="150">
        <f t="shared" si="46"/>
        <v>0</v>
      </c>
      <c r="BH265" s="150">
        <f t="shared" si="47"/>
        <v>0</v>
      </c>
      <c r="BI265" s="150">
        <f t="shared" si="48"/>
        <v>0</v>
      </c>
      <c r="BJ265" s="2" t="s">
        <v>18</v>
      </c>
      <c r="BK265" s="150">
        <f t="shared" si="49"/>
        <v>0</v>
      </c>
      <c r="BL265" s="2" t="s">
        <v>144</v>
      </c>
      <c r="BM265" s="149" t="s">
        <v>976</v>
      </c>
    </row>
    <row r="266" spans="1:65" s="17" customFormat="1" ht="16.5" customHeight="1">
      <c r="A266" s="13"/>
      <c r="B266" s="142"/>
      <c r="C266" s="242" t="s">
        <v>144</v>
      </c>
      <c r="D266" s="242" t="s">
        <v>191</v>
      </c>
      <c r="E266" s="243" t="s">
        <v>977</v>
      </c>
      <c r="F266" s="244" t="s">
        <v>978</v>
      </c>
      <c r="G266" s="245" t="s">
        <v>276</v>
      </c>
      <c r="H266" s="246">
        <v>10</v>
      </c>
      <c r="I266" s="163"/>
      <c r="J266" s="260">
        <f t="shared" si="40"/>
        <v>0</v>
      </c>
      <c r="K266" s="164"/>
      <c r="L266" s="165"/>
      <c r="M266" s="166"/>
      <c r="N266" s="167" t="s">
        <v>39</v>
      </c>
      <c r="O266" s="147">
        <v>0</v>
      </c>
      <c r="P266" s="147">
        <f t="shared" si="41"/>
        <v>0</v>
      </c>
      <c r="Q266" s="147">
        <v>0</v>
      </c>
      <c r="R266" s="147">
        <f t="shared" si="42"/>
        <v>0</v>
      </c>
      <c r="S266" s="147">
        <v>0</v>
      </c>
      <c r="T266" s="148">
        <f t="shared" si="43"/>
        <v>0</v>
      </c>
      <c r="U266" s="13"/>
      <c r="V266" s="13"/>
      <c r="W266" s="13"/>
      <c r="X266" s="13"/>
      <c r="Y266" s="13"/>
      <c r="Z266" s="13"/>
      <c r="AA266" s="13"/>
      <c r="AB266" s="13"/>
      <c r="AC266" s="13"/>
      <c r="AD266" s="13"/>
      <c r="AE266" s="13"/>
      <c r="AR266" s="149" t="s">
        <v>194</v>
      </c>
      <c r="AT266" s="149" t="s">
        <v>191</v>
      </c>
      <c r="AU266" s="149" t="s">
        <v>18</v>
      </c>
      <c r="AY266" s="2" t="s">
        <v>137</v>
      </c>
      <c r="BE266" s="150">
        <f t="shared" si="44"/>
        <v>0</v>
      </c>
      <c r="BF266" s="150">
        <f t="shared" si="45"/>
        <v>0</v>
      </c>
      <c r="BG266" s="150">
        <f t="shared" si="46"/>
        <v>0</v>
      </c>
      <c r="BH266" s="150">
        <f t="shared" si="47"/>
        <v>0</v>
      </c>
      <c r="BI266" s="150">
        <f t="shared" si="48"/>
        <v>0</v>
      </c>
      <c r="BJ266" s="2" t="s">
        <v>18</v>
      </c>
      <c r="BK266" s="150">
        <f t="shared" si="49"/>
        <v>0</v>
      </c>
      <c r="BL266" s="2" t="s">
        <v>144</v>
      </c>
      <c r="BM266" s="149" t="s">
        <v>979</v>
      </c>
    </row>
    <row r="267" spans="1:65" s="17" customFormat="1" ht="16.5" customHeight="1">
      <c r="A267" s="13"/>
      <c r="B267" s="142"/>
      <c r="C267" s="226" t="s">
        <v>74</v>
      </c>
      <c r="D267" s="226" t="s">
        <v>140</v>
      </c>
      <c r="E267" s="227" t="s">
        <v>980</v>
      </c>
      <c r="F267" s="228" t="s">
        <v>981</v>
      </c>
      <c r="G267" s="229" t="s">
        <v>276</v>
      </c>
      <c r="H267" s="230">
        <v>10</v>
      </c>
      <c r="I267" s="143"/>
      <c r="J267" s="259">
        <f t="shared" si="40"/>
        <v>0</v>
      </c>
      <c r="K267" s="144"/>
      <c r="L267" s="14"/>
      <c r="M267" s="145"/>
      <c r="N267" s="146" t="s">
        <v>39</v>
      </c>
      <c r="O267" s="147">
        <v>0</v>
      </c>
      <c r="P267" s="147">
        <f t="shared" si="41"/>
        <v>0</v>
      </c>
      <c r="Q267" s="147">
        <v>0</v>
      </c>
      <c r="R267" s="147">
        <f t="shared" si="42"/>
        <v>0</v>
      </c>
      <c r="S267" s="147">
        <v>0</v>
      </c>
      <c r="T267" s="148">
        <f t="shared" si="43"/>
        <v>0</v>
      </c>
      <c r="U267" s="13"/>
      <c r="V267" s="13"/>
      <c r="W267" s="13"/>
      <c r="X267" s="13"/>
      <c r="Y267" s="13"/>
      <c r="Z267" s="13"/>
      <c r="AA267" s="13"/>
      <c r="AB267" s="13"/>
      <c r="AC267" s="13"/>
      <c r="AD267" s="13"/>
      <c r="AE267" s="13"/>
      <c r="AR267" s="149" t="s">
        <v>144</v>
      </c>
      <c r="AT267" s="149" t="s">
        <v>140</v>
      </c>
      <c r="AU267" s="149" t="s">
        <v>18</v>
      </c>
      <c r="AY267" s="2" t="s">
        <v>137</v>
      </c>
      <c r="BE267" s="150">
        <f t="shared" si="44"/>
        <v>0</v>
      </c>
      <c r="BF267" s="150">
        <f t="shared" si="45"/>
        <v>0</v>
      </c>
      <c r="BG267" s="150">
        <f t="shared" si="46"/>
        <v>0</v>
      </c>
      <c r="BH267" s="150">
        <f t="shared" si="47"/>
        <v>0</v>
      </c>
      <c r="BI267" s="150">
        <f t="shared" si="48"/>
        <v>0</v>
      </c>
      <c r="BJ267" s="2" t="s">
        <v>18</v>
      </c>
      <c r="BK267" s="150">
        <f t="shared" si="49"/>
        <v>0</v>
      </c>
      <c r="BL267" s="2" t="s">
        <v>144</v>
      </c>
      <c r="BM267" s="149" t="s">
        <v>982</v>
      </c>
    </row>
    <row r="268" spans="1:65" s="17" customFormat="1" ht="24.2" customHeight="1">
      <c r="A268" s="13"/>
      <c r="B268" s="142"/>
      <c r="C268" s="242" t="s">
        <v>144</v>
      </c>
      <c r="D268" s="242" t="s">
        <v>191</v>
      </c>
      <c r="E268" s="243" t="s">
        <v>983</v>
      </c>
      <c r="F268" s="244" t="s">
        <v>984</v>
      </c>
      <c r="G268" s="245" t="s">
        <v>256</v>
      </c>
      <c r="H268" s="246">
        <v>56</v>
      </c>
      <c r="I268" s="163"/>
      <c r="J268" s="260">
        <f t="shared" si="40"/>
        <v>0</v>
      </c>
      <c r="K268" s="164"/>
      <c r="L268" s="165"/>
      <c r="M268" s="166"/>
      <c r="N268" s="167" t="s">
        <v>39</v>
      </c>
      <c r="O268" s="147">
        <v>0</v>
      </c>
      <c r="P268" s="147">
        <f t="shared" si="41"/>
        <v>0</v>
      </c>
      <c r="Q268" s="147">
        <v>0</v>
      </c>
      <c r="R268" s="147">
        <f t="shared" si="42"/>
        <v>0</v>
      </c>
      <c r="S268" s="147">
        <v>0</v>
      </c>
      <c r="T268" s="148">
        <f t="shared" si="43"/>
        <v>0</v>
      </c>
      <c r="U268" s="13"/>
      <c r="V268" s="13"/>
      <c r="W268" s="13"/>
      <c r="X268" s="13"/>
      <c r="Y268" s="13"/>
      <c r="Z268" s="13"/>
      <c r="AA268" s="13"/>
      <c r="AB268" s="13"/>
      <c r="AC268" s="13"/>
      <c r="AD268" s="13"/>
      <c r="AE268" s="13"/>
      <c r="AR268" s="149" t="s">
        <v>194</v>
      </c>
      <c r="AT268" s="149" t="s">
        <v>191</v>
      </c>
      <c r="AU268" s="149" t="s">
        <v>18</v>
      </c>
      <c r="AY268" s="2" t="s">
        <v>137</v>
      </c>
      <c r="BE268" s="150">
        <f t="shared" si="44"/>
        <v>0</v>
      </c>
      <c r="BF268" s="150">
        <f t="shared" si="45"/>
        <v>0</v>
      </c>
      <c r="BG268" s="150">
        <f t="shared" si="46"/>
        <v>0</v>
      </c>
      <c r="BH268" s="150">
        <f t="shared" si="47"/>
        <v>0</v>
      </c>
      <c r="BI268" s="150">
        <f t="shared" si="48"/>
        <v>0</v>
      </c>
      <c r="BJ268" s="2" t="s">
        <v>18</v>
      </c>
      <c r="BK268" s="150">
        <f t="shared" si="49"/>
        <v>0</v>
      </c>
      <c r="BL268" s="2" t="s">
        <v>144</v>
      </c>
      <c r="BM268" s="149" t="s">
        <v>985</v>
      </c>
    </row>
    <row r="269" spans="1:65" s="17" customFormat="1" ht="24.2" customHeight="1">
      <c r="A269" s="13"/>
      <c r="B269" s="142"/>
      <c r="C269" s="242" t="s">
        <v>144</v>
      </c>
      <c r="D269" s="242" t="s">
        <v>191</v>
      </c>
      <c r="E269" s="243" t="s">
        <v>986</v>
      </c>
      <c r="F269" s="244" t="s">
        <v>987</v>
      </c>
      <c r="G269" s="245" t="s">
        <v>256</v>
      </c>
      <c r="H269" s="246">
        <v>32</v>
      </c>
      <c r="I269" s="163"/>
      <c r="J269" s="260">
        <f t="shared" si="40"/>
        <v>0</v>
      </c>
      <c r="K269" s="164"/>
      <c r="L269" s="165"/>
      <c r="M269" s="166"/>
      <c r="N269" s="167" t="s">
        <v>39</v>
      </c>
      <c r="O269" s="147">
        <v>0</v>
      </c>
      <c r="P269" s="147">
        <f t="shared" si="41"/>
        <v>0</v>
      </c>
      <c r="Q269" s="147">
        <v>0</v>
      </c>
      <c r="R269" s="147">
        <f t="shared" si="42"/>
        <v>0</v>
      </c>
      <c r="S269" s="147">
        <v>0</v>
      </c>
      <c r="T269" s="148">
        <f t="shared" si="43"/>
        <v>0</v>
      </c>
      <c r="U269" s="13"/>
      <c r="V269" s="13"/>
      <c r="W269" s="13"/>
      <c r="X269" s="13"/>
      <c r="Y269" s="13"/>
      <c r="Z269" s="13"/>
      <c r="AA269" s="13"/>
      <c r="AB269" s="13"/>
      <c r="AC269" s="13"/>
      <c r="AD269" s="13"/>
      <c r="AE269" s="13"/>
      <c r="AR269" s="149" t="s">
        <v>194</v>
      </c>
      <c r="AT269" s="149" t="s">
        <v>191</v>
      </c>
      <c r="AU269" s="149" t="s">
        <v>18</v>
      </c>
      <c r="AY269" s="2" t="s">
        <v>137</v>
      </c>
      <c r="BE269" s="150">
        <f t="shared" si="44"/>
        <v>0</v>
      </c>
      <c r="BF269" s="150">
        <f t="shared" si="45"/>
        <v>0</v>
      </c>
      <c r="BG269" s="150">
        <f t="shared" si="46"/>
        <v>0</v>
      </c>
      <c r="BH269" s="150">
        <f t="shared" si="47"/>
        <v>0</v>
      </c>
      <c r="BI269" s="150">
        <f t="shared" si="48"/>
        <v>0</v>
      </c>
      <c r="BJ269" s="2" t="s">
        <v>18</v>
      </c>
      <c r="BK269" s="150">
        <f t="shared" si="49"/>
        <v>0</v>
      </c>
      <c r="BL269" s="2" t="s">
        <v>144</v>
      </c>
      <c r="BM269" s="149" t="s">
        <v>988</v>
      </c>
    </row>
    <row r="270" spans="1:65" s="17" customFormat="1" ht="44.25" customHeight="1">
      <c r="A270" s="13"/>
      <c r="B270" s="142"/>
      <c r="C270" s="242" t="s">
        <v>144</v>
      </c>
      <c r="D270" s="242" t="s">
        <v>191</v>
      </c>
      <c r="E270" s="243" t="s">
        <v>989</v>
      </c>
      <c r="F270" s="244" t="s">
        <v>990</v>
      </c>
      <c r="G270" s="245" t="s">
        <v>991</v>
      </c>
      <c r="H270" s="246">
        <v>2</v>
      </c>
      <c r="I270" s="163"/>
      <c r="J270" s="260">
        <f t="shared" si="40"/>
        <v>0</v>
      </c>
      <c r="K270" s="164"/>
      <c r="L270" s="165"/>
      <c r="M270" s="166"/>
      <c r="N270" s="167" t="s">
        <v>39</v>
      </c>
      <c r="O270" s="147">
        <v>0</v>
      </c>
      <c r="P270" s="147">
        <f t="shared" si="41"/>
        <v>0</v>
      </c>
      <c r="Q270" s="147">
        <v>0</v>
      </c>
      <c r="R270" s="147">
        <f t="shared" si="42"/>
        <v>0</v>
      </c>
      <c r="S270" s="147">
        <v>0</v>
      </c>
      <c r="T270" s="148">
        <f t="shared" si="43"/>
        <v>0</v>
      </c>
      <c r="U270" s="13"/>
      <c r="V270" s="13"/>
      <c r="W270" s="13"/>
      <c r="X270" s="13"/>
      <c r="Y270" s="13"/>
      <c r="Z270" s="13"/>
      <c r="AA270" s="13"/>
      <c r="AB270" s="13"/>
      <c r="AC270" s="13"/>
      <c r="AD270" s="13"/>
      <c r="AE270" s="13"/>
      <c r="AR270" s="149" t="s">
        <v>194</v>
      </c>
      <c r="AT270" s="149" t="s">
        <v>191</v>
      </c>
      <c r="AU270" s="149" t="s">
        <v>18</v>
      </c>
      <c r="AY270" s="2" t="s">
        <v>137</v>
      </c>
      <c r="BE270" s="150">
        <f t="shared" si="44"/>
        <v>0</v>
      </c>
      <c r="BF270" s="150">
        <f t="shared" si="45"/>
        <v>0</v>
      </c>
      <c r="BG270" s="150">
        <f t="shared" si="46"/>
        <v>0</v>
      </c>
      <c r="BH270" s="150">
        <f t="shared" si="47"/>
        <v>0</v>
      </c>
      <c r="BI270" s="150">
        <f t="shared" si="48"/>
        <v>0</v>
      </c>
      <c r="BJ270" s="2" t="s">
        <v>18</v>
      </c>
      <c r="BK270" s="150">
        <f t="shared" si="49"/>
        <v>0</v>
      </c>
      <c r="BL270" s="2" t="s">
        <v>144</v>
      </c>
      <c r="BM270" s="149" t="s">
        <v>992</v>
      </c>
    </row>
    <row r="271" spans="1:65" s="17" customFormat="1" ht="44.25" customHeight="1">
      <c r="A271" s="13"/>
      <c r="B271" s="142"/>
      <c r="C271" s="242" t="s">
        <v>139</v>
      </c>
      <c r="D271" s="242" t="s">
        <v>191</v>
      </c>
      <c r="E271" s="243" t="s">
        <v>993</v>
      </c>
      <c r="F271" s="244" t="s">
        <v>994</v>
      </c>
      <c r="G271" s="245" t="s">
        <v>991</v>
      </c>
      <c r="H271" s="246">
        <v>2</v>
      </c>
      <c r="I271" s="163"/>
      <c r="J271" s="260">
        <f t="shared" si="40"/>
        <v>0</v>
      </c>
      <c r="K271" s="164"/>
      <c r="L271" s="165"/>
      <c r="M271" s="166"/>
      <c r="N271" s="167" t="s">
        <v>39</v>
      </c>
      <c r="O271" s="147">
        <v>0</v>
      </c>
      <c r="P271" s="147">
        <f t="shared" si="41"/>
        <v>0</v>
      </c>
      <c r="Q271" s="147">
        <v>0</v>
      </c>
      <c r="R271" s="147">
        <f t="shared" si="42"/>
        <v>0</v>
      </c>
      <c r="S271" s="147">
        <v>0</v>
      </c>
      <c r="T271" s="148">
        <f t="shared" si="43"/>
        <v>0</v>
      </c>
      <c r="U271" s="13"/>
      <c r="V271" s="13"/>
      <c r="W271" s="13"/>
      <c r="X271" s="13"/>
      <c r="Y271" s="13"/>
      <c r="Z271" s="13"/>
      <c r="AA271" s="13"/>
      <c r="AB271" s="13"/>
      <c r="AC271" s="13"/>
      <c r="AD271" s="13"/>
      <c r="AE271" s="13"/>
      <c r="AR271" s="149" t="s">
        <v>194</v>
      </c>
      <c r="AT271" s="149" t="s">
        <v>191</v>
      </c>
      <c r="AU271" s="149" t="s">
        <v>18</v>
      </c>
      <c r="AY271" s="2" t="s">
        <v>137</v>
      </c>
      <c r="BE271" s="150">
        <f t="shared" si="44"/>
        <v>0</v>
      </c>
      <c r="BF271" s="150">
        <f t="shared" si="45"/>
        <v>0</v>
      </c>
      <c r="BG271" s="150">
        <f t="shared" si="46"/>
        <v>0</v>
      </c>
      <c r="BH271" s="150">
        <f t="shared" si="47"/>
        <v>0</v>
      </c>
      <c r="BI271" s="150">
        <f t="shared" si="48"/>
        <v>0</v>
      </c>
      <c r="BJ271" s="2" t="s">
        <v>18</v>
      </c>
      <c r="BK271" s="150">
        <f t="shared" si="49"/>
        <v>0</v>
      </c>
      <c r="BL271" s="2" t="s">
        <v>144</v>
      </c>
      <c r="BM271" s="149" t="s">
        <v>995</v>
      </c>
    </row>
    <row r="272" spans="1:65" s="17" customFormat="1" ht="24.2" customHeight="1">
      <c r="A272" s="13"/>
      <c r="B272" s="142"/>
      <c r="C272" s="242" t="s">
        <v>139</v>
      </c>
      <c r="D272" s="242" t="s">
        <v>191</v>
      </c>
      <c r="E272" s="243" t="s">
        <v>996</v>
      </c>
      <c r="F272" s="244" t="s">
        <v>997</v>
      </c>
      <c r="G272" s="245" t="s">
        <v>998</v>
      </c>
      <c r="H272" s="246">
        <v>12</v>
      </c>
      <c r="I272" s="163"/>
      <c r="J272" s="260">
        <f t="shared" si="40"/>
        <v>0</v>
      </c>
      <c r="K272" s="164"/>
      <c r="L272" s="165"/>
      <c r="M272" s="166"/>
      <c r="N272" s="167" t="s">
        <v>39</v>
      </c>
      <c r="O272" s="147">
        <v>0</v>
      </c>
      <c r="P272" s="147">
        <f t="shared" si="41"/>
        <v>0</v>
      </c>
      <c r="Q272" s="147">
        <v>0</v>
      </c>
      <c r="R272" s="147">
        <f t="shared" si="42"/>
        <v>0</v>
      </c>
      <c r="S272" s="147">
        <v>0</v>
      </c>
      <c r="T272" s="148">
        <f t="shared" si="43"/>
        <v>0</v>
      </c>
      <c r="U272" s="13"/>
      <c r="V272" s="13"/>
      <c r="W272" s="13"/>
      <c r="X272" s="13"/>
      <c r="Y272" s="13"/>
      <c r="Z272" s="13"/>
      <c r="AA272" s="13"/>
      <c r="AB272" s="13"/>
      <c r="AC272" s="13"/>
      <c r="AD272" s="13"/>
      <c r="AE272" s="13"/>
      <c r="AR272" s="149" t="s">
        <v>194</v>
      </c>
      <c r="AT272" s="149" t="s">
        <v>191</v>
      </c>
      <c r="AU272" s="149" t="s">
        <v>18</v>
      </c>
      <c r="AY272" s="2" t="s">
        <v>137</v>
      </c>
      <c r="BE272" s="150">
        <f t="shared" si="44"/>
        <v>0</v>
      </c>
      <c r="BF272" s="150">
        <f t="shared" si="45"/>
        <v>0</v>
      </c>
      <c r="BG272" s="150">
        <f t="shared" si="46"/>
        <v>0</v>
      </c>
      <c r="BH272" s="150">
        <f t="shared" si="47"/>
        <v>0</v>
      </c>
      <c r="BI272" s="150">
        <f t="shared" si="48"/>
        <v>0</v>
      </c>
      <c r="BJ272" s="2" t="s">
        <v>18</v>
      </c>
      <c r="BK272" s="150">
        <f t="shared" si="49"/>
        <v>0</v>
      </c>
      <c r="BL272" s="2" t="s">
        <v>144</v>
      </c>
      <c r="BM272" s="149" t="s">
        <v>999</v>
      </c>
    </row>
    <row r="273" spans="1:65" s="17" customFormat="1" ht="16.5" customHeight="1">
      <c r="A273" s="13"/>
      <c r="B273" s="142"/>
      <c r="C273" s="242" t="s">
        <v>139</v>
      </c>
      <c r="D273" s="242" t="s">
        <v>191</v>
      </c>
      <c r="E273" s="243" t="s">
        <v>1000</v>
      </c>
      <c r="F273" s="244" t="s">
        <v>1001</v>
      </c>
      <c r="G273" s="245" t="s">
        <v>256</v>
      </c>
      <c r="H273" s="246">
        <v>6</v>
      </c>
      <c r="I273" s="163"/>
      <c r="J273" s="260">
        <f t="shared" si="40"/>
        <v>0</v>
      </c>
      <c r="K273" s="164"/>
      <c r="L273" s="165"/>
      <c r="M273" s="166"/>
      <c r="N273" s="167" t="s">
        <v>39</v>
      </c>
      <c r="O273" s="147">
        <v>0</v>
      </c>
      <c r="P273" s="147">
        <f t="shared" si="41"/>
        <v>0</v>
      </c>
      <c r="Q273" s="147">
        <v>0</v>
      </c>
      <c r="R273" s="147">
        <f t="shared" si="42"/>
        <v>0</v>
      </c>
      <c r="S273" s="147">
        <v>0</v>
      </c>
      <c r="T273" s="148">
        <f t="shared" si="43"/>
        <v>0</v>
      </c>
      <c r="U273" s="13"/>
      <c r="V273" s="13"/>
      <c r="W273" s="13"/>
      <c r="X273" s="13"/>
      <c r="Y273" s="13"/>
      <c r="Z273" s="13"/>
      <c r="AA273" s="13"/>
      <c r="AB273" s="13"/>
      <c r="AC273" s="13"/>
      <c r="AD273" s="13"/>
      <c r="AE273" s="13"/>
      <c r="AR273" s="149" t="s">
        <v>194</v>
      </c>
      <c r="AT273" s="149" t="s">
        <v>191</v>
      </c>
      <c r="AU273" s="149" t="s">
        <v>18</v>
      </c>
      <c r="AY273" s="2" t="s">
        <v>137</v>
      </c>
      <c r="BE273" s="150">
        <f t="shared" si="44"/>
        <v>0</v>
      </c>
      <c r="BF273" s="150">
        <f t="shared" si="45"/>
        <v>0</v>
      </c>
      <c r="BG273" s="150">
        <f t="shared" si="46"/>
        <v>0</v>
      </c>
      <c r="BH273" s="150">
        <f t="shared" si="47"/>
        <v>0</v>
      </c>
      <c r="BI273" s="150">
        <f t="shared" si="48"/>
        <v>0</v>
      </c>
      <c r="BJ273" s="2" t="s">
        <v>18</v>
      </c>
      <c r="BK273" s="150">
        <f t="shared" si="49"/>
        <v>0</v>
      </c>
      <c r="BL273" s="2" t="s">
        <v>144</v>
      </c>
      <c r="BM273" s="149" t="s">
        <v>1002</v>
      </c>
    </row>
    <row r="274" spans="1:65" s="17" customFormat="1" ht="24.2" customHeight="1">
      <c r="A274" s="13"/>
      <c r="B274" s="142"/>
      <c r="C274" s="242" t="s">
        <v>139</v>
      </c>
      <c r="D274" s="242" t="s">
        <v>191</v>
      </c>
      <c r="E274" s="243" t="s">
        <v>1003</v>
      </c>
      <c r="F274" s="244" t="s">
        <v>1004</v>
      </c>
      <c r="G274" s="245" t="s">
        <v>991</v>
      </c>
      <c r="H274" s="246">
        <v>2</v>
      </c>
      <c r="I274" s="163"/>
      <c r="J274" s="260">
        <f t="shared" si="40"/>
        <v>0</v>
      </c>
      <c r="K274" s="164"/>
      <c r="L274" s="165"/>
      <c r="M274" s="166"/>
      <c r="N274" s="167" t="s">
        <v>39</v>
      </c>
      <c r="O274" s="147">
        <v>0</v>
      </c>
      <c r="P274" s="147">
        <f t="shared" si="41"/>
        <v>0</v>
      </c>
      <c r="Q274" s="147">
        <v>0</v>
      </c>
      <c r="R274" s="147">
        <f t="shared" si="42"/>
        <v>0</v>
      </c>
      <c r="S274" s="147">
        <v>0</v>
      </c>
      <c r="T274" s="148">
        <f t="shared" si="43"/>
        <v>0</v>
      </c>
      <c r="U274" s="13"/>
      <c r="V274" s="13"/>
      <c r="W274" s="13"/>
      <c r="X274" s="13"/>
      <c r="Y274" s="13"/>
      <c r="Z274" s="13"/>
      <c r="AA274" s="13"/>
      <c r="AB274" s="13"/>
      <c r="AC274" s="13"/>
      <c r="AD274" s="13"/>
      <c r="AE274" s="13"/>
      <c r="AR274" s="149" t="s">
        <v>194</v>
      </c>
      <c r="AT274" s="149" t="s">
        <v>191</v>
      </c>
      <c r="AU274" s="149" t="s">
        <v>18</v>
      </c>
      <c r="AY274" s="2" t="s">
        <v>137</v>
      </c>
      <c r="BE274" s="150">
        <f t="shared" si="44"/>
        <v>0</v>
      </c>
      <c r="BF274" s="150">
        <f t="shared" si="45"/>
        <v>0</v>
      </c>
      <c r="BG274" s="150">
        <f t="shared" si="46"/>
        <v>0</v>
      </c>
      <c r="BH274" s="150">
        <f t="shared" si="47"/>
        <v>0</v>
      </c>
      <c r="BI274" s="150">
        <f t="shared" si="48"/>
        <v>0</v>
      </c>
      <c r="BJ274" s="2" t="s">
        <v>18</v>
      </c>
      <c r="BK274" s="150">
        <f t="shared" si="49"/>
        <v>0</v>
      </c>
      <c r="BL274" s="2" t="s">
        <v>144</v>
      </c>
      <c r="BM274" s="149" t="s">
        <v>1005</v>
      </c>
    </row>
    <row r="275" spans="1:65" s="17" customFormat="1" ht="24.2" customHeight="1">
      <c r="A275" s="13"/>
      <c r="B275" s="142"/>
      <c r="C275" s="242" t="s">
        <v>139</v>
      </c>
      <c r="D275" s="242" t="s">
        <v>191</v>
      </c>
      <c r="E275" s="243" t="s">
        <v>1006</v>
      </c>
      <c r="F275" s="244" t="s">
        <v>1007</v>
      </c>
      <c r="G275" s="245" t="s">
        <v>991</v>
      </c>
      <c r="H275" s="246">
        <v>2</v>
      </c>
      <c r="I275" s="163"/>
      <c r="J275" s="260">
        <f t="shared" si="40"/>
        <v>0</v>
      </c>
      <c r="K275" s="164"/>
      <c r="L275" s="165"/>
      <c r="M275" s="166"/>
      <c r="N275" s="167" t="s">
        <v>39</v>
      </c>
      <c r="O275" s="147">
        <v>0</v>
      </c>
      <c r="P275" s="147">
        <f t="shared" si="41"/>
        <v>0</v>
      </c>
      <c r="Q275" s="147">
        <v>0</v>
      </c>
      <c r="R275" s="147">
        <f t="shared" si="42"/>
        <v>0</v>
      </c>
      <c r="S275" s="147">
        <v>0</v>
      </c>
      <c r="T275" s="148">
        <f t="shared" si="43"/>
        <v>0</v>
      </c>
      <c r="U275" s="13"/>
      <c r="V275" s="13"/>
      <c r="W275" s="13"/>
      <c r="X275" s="13"/>
      <c r="Y275" s="13"/>
      <c r="Z275" s="13"/>
      <c r="AA275" s="13"/>
      <c r="AB275" s="13"/>
      <c r="AC275" s="13"/>
      <c r="AD275" s="13"/>
      <c r="AE275" s="13"/>
      <c r="AR275" s="149" t="s">
        <v>194</v>
      </c>
      <c r="AT275" s="149" t="s">
        <v>191</v>
      </c>
      <c r="AU275" s="149" t="s">
        <v>18</v>
      </c>
      <c r="AY275" s="2" t="s">
        <v>137</v>
      </c>
      <c r="BE275" s="150">
        <f t="shared" si="44"/>
        <v>0</v>
      </c>
      <c r="BF275" s="150">
        <f t="shared" si="45"/>
        <v>0</v>
      </c>
      <c r="BG275" s="150">
        <f t="shared" si="46"/>
        <v>0</v>
      </c>
      <c r="BH275" s="150">
        <f t="shared" si="47"/>
        <v>0</v>
      </c>
      <c r="BI275" s="150">
        <f t="shared" si="48"/>
        <v>0</v>
      </c>
      <c r="BJ275" s="2" t="s">
        <v>18</v>
      </c>
      <c r="BK275" s="150">
        <f t="shared" si="49"/>
        <v>0</v>
      </c>
      <c r="BL275" s="2" t="s">
        <v>144</v>
      </c>
      <c r="BM275" s="149" t="s">
        <v>1008</v>
      </c>
    </row>
    <row r="276" spans="1:65" s="129" customFormat="1" ht="25.9" customHeight="1">
      <c r="B276" s="130"/>
      <c r="C276" s="222"/>
      <c r="D276" s="223" t="s">
        <v>73</v>
      </c>
      <c r="E276" s="224" t="s">
        <v>1009</v>
      </c>
      <c r="F276" s="224" t="s">
        <v>1010</v>
      </c>
      <c r="G276" s="222"/>
      <c r="H276" s="222"/>
      <c r="I276" s="172"/>
      <c r="J276" s="257">
        <f>BK276</f>
        <v>0</v>
      </c>
      <c r="L276" s="130"/>
      <c r="M276" s="134"/>
      <c r="N276" s="135"/>
      <c r="O276" s="135"/>
      <c r="P276" s="136">
        <f>SUM(P277:P294)</f>
        <v>0</v>
      </c>
      <c r="Q276" s="135"/>
      <c r="R276" s="136">
        <f>SUM(R277:R294)</f>
        <v>0</v>
      </c>
      <c r="S276" s="135"/>
      <c r="T276" s="137">
        <f>SUM(T277:T294)</f>
        <v>0</v>
      </c>
      <c r="AR276" s="131" t="s">
        <v>18</v>
      </c>
      <c r="AT276" s="138" t="s">
        <v>73</v>
      </c>
      <c r="AU276" s="138" t="s">
        <v>74</v>
      </c>
      <c r="AY276" s="131" t="s">
        <v>137</v>
      </c>
      <c r="BK276" s="139">
        <f>SUM(BK277:BK294)</f>
        <v>0</v>
      </c>
    </row>
    <row r="277" spans="1:65" s="17" customFormat="1" ht="16.5" customHeight="1">
      <c r="A277" s="13"/>
      <c r="B277" s="142"/>
      <c r="C277" s="242" t="s">
        <v>144</v>
      </c>
      <c r="D277" s="242" t="s">
        <v>191</v>
      </c>
      <c r="E277" s="243" t="s">
        <v>1011</v>
      </c>
      <c r="F277" s="244" t="s">
        <v>1012</v>
      </c>
      <c r="G277" s="245" t="s">
        <v>276</v>
      </c>
      <c r="H277" s="246">
        <v>200</v>
      </c>
      <c r="I277" s="163"/>
      <c r="J277" s="260">
        <f t="shared" ref="J277:J294" si="50">ROUND(I277*H277,2)</f>
        <v>0</v>
      </c>
      <c r="K277" s="164"/>
      <c r="L277" s="165"/>
      <c r="M277" s="166"/>
      <c r="N277" s="167" t="s">
        <v>39</v>
      </c>
      <c r="O277" s="147">
        <v>0</v>
      </c>
      <c r="P277" s="147">
        <f t="shared" ref="P277:P294" si="51">O277*H277</f>
        <v>0</v>
      </c>
      <c r="Q277" s="147">
        <v>0</v>
      </c>
      <c r="R277" s="147">
        <f t="shared" ref="R277:R294" si="52">Q277*H277</f>
        <v>0</v>
      </c>
      <c r="S277" s="147">
        <v>0</v>
      </c>
      <c r="T277" s="148">
        <f t="shared" ref="T277:T294" si="53">S277*H277</f>
        <v>0</v>
      </c>
      <c r="U277" s="13"/>
      <c r="V277" s="13"/>
      <c r="W277" s="13"/>
      <c r="X277" s="13"/>
      <c r="Y277" s="13"/>
      <c r="Z277" s="13"/>
      <c r="AA277" s="13"/>
      <c r="AB277" s="13"/>
      <c r="AC277" s="13"/>
      <c r="AD277" s="13"/>
      <c r="AE277" s="13"/>
      <c r="AR277" s="149" t="s">
        <v>194</v>
      </c>
      <c r="AT277" s="149" t="s">
        <v>191</v>
      </c>
      <c r="AU277" s="149" t="s">
        <v>18</v>
      </c>
      <c r="AY277" s="2" t="s">
        <v>137</v>
      </c>
      <c r="BE277" s="150">
        <f t="shared" ref="BE277:BE294" si="54">IF(N277="základní",J277,0)</f>
        <v>0</v>
      </c>
      <c r="BF277" s="150">
        <f t="shared" ref="BF277:BF294" si="55">IF(N277="snížená",J277,0)</f>
        <v>0</v>
      </c>
      <c r="BG277" s="150">
        <f t="shared" ref="BG277:BG294" si="56">IF(N277="zákl. přenesená",J277,0)</f>
        <v>0</v>
      </c>
      <c r="BH277" s="150">
        <f t="shared" ref="BH277:BH294" si="57">IF(N277="sníž. přenesená",J277,0)</f>
        <v>0</v>
      </c>
      <c r="BI277" s="150">
        <f t="shared" ref="BI277:BI294" si="58">IF(N277="nulová",J277,0)</f>
        <v>0</v>
      </c>
      <c r="BJ277" s="2" t="s">
        <v>18</v>
      </c>
      <c r="BK277" s="150">
        <f t="shared" ref="BK277:BK294" si="59">ROUND(I277*H277,2)</f>
        <v>0</v>
      </c>
      <c r="BL277" s="2" t="s">
        <v>144</v>
      </c>
      <c r="BM277" s="149" t="s">
        <v>1013</v>
      </c>
    </row>
    <row r="278" spans="1:65" s="17" customFormat="1" ht="16.5" customHeight="1">
      <c r="A278" s="13"/>
      <c r="B278" s="142"/>
      <c r="C278" s="226" t="s">
        <v>74</v>
      </c>
      <c r="D278" s="226" t="s">
        <v>140</v>
      </c>
      <c r="E278" s="227" t="s">
        <v>1014</v>
      </c>
      <c r="F278" s="228" t="s">
        <v>1015</v>
      </c>
      <c r="G278" s="229" t="s">
        <v>276</v>
      </c>
      <c r="H278" s="230">
        <v>200</v>
      </c>
      <c r="I278" s="143"/>
      <c r="J278" s="259">
        <f t="shared" si="50"/>
        <v>0</v>
      </c>
      <c r="K278" s="144"/>
      <c r="L278" s="14"/>
      <c r="M278" s="145"/>
      <c r="N278" s="146" t="s">
        <v>39</v>
      </c>
      <c r="O278" s="147">
        <v>0</v>
      </c>
      <c r="P278" s="147">
        <f t="shared" si="51"/>
        <v>0</v>
      </c>
      <c r="Q278" s="147">
        <v>0</v>
      </c>
      <c r="R278" s="147">
        <f t="shared" si="52"/>
        <v>0</v>
      </c>
      <c r="S278" s="147">
        <v>0</v>
      </c>
      <c r="T278" s="148">
        <f t="shared" si="53"/>
        <v>0</v>
      </c>
      <c r="U278" s="13"/>
      <c r="V278" s="13"/>
      <c r="W278" s="13"/>
      <c r="X278" s="13"/>
      <c r="Y278" s="13"/>
      <c r="Z278" s="13"/>
      <c r="AA278" s="13"/>
      <c r="AB278" s="13"/>
      <c r="AC278" s="13"/>
      <c r="AD278" s="13"/>
      <c r="AE278" s="13"/>
      <c r="AR278" s="149" t="s">
        <v>144</v>
      </c>
      <c r="AT278" s="149" t="s">
        <v>140</v>
      </c>
      <c r="AU278" s="149" t="s">
        <v>18</v>
      </c>
      <c r="AY278" s="2" t="s">
        <v>137</v>
      </c>
      <c r="BE278" s="150">
        <f t="shared" si="54"/>
        <v>0</v>
      </c>
      <c r="BF278" s="150">
        <f t="shared" si="55"/>
        <v>0</v>
      </c>
      <c r="BG278" s="150">
        <f t="shared" si="56"/>
        <v>0</v>
      </c>
      <c r="BH278" s="150">
        <f t="shared" si="57"/>
        <v>0</v>
      </c>
      <c r="BI278" s="150">
        <f t="shared" si="58"/>
        <v>0</v>
      </c>
      <c r="BJ278" s="2" t="s">
        <v>18</v>
      </c>
      <c r="BK278" s="150">
        <f t="shared" si="59"/>
        <v>0</v>
      </c>
      <c r="BL278" s="2" t="s">
        <v>144</v>
      </c>
      <c r="BM278" s="149" t="s">
        <v>1016</v>
      </c>
    </row>
    <row r="279" spans="1:65" s="17" customFormat="1" ht="16.5" customHeight="1">
      <c r="A279" s="13"/>
      <c r="B279" s="142"/>
      <c r="C279" s="242" t="s">
        <v>144</v>
      </c>
      <c r="D279" s="242" t="s">
        <v>191</v>
      </c>
      <c r="E279" s="243" t="s">
        <v>1017</v>
      </c>
      <c r="F279" s="244" t="s">
        <v>1018</v>
      </c>
      <c r="G279" s="245" t="s">
        <v>276</v>
      </c>
      <c r="H279" s="246">
        <v>25</v>
      </c>
      <c r="I279" s="163"/>
      <c r="J279" s="260">
        <f t="shared" si="50"/>
        <v>0</v>
      </c>
      <c r="K279" s="164"/>
      <c r="L279" s="165"/>
      <c r="M279" s="166"/>
      <c r="N279" s="167" t="s">
        <v>39</v>
      </c>
      <c r="O279" s="147">
        <v>0</v>
      </c>
      <c r="P279" s="147">
        <f t="shared" si="51"/>
        <v>0</v>
      </c>
      <c r="Q279" s="147">
        <v>0</v>
      </c>
      <c r="R279" s="147">
        <f t="shared" si="52"/>
        <v>0</v>
      </c>
      <c r="S279" s="147">
        <v>0</v>
      </c>
      <c r="T279" s="148">
        <f t="shared" si="53"/>
        <v>0</v>
      </c>
      <c r="U279" s="13"/>
      <c r="V279" s="13"/>
      <c r="W279" s="13"/>
      <c r="X279" s="13"/>
      <c r="Y279" s="13"/>
      <c r="Z279" s="13"/>
      <c r="AA279" s="13"/>
      <c r="AB279" s="13"/>
      <c r="AC279" s="13"/>
      <c r="AD279" s="13"/>
      <c r="AE279" s="13"/>
      <c r="AR279" s="149" t="s">
        <v>194</v>
      </c>
      <c r="AT279" s="149" t="s">
        <v>191</v>
      </c>
      <c r="AU279" s="149" t="s">
        <v>18</v>
      </c>
      <c r="AY279" s="2" t="s">
        <v>137</v>
      </c>
      <c r="BE279" s="150">
        <f t="shared" si="54"/>
        <v>0</v>
      </c>
      <c r="BF279" s="150">
        <f t="shared" si="55"/>
        <v>0</v>
      </c>
      <c r="BG279" s="150">
        <f t="shared" si="56"/>
        <v>0</v>
      </c>
      <c r="BH279" s="150">
        <f t="shared" si="57"/>
        <v>0</v>
      </c>
      <c r="BI279" s="150">
        <f t="shared" si="58"/>
        <v>0</v>
      </c>
      <c r="BJ279" s="2" t="s">
        <v>18</v>
      </c>
      <c r="BK279" s="150">
        <f t="shared" si="59"/>
        <v>0</v>
      </c>
      <c r="BL279" s="2" t="s">
        <v>144</v>
      </c>
      <c r="BM279" s="149" t="s">
        <v>1019</v>
      </c>
    </row>
    <row r="280" spans="1:65" s="17" customFormat="1" ht="21.75" customHeight="1">
      <c r="A280" s="13"/>
      <c r="B280" s="142"/>
      <c r="C280" s="226" t="s">
        <v>74</v>
      </c>
      <c r="D280" s="226" t="s">
        <v>140</v>
      </c>
      <c r="E280" s="227" t="s">
        <v>1020</v>
      </c>
      <c r="F280" s="228" t="s">
        <v>1021</v>
      </c>
      <c r="G280" s="229" t="s">
        <v>276</v>
      </c>
      <c r="H280" s="230">
        <v>25</v>
      </c>
      <c r="I280" s="143"/>
      <c r="J280" s="259">
        <f t="shared" si="50"/>
        <v>0</v>
      </c>
      <c r="K280" s="144"/>
      <c r="L280" s="14"/>
      <c r="M280" s="145"/>
      <c r="N280" s="146" t="s">
        <v>39</v>
      </c>
      <c r="O280" s="147">
        <v>0</v>
      </c>
      <c r="P280" s="147">
        <f t="shared" si="51"/>
        <v>0</v>
      </c>
      <c r="Q280" s="147">
        <v>0</v>
      </c>
      <c r="R280" s="147">
        <f t="shared" si="52"/>
        <v>0</v>
      </c>
      <c r="S280" s="147">
        <v>0</v>
      </c>
      <c r="T280" s="148">
        <f t="shared" si="53"/>
        <v>0</v>
      </c>
      <c r="U280" s="13"/>
      <c r="V280" s="13"/>
      <c r="W280" s="13"/>
      <c r="X280" s="13"/>
      <c r="Y280" s="13"/>
      <c r="Z280" s="13"/>
      <c r="AA280" s="13"/>
      <c r="AB280" s="13"/>
      <c r="AC280" s="13"/>
      <c r="AD280" s="13"/>
      <c r="AE280" s="13"/>
      <c r="AR280" s="149" t="s">
        <v>144</v>
      </c>
      <c r="AT280" s="149" t="s">
        <v>140</v>
      </c>
      <c r="AU280" s="149" t="s">
        <v>18</v>
      </c>
      <c r="AY280" s="2" t="s">
        <v>137</v>
      </c>
      <c r="BE280" s="150">
        <f t="shared" si="54"/>
        <v>0</v>
      </c>
      <c r="BF280" s="150">
        <f t="shared" si="55"/>
        <v>0</v>
      </c>
      <c r="BG280" s="150">
        <f t="shared" si="56"/>
        <v>0</v>
      </c>
      <c r="BH280" s="150">
        <f t="shared" si="57"/>
        <v>0</v>
      </c>
      <c r="BI280" s="150">
        <f t="shared" si="58"/>
        <v>0</v>
      </c>
      <c r="BJ280" s="2" t="s">
        <v>18</v>
      </c>
      <c r="BK280" s="150">
        <f t="shared" si="59"/>
        <v>0</v>
      </c>
      <c r="BL280" s="2" t="s">
        <v>144</v>
      </c>
      <c r="BM280" s="149" t="s">
        <v>1022</v>
      </c>
    </row>
    <row r="281" spans="1:65" s="17" customFormat="1" ht="24.2" customHeight="1">
      <c r="A281" s="13"/>
      <c r="B281" s="142"/>
      <c r="C281" s="242" t="s">
        <v>144</v>
      </c>
      <c r="D281" s="242" t="s">
        <v>191</v>
      </c>
      <c r="E281" s="243" t="s">
        <v>1023</v>
      </c>
      <c r="F281" s="244" t="s">
        <v>1024</v>
      </c>
      <c r="G281" s="245" t="s">
        <v>256</v>
      </c>
      <c r="H281" s="246">
        <v>16</v>
      </c>
      <c r="I281" s="163"/>
      <c r="J281" s="260">
        <f t="shared" si="50"/>
        <v>0</v>
      </c>
      <c r="K281" s="164"/>
      <c r="L281" s="165"/>
      <c r="M281" s="166"/>
      <c r="N281" s="167" t="s">
        <v>39</v>
      </c>
      <c r="O281" s="147">
        <v>0</v>
      </c>
      <c r="P281" s="147">
        <f t="shared" si="51"/>
        <v>0</v>
      </c>
      <c r="Q281" s="147">
        <v>0</v>
      </c>
      <c r="R281" s="147">
        <f t="shared" si="52"/>
        <v>0</v>
      </c>
      <c r="S281" s="147">
        <v>0</v>
      </c>
      <c r="T281" s="148">
        <f t="shared" si="53"/>
        <v>0</v>
      </c>
      <c r="U281" s="13"/>
      <c r="V281" s="13"/>
      <c r="W281" s="13"/>
      <c r="X281" s="13"/>
      <c r="Y281" s="13"/>
      <c r="Z281" s="13"/>
      <c r="AA281" s="13"/>
      <c r="AB281" s="13"/>
      <c r="AC281" s="13"/>
      <c r="AD281" s="13"/>
      <c r="AE281" s="13"/>
      <c r="AR281" s="149" t="s">
        <v>194</v>
      </c>
      <c r="AT281" s="149" t="s">
        <v>191</v>
      </c>
      <c r="AU281" s="149" t="s">
        <v>18</v>
      </c>
      <c r="AY281" s="2" t="s">
        <v>137</v>
      </c>
      <c r="BE281" s="150">
        <f t="shared" si="54"/>
        <v>0</v>
      </c>
      <c r="BF281" s="150">
        <f t="shared" si="55"/>
        <v>0</v>
      </c>
      <c r="BG281" s="150">
        <f t="shared" si="56"/>
        <v>0</v>
      </c>
      <c r="BH281" s="150">
        <f t="shared" si="57"/>
        <v>0</v>
      </c>
      <c r="BI281" s="150">
        <f t="shared" si="58"/>
        <v>0</v>
      </c>
      <c r="BJ281" s="2" t="s">
        <v>18</v>
      </c>
      <c r="BK281" s="150">
        <f t="shared" si="59"/>
        <v>0</v>
      </c>
      <c r="BL281" s="2" t="s">
        <v>144</v>
      </c>
      <c r="BM281" s="149" t="s">
        <v>1025</v>
      </c>
    </row>
    <row r="282" spans="1:65" s="17" customFormat="1" ht="24.2" customHeight="1">
      <c r="A282" s="13"/>
      <c r="B282" s="142"/>
      <c r="C282" s="226" t="s">
        <v>74</v>
      </c>
      <c r="D282" s="226" t="s">
        <v>140</v>
      </c>
      <c r="E282" s="227" t="s">
        <v>1026</v>
      </c>
      <c r="F282" s="228" t="s">
        <v>1027</v>
      </c>
      <c r="G282" s="229" t="s">
        <v>256</v>
      </c>
      <c r="H282" s="230">
        <v>16</v>
      </c>
      <c r="I282" s="143"/>
      <c r="J282" s="259">
        <f t="shared" si="50"/>
        <v>0</v>
      </c>
      <c r="K282" s="144"/>
      <c r="L282" s="14"/>
      <c r="M282" s="145"/>
      <c r="N282" s="146" t="s">
        <v>39</v>
      </c>
      <c r="O282" s="147">
        <v>0</v>
      </c>
      <c r="P282" s="147">
        <f t="shared" si="51"/>
        <v>0</v>
      </c>
      <c r="Q282" s="147">
        <v>0</v>
      </c>
      <c r="R282" s="147">
        <f t="shared" si="52"/>
        <v>0</v>
      </c>
      <c r="S282" s="147">
        <v>0</v>
      </c>
      <c r="T282" s="148">
        <f t="shared" si="53"/>
        <v>0</v>
      </c>
      <c r="U282" s="13"/>
      <c r="V282" s="13"/>
      <c r="W282" s="13"/>
      <c r="X282" s="13"/>
      <c r="Y282" s="13"/>
      <c r="Z282" s="13"/>
      <c r="AA282" s="13"/>
      <c r="AB282" s="13"/>
      <c r="AC282" s="13"/>
      <c r="AD282" s="13"/>
      <c r="AE282" s="13"/>
      <c r="AR282" s="149" t="s">
        <v>144</v>
      </c>
      <c r="AT282" s="149" t="s">
        <v>140</v>
      </c>
      <c r="AU282" s="149" t="s">
        <v>18</v>
      </c>
      <c r="AY282" s="2" t="s">
        <v>137</v>
      </c>
      <c r="BE282" s="150">
        <f t="shared" si="54"/>
        <v>0</v>
      </c>
      <c r="BF282" s="150">
        <f t="shared" si="55"/>
        <v>0</v>
      </c>
      <c r="BG282" s="150">
        <f t="shared" si="56"/>
        <v>0</v>
      </c>
      <c r="BH282" s="150">
        <f t="shared" si="57"/>
        <v>0</v>
      </c>
      <c r="BI282" s="150">
        <f t="shared" si="58"/>
        <v>0</v>
      </c>
      <c r="BJ282" s="2" t="s">
        <v>18</v>
      </c>
      <c r="BK282" s="150">
        <f t="shared" si="59"/>
        <v>0</v>
      </c>
      <c r="BL282" s="2" t="s">
        <v>144</v>
      </c>
      <c r="BM282" s="149" t="s">
        <v>1028</v>
      </c>
    </row>
    <row r="283" spans="1:65" s="17" customFormat="1" ht="24.2" customHeight="1">
      <c r="A283" s="13"/>
      <c r="B283" s="142"/>
      <c r="C283" s="242" t="s">
        <v>144</v>
      </c>
      <c r="D283" s="242" t="s">
        <v>191</v>
      </c>
      <c r="E283" s="243" t="s">
        <v>1029</v>
      </c>
      <c r="F283" s="244" t="s">
        <v>1030</v>
      </c>
      <c r="G283" s="245" t="s">
        <v>256</v>
      </c>
      <c r="H283" s="246">
        <v>8</v>
      </c>
      <c r="I283" s="163"/>
      <c r="J283" s="260">
        <f t="shared" si="50"/>
        <v>0</v>
      </c>
      <c r="K283" s="164"/>
      <c r="L283" s="165"/>
      <c r="M283" s="166"/>
      <c r="N283" s="167" t="s">
        <v>39</v>
      </c>
      <c r="O283" s="147">
        <v>0</v>
      </c>
      <c r="P283" s="147">
        <f t="shared" si="51"/>
        <v>0</v>
      </c>
      <c r="Q283" s="147">
        <v>0</v>
      </c>
      <c r="R283" s="147">
        <f t="shared" si="52"/>
        <v>0</v>
      </c>
      <c r="S283" s="147">
        <v>0</v>
      </c>
      <c r="T283" s="148">
        <f t="shared" si="53"/>
        <v>0</v>
      </c>
      <c r="U283" s="13"/>
      <c r="V283" s="13"/>
      <c r="W283" s="13"/>
      <c r="X283" s="13"/>
      <c r="Y283" s="13"/>
      <c r="Z283" s="13"/>
      <c r="AA283" s="13"/>
      <c r="AB283" s="13"/>
      <c r="AC283" s="13"/>
      <c r="AD283" s="13"/>
      <c r="AE283" s="13"/>
      <c r="AR283" s="149" t="s">
        <v>194</v>
      </c>
      <c r="AT283" s="149" t="s">
        <v>191</v>
      </c>
      <c r="AU283" s="149" t="s">
        <v>18</v>
      </c>
      <c r="AY283" s="2" t="s">
        <v>137</v>
      </c>
      <c r="BE283" s="150">
        <f t="shared" si="54"/>
        <v>0</v>
      </c>
      <c r="BF283" s="150">
        <f t="shared" si="55"/>
        <v>0</v>
      </c>
      <c r="BG283" s="150">
        <f t="shared" si="56"/>
        <v>0</v>
      </c>
      <c r="BH283" s="150">
        <f t="shared" si="57"/>
        <v>0</v>
      </c>
      <c r="BI283" s="150">
        <f t="shared" si="58"/>
        <v>0</v>
      </c>
      <c r="BJ283" s="2" t="s">
        <v>18</v>
      </c>
      <c r="BK283" s="150">
        <f t="shared" si="59"/>
        <v>0</v>
      </c>
      <c r="BL283" s="2" t="s">
        <v>144</v>
      </c>
      <c r="BM283" s="149" t="s">
        <v>1031</v>
      </c>
    </row>
    <row r="284" spans="1:65" s="17" customFormat="1" ht="24.2" customHeight="1">
      <c r="A284" s="13"/>
      <c r="B284" s="142"/>
      <c r="C284" s="242" t="s">
        <v>144</v>
      </c>
      <c r="D284" s="242" t="s">
        <v>191</v>
      </c>
      <c r="E284" s="243" t="s">
        <v>1032</v>
      </c>
      <c r="F284" s="244" t="s">
        <v>1033</v>
      </c>
      <c r="G284" s="245" t="s">
        <v>256</v>
      </c>
      <c r="H284" s="246">
        <v>62</v>
      </c>
      <c r="I284" s="163"/>
      <c r="J284" s="260">
        <f t="shared" si="50"/>
        <v>0</v>
      </c>
      <c r="K284" s="164"/>
      <c r="L284" s="165"/>
      <c r="M284" s="166"/>
      <c r="N284" s="167" t="s">
        <v>39</v>
      </c>
      <c r="O284" s="147">
        <v>0</v>
      </c>
      <c r="P284" s="147">
        <f t="shared" si="51"/>
        <v>0</v>
      </c>
      <c r="Q284" s="147">
        <v>0</v>
      </c>
      <c r="R284" s="147">
        <f t="shared" si="52"/>
        <v>0</v>
      </c>
      <c r="S284" s="147">
        <v>0</v>
      </c>
      <c r="T284" s="148">
        <f t="shared" si="53"/>
        <v>0</v>
      </c>
      <c r="U284" s="13"/>
      <c r="V284" s="13"/>
      <c r="W284" s="13"/>
      <c r="X284" s="13"/>
      <c r="Y284" s="13"/>
      <c r="Z284" s="13"/>
      <c r="AA284" s="13"/>
      <c r="AB284" s="13"/>
      <c r="AC284" s="13"/>
      <c r="AD284" s="13"/>
      <c r="AE284" s="13"/>
      <c r="AR284" s="149" t="s">
        <v>194</v>
      </c>
      <c r="AT284" s="149" t="s">
        <v>191</v>
      </c>
      <c r="AU284" s="149" t="s">
        <v>18</v>
      </c>
      <c r="AY284" s="2" t="s">
        <v>137</v>
      </c>
      <c r="BE284" s="150">
        <f t="shared" si="54"/>
        <v>0</v>
      </c>
      <c r="BF284" s="150">
        <f t="shared" si="55"/>
        <v>0</v>
      </c>
      <c r="BG284" s="150">
        <f t="shared" si="56"/>
        <v>0</v>
      </c>
      <c r="BH284" s="150">
        <f t="shared" si="57"/>
        <v>0</v>
      </c>
      <c r="BI284" s="150">
        <f t="shared" si="58"/>
        <v>0</v>
      </c>
      <c r="BJ284" s="2" t="s">
        <v>18</v>
      </c>
      <c r="BK284" s="150">
        <f t="shared" si="59"/>
        <v>0</v>
      </c>
      <c r="BL284" s="2" t="s">
        <v>144</v>
      </c>
      <c r="BM284" s="149" t="s">
        <v>1034</v>
      </c>
    </row>
    <row r="285" spans="1:65" s="17" customFormat="1" ht="24.2" customHeight="1">
      <c r="A285" s="13"/>
      <c r="B285" s="142"/>
      <c r="C285" s="226" t="s">
        <v>74</v>
      </c>
      <c r="D285" s="226" t="s">
        <v>140</v>
      </c>
      <c r="E285" s="227" t="s">
        <v>1035</v>
      </c>
      <c r="F285" s="228" t="s">
        <v>1036</v>
      </c>
      <c r="G285" s="229" t="s">
        <v>256</v>
      </c>
      <c r="H285" s="230">
        <v>62</v>
      </c>
      <c r="I285" s="143"/>
      <c r="J285" s="259">
        <f t="shared" si="50"/>
        <v>0</v>
      </c>
      <c r="K285" s="144"/>
      <c r="L285" s="14"/>
      <c r="M285" s="145"/>
      <c r="N285" s="146" t="s">
        <v>39</v>
      </c>
      <c r="O285" s="147">
        <v>0</v>
      </c>
      <c r="P285" s="147">
        <f t="shared" si="51"/>
        <v>0</v>
      </c>
      <c r="Q285" s="147">
        <v>0</v>
      </c>
      <c r="R285" s="147">
        <f t="shared" si="52"/>
        <v>0</v>
      </c>
      <c r="S285" s="147">
        <v>0</v>
      </c>
      <c r="T285" s="148">
        <f t="shared" si="53"/>
        <v>0</v>
      </c>
      <c r="U285" s="13"/>
      <c r="V285" s="13"/>
      <c r="W285" s="13"/>
      <c r="X285" s="13"/>
      <c r="Y285" s="13"/>
      <c r="Z285" s="13"/>
      <c r="AA285" s="13"/>
      <c r="AB285" s="13"/>
      <c r="AC285" s="13"/>
      <c r="AD285" s="13"/>
      <c r="AE285" s="13"/>
      <c r="AR285" s="149" t="s">
        <v>144</v>
      </c>
      <c r="AT285" s="149" t="s">
        <v>140</v>
      </c>
      <c r="AU285" s="149" t="s">
        <v>18</v>
      </c>
      <c r="AY285" s="2" t="s">
        <v>137</v>
      </c>
      <c r="BE285" s="150">
        <f t="shared" si="54"/>
        <v>0</v>
      </c>
      <c r="BF285" s="150">
        <f t="shared" si="55"/>
        <v>0</v>
      </c>
      <c r="BG285" s="150">
        <f t="shared" si="56"/>
        <v>0</v>
      </c>
      <c r="BH285" s="150">
        <f t="shared" si="57"/>
        <v>0</v>
      </c>
      <c r="BI285" s="150">
        <f t="shared" si="58"/>
        <v>0</v>
      </c>
      <c r="BJ285" s="2" t="s">
        <v>18</v>
      </c>
      <c r="BK285" s="150">
        <f t="shared" si="59"/>
        <v>0</v>
      </c>
      <c r="BL285" s="2" t="s">
        <v>144</v>
      </c>
      <c r="BM285" s="149" t="s">
        <v>1037</v>
      </c>
    </row>
    <row r="286" spans="1:65" s="17" customFormat="1" ht="16.5" customHeight="1">
      <c r="A286" s="13"/>
      <c r="B286" s="142"/>
      <c r="C286" s="242" t="s">
        <v>198</v>
      </c>
      <c r="D286" s="242" t="s">
        <v>191</v>
      </c>
      <c r="E286" s="243" t="s">
        <v>1038</v>
      </c>
      <c r="F286" s="244" t="s">
        <v>1039</v>
      </c>
      <c r="G286" s="245" t="s">
        <v>256</v>
      </c>
      <c r="H286" s="246">
        <v>4</v>
      </c>
      <c r="I286" s="163"/>
      <c r="J286" s="260">
        <f t="shared" si="50"/>
        <v>0</v>
      </c>
      <c r="K286" s="164"/>
      <c r="L286" s="165"/>
      <c r="M286" s="166"/>
      <c r="N286" s="167" t="s">
        <v>39</v>
      </c>
      <c r="O286" s="147">
        <v>0</v>
      </c>
      <c r="P286" s="147">
        <f t="shared" si="51"/>
        <v>0</v>
      </c>
      <c r="Q286" s="147">
        <v>0</v>
      </c>
      <c r="R286" s="147">
        <f t="shared" si="52"/>
        <v>0</v>
      </c>
      <c r="S286" s="147">
        <v>0</v>
      </c>
      <c r="T286" s="148">
        <f t="shared" si="53"/>
        <v>0</v>
      </c>
      <c r="U286" s="13"/>
      <c r="V286" s="13"/>
      <c r="W286" s="13"/>
      <c r="X286" s="13"/>
      <c r="Y286" s="13"/>
      <c r="Z286" s="13"/>
      <c r="AA286" s="13"/>
      <c r="AB286" s="13"/>
      <c r="AC286" s="13"/>
      <c r="AD286" s="13"/>
      <c r="AE286" s="13"/>
      <c r="AR286" s="149" t="s">
        <v>194</v>
      </c>
      <c r="AT286" s="149" t="s">
        <v>191</v>
      </c>
      <c r="AU286" s="149" t="s">
        <v>18</v>
      </c>
      <c r="AY286" s="2" t="s">
        <v>137</v>
      </c>
      <c r="BE286" s="150">
        <f t="shared" si="54"/>
        <v>0</v>
      </c>
      <c r="BF286" s="150">
        <f t="shared" si="55"/>
        <v>0</v>
      </c>
      <c r="BG286" s="150">
        <f t="shared" si="56"/>
        <v>0</v>
      </c>
      <c r="BH286" s="150">
        <f t="shared" si="57"/>
        <v>0</v>
      </c>
      <c r="BI286" s="150">
        <f t="shared" si="58"/>
        <v>0</v>
      </c>
      <c r="BJ286" s="2" t="s">
        <v>18</v>
      </c>
      <c r="BK286" s="150">
        <f t="shared" si="59"/>
        <v>0</v>
      </c>
      <c r="BL286" s="2" t="s">
        <v>144</v>
      </c>
      <c r="BM286" s="149" t="s">
        <v>1040</v>
      </c>
    </row>
    <row r="287" spans="1:65" s="17" customFormat="1" ht="16.5" customHeight="1">
      <c r="A287" s="13"/>
      <c r="B287" s="142"/>
      <c r="C287" s="226" t="s">
        <v>74</v>
      </c>
      <c r="D287" s="226" t="s">
        <v>140</v>
      </c>
      <c r="E287" s="227" t="s">
        <v>1041</v>
      </c>
      <c r="F287" s="228" t="s">
        <v>1042</v>
      </c>
      <c r="G287" s="229" t="s">
        <v>256</v>
      </c>
      <c r="H287" s="230">
        <v>4</v>
      </c>
      <c r="I287" s="143"/>
      <c r="J287" s="259">
        <f t="shared" si="50"/>
        <v>0</v>
      </c>
      <c r="K287" s="144"/>
      <c r="L287" s="14"/>
      <c r="M287" s="145"/>
      <c r="N287" s="146" t="s">
        <v>39</v>
      </c>
      <c r="O287" s="147">
        <v>0</v>
      </c>
      <c r="P287" s="147">
        <f t="shared" si="51"/>
        <v>0</v>
      </c>
      <c r="Q287" s="147">
        <v>0</v>
      </c>
      <c r="R287" s="147">
        <f t="shared" si="52"/>
        <v>0</v>
      </c>
      <c r="S287" s="147">
        <v>0</v>
      </c>
      <c r="T287" s="148">
        <f t="shared" si="53"/>
        <v>0</v>
      </c>
      <c r="U287" s="13"/>
      <c r="V287" s="13"/>
      <c r="W287" s="13"/>
      <c r="X287" s="13"/>
      <c r="Y287" s="13"/>
      <c r="Z287" s="13"/>
      <c r="AA287" s="13"/>
      <c r="AB287" s="13"/>
      <c r="AC287" s="13"/>
      <c r="AD287" s="13"/>
      <c r="AE287" s="13"/>
      <c r="AR287" s="149" t="s">
        <v>144</v>
      </c>
      <c r="AT287" s="149" t="s">
        <v>140</v>
      </c>
      <c r="AU287" s="149" t="s">
        <v>18</v>
      </c>
      <c r="AY287" s="2" t="s">
        <v>137</v>
      </c>
      <c r="BE287" s="150">
        <f t="shared" si="54"/>
        <v>0</v>
      </c>
      <c r="BF287" s="150">
        <f t="shared" si="55"/>
        <v>0</v>
      </c>
      <c r="BG287" s="150">
        <f t="shared" si="56"/>
        <v>0</v>
      </c>
      <c r="BH287" s="150">
        <f t="shared" si="57"/>
        <v>0</v>
      </c>
      <c r="BI287" s="150">
        <f t="shared" si="58"/>
        <v>0</v>
      </c>
      <c r="BJ287" s="2" t="s">
        <v>18</v>
      </c>
      <c r="BK287" s="150">
        <f t="shared" si="59"/>
        <v>0</v>
      </c>
      <c r="BL287" s="2" t="s">
        <v>144</v>
      </c>
      <c r="BM287" s="149" t="s">
        <v>1043</v>
      </c>
    </row>
    <row r="288" spans="1:65" s="17" customFormat="1" ht="24.2" customHeight="1">
      <c r="A288" s="13"/>
      <c r="B288" s="142"/>
      <c r="C288" s="242" t="s">
        <v>198</v>
      </c>
      <c r="D288" s="242" t="s">
        <v>191</v>
      </c>
      <c r="E288" s="243" t="s">
        <v>1044</v>
      </c>
      <c r="F288" s="244" t="s">
        <v>1045</v>
      </c>
      <c r="G288" s="245" t="s">
        <v>829</v>
      </c>
      <c r="H288" s="246">
        <v>1</v>
      </c>
      <c r="I288" s="163"/>
      <c r="J288" s="260">
        <f t="shared" si="50"/>
        <v>0</v>
      </c>
      <c r="K288" s="164"/>
      <c r="L288" s="165"/>
      <c r="M288" s="166"/>
      <c r="N288" s="167" t="s">
        <v>39</v>
      </c>
      <c r="O288" s="147">
        <v>0</v>
      </c>
      <c r="P288" s="147">
        <f t="shared" si="51"/>
        <v>0</v>
      </c>
      <c r="Q288" s="147">
        <v>0</v>
      </c>
      <c r="R288" s="147">
        <f t="shared" si="52"/>
        <v>0</v>
      </c>
      <c r="S288" s="147">
        <v>0</v>
      </c>
      <c r="T288" s="148">
        <f t="shared" si="53"/>
        <v>0</v>
      </c>
      <c r="U288" s="13"/>
      <c r="V288" s="13"/>
      <c r="W288" s="13"/>
      <c r="X288" s="13"/>
      <c r="Y288" s="13"/>
      <c r="Z288" s="13"/>
      <c r="AA288" s="13"/>
      <c r="AB288" s="13"/>
      <c r="AC288" s="13"/>
      <c r="AD288" s="13"/>
      <c r="AE288" s="13"/>
      <c r="AR288" s="149" t="s">
        <v>194</v>
      </c>
      <c r="AT288" s="149" t="s">
        <v>191</v>
      </c>
      <c r="AU288" s="149" t="s">
        <v>18</v>
      </c>
      <c r="AY288" s="2" t="s">
        <v>137</v>
      </c>
      <c r="BE288" s="150">
        <f t="shared" si="54"/>
        <v>0</v>
      </c>
      <c r="BF288" s="150">
        <f t="shared" si="55"/>
        <v>0</v>
      </c>
      <c r="BG288" s="150">
        <f t="shared" si="56"/>
        <v>0</v>
      </c>
      <c r="BH288" s="150">
        <f t="shared" si="57"/>
        <v>0</v>
      </c>
      <c r="BI288" s="150">
        <f t="shared" si="58"/>
        <v>0</v>
      </c>
      <c r="BJ288" s="2" t="s">
        <v>18</v>
      </c>
      <c r="BK288" s="150">
        <f t="shared" si="59"/>
        <v>0</v>
      </c>
      <c r="BL288" s="2" t="s">
        <v>144</v>
      </c>
      <c r="BM288" s="149" t="s">
        <v>1046</v>
      </c>
    </row>
    <row r="289" spans="1:65" s="17" customFormat="1" ht="24.2" customHeight="1">
      <c r="A289" s="13"/>
      <c r="B289" s="142"/>
      <c r="C289" s="242" t="s">
        <v>198</v>
      </c>
      <c r="D289" s="242" t="s">
        <v>191</v>
      </c>
      <c r="E289" s="243" t="s">
        <v>1047</v>
      </c>
      <c r="F289" s="244" t="s">
        <v>1048</v>
      </c>
      <c r="G289" s="245" t="s">
        <v>256</v>
      </c>
      <c r="H289" s="246">
        <v>2</v>
      </c>
      <c r="I289" s="163"/>
      <c r="J289" s="260">
        <f t="shared" si="50"/>
        <v>0</v>
      </c>
      <c r="K289" s="164"/>
      <c r="L289" s="165"/>
      <c r="M289" s="166"/>
      <c r="N289" s="167" t="s">
        <v>39</v>
      </c>
      <c r="O289" s="147">
        <v>0</v>
      </c>
      <c r="P289" s="147">
        <f t="shared" si="51"/>
        <v>0</v>
      </c>
      <c r="Q289" s="147">
        <v>0</v>
      </c>
      <c r="R289" s="147">
        <f t="shared" si="52"/>
        <v>0</v>
      </c>
      <c r="S289" s="147">
        <v>0</v>
      </c>
      <c r="T289" s="148">
        <f t="shared" si="53"/>
        <v>0</v>
      </c>
      <c r="U289" s="13"/>
      <c r="V289" s="13"/>
      <c r="W289" s="13"/>
      <c r="X289" s="13"/>
      <c r="Y289" s="13"/>
      <c r="Z289" s="13"/>
      <c r="AA289" s="13"/>
      <c r="AB289" s="13"/>
      <c r="AC289" s="13"/>
      <c r="AD289" s="13"/>
      <c r="AE289" s="13"/>
      <c r="AR289" s="149" t="s">
        <v>194</v>
      </c>
      <c r="AT289" s="149" t="s">
        <v>191</v>
      </c>
      <c r="AU289" s="149" t="s">
        <v>18</v>
      </c>
      <c r="AY289" s="2" t="s">
        <v>137</v>
      </c>
      <c r="BE289" s="150">
        <f t="shared" si="54"/>
        <v>0</v>
      </c>
      <c r="BF289" s="150">
        <f t="shared" si="55"/>
        <v>0</v>
      </c>
      <c r="BG289" s="150">
        <f t="shared" si="56"/>
        <v>0</v>
      </c>
      <c r="BH289" s="150">
        <f t="shared" si="57"/>
        <v>0</v>
      </c>
      <c r="BI289" s="150">
        <f t="shared" si="58"/>
        <v>0</v>
      </c>
      <c r="BJ289" s="2" t="s">
        <v>18</v>
      </c>
      <c r="BK289" s="150">
        <f t="shared" si="59"/>
        <v>0</v>
      </c>
      <c r="BL289" s="2" t="s">
        <v>144</v>
      </c>
      <c r="BM289" s="149" t="s">
        <v>1049</v>
      </c>
    </row>
    <row r="290" spans="1:65" s="17" customFormat="1" ht="16.5" customHeight="1">
      <c r="A290" s="13"/>
      <c r="B290" s="142"/>
      <c r="C290" s="242" t="s">
        <v>198</v>
      </c>
      <c r="D290" s="242" t="s">
        <v>191</v>
      </c>
      <c r="E290" s="243" t="s">
        <v>1050</v>
      </c>
      <c r="F290" s="244" t="s">
        <v>1051</v>
      </c>
      <c r="G290" s="245" t="s">
        <v>256</v>
      </c>
      <c r="H290" s="246">
        <v>4</v>
      </c>
      <c r="I290" s="163"/>
      <c r="J290" s="260">
        <f t="shared" si="50"/>
        <v>0</v>
      </c>
      <c r="K290" s="164"/>
      <c r="L290" s="165"/>
      <c r="M290" s="166"/>
      <c r="N290" s="167" t="s">
        <v>39</v>
      </c>
      <c r="O290" s="147">
        <v>0</v>
      </c>
      <c r="P290" s="147">
        <f t="shared" si="51"/>
        <v>0</v>
      </c>
      <c r="Q290" s="147">
        <v>0</v>
      </c>
      <c r="R290" s="147">
        <f t="shared" si="52"/>
        <v>0</v>
      </c>
      <c r="S290" s="147">
        <v>0</v>
      </c>
      <c r="T290" s="148">
        <f t="shared" si="53"/>
        <v>0</v>
      </c>
      <c r="U290" s="13"/>
      <c r="V290" s="13"/>
      <c r="W290" s="13"/>
      <c r="X290" s="13"/>
      <c r="Y290" s="13"/>
      <c r="Z290" s="13"/>
      <c r="AA290" s="13"/>
      <c r="AB290" s="13"/>
      <c r="AC290" s="13"/>
      <c r="AD290" s="13"/>
      <c r="AE290" s="13"/>
      <c r="AR290" s="149" t="s">
        <v>194</v>
      </c>
      <c r="AT290" s="149" t="s">
        <v>191</v>
      </c>
      <c r="AU290" s="149" t="s">
        <v>18</v>
      </c>
      <c r="AY290" s="2" t="s">
        <v>137</v>
      </c>
      <c r="BE290" s="150">
        <f t="shared" si="54"/>
        <v>0</v>
      </c>
      <c r="BF290" s="150">
        <f t="shared" si="55"/>
        <v>0</v>
      </c>
      <c r="BG290" s="150">
        <f t="shared" si="56"/>
        <v>0</v>
      </c>
      <c r="BH290" s="150">
        <f t="shared" si="57"/>
        <v>0</v>
      </c>
      <c r="BI290" s="150">
        <f t="shared" si="58"/>
        <v>0</v>
      </c>
      <c r="BJ290" s="2" t="s">
        <v>18</v>
      </c>
      <c r="BK290" s="150">
        <f t="shared" si="59"/>
        <v>0</v>
      </c>
      <c r="BL290" s="2" t="s">
        <v>144</v>
      </c>
      <c r="BM290" s="149" t="s">
        <v>1052</v>
      </c>
    </row>
    <row r="291" spans="1:65" s="17" customFormat="1" ht="16.5" customHeight="1">
      <c r="A291" s="13"/>
      <c r="B291" s="142"/>
      <c r="C291" s="242" t="s">
        <v>144</v>
      </c>
      <c r="D291" s="242" t="s">
        <v>191</v>
      </c>
      <c r="E291" s="243" t="s">
        <v>1053</v>
      </c>
      <c r="F291" s="244" t="s">
        <v>1054</v>
      </c>
      <c r="G291" s="245" t="s">
        <v>256</v>
      </c>
      <c r="H291" s="246">
        <v>4</v>
      </c>
      <c r="I291" s="163"/>
      <c r="J291" s="260">
        <f t="shared" si="50"/>
        <v>0</v>
      </c>
      <c r="K291" s="164"/>
      <c r="L291" s="165"/>
      <c r="M291" s="166"/>
      <c r="N291" s="167" t="s">
        <v>39</v>
      </c>
      <c r="O291" s="147">
        <v>0</v>
      </c>
      <c r="P291" s="147">
        <f t="shared" si="51"/>
        <v>0</v>
      </c>
      <c r="Q291" s="147">
        <v>0</v>
      </c>
      <c r="R291" s="147">
        <f t="shared" si="52"/>
        <v>0</v>
      </c>
      <c r="S291" s="147">
        <v>0</v>
      </c>
      <c r="T291" s="148">
        <f t="shared" si="53"/>
        <v>0</v>
      </c>
      <c r="U291" s="13"/>
      <c r="V291" s="13"/>
      <c r="W291" s="13"/>
      <c r="X291" s="13"/>
      <c r="Y291" s="13"/>
      <c r="Z291" s="13"/>
      <c r="AA291" s="13"/>
      <c r="AB291" s="13"/>
      <c r="AC291" s="13"/>
      <c r="AD291" s="13"/>
      <c r="AE291" s="13"/>
      <c r="AR291" s="149" t="s">
        <v>194</v>
      </c>
      <c r="AT291" s="149" t="s">
        <v>191</v>
      </c>
      <c r="AU291" s="149" t="s">
        <v>18</v>
      </c>
      <c r="AY291" s="2" t="s">
        <v>137</v>
      </c>
      <c r="BE291" s="150">
        <f t="shared" si="54"/>
        <v>0</v>
      </c>
      <c r="BF291" s="150">
        <f t="shared" si="55"/>
        <v>0</v>
      </c>
      <c r="BG291" s="150">
        <f t="shared" si="56"/>
        <v>0</v>
      </c>
      <c r="BH291" s="150">
        <f t="shared" si="57"/>
        <v>0</v>
      </c>
      <c r="BI291" s="150">
        <f t="shared" si="58"/>
        <v>0</v>
      </c>
      <c r="BJ291" s="2" t="s">
        <v>18</v>
      </c>
      <c r="BK291" s="150">
        <f t="shared" si="59"/>
        <v>0</v>
      </c>
      <c r="BL291" s="2" t="s">
        <v>144</v>
      </c>
      <c r="BM291" s="149" t="s">
        <v>1055</v>
      </c>
    </row>
    <row r="292" spans="1:65" s="17" customFormat="1" ht="16.5" customHeight="1">
      <c r="A292" s="13"/>
      <c r="B292" s="142"/>
      <c r="C292" s="226" t="s">
        <v>74</v>
      </c>
      <c r="D292" s="226" t="s">
        <v>140</v>
      </c>
      <c r="E292" s="227" t="s">
        <v>1056</v>
      </c>
      <c r="F292" s="228" t="s">
        <v>1057</v>
      </c>
      <c r="G292" s="229" t="s">
        <v>256</v>
      </c>
      <c r="H292" s="230">
        <v>4</v>
      </c>
      <c r="I292" s="143"/>
      <c r="J292" s="259">
        <f t="shared" si="50"/>
        <v>0</v>
      </c>
      <c r="K292" s="144"/>
      <c r="L292" s="14"/>
      <c r="M292" s="145"/>
      <c r="N292" s="146" t="s">
        <v>39</v>
      </c>
      <c r="O292" s="147">
        <v>0</v>
      </c>
      <c r="P292" s="147">
        <f t="shared" si="51"/>
        <v>0</v>
      </c>
      <c r="Q292" s="147">
        <v>0</v>
      </c>
      <c r="R292" s="147">
        <f t="shared" si="52"/>
        <v>0</v>
      </c>
      <c r="S292" s="147">
        <v>0</v>
      </c>
      <c r="T292" s="148">
        <f t="shared" si="53"/>
        <v>0</v>
      </c>
      <c r="U292" s="13"/>
      <c r="V292" s="13"/>
      <c r="W292" s="13"/>
      <c r="X292" s="13"/>
      <c r="Y292" s="13"/>
      <c r="Z292" s="13"/>
      <c r="AA292" s="13"/>
      <c r="AB292" s="13"/>
      <c r="AC292" s="13"/>
      <c r="AD292" s="13"/>
      <c r="AE292" s="13"/>
      <c r="AR292" s="149" t="s">
        <v>144</v>
      </c>
      <c r="AT292" s="149" t="s">
        <v>140</v>
      </c>
      <c r="AU292" s="149" t="s">
        <v>18</v>
      </c>
      <c r="AY292" s="2" t="s">
        <v>137</v>
      </c>
      <c r="BE292" s="150">
        <f t="shared" si="54"/>
        <v>0</v>
      </c>
      <c r="BF292" s="150">
        <f t="shared" si="55"/>
        <v>0</v>
      </c>
      <c r="BG292" s="150">
        <f t="shared" si="56"/>
        <v>0</v>
      </c>
      <c r="BH292" s="150">
        <f t="shared" si="57"/>
        <v>0</v>
      </c>
      <c r="BI292" s="150">
        <f t="shared" si="58"/>
        <v>0</v>
      </c>
      <c r="BJ292" s="2" t="s">
        <v>18</v>
      </c>
      <c r="BK292" s="150">
        <f t="shared" si="59"/>
        <v>0</v>
      </c>
      <c r="BL292" s="2" t="s">
        <v>144</v>
      </c>
      <c r="BM292" s="149" t="s">
        <v>1058</v>
      </c>
    </row>
    <row r="293" spans="1:65" s="17" customFormat="1" ht="24.2" customHeight="1">
      <c r="A293" s="13"/>
      <c r="B293" s="142"/>
      <c r="C293" s="242" t="s">
        <v>144</v>
      </c>
      <c r="D293" s="242" t="s">
        <v>191</v>
      </c>
      <c r="E293" s="243" t="s">
        <v>1059</v>
      </c>
      <c r="F293" s="244" t="s">
        <v>1060</v>
      </c>
      <c r="G293" s="245" t="s">
        <v>829</v>
      </c>
      <c r="H293" s="246">
        <v>1</v>
      </c>
      <c r="I293" s="163"/>
      <c r="J293" s="260">
        <f t="shared" si="50"/>
        <v>0</v>
      </c>
      <c r="K293" s="164"/>
      <c r="L293" s="165"/>
      <c r="M293" s="166"/>
      <c r="N293" s="167" t="s">
        <v>39</v>
      </c>
      <c r="O293" s="147">
        <v>0</v>
      </c>
      <c r="P293" s="147">
        <f t="shared" si="51"/>
        <v>0</v>
      </c>
      <c r="Q293" s="147">
        <v>0</v>
      </c>
      <c r="R293" s="147">
        <f t="shared" si="52"/>
        <v>0</v>
      </c>
      <c r="S293" s="147">
        <v>0</v>
      </c>
      <c r="T293" s="148">
        <f t="shared" si="53"/>
        <v>0</v>
      </c>
      <c r="U293" s="13"/>
      <c r="V293" s="13"/>
      <c r="W293" s="13"/>
      <c r="X293" s="13"/>
      <c r="Y293" s="13"/>
      <c r="Z293" s="13"/>
      <c r="AA293" s="13"/>
      <c r="AB293" s="13"/>
      <c r="AC293" s="13"/>
      <c r="AD293" s="13"/>
      <c r="AE293" s="13"/>
      <c r="AR293" s="149" t="s">
        <v>194</v>
      </c>
      <c r="AT293" s="149" t="s">
        <v>191</v>
      </c>
      <c r="AU293" s="149" t="s">
        <v>18</v>
      </c>
      <c r="AY293" s="2" t="s">
        <v>137</v>
      </c>
      <c r="BE293" s="150">
        <f t="shared" si="54"/>
        <v>0</v>
      </c>
      <c r="BF293" s="150">
        <f t="shared" si="55"/>
        <v>0</v>
      </c>
      <c r="BG293" s="150">
        <f t="shared" si="56"/>
        <v>0</v>
      </c>
      <c r="BH293" s="150">
        <f t="shared" si="57"/>
        <v>0</v>
      </c>
      <c r="BI293" s="150">
        <f t="shared" si="58"/>
        <v>0</v>
      </c>
      <c r="BJ293" s="2" t="s">
        <v>18</v>
      </c>
      <c r="BK293" s="150">
        <f t="shared" si="59"/>
        <v>0</v>
      </c>
      <c r="BL293" s="2" t="s">
        <v>144</v>
      </c>
      <c r="BM293" s="149" t="s">
        <v>1061</v>
      </c>
    </row>
    <row r="294" spans="1:65" s="17" customFormat="1" ht="16.5" customHeight="1">
      <c r="A294" s="13"/>
      <c r="B294" s="142"/>
      <c r="C294" s="242" t="s">
        <v>144</v>
      </c>
      <c r="D294" s="242" t="s">
        <v>191</v>
      </c>
      <c r="E294" s="243" t="s">
        <v>1062</v>
      </c>
      <c r="F294" s="244" t="s">
        <v>1063</v>
      </c>
      <c r="G294" s="245" t="s">
        <v>829</v>
      </c>
      <c r="H294" s="246">
        <v>1</v>
      </c>
      <c r="I294" s="163"/>
      <c r="J294" s="260">
        <f t="shared" si="50"/>
        <v>0</v>
      </c>
      <c r="K294" s="164"/>
      <c r="L294" s="165"/>
      <c r="M294" s="166"/>
      <c r="N294" s="167" t="s">
        <v>39</v>
      </c>
      <c r="O294" s="147">
        <v>0</v>
      </c>
      <c r="P294" s="147">
        <f t="shared" si="51"/>
        <v>0</v>
      </c>
      <c r="Q294" s="147">
        <v>0</v>
      </c>
      <c r="R294" s="147">
        <f t="shared" si="52"/>
        <v>0</v>
      </c>
      <c r="S294" s="147">
        <v>0</v>
      </c>
      <c r="T294" s="148">
        <f t="shared" si="53"/>
        <v>0</v>
      </c>
      <c r="U294" s="13"/>
      <c r="V294" s="13"/>
      <c r="W294" s="13"/>
      <c r="X294" s="13"/>
      <c r="Y294" s="13"/>
      <c r="Z294" s="13"/>
      <c r="AA294" s="13"/>
      <c r="AB294" s="13"/>
      <c r="AC294" s="13"/>
      <c r="AD294" s="13"/>
      <c r="AE294" s="13"/>
      <c r="AR294" s="149" t="s">
        <v>194</v>
      </c>
      <c r="AT294" s="149" t="s">
        <v>191</v>
      </c>
      <c r="AU294" s="149" t="s">
        <v>18</v>
      </c>
      <c r="AY294" s="2" t="s">
        <v>137</v>
      </c>
      <c r="BE294" s="150">
        <f t="shared" si="54"/>
        <v>0</v>
      </c>
      <c r="BF294" s="150">
        <f t="shared" si="55"/>
        <v>0</v>
      </c>
      <c r="BG294" s="150">
        <f t="shared" si="56"/>
        <v>0</v>
      </c>
      <c r="BH294" s="150">
        <f t="shared" si="57"/>
        <v>0</v>
      </c>
      <c r="BI294" s="150">
        <f t="shared" si="58"/>
        <v>0</v>
      </c>
      <c r="BJ294" s="2" t="s">
        <v>18</v>
      </c>
      <c r="BK294" s="150">
        <f t="shared" si="59"/>
        <v>0</v>
      </c>
      <c r="BL294" s="2" t="s">
        <v>144</v>
      </c>
      <c r="BM294" s="149" t="s">
        <v>1064</v>
      </c>
    </row>
    <row r="295" spans="1:65" s="129" customFormat="1" ht="25.9" customHeight="1">
      <c r="B295" s="130"/>
      <c r="C295" s="222"/>
      <c r="D295" s="223" t="s">
        <v>73</v>
      </c>
      <c r="E295" s="224" t="s">
        <v>1065</v>
      </c>
      <c r="F295" s="224" t="s">
        <v>1066</v>
      </c>
      <c r="G295" s="222"/>
      <c r="H295" s="222"/>
      <c r="I295" s="172"/>
      <c r="J295" s="257">
        <f>BK295</f>
        <v>0</v>
      </c>
      <c r="L295" s="130"/>
      <c r="M295" s="134"/>
      <c r="N295" s="135"/>
      <c r="O295" s="135"/>
      <c r="P295" s="136">
        <f>SUM(P296:P312)</f>
        <v>0</v>
      </c>
      <c r="Q295" s="135"/>
      <c r="R295" s="136">
        <f>SUM(R296:R312)</f>
        <v>0</v>
      </c>
      <c r="S295" s="135"/>
      <c r="T295" s="137">
        <f>SUM(T296:T312)</f>
        <v>0</v>
      </c>
      <c r="AR295" s="131" t="s">
        <v>18</v>
      </c>
      <c r="AT295" s="138" t="s">
        <v>73</v>
      </c>
      <c r="AU295" s="138" t="s">
        <v>74</v>
      </c>
      <c r="AY295" s="131" t="s">
        <v>137</v>
      </c>
      <c r="BK295" s="139">
        <f>SUM(BK296:BK312)</f>
        <v>0</v>
      </c>
    </row>
    <row r="296" spans="1:65" s="17" customFormat="1" ht="16.5" customHeight="1">
      <c r="A296" s="13"/>
      <c r="B296" s="142"/>
      <c r="C296" s="242" t="s">
        <v>198</v>
      </c>
      <c r="D296" s="242" t="s">
        <v>191</v>
      </c>
      <c r="E296" s="243" t="s">
        <v>1067</v>
      </c>
      <c r="F296" s="244" t="s">
        <v>1068</v>
      </c>
      <c r="G296" s="245" t="s">
        <v>276</v>
      </c>
      <c r="H296" s="246">
        <v>30</v>
      </c>
      <c r="I296" s="163"/>
      <c r="J296" s="260">
        <f t="shared" ref="J296:J312" si="60">ROUND(I296*H296,2)</f>
        <v>0</v>
      </c>
      <c r="K296" s="164"/>
      <c r="L296" s="165"/>
      <c r="M296" s="166"/>
      <c r="N296" s="167" t="s">
        <v>39</v>
      </c>
      <c r="O296" s="147">
        <v>0</v>
      </c>
      <c r="P296" s="147">
        <f t="shared" ref="P296:P312" si="61">O296*H296</f>
        <v>0</v>
      </c>
      <c r="Q296" s="147">
        <v>0</v>
      </c>
      <c r="R296" s="147">
        <f t="shared" ref="R296:R312" si="62">Q296*H296</f>
        <v>0</v>
      </c>
      <c r="S296" s="147">
        <v>0</v>
      </c>
      <c r="T296" s="148">
        <f t="shared" ref="T296:T312" si="63">S296*H296</f>
        <v>0</v>
      </c>
      <c r="U296" s="13"/>
      <c r="V296" s="13"/>
      <c r="W296" s="13"/>
      <c r="X296" s="13"/>
      <c r="Y296" s="13"/>
      <c r="Z296" s="13"/>
      <c r="AA296" s="13"/>
      <c r="AB296" s="13"/>
      <c r="AC296" s="13"/>
      <c r="AD296" s="13"/>
      <c r="AE296" s="13"/>
      <c r="AR296" s="149" t="s">
        <v>194</v>
      </c>
      <c r="AT296" s="149" t="s">
        <v>191</v>
      </c>
      <c r="AU296" s="149" t="s">
        <v>18</v>
      </c>
      <c r="AY296" s="2" t="s">
        <v>137</v>
      </c>
      <c r="BE296" s="150">
        <f t="shared" ref="BE296:BE312" si="64">IF(N296="základní",J296,0)</f>
        <v>0</v>
      </c>
      <c r="BF296" s="150">
        <f t="shared" ref="BF296:BF312" si="65">IF(N296="snížená",J296,0)</f>
        <v>0</v>
      </c>
      <c r="BG296" s="150">
        <f t="shared" ref="BG296:BG312" si="66">IF(N296="zákl. přenesená",J296,0)</f>
        <v>0</v>
      </c>
      <c r="BH296" s="150">
        <f t="shared" ref="BH296:BH312" si="67">IF(N296="sníž. přenesená",J296,0)</f>
        <v>0</v>
      </c>
      <c r="BI296" s="150">
        <f t="shared" ref="BI296:BI312" si="68">IF(N296="nulová",J296,0)</f>
        <v>0</v>
      </c>
      <c r="BJ296" s="2" t="s">
        <v>18</v>
      </c>
      <c r="BK296" s="150">
        <f t="shared" ref="BK296:BK312" si="69">ROUND(I296*H296,2)</f>
        <v>0</v>
      </c>
      <c r="BL296" s="2" t="s">
        <v>144</v>
      </c>
      <c r="BM296" s="149" t="s">
        <v>1069</v>
      </c>
    </row>
    <row r="297" spans="1:65" s="17" customFormat="1" ht="16.5" customHeight="1">
      <c r="A297" s="13"/>
      <c r="B297" s="142"/>
      <c r="C297" s="226" t="s">
        <v>74</v>
      </c>
      <c r="D297" s="226" t="s">
        <v>140</v>
      </c>
      <c r="E297" s="227" t="s">
        <v>1070</v>
      </c>
      <c r="F297" s="228" t="s">
        <v>1071</v>
      </c>
      <c r="G297" s="229" t="s">
        <v>276</v>
      </c>
      <c r="H297" s="230">
        <v>30</v>
      </c>
      <c r="I297" s="143"/>
      <c r="J297" s="259">
        <f t="shared" si="60"/>
        <v>0</v>
      </c>
      <c r="K297" s="144"/>
      <c r="L297" s="14"/>
      <c r="M297" s="145"/>
      <c r="N297" s="146" t="s">
        <v>39</v>
      </c>
      <c r="O297" s="147">
        <v>0</v>
      </c>
      <c r="P297" s="147">
        <f t="shared" si="61"/>
        <v>0</v>
      </c>
      <c r="Q297" s="147">
        <v>0</v>
      </c>
      <c r="R297" s="147">
        <f t="shared" si="62"/>
        <v>0</v>
      </c>
      <c r="S297" s="147">
        <v>0</v>
      </c>
      <c r="T297" s="148">
        <f t="shared" si="63"/>
        <v>0</v>
      </c>
      <c r="U297" s="13"/>
      <c r="V297" s="13"/>
      <c r="W297" s="13"/>
      <c r="X297" s="13"/>
      <c r="Y297" s="13"/>
      <c r="Z297" s="13"/>
      <c r="AA297" s="13"/>
      <c r="AB297" s="13"/>
      <c r="AC297" s="13"/>
      <c r="AD297" s="13"/>
      <c r="AE297" s="13"/>
      <c r="AR297" s="149" t="s">
        <v>144</v>
      </c>
      <c r="AT297" s="149" t="s">
        <v>140</v>
      </c>
      <c r="AU297" s="149" t="s">
        <v>18</v>
      </c>
      <c r="AY297" s="2" t="s">
        <v>137</v>
      </c>
      <c r="BE297" s="150">
        <f t="shared" si="64"/>
        <v>0</v>
      </c>
      <c r="BF297" s="150">
        <f t="shared" si="65"/>
        <v>0</v>
      </c>
      <c r="BG297" s="150">
        <f t="shared" si="66"/>
        <v>0</v>
      </c>
      <c r="BH297" s="150">
        <f t="shared" si="67"/>
        <v>0</v>
      </c>
      <c r="BI297" s="150">
        <f t="shared" si="68"/>
        <v>0</v>
      </c>
      <c r="BJ297" s="2" t="s">
        <v>18</v>
      </c>
      <c r="BK297" s="150">
        <f t="shared" si="69"/>
        <v>0</v>
      </c>
      <c r="BL297" s="2" t="s">
        <v>144</v>
      </c>
      <c r="BM297" s="149" t="s">
        <v>1072</v>
      </c>
    </row>
    <row r="298" spans="1:65" s="17" customFormat="1" ht="21.75" customHeight="1">
      <c r="A298" s="13"/>
      <c r="B298" s="142"/>
      <c r="C298" s="242" t="s">
        <v>198</v>
      </c>
      <c r="D298" s="242" t="s">
        <v>191</v>
      </c>
      <c r="E298" s="243" t="s">
        <v>1073</v>
      </c>
      <c r="F298" s="244" t="s">
        <v>1074</v>
      </c>
      <c r="G298" s="245" t="s">
        <v>256</v>
      </c>
      <c r="H298" s="246">
        <v>10</v>
      </c>
      <c r="I298" s="163"/>
      <c r="J298" s="260">
        <f t="shared" si="60"/>
        <v>0</v>
      </c>
      <c r="K298" s="164"/>
      <c r="L298" s="165"/>
      <c r="M298" s="166"/>
      <c r="N298" s="167" t="s">
        <v>39</v>
      </c>
      <c r="O298" s="147">
        <v>0</v>
      </c>
      <c r="P298" s="147">
        <f t="shared" si="61"/>
        <v>0</v>
      </c>
      <c r="Q298" s="147">
        <v>0</v>
      </c>
      <c r="R298" s="147">
        <f t="shared" si="62"/>
        <v>0</v>
      </c>
      <c r="S298" s="147">
        <v>0</v>
      </c>
      <c r="T298" s="148">
        <f t="shared" si="63"/>
        <v>0</v>
      </c>
      <c r="U298" s="13"/>
      <c r="V298" s="13"/>
      <c r="W298" s="13"/>
      <c r="X298" s="13"/>
      <c r="Y298" s="13"/>
      <c r="Z298" s="13"/>
      <c r="AA298" s="13"/>
      <c r="AB298" s="13"/>
      <c r="AC298" s="13"/>
      <c r="AD298" s="13"/>
      <c r="AE298" s="13"/>
      <c r="AR298" s="149" t="s">
        <v>194</v>
      </c>
      <c r="AT298" s="149" t="s">
        <v>191</v>
      </c>
      <c r="AU298" s="149" t="s">
        <v>18</v>
      </c>
      <c r="AY298" s="2" t="s">
        <v>137</v>
      </c>
      <c r="BE298" s="150">
        <f t="shared" si="64"/>
        <v>0</v>
      </c>
      <c r="BF298" s="150">
        <f t="shared" si="65"/>
        <v>0</v>
      </c>
      <c r="BG298" s="150">
        <f t="shared" si="66"/>
        <v>0</v>
      </c>
      <c r="BH298" s="150">
        <f t="shared" si="67"/>
        <v>0</v>
      </c>
      <c r="BI298" s="150">
        <f t="shared" si="68"/>
        <v>0</v>
      </c>
      <c r="BJ298" s="2" t="s">
        <v>18</v>
      </c>
      <c r="BK298" s="150">
        <f t="shared" si="69"/>
        <v>0</v>
      </c>
      <c r="BL298" s="2" t="s">
        <v>144</v>
      </c>
      <c r="BM298" s="149" t="s">
        <v>1075</v>
      </c>
    </row>
    <row r="299" spans="1:65" s="17" customFormat="1" ht="24.2" customHeight="1">
      <c r="A299" s="13"/>
      <c r="B299" s="142"/>
      <c r="C299" s="226" t="s">
        <v>74</v>
      </c>
      <c r="D299" s="226" t="s">
        <v>140</v>
      </c>
      <c r="E299" s="227" t="s">
        <v>1076</v>
      </c>
      <c r="F299" s="228" t="s">
        <v>1077</v>
      </c>
      <c r="G299" s="229" t="s">
        <v>256</v>
      </c>
      <c r="H299" s="230">
        <v>10</v>
      </c>
      <c r="I299" s="143"/>
      <c r="J299" s="259">
        <f t="shared" si="60"/>
        <v>0</v>
      </c>
      <c r="K299" s="144"/>
      <c r="L299" s="14"/>
      <c r="M299" s="145"/>
      <c r="N299" s="146" t="s">
        <v>39</v>
      </c>
      <c r="O299" s="147">
        <v>0</v>
      </c>
      <c r="P299" s="147">
        <f t="shared" si="61"/>
        <v>0</v>
      </c>
      <c r="Q299" s="147">
        <v>0</v>
      </c>
      <c r="R299" s="147">
        <f t="shared" si="62"/>
        <v>0</v>
      </c>
      <c r="S299" s="147">
        <v>0</v>
      </c>
      <c r="T299" s="148">
        <f t="shared" si="63"/>
        <v>0</v>
      </c>
      <c r="U299" s="13"/>
      <c r="V299" s="13"/>
      <c r="W299" s="13"/>
      <c r="X299" s="13"/>
      <c r="Y299" s="13"/>
      <c r="Z299" s="13"/>
      <c r="AA299" s="13"/>
      <c r="AB299" s="13"/>
      <c r="AC299" s="13"/>
      <c r="AD299" s="13"/>
      <c r="AE299" s="13"/>
      <c r="AR299" s="149" t="s">
        <v>144</v>
      </c>
      <c r="AT299" s="149" t="s">
        <v>140</v>
      </c>
      <c r="AU299" s="149" t="s">
        <v>18</v>
      </c>
      <c r="AY299" s="2" t="s">
        <v>137</v>
      </c>
      <c r="BE299" s="150">
        <f t="shared" si="64"/>
        <v>0</v>
      </c>
      <c r="BF299" s="150">
        <f t="shared" si="65"/>
        <v>0</v>
      </c>
      <c r="BG299" s="150">
        <f t="shared" si="66"/>
        <v>0</v>
      </c>
      <c r="BH299" s="150">
        <f t="shared" si="67"/>
        <v>0</v>
      </c>
      <c r="BI299" s="150">
        <f t="shared" si="68"/>
        <v>0</v>
      </c>
      <c r="BJ299" s="2" t="s">
        <v>18</v>
      </c>
      <c r="BK299" s="150">
        <f t="shared" si="69"/>
        <v>0</v>
      </c>
      <c r="BL299" s="2" t="s">
        <v>144</v>
      </c>
      <c r="BM299" s="149" t="s">
        <v>1078</v>
      </c>
    </row>
    <row r="300" spans="1:65" s="17" customFormat="1" ht="24.2" customHeight="1">
      <c r="A300" s="13"/>
      <c r="B300" s="142"/>
      <c r="C300" s="242" t="s">
        <v>198</v>
      </c>
      <c r="D300" s="242" t="s">
        <v>191</v>
      </c>
      <c r="E300" s="243" t="s">
        <v>1079</v>
      </c>
      <c r="F300" s="244" t="s">
        <v>1080</v>
      </c>
      <c r="G300" s="245" t="s">
        <v>256</v>
      </c>
      <c r="H300" s="246">
        <v>4</v>
      </c>
      <c r="I300" s="163"/>
      <c r="J300" s="260">
        <f t="shared" si="60"/>
        <v>0</v>
      </c>
      <c r="K300" s="164"/>
      <c r="L300" s="165"/>
      <c r="M300" s="166"/>
      <c r="N300" s="167" t="s">
        <v>39</v>
      </c>
      <c r="O300" s="147">
        <v>0</v>
      </c>
      <c r="P300" s="147">
        <f t="shared" si="61"/>
        <v>0</v>
      </c>
      <c r="Q300" s="147">
        <v>0</v>
      </c>
      <c r="R300" s="147">
        <f t="shared" si="62"/>
        <v>0</v>
      </c>
      <c r="S300" s="147">
        <v>0</v>
      </c>
      <c r="T300" s="148">
        <f t="shared" si="63"/>
        <v>0</v>
      </c>
      <c r="U300" s="13"/>
      <c r="V300" s="13"/>
      <c r="W300" s="13"/>
      <c r="X300" s="13"/>
      <c r="Y300" s="13"/>
      <c r="Z300" s="13"/>
      <c r="AA300" s="13"/>
      <c r="AB300" s="13"/>
      <c r="AC300" s="13"/>
      <c r="AD300" s="13"/>
      <c r="AE300" s="13"/>
      <c r="AR300" s="149" t="s">
        <v>194</v>
      </c>
      <c r="AT300" s="149" t="s">
        <v>191</v>
      </c>
      <c r="AU300" s="149" t="s">
        <v>18</v>
      </c>
      <c r="AY300" s="2" t="s">
        <v>137</v>
      </c>
      <c r="BE300" s="150">
        <f t="shared" si="64"/>
        <v>0</v>
      </c>
      <c r="BF300" s="150">
        <f t="shared" si="65"/>
        <v>0</v>
      </c>
      <c r="BG300" s="150">
        <f t="shared" si="66"/>
        <v>0</v>
      </c>
      <c r="BH300" s="150">
        <f t="shared" si="67"/>
        <v>0</v>
      </c>
      <c r="BI300" s="150">
        <f t="shared" si="68"/>
        <v>0</v>
      </c>
      <c r="BJ300" s="2" t="s">
        <v>18</v>
      </c>
      <c r="BK300" s="150">
        <f t="shared" si="69"/>
        <v>0</v>
      </c>
      <c r="BL300" s="2" t="s">
        <v>144</v>
      </c>
      <c r="BM300" s="149" t="s">
        <v>1081</v>
      </c>
    </row>
    <row r="301" spans="1:65" s="17" customFormat="1" ht="24.2" customHeight="1">
      <c r="A301" s="13"/>
      <c r="B301" s="142"/>
      <c r="C301" s="226" t="s">
        <v>74</v>
      </c>
      <c r="D301" s="226" t="s">
        <v>140</v>
      </c>
      <c r="E301" s="227" t="s">
        <v>1082</v>
      </c>
      <c r="F301" s="228" t="s">
        <v>1083</v>
      </c>
      <c r="G301" s="229" t="s">
        <v>256</v>
      </c>
      <c r="H301" s="230">
        <v>4</v>
      </c>
      <c r="I301" s="143"/>
      <c r="J301" s="259">
        <f t="shared" si="60"/>
        <v>0</v>
      </c>
      <c r="K301" s="144"/>
      <c r="L301" s="14"/>
      <c r="M301" s="145"/>
      <c r="N301" s="146" t="s">
        <v>39</v>
      </c>
      <c r="O301" s="147">
        <v>0</v>
      </c>
      <c r="P301" s="147">
        <f t="shared" si="61"/>
        <v>0</v>
      </c>
      <c r="Q301" s="147">
        <v>0</v>
      </c>
      <c r="R301" s="147">
        <f t="shared" si="62"/>
        <v>0</v>
      </c>
      <c r="S301" s="147">
        <v>0</v>
      </c>
      <c r="T301" s="148">
        <f t="shared" si="63"/>
        <v>0</v>
      </c>
      <c r="U301" s="13"/>
      <c r="V301" s="13"/>
      <c r="W301" s="13"/>
      <c r="X301" s="13"/>
      <c r="Y301" s="13"/>
      <c r="Z301" s="13"/>
      <c r="AA301" s="13"/>
      <c r="AB301" s="13"/>
      <c r="AC301" s="13"/>
      <c r="AD301" s="13"/>
      <c r="AE301" s="13"/>
      <c r="AR301" s="149" t="s">
        <v>144</v>
      </c>
      <c r="AT301" s="149" t="s">
        <v>140</v>
      </c>
      <c r="AU301" s="149" t="s">
        <v>18</v>
      </c>
      <c r="AY301" s="2" t="s">
        <v>137</v>
      </c>
      <c r="BE301" s="150">
        <f t="shared" si="64"/>
        <v>0</v>
      </c>
      <c r="BF301" s="150">
        <f t="shared" si="65"/>
        <v>0</v>
      </c>
      <c r="BG301" s="150">
        <f t="shared" si="66"/>
        <v>0</v>
      </c>
      <c r="BH301" s="150">
        <f t="shared" si="67"/>
        <v>0</v>
      </c>
      <c r="BI301" s="150">
        <f t="shared" si="68"/>
        <v>0</v>
      </c>
      <c r="BJ301" s="2" t="s">
        <v>18</v>
      </c>
      <c r="BK301" s="150">
        <f t="shared" si="69"/>
        <v>0</v>
      </c>
      <c r="BL301" s="2" t="s">
        <v>144</v>
      </c>
      <c r="BM301" s="149" t="s">
        <v>1084</v>
      </c>
    </row>
    <row r="302" spans="1:65" s="17" customFormat="1" ht="16.5" customHeight="1">
      <c r="A302" s="13"/>
      <c r="B302" s="142"/>
      <c r="C302" s="242" t="s">
        <v>198</v>
      </c>
      <c r="D302" s="242" t="s">
        <v>191</v>
      </c>
      <c r="E302" s="243" t="s">
        <v>1085</v>
      </c>
      <c r="F302" s="244" t="s">
        <v>1086</v>
      </c>
      <c r="G302" s="245" t="s">
        <v>256</v>
      </c>
      <c r="H302" s="246">
        <v>4</v>
      </c>
      <c r="I302" s="163"/>
      <c r="J302" s="260">
        <f t="shared" si="60"/>
        <v>0</v>
      </c>
      <c r="K302" s="164"/>
      <c r="L302" s="165"/>
      <c r="M302" s="166"/>
      <c r="N302" s="167" t="s">
        <v>39</v>
      </c>
      <c r="O302" s="147">
        <v>0</v>
      </c>
      <c r="P302" s="147">
        <f t="shared" si="61"/>
        <v>0</v>
      </c>
      <c r="Q302" s="147">
        <v>0</v>
      </c>
      <c r="R302" s="147">
        <f t="shared" si="62"/>
        <v>0</v>
      </c>
      <c r="S302" s="147">
        <v>0</v>
      </c>
      <c r="T302" s="148">
        <f t="shared" si="63"/>
        <v>0</v>
      </c>
      <c r="U302" s="13"/>
      <c r="V302" s="13"/>
      <c r="W302" s="13"/>
      <c r="X302" s="13"/>
      <c r="Y302" s="13"/>
      <c r="Z302" s="13"/>
      <c r="AA302" s="13"/>
      <c r="AB302" s="13"/>
      <c r="AC302" s="13"/>
      <c r="AD302" s="13"/>
      <c r="AE302" s="13"/>
      <c r="AR302" s="149" t="s">
        <v>194</v>
      </c>
      <c r="AT302" s="149" t="s">
        <v>191</v>
      </c>
      <c r="AU302" s="149" t="s">
        <v>18</v>
      </c>
      <c r="AY302" s="2" t="s">
        <v>137</v>
      </c>
      <c r="BE302" s="150">
        <f t="shared" si="64"/>
        <v>0</v>
      </c>
      <c r="BF302" s="150">
        <f t="shared" si="65"/>
        <v>0</v>
      </c>
      <c r="BG302" s="150">
        <f t="shared" si="66"/>
        <v>0</v>
      </c>
      <c r="BH302" s="150">
        <f t="shared" si="67"/>
        <v>0</v>
      </c>
      <c r="BI302" s="150">
        <f t="shared" si="68"/>
        <v>0</v>
      </c>
      <c r="BJ302" s="2" t="s">
        <v>18</v>
      </c>
      <c r="BK302" s="150">
        <f t="shared" si="69"/>
        <v>0</v>
      </c>
      <c r="BL302" s="2" t="s">
        <v>144</v>
      </c>
      <c r="BM302" s="149" t="s">
        <v>1087</v>
      </c>
    </row>
    <row r="303" spans="1:65" s="17" customFormat="1" ht="16.5" customHeight="1">
      <c r="A303" s="13"/>
      <c r="B303" s="142"/>
      <c r="C303" s="226" t="s">
        <v>74</v>
      </c>
      <c r="D303" s="226" t="s">
        <v>140</v>
      </c>
      <c r="E303" s="227" t="s">
        <v>1088</v>
      </c>
      <c r="F303" s="228" t="s">
        <v>1089</v>
      </c>
      <c r="G303" s="229" t="s">
        <v>256</v>
      </c>
      <c r="H303" s="230">
        <v>4</v>
      </c>
      <c r="I303" s="143"/>
      <c r="J303" s="259">
        <f t="shared" si="60"/>
        <v>0</v>
      </c>
      <c r="K303" s="144"/>
      <c r="L303" s="14"/>
      <c r="M303" s="145"/>
      <c r="N303" s="146" t="s">
        <v>39</v>
      </c>
      <c r="O303" s="147">
        <v>0</v>
      </c>
      <c r="P303" s="147">
        <f t="shared" si="61"/>
        <v>0</v>
      </c>
      <c r="Q303" s="147">
        <v>0</v>
      </c>
      <c r="R303" s="147">
        <f t="shared" si="62"/>
        <v>0</v>
      </c>
      <c r="S303" s="147">
        <v>0</v>
      </c>
      <c r="T303" s="148">
        <f t="shared" si="63"/>
        <v>0</v>
      </c>
      <c r="U303" s="13"/>
      <c r="V303" s="13"/>
      <c r="W303" s="13"/>
      <c r="X303" s="13"/>
      <c r="Y303" s="13"/>
      <c r="Z303" s="13"/>
      <c r="AA303" s="13"/>
      <c r="AB303" s="13"/>
      <c r="AC303" s="13"/>
      <c r="AD303" s="13"/>
      <c r="AE303" s="13"/>
      <c r="AR303" s="149" t="s">
        <v>144</v>
      </c>
      <c r="AT303" s="149" t="s">
        <v>140</v>
      </c>
      <c r="AU303" s="149" t="s">
        <v>18</v>
      </c>
      <c r="AY303" s="2" t="s">
        <v>137</v>
      </c>
      <c r="BE303" s="150">
        <f t="shared" si="64"/>
        <v>0</v>
      </c>
      <c r="BF303" s="150">
        <f t="shared" si="65"/>
        <v>0</v>
      </c>
      <c r="BG303" s="150">
        <f t="shared" si="66"/>
        <v>0</v>
      </c>
      <c r="BH303" s="150">
        <f t="shared" si="67"/>
        <v>0</v>
      </c>
      <c r="BI303" s="150">
        <f t="shared" si="68"/>
        <v>0</v>
      </c>
      <c r="BJ303" s="2" t="s">
        <v>18</v>
      </c>
      <c r="BK303" s="150">
        <f t="shared" si="69"/>
        <v>0</v>
      </c>
      <c r="BL303" s="2" t="s">
        <v>144</v>
      </c>
      <c r="BM303" s="149" t="s">
        <v>1090</v>
      </c>
    </row>
    <row r="304" spans="1:65" s="17" customFormat="1" ht="16.5" customHeight="1">
      <c r="A304" s="13"/>
      <c r="B304" s="142"/>
      <c r="C304" s="242" t="s">
        <v>283</v>
      </c>
      <c r="D304" s="242" t="s">
        <v>191</v>
      </c>
      <c r="E304" s="243" t="s">
        <v>1091</v>
      </c>
      <c r="F304" s="244" t="s">
        <v>1092</v>
      </c>
      <c r="G304" s="245" t="s">
        <v>256</v>
      </c>
      <c r="H304" s="246">
        <v>8</v>
      </c>
      <c r="I304" s="163"/>
      <c r="J304" s="260">
        <f t="shared" si="60"/>
        <v>0</v>
      </c>
      <c r="K304" s="164"/>
      <c r="L304" s="165"/>
      <c r="M304" s="166"/>
      <c r="N304" s="167" t="s">
        <v>39</v>
      </c>
      <c r="O304" s="147">
        <v>0</v>
      </c>
      <c r="P304" s="147">
        <f t="shared" si="61"/>
        <v>0</v>
      </c>
      <c r="Q304" s="147">
        <v>0</v>
      </c>
      <c r="R304" s="147">
        <f t="shared" si="62"/>
        <v>0</v>
      </c>
      <c r="S304" s="147">
        <v>0</v>
      </c>
      <c r="T304" s="148">
        <f t="shared" si="63"/>
        <v>0</v>
      </c>
      <c r="U304" s="13"/>
      <c r="V304" s="13"/>
      <c r="W304" s="13"/>
      <c r="X304" s="13"/>
      <c r="Y304" s="13"/>
      <c r="Z304" s="13"/>
      <c r="AA304" s="13"/>
      <c r="AB304" s="13"/>
      <c r="AC304" s="13"/>
      <c r="AD304" s="13"/>
      <c r="AE304" s="13"/>
      <c r="AR304" s="149" t="s">
        <v>194</v>
      </c>
      <c r="AT304" s="149" t="s">
        <v>191</v>
      </c>
      <c r="AU304" s="149" t="s">
        <v>18</v>
      </c>
      <c r="AY304" s="2" t="s">
        <v>137</v>
      </c>
      <c r="BE304" s="150">
        <f t="shared" si="64"/>
        <v>0</v>
      </c>
      <c r="BF304" s="150">
        <f t="shared" si="65"/>
        <v>0</v>
      </c>
      <c r="BG304" s="150">
        <f t="shared" si="66"/>
        <v>0</v>
      </c>
      <c r="BH304" s="150">
        <f t="shared" si="67"/>
        <v>0</v>
      </c>
      <c r="BI304" s="150">
        <f t="shared" si="68"/>
        <v>0</v>
      </c>
      <c r="BJ304" s="2" t="s">
        <v>18</v>
      </c>
      <c r="BK304" s="150">
        <f t="shared" si="69"/>
        <v>0</v>
      </c>
      <c r="BL304" s="2" t="s">
        <v>144</v>
      </c>
      <c r="BM304" s="149" t="s">
        <v>1093</v>
      </c>
    </row>
    <row r="305" spans="1:65" s="17" customFormat="1" ht="21.75" customHeight="1">
      <c r="A305" s="13"/>
      <c r="B305" s="142"/>
      <c r="C305" s="226" t="s">
        <v>74</v>
      </c>
      <c r="D305" s="226" t="s">
        <v>140</v>
      </c>
      <c r="E305" s="227" t="s">
        <v>1094</v>
      </c>
      <c r="F305" s="228" t="s">
        <v>1095</v>
      </c>
      <c r="G305" s="229" t="s">
        <v>256</v>
      </c>
      <c r="H305" s="230">
        <v>8</v>
      </c>
      <c r="I305" s="143"/>
      <c r="J305" s="259">
        <f t="shared" si="60"/>
        <v>0</v>
      </c>
      <c r="K305" s="144"/>
      <c r="L305" s="14"/>
      <c r="M305" s="145"/>
      <c r="N305" s="146" t="s">
        <v>39</v>
      </c>
      <c r="O305" s="147">
        <v>0</v>
      </c>
      <c r="P305" s="147">
        <f t="shared" si="61"/>
        <v>0</v>
      </c>
      <c r="Q305" s="147">
        <v>0</v>
      </c>
      <c r="R305" s="147">
        <f t="shared" si="62"/>
        <v>0</v>
      </c>
      <c r="S305" s="147">
        <v>0</v>
      </c>
      <c r="T305" s="148">
        <f t="shared" si="63"/>
        <v>0</v>
      </c>
      <c r="U305" s="13"/>
      <c r="V305" s="13"/>
      <c r="W305" s="13"/>
      <c r="X305" s="13"/>
      <c r="Y305" s="13"/>
      <c r="Z305" s="13"/>
      <c r="AA305" s="13"/>
      <c r="AB305" s="13"/>
      <c r="AC305" s="13"/>
      <c r="AD305" s="13"/>
      <c r="AE305" s="13"/>
      <c r="AR305" s="149" t="s">
        <v>144</v>
      </c>
      <c r="AT305" s="149" t="s">
        <v>140</v>
      </c>
      <c r="AU305" s="149" t="s">
        <v>18</v>
      </c>
      <c r="AY305" s="2" t="s">
        <v>137</v>
      </c>
      <c r="BE305" s="150">
        <f t="shared" si="64"/>
        <v>0</v>
      </c>
      <c r="BF305" s="150">
        <f t="shared" si="65"/>
        <v>0</v>
      </c>
      <c r="BG305" s="150">
        <f t="shared" si="66"/>
        <v>0</v>
      </c>
      <c r="BH305" s="150">
        <f t="shared" si="67"/>
        <v>0</v>
      </c>
      <c r="BI305" s="150">
        <f t="shared" si="68"/>
        <v>0</v>
      </c>
      <c r="BJ305" s="2" t="s">
        <v>18</v>
      </c>
      <c r="BK305" s="150">
        <f t="shared" si="69"/>
        <v>0</v>
      </c>
      <c r="BL305" s="2" t="s">
        <v>144</v>
      </c>
      <c r="BM305" s="149" t="s">
        <v>1096</v>
      </c>
    </row>
    <row r="306" spans="1:65" s="17" customFormat="1" ht="16.5" customHeight="1">
      <c r="A306" s="13"/>
      <c r="B306" s="142"/>
      <c r="C306" s="242" t="s">
        <v>283</v>
      </c>
      <c r="D306" s="242" t="s">
        <v>191</v>
      </c>
      <c r="E306" s="243" t="s">
        <v>1097</v>
      </c>
      <c r="F306" s="244" t="s">
        <v>1098</v>
      </c>
      <c r="G306" s="245" t="s">
        <v>256</v>
      </c>
      <c r="H306" s="246">
        <v>20</v>
      </c>
      <c r="I306" s="163"/>
      <c r="J306" s="260">
        <f t="shared" si="60"/>
        <v>0</v>
      </c>
      <c r="K306" s="164"/>
      <c r="L306" s="165"/>
      <c r="M306" s="166"/>
      <c r="N306" s="167" t="s">
        <v>39</v>
      </c>
      <c r="O306" s="147">
        <v>0</v>
      </c>
      <c r="P306" s="147">
        <f t="shared" si="61"/>
        <v>0</v>
      </c>
      <c r="Q306" s="147">
        <v>0</v>
      </c>
      <c r="R306" s="147">
        <f t="shared" si="62"/>
        <v>0</v>
      </c>
      <c r="S306" s="147">
        <v>0</v>
      </c>
      <c r="T306" s="148">
        <f t="shared" si="63"/>
        <v>0</v>
      </c>
      <c r="U306" s="13"/>
      <c r="V306" s="13"/>
      <c r="W306" s="13"/>
      <c r="X306" s="13"/>
      <c r="Y306" s="13"/>
      <c r="Z306" s="13"/>
      <c r="AA306" s="13"/>
      <c r="AB306" s="13"/>
      <c r="AC306" s="13"/>
      <c r="AD306" s="13"/>
      <c r="AE306" s="13"/>
      <c r="AR306" s="149" t="s">
        <v>194</v>
      </c>
      <c r="AT306" s="149" t="s">
        <v>191</v>
      </c>
      <c r="AU306" s="149" t="s">
        <v>18</v>
      </c>
      <c r="AY306" s="2" t="s">
        <v>137</v>
      </c>
      <c r="BE306" s="150">
        <f t="shared" si="64"/>
        <v>0</v>
      </c>
      <c r="BF306" s="150">
        <f t="shared" si="65"/>
        <v>0</v>
      </c>
      <c r="BG306" s="150">
        <f t="shared" si="66"/>
        <v>0</v>
      </c>
      <c r="BH306" s="150">
        <f t="shared" si="67"/>
        <v>0</v>
      </c>
      <c r="BI306" s="150">
        <f t="shared" si="68"/>
        <v>0</v>
      </c>
      <c r="BJ306" s="2" t="s">
        <v>18</v>
      </c>
      <c r="BK306" s="150">
        <f t="shared" si="69"/>
        <v>0</v>
      </c>
      <c r="BL306" s="2" t="s">
        <v>144</v>
      </c>
      <c r="BM306" s="149" t="s">
        <v>1099</v>
      </c>
    </row>
    <row r="307" spans="1:65" s="17" customFormat="1" ht="16.5" customHeight="1">
      <c r="A307" s="13"/>
      <c r="B307" s="142"/>
      <c r="C307" s="226" t="s">
        <v>74</v>
      </c>
      <c r="D307" s="226" t="s">
        <v>140</v>
      </c>
      <c r="E307" s="227" t="s">
        <v>1100</v>
      </c>
      <c r="F307" s="228" t="s">
        <v>1101</v>
      </c>
      <c r="G307" s="229" t="s">
        <v>256</v>
      </c>
      <c r="H307" s="230">
        <v>20</v>
      </c>
      <c r="I307" s="143"/>
      <c r="J307" s="259">
        <f t="shared" si="60"/>
        <v>0</v>
      </c>
      <c r="K307" s="144"/>
      <c r="L307" s="14"/>
      <c r="M307" s="145"/>
      <c r="N307" s="146" t="s">
        <v>39</v>
      </c>
      <c r="O307" s="147">
        <v>0</v>
      </c>
      <c r="P307" s="147">
        <f t="shared" si="61"/>
        <v>0</v>
      </c>
      <c r="Q307" s="147">
        <v>0</v>
      </c>
      <c r="R307" s="147">
        <f t="shared" si="62"/>
        <v>0</v>
      </c>
      <c r="S307" s="147">
        <v>0</v>
      </c>
      <c r="T307" s="148">
        <f t="shared" si="63"/>
        <v>0</v>
      </c>
      <c r="U307" s="13"/>
      <c r="V307" s="13"/>
      <c r="W307" s="13"/>
      <c r="X307" s="13"/>
      <c r="Y307" s="13"/>
      <c r="Z307" s="13"/>
      <c r="AA307" s="13"/>
      <c r="AB307" s="13"/>
      <c r="AC307" s="13"/>
      <c r="AD307" s="13"/>
      <c r="AE307" s="13"/>
      <c r="AR307" s="149" t="s">
        <v>144</v>
      </c>
      <c r="AT307" s="149" t="s">
        <v>140</v>
      </c>
      <c r="AU307" s="149" t="s">
        <v>18</v>
      </c>
      <c r="AY307" s="2" t="s">
        <v>137</v>
      </c>
      <c r="BE307" s="150">
        <f t="shared" si="64"/>
        <v>0</v>
      </c>
      <c r="BF307" s="150">
        <f t="shared" si="65"/>
        <v>0</v>
      </c>
      <c r="BG307" s="150">
        <f t="shared" si="66"/>
        <v>0</v>
      </c>
      <c r="BH307" s="150">
        <f t="shared" si="67"/>
        <v>0</v>
      </c>
      <c r="BI307" s="150">
        <f t="shared" si="68"/>
        <v>0</v>
      </c>
      <c r="BJ307" s="2" t="s">
        <v>18</v>
      </c>
      <c r="BK307" s="150">
        <f t="shared" si="69"/>
        <v>0</v>
      </c>
      <c r="BL307" s="2" t="s">
        <v>144</v>
      </c>
      <c r="BM307" s="149" t="s">
        <v>1102</v>
      </c>
    </row>
    <row r="308" spans="1:65" s="17" customFormat="1" ht="16.5" customHeight="1">
      <c r="A308" s="13"/>
      <c r="B308" s="142"/>
      <c r="C308" s="242" t="s">
        <v>283</v>
      </c>
      <c r="D308" s="242" t="s">
        <v>191</v>
      </c>
      <c r="E308" s="243" t="s">
        <v>1103</v>
      </c>
      <c r="F308" s="244" t="s">
        <v>1104</v>
      </c>
      <c r="G308" s="245" t="s">
        <v>256</v>
      </c>
      <c r="H308" s="246">
        <v>20</v>
      </c>
      <c r="I308" s="163"/>
      <c r="J308" s="260">
        <f t="shared" si="60"/>
        <v>0</v>
      </c>
      <c r="K308" s="164"/>
      <c r="L308" s="165"/>
      <c r="M308" s="166"/>
      <c r="N308" s="167" t="s">
        <v>39</v>
      </c>
      <c r="O308" s="147">
        <v>0</v>
      </c>
      <c r="P308" s="147">
        <f t="shared" si="61"/>
        <v>0</v>
      </c>
      <c r="Q308" s="147">
        <v>0</v>
      </c>
      <c r="R308" s="147">
        <f t="shared" si="62"/>
        <v>0</v>
      </c>
      <c r="S308" s="147">
        <v>0</v>
      </c>
      <c r="T308" s="148">
        <f t="shared" si="63"/>
        <v>0</v>
      </c>
      <c r="U308" s="13"/>
      <c r="V308" s="13"/>
      <c r="W308" s="13"/>
      <c r="X308" s="13"/>
      <c r="Y308" s="13"/>
      <c r="Z308" s="13"/>
      <c r="AA308" s="13"/>
      <c r="AB308" s="13"/>
      <c r="AC308" s="13"/>
      <c r="AD308" s="13"/>
      <c r="AE308" s="13"/>
      <c r="AR308" s="149" t="s">
        <v>194</v>
      </c>
      <c r="AT308" s="149" t="s">
        <v>191</v>
      </c>
      <c r="AU308" s="149" t="s">
        <v>18</v>
      </c>
      <c r="AY308" s="2" t="s">
        <v>137</v>
      </c>
      <c r="BE308" s="150">
        <f t="shared" si="64"/>
        <v>0</v>
      </c>
      <c r="BF308" s="150">
        <f t="shared" si="65"/>
        <v>0</v>
      </c>
      <c r="BG308" s="150">
        <f t="shared" si="66"/>
        <v>0</v>
      </c>
      <c r="BH308" s="150">
        <f t="shared" si="67"/>
        <v>0</v>
      </c>
      <c r="BI308" s="150">
        <f t="shared" si="68"/>
        <v>0</v>
      </c>
      <c r="BJ308" s="2" t="s">
        <v>18</v>
      </c>
      <c r="BK308" s="150">
        <f t="shared" si="69"/>
        <v>0</v>
      </c>
      <c r="BL308" s="2" t="s">
        <v>144</v>
      </c>
      <c r="BM308" s="149" t="s">
        <v>1105</v>
      </c>
    </row>
    <row r="309" spans="1:65" s="17" customFormat="1" ht="16.5" customHeight="1">
      <c r="A309" s="13"/>
      <c r="B309" s="142"/>
      <c r="C309" s="226" t="s">
        <v>74</v>
      </c>
      <c r="D309" s="226" t="s">
        <v>140</v>
      </c>
      <c r="E309" s="227" t="s">
        <v>1106</v>
      </c>
      <c r="F309" s="228" t="s">
        <v>1107</v>
      </c>
      <c r="G309" s="229" t="s">
        <v>256</v>
      </c>
      <c r="H309" s="230">
        <v>20</v>
      </c>
      <c r="I309" s="143"/>
      <c r="J309" s="259">
        <f t="shared" si="60"/>
        <v>0</v>
      </c>
      <c r="K309" s="144"/>
      <c r="L309" s="14"/>
      <c r="M309" s="145"/>
      <c r="N309" s="146" t="s">
        <v>39</v>
      </c>
      <c r="O309" s="147">
        <v>0</v>
      </c>
      <c r="P309" s="147">
        <f t="shared" si="61"/>
        <v>0</v>
      </c>
      <c r="Q309" s="147">
        <v>0</v>
      </c>
      <c r="R309" s="147">
        <f t="shared" si="62"/>
        <v>0</v>
      </c>
      <c r="S309" s="147">
        <v>0</v>
      </c>
      <c r="T309" s="148">
        <f t="shared" si="63"/>
        <v>0</v>
      </c>
      <c r="U309" s="13"/>
      <c r="V309" s="13"/>
      <c r="W309" s="13"/>
      <c r="X309" s="13"/>
      <c r="Y309" s="13"/>
      <c r="Z309" s="13"/>
      <c r="AA309" s="13"/>
      <c r="AB309" s="13"/>
      <c r="AC309" s="13"/>
      <c r="AD309" s="13"/>
      <c r="AE309" s="13"/>
      <c r="AR309" s="149" t="s">
        <v>144</v>
      </c>
      <c r="AT309" s="149" t="s">
        <v>140</v>
      </c>
      <c r="AU309" s="149" t="s">
        <v>18</v>
      </c>
      <c r="AY309" s="2" t="s">
        <v>137</v>
      </c>
      <c r="BE309" s="150">
        <f t="shared" si="64"/>
        <v>0</v>
      </c>
      <c r="BF309" s="150">
        <f t="shared" si="65"/>
        <v>0</v>
      </c>
      <c r="BG309" s="150">
        <f t="shared" si="66"/>
        <v>0</v>
      </c>
      <c r="BH309" s="150">
        <f t="shared" si="67"/>
        <v>0</v>
      </c>
      <c r="BI309" s="150">
        <f t="shared" si="68"/>
        <v>0</v>
      </c>
      <c r="BJ309" s="2" t="s">
        <v>18</v>
      </c>
      <c r="BK309" s="150">
        <f t="shared" si="69"/>
        <v>0</v>
      </c>
      <c r="BL309" s="2" t="s">
        <v>144</v>
      </c>
      <c r="BM309" s="149" t="s">
        <v>1108</v>
      </c>
    </row>
    <row r="310" spans="1:65" s="17" customFormat="1" ht="16.5" customHeight="1">
      <c r="A310" s="13"/>
      <c r="B310" s="142"/>
      <c r="C310" s="242" t="s">
        <v>283</v>
      </c>
      <c r="D310" s="242" t="s">
        <v>191</v>
      </c>
      <c r="E310" s="243" t="s">
        <v>1109</v>
      </c>
      <c r="F310" s="244" t="s">
        <v>1110</v>
      </c>
      <c r="G310" s="245" t="s">
        <v>1111</v>
      </c>
      <c r="H310" s="246">
        <v>1</v>
      </c>
      <c r="I310" s="163"/>
      <c r="J310" s="260">
        <f t="shared" si="60"/>
        <v>0</v>
      </c>
      <c r="K310" s="164"/>
      <c r="L310" s="165"/>
      <c r="M310" s="166"/>
      <c r="N310" s="167" t="s">
        <v>39</v>
      </c>
      <c r="O310" s="147">
        <v>0</v>
      </c>
      <c r="P310" s="147">
        <f t="shared" si="61"/>
        <v>0</v>
      </c>
      <c r="Q310" s="147">
        <v>0</v>
      </c>
      <c r="R310" s="147">
        <f t="shared" si="62"/>
        <v>0</v>
      </c>
      <c r="S310" s="147">
        <v>0</v>
      </c>
      <c r="T310" s="148">
        <f t="shared" si="63"/>
        <v>0</v>
      </c>
      <c r="U310" s="13"/>
      <c r="V310" s="13"/>
      <c r="W310" s="13"/>
      <c r="X310" s="13"/>
      <c r="Y310" s="13"/>
      <c r="Z310" s="13"/>
      <c r="AA310" s="13"/>
      <c r="AB310" s="13"/>
      <c r="AC310" s="13"/>
      <c r="AD310" s="13"/>
      <c r="AE310" s="13"/>
      <c r="AR310" s="149" t="s">
        <v>194</v>
      </c>
      <c r="AT310" s="149" t="s">
        <v>191</v>
      </c>
      <c r="AU310" s="149" t="s">
        <v>18</v>
      </c>
      <c r="AY310" s="2" t="s">
        <v>137</v>
      </c>
      <c r="BE310" s="150">
        <f t="shared" si="64"/>
        <v>0</v>
      </c>
      <c r="BF310" s="150">
        <f t="shared" si="65"/>
        <v>0</v>
      </c>
      <c r="BG310" s="150">
        <f t="shared" si="66"/>
        <v>0</v>
      </c>
      <c r="BH310" s="150">
        <f t="shared" si="67"/>
        <v>0</v>
      </c>
      <c r="BI310" s="150">
        <f t="shared" si="68"/>
        <v>0</v>
      </c>
      <c r="BJ310" s="2" t="s">
        <v>18</v>
      </c>
      <c r="BK310" s="150">
        <f t="shared" si="69"/>
        <v>0</v>
      </c>
      <c r="BL310" s="2" t="s">
        <v>144</v>
      </c>
      <c r="BM310" s="149" t="s">
        <v>1112</v>
      </c>
    </row>
    <row r="311" spans="1:65" s="17" customFormat="1" ht="16.5" customHeight="1">
      <c r="A311" s="13"/>
      <c r="B311" s="142"/>
      <c r="C311" s="242" t="s">
        <v>283</v>
      </c>
      <c r="D311" s="242" t="s">
        <v>191</v>
      </c>
      <c r="E311" s="243" t="s">
        <v>1113</v>
      </c>
      <c r="F311" s="244" t="s">
        <v>1114</v>
      </c>
      <c r="G311" s="245" t="s">
        <v>256</v>
      </c>
      <c r="H311" s="246">
        <v>4</v>
      </c>
      <c r="I311" s="163"/>
      <c r="J311" s="260">
        <f t="shared" si="60"/>
        <v>0</v>
      </c>
      <c r="K311" s="164"/>
      <c r="L311" s="165"/>
      <c r="M311" s="166"/>
      <c r="N311" s="167" t="s">
        <v>39</v>
      </c>
      <c r="O311" s="147">
        <v>0</v>
      </c>
      <c r="P311" s="147">
        <f t="shared" si="61"/>
        <v>0</v>
      </c>
      <c r="Q311" s="147">
        <v>0</v>
      </c>
      <c r="R311" s="147">
        <f t="shared" si="62"/>
        <v>0</v>
      </c>
      <c r="S311" s="147">
        <v>0</v>
      </c>
      <c r="T311" s="148">
        <f t="shared" si="63"/>
        <v>0</v>
      </c>
      <c r="U311" s="13"/>
      <c r="V311" s="13"/>
      <c r="W311" s="13"/>
      <c r="X311" s="13"/>
      <c r="Y311" s="13"/>
      <c r="Z311" s="13"/>
      <c r="AA311" s="13"/>
      <c r="AB311" s="13"/>
      <c r="AC311" s="13"/>
      <c r="AD311" s="13"/>
      <c r="AE311" s="13"/>
      <c r="AR311" s="149" t="s">
        <v>194</v>
      </c>
      <c r="AT311" s="149" t="s">
        <v>191</v>
      </c>
      <c r="AU311" s="149" t="s">
        <v>18</v>
      </c>
      <c r="AY311" s="2" t="s">
        <v>137</v>
      </c>
      <c r="BE311" s="150">
        <f t="shared" si="64"/>
        <v>0</v>
      </c>
      <c r="BF311" s="150">
        <f t="shared" si="65"/>
        <v>0</v>
      </c>
      <c r="BG311" s="150">
        <f t="shared" si="66"/>
        <v>0</v>
      </c>
      <c r="BH311" s="150">
        <f t="shared" si="67"/>
        <v>0</v>
      </c>
      <c r="BI311" s="150">
        <f t="shared" si="68"/>
        <v>0</v>
      </c>
      <c r="BJ311" s="2" t="s">
        <v>18</v>
      </c>
      <c r="BK311" s="150">
        <f t="shared" si="69"/>
        <v>0</v>
      </c>
      <c r="BL311" s="2" t="s">
        <v>144</v>
      </c>
      <c r="BM311" s="149" t="s">
        <v>1115</v>
      </c>
    </row>
    <row r="312" spans="1:65" s="17" customFormat="1" ht="16.5" customHeight="1">
      <c r="A312" s="13"/>
      <c r="B312" s="142"/>
      <c r="C312" s="226" t="s">
        <v>74</v>
      </c>
      <c r="D312" s="226" t="s">
        <v>140</v>
      </c>
      <c r="E312" s="227" t="s">
        <v>1116</v>
      </c>
      <c r="F312" s="228" t="s">
        <v>1117</v>
      </c>
      <c r="G312" s="229" t="s">
        <v>256</v>
      </c>
      <c r="H312" s="230">
        <v>4</v>
      </c>
      <c r="I312" s="143"/>
      <c r="J312" s="259">
        <f t="shared" si="60"/>
        <v>0</v>
      </c>
      <c r="K312" s="144"/>
      <c r="L312" s="14"/>
      <c r="M312" s="145"/>
      <c r="N312" s="146" t="s">
        <v>39</v>
      </c>
      <c r="O312" s="147">
        <v>0</v>
      </c>
      <c r="P312" s="147">
        <f t="shared" si="61"/>
        <v>0</v>
      </c>
      <c r="Q312" s="147">
        <v>0</v>
      </c>
      <c r="R312" s="147">
        <f t="shared" si="62"/>
        <v>0</v>
      </c>
      <c r="S312" s="147">
        <v>0</v>
      </c>
      <c r="T312" s="148">
        <f t="shared" si="63"/>
        <v>0</v>
      </c>
      <c r="U312" s="13"/>
      <c r="V312" s="13"/>
      <c r="W312" s="13"/>
      <c r="X312" s="13"/>
      <c r="Y312" s="13"/>
      <c r="Z312" s="13"/>
      <c r="AA312" s="13"/>
      <c r="AB312" s="13"/>
      <c r="AC312" s="13"/>
      <c r="AD312" s="13"/>
      <c r="AE312" s="13"/>
      <c r="AR312" s="149" t="s">
        <v>144</v>
      </c>
      <c r="AT312" s="149" t="s">
        <v>140</v>
      </c>
      <c r="AU312" s="149" t="s">
        <v>18</v>
      </c>
      <c r="AY312" s="2" t="s">
        <v>137</v>
      </c>
      <c r="BE312" s="150">
        <f t="shared" si="64"/>
        <v>0</v>
      </c>
      <c r="BF312" s="150">
        <f t="shared" si="65"/>
        <v>0</v>
      </c>
      <c r="BG312" s="150">
        <f t="shared" si="66"/>
        <v>0</v>
      </c>
      <c r="BH312" s="150">
        <f t="shared" si="67"/>
        <v>0</v>
      </c>
      <c r="BI312" s="150">
        <f t="shared" si="68"/>
        <v>0</v>
      </c>
      <c r="BJ312" s="2" t="s">
        <v>18</v>
      </c>
      <c r="BK312" s="150">
        <f t="shared" si="69"/>
        <v>0</v>
      </c>
      <c r="BL312" s="2" t="s">
        <v>144</v>
      </c>
      <c r="BM312" s="149" t="s">
        <v>1118</v>
      </c>
    </row>
    <row r="313" spans="1:65" s="129" customFormat="1" ht="25.9" customHeight="1">
      <c r="B313" s="130"/>
      <c r="C313" s="222"/>
      <c r="D313" s="223" t="s">
        <v>73</v>
      </c>
      <c r="E313" s="224" t="s">
        <v>1119</v>
      </c>
      <c r="F313" s="224" t="s">
        <v>1120</v>
      </c>
      <c r="G313" s="222"/>
      <c r="H313" s="222"/>
      <c r="I313" s="172"/>
      <c r="J313" s="257">
        <f>BK313</f>
        <v>0</v>
      </c>
      <c r="L313" s="130"/>
      <c r="M313" s="134"/>
      <c r="N313" s="135"/>
      <c r="O313" s="135"/>
      <c r="P313" s="136">
        <f>SUM(P314:P315)</f>
        <v>0</v>
      </c>
      <c r="Q313" s="135"/>
      <c r="R313" s="136">
        <f>SUM(R314:R315)</f>
        <v>0</v>
      </c>
      <c r="S313" s="135"/>
      <c r="T313" s="137">
        <f>SUM(T314:T315)</f>
        <v>0</v>
      </c>
      <c r="AR313" s="131" t="s">
        <v>18</v>
      </c>
      <c r="AT313" s="138" t="s">
        <v>73</v>
      </c>
      <c r="AU313" s="138" t="s">
        <v>74</v>
      </c>
      <c r="AY313" s="131" t="s">
        <v>137</v>
      </c>
      <c r="BK313" s="139">
        <f>SUM(BK314:BK315)</f>
        <v>0</v>
      </c>
    </row>
    <row r="314" spans="1:65" s="17" customFormat="1" ht="24.2" customHeight="1">
      <c r="A314" s="13"/>
      <c r="B314" s="142"/>
      <c r="C314" s="226" t="s">
        <v>283</v>
      </c>
      <c r="D314" s="226" t="s">
        <v>140</v>
      </c>
      <c r="E314" s="227" t="s">
        <v>1121</v>
      </c>
      <c r="F314" s="228" t="s">
        <v>1122</v>
      </c>
      <c r="G314" s="229" t="s">
        <v>276</v>
      </c>
      <c r="H314" s="230">
        <v>90</v>
      </c>
      <c r="I314" s="143"/>
      <c r="J314" s="259">
        <f>ROUND(I314*H314,2)</f>
        <v>0</v>
      </c>
      <c r="K314" s="144"/>
      <c r="L314" s="14"/>
      <c r="M314" s="145"/>
      <c r="N314" s="146" t="s">
        <v>39</v>
      </c>
      <c r="O314" s="147">
        <v>0</v>
      </c>
      <c r="P314" s="147">
        <f>O314*H314</f>
        <v>0</v>
      </c>
      <c r="Q314" s="147">
        <v>0</v>
      </c>
      <c r="R314" s="147">
        <f>Q314*H314</f>
        <v>0</v>
      </c>
      <c r="S314" s="147">
        <v>0</v>
      </c>
      <c r="T314" s="148">
        <f>S314*H314</f>
        <v>0</v>
      </c>
      <c r="U314" s="13"/>
      <c r="V314" s="13"/>
      <c r="W314" s="13"/>
      <c r="X314" s="13"/>
      <c r="Y314" s="13"/>
      <c r="Z314" s="13"/>
      <c r="AA314" s="13"/>
      <c r="AB314" s="13"/>
      <c r="AC314" s="13"/>
      <c r="AD314" s="13"/>
      <c r="AE314" s="13"/>
      <c r="AR314" s="149" t="s">
        <v>144</v>
      </c>
      <c r="AT314" s="149" t="s">
        <v>140</v>
      </c>
      <c r="AU314" s="149" t="s">
        <v>18</v>
      </c>
      <c r="AY314" s="2" t="s">
        <v>137</v>
      </c>
      <c r="BE314" s="150">
        <f>IF(N314="základní",J314,0)</f>
        <v>0</v>
      </c>
      <c r="BF314" s="150">
        <f>IF(N314="snížená",J314,0)</f>
        <v>0</v>
      </c>
      <c r="BG314" s="150">
        <f>IF(N314="zákl. přenesená",J314,0)</f>
        <v>0</v>
      </c>
      <c r="BH314" s="150">
        <f>IF(N314="sníž. přenesená",J314,0)</f>
        <v>0</v>
      </c>
      <c r="BI314" s="150">
        <f>IF(N314="nulová",J314,0)</f>
        <v>0</v>
      </c>
      <c r="BJ314" s="2" t="s">
        <v>18</v>
      </c>
      <c r="BK314" s="150">
        <f>ROUND(I314*H314,2)</f>
        <v>0</v>
      </c>
      <c r="BL314" s="2" t="s">
        <v>144</v>
      </c>
      <c r="BM314" s="149" t="s">
        <v>1123</v>
      </c>
    </row>
    <row r="315" spans="1:65" s="17" customFormat="1" ht="24.2" customHeight="1">
      <c r="A315" s="13"/>
      <c r="B315" s="142"/>
      <c r="C315" s="226" t="s">
        <v>283</v>
      </c>
      <c r="D315" s="226" t="s">
        <v>140</v>
      </c>
      <c r="E315" s="227" t="s">
        <v>1124</v>
      </c>
      <c r="F315" s="228" t="s">
        <v>1125</v>
      </c>
      <c r="G315" s="229" t="s">
        <v>276</v>
      </c>
      <c r="H315" s="230">
        <v>15</v>
      </c>
      <c r="I315" s="143"/>
      <c r="J315" s="259">
        <f>ROUND(I315*H315,2)</f>
        <v>0</v>
      </c>
      <c r="K315" s="144"/>
      <c r="L315" s="14"/>
      <c r="M315" s="145"/>
      <c r="N315" s="146" t="s">
        <v>39</v>
      </c>
      <c r="O315" s="147">
        <v>0</v>
      </c>
      <c r="P315" s="147">
        <f>O315*H315</f>
        <v>0</v>
      </c>
      <c r="Q315" s="147">
        <v>0</v>
      </c>
      <c r="R315" s="147">
        <f>Q315*H315</f>
        <v>0</v>
      </c>
      <c r="S315" s="147">
        <v>0</v>
      </c>
      <c r="T315" s="148">
        <f>S315*H315</f>
        <v>0</v>
      </c>
      <c r="U315" s="13"/>
      <c r="V315" s="13"/>
      <c r="W315" s="13"/>
      <c r="X315" s="13"/>
      <c r="Y315" s="13"/>
      <c r="Z315" s="13"/>
      <c r="AA315" s="13"/>
      <c r="AB315" s="13"/>
      <c r="AC315" s="13"/>
      <c r="AD315" s="13"/>
      <c r="AE315" s="13"/>
      <c r="AR315" s="149" t="s">
        <v>144</v>
      </c>
      <c r="AT315" s="149" t="s">
        <v>140</v>
      </c>
      <c r="AU315" s="149" t="s">
        <v>18</v>
      </c>
      <c r="AY315" s="2" t="s">
        <v>137</v>
      </c>
      <c r="BE315" s="150">
        <f>IF(N315="základní",J315,0)</f>
        <v>0</v>
      </c>
      <c r="BF315" s="150">
        <f>IF(N315="snížená",J315,0)</f>
        <v>0</v>
      </c>
      <c r="BG315" s="150">
        <f>IF(N315="zákl. přenesená",J315,0)</f>
        <v>0</v>
      </c>
      <c r="BH315" s="150">
        <f>IF(N315="sníž. přenesená",J315,0)</f>
        <v>0</v>
      </c>
      <c r="BI315" s="150">
        <f>IF(N315="nulová",J315,0)</f>
        <v>0</v>
      </c>
      <c r="BJ315" s="2" t="s">
        <v>18</v>
      </c>
      <c r="BK315" s="150">
        <f>ROUND(I315*H315,2)</f>
        <v>0</v>
      </c>
      <c r="BL315" s="2" t="s">
        <v>144</v>
      </c>
      <c r="BM315" s="149" t="s">
        <v>1126</v>
      </c>
    </row>
    <row r="316" spans="1:65" s="129" customFormat="1" ht="25.9" customHeight="1">
      <c r="B316" s="130"/>
      <c r="C316" s="222"/>
      <c r="D316" s="223" t="s">
        <v>73</v>
      </c>
      <c r="E316" s="224" t="s">
        <v>1127</v>
      </c>
      <c r="F316" s="224" t="s">
        <v>1128</v>
      </c>
      <c r="G316" s="222"/>
      <c r="H316" s="222"/>
      <c r="I316" s="172"/>
      <c r="J316" s="257">
        <f>BK316</f>
        <v>0</v>
      </c>
      <c r="L316" s="130"/>
      <c r="M316" s="134"/>
      <c r="N316" s="135"/>
      <c r="O316" s="135"/>
      <c r="P316" s="136">
        <f>SUM(P317:P343)</f>
        <v>0</v>
      </c>
      <c r="Q316" s="135"/>
      <c r="R316" s="136">
        <f>SUM(R317:R343)</f>
        <v>0</v>
      </c>
      <c r="S316" s="135"/>
      <c r="T316" s="137">
        <f>SUM(T317:T343)</f>
        <v>0</v>
      </c>
      <c r="AR316" s="131" t="s">
        <v>18</v>
      </c>
      <c r="AT316" s="138" t="s">
        <v>73</v>
      </c>
      <c r="AU316" s="138" t="s">
        <v>74</v>
      </c>
      <c r="AY316" s="131" t="s">
        <v>137</v>
      </c>
      <c r="BK316" s="139">
        <f>SUM(BK317:BK343)</f>
        <v>0</v>
      </c>
    </row>
    <row r="317" spans="1:65" s="17" customFormat="1" ht="21.75" customHeight="1">
      <c r="A317" s="13"/>
      <c r="B317" s="142"/>
      <c r="C317" s="226" t="s">
        <v>290</v>
      </c>
      <c r="D317" s="226" t="s">
        <v>140</v>
      </c>
      <c r="E317" s="227" t="s">
        <v>1129</v>
      </c>
      <c r="F317" s="228" t="s">
        <v>1130</v>
      </c>
      <c r="G317" s="229" t="s">
        <v>1111</v>
      </c>
      <c r="H317" s="230">
        <v>24</v>
      </c>
      <c r="I317" s="143"/>
      <c r="J317" s="259">
        <f t="shared" ref="J317:J343" si="70">ROUND(I317*H317,2)</f>
        <v>0</v>
      </c>
      <c r="K317" s="144"/>
      <c r="L317" s="14"/>
      <c r="M317" s="145"/>
      <c r="N317" s="146" t="s">
        <v>39</v>
      </c>
      <c r="O317" s="147">
        <v>0</v>
      </c>
      <c r="P317" s="147">
        <f t="shared" ref="P317:P343" si="71">O317*H317</f>
        <v>0</v>
      </c>
      <c r="Q317" s="147">
        <v>0</v>
      </c>
      <c r="R317" s="147">
        <f t="shared" ref="R317:R343" si="72">Q317*H317</f>
        <v>0</v>
      </c>
      <c r="S317" s="147">
        <v>0</v>
      </c>
      <c r="T317" s="148">
        <f t="shared" ref="T317:T343" si="73">S317*H317</f>
        <v>0</v>
      </c>
      <c r="U317" s="13"/>
      <c r="V317" s="13"/>
      <c r="W317" s="13"/>
      <c r="X317" s="13"/>
      <c r="Y317" s="13"/>
      <c r="Z317" s="13"/>
      <c r="AA317" s="13"/>
      <c r="AB317" s="13"/>
      <c r="AC317" s="13"/>
      <c r="AD317" s="13"/>
      <c r="AE317" s="13"/>
      <c r="AR317" s="149" t="s">
        <v>144</v>
      </c>
      <c r="AT317" s="149" t="s">
        <v>140</v>
      </c>
      <c r="AU317" s="149" t="s">
        <v>18</v>
      </c>
      <c r="AY317" s="2" t="s">
        <v>137</v>
      </c>
      <c r="BE317" s="150">
        <f t="shared" ref="BE317:BE343" si="74">IF(N317="základní",J317,0)</f>
        <v>0</v>
      </c>
      <c r="BF317" s="150">
        <f t="shared" ref="BF317:BF343" si="75">IF(N317="snížená",J317,0)</f>
        <v>0</v>
      </c>
      <c r="BG317" s="150">
        <f t="shared" ref="BG317:BG343" si="76">IF(N317="zákl. přenesená",J317,0)</f>
        <v>0</v>
      </c>
      <c r="BH317" s="150">
        <f t="shared" ref="BH317:BH343" si="77">IF(N317="sníž. přenesená",J317,0)</f>
        <v>0</v>
      </c>
      <c r="BI317" s="150">
        <f t="shared" ref="BI317:BI343" si="78">IF(N317="nulová",J317,0)</f>
        <v>0</v>
      </c>
      <c r="BJ317" s="2" t="s">
        <v>18</v>
      </c>
      <c r="BK317" s="150">
        <f t="shared" ref="BK317:BK343" si="79">ROUND(I317*H317,2)</f>
        <v>0</v>
      </c>
      <c r="BL317" s="2" t="s">
        <v>144</v>
      </c>
      <c r="BM317" s="149" t="s">
        <v>1131</v>
      </c>
    </row>
    <row r="318" spans="1:65" s="17" customFormat="1" ht="16.5" customHeight="1">
      <c r="A318" s="13"/>
      <c r="B318" s="142"/>
      <c r="C318" s="226" t="s">
        <v>290</v>
      </c>
      <c r="D318" s="226" t="s">
        <v>140</v>
      </c>
      <c r="E318" s="227" t="s">
        <v>1132</v>
      </c>
      <c r="F318" s="228" t="s">
        <v>1133</v>
      </c>
      <c r="G318" s="229" t="s">
        <v>1111</v>
      </c>
      <c r="H318" s="230">
        <v>16</v>
      </c>
      <c r="I318" s="143"/>
      <c r="J318" s="259">
        <f t="shared" si="70"/>
        <v>0</v>
      </c>
      <c r="K318" s="144"/>
      <c r="L318" s="14"/>
      <c r="M318" s="145"/>
      <c r="N318" s="146" t="s">
        <v>39</v>
      </c>
      <c r="O318" s="147">
        <v>0</v>
      </c>
      <c r="P318" s="147">
        <f t="shared" si="71"/>
        <v>0</v>
      </c>
      <c r="Q318" s="147">
        <v>0</v>
      </c>
      <c r="R318" s="147">
        <f t="shared" si="72"/>
        <v>0</v>
      </c>
      <c r="S318" s="147">
        <v>0</v>
      </c>
      <c r="T318" s="148">
        <f t="shared" si="73"/>
        <v>0</v>
      </c>
      <c r="U318" s="13"/>
      <c r="V318" s="13"/>
      <c r="W318" s="13"/>
      <c r="X318" s="13"/>
      <c r="Y318" s="13"/>
      <c r="Z318" s="13"/>
      <c r="AA318" s="13"/>
      <c r="AB318" s="13"/>
      <c r="AC318" s="13"/>
      <c r="AD318" s="13"/>
      <c r="AE318" s="13"/>
      <c r="AR318" s="149" t="s">
        <v>144</v>
      </c>
      <c r="AT318" s="149" t="s">
        <v>140</v>
      </c>
      <c r="AU318" s="149" t="s">
        <v>18</v>
      </c>
      <c r="AY318" s="2" t="s">
        <v>137</v>
      </c>
      <c r="BE318" s="150">
        <f t="shared" si="74"/>
        <v>0</v>
      </c>
      <c r="BF318" s="150">
        <f t="shared" si="75"/>
        <v>0</v>
      </c>
      <c r="BG318" s="150">
        <f t="shared" si="76"/>
        <v>0</v>
      </c>
      <c r="BH318" s="150">
        <f t="shared" si="77"/>
        <v>0</v>
      </c>
      <c r="BI318" s="150">
        <f t="shared" si="78"/>
        <v>0</v>
      </c>
      <c r="BJ318" s="2" t="s">
        <v>18</v>
      </c>
      <c r="BK318" s="150">
        <f t="shared" si="79"/>
        <v>0</v>
      </c>
      <c r="BL318" s="2" t="s">
        <v>144</v>
      </c>
      <c r="BM318" s="149" t="s">
        <v>1134</v>
      </c>
    </row>
    <row r="319" spans="1:65" s="17" customFormat="1" ht="16.5" customHeight="1">
      <c r="A319" s="13"/>
      <c r="B319" s="142"/>
      <c r="C319" s="226" t="s">
        <v>290</v>
      </c>
      <c r="D319" s="226" t="s">
        <v>140</v>
      </c>
      <c r="E319" s="227" t="s">
        <v>1135</v>
      </c>
      <c r="F319" s="228" t="s">
        <v>1136</v>
      </c>
      <c r="G319" s="229" t="s">
        <v>829</v>
      </c>
      <c r="H319" s="230">
        <v>1</v>
      </c>
      <c r="I319" s="143"/>
      <c r="J319" s="259">
        <f t="shared" si="70"/>
        <v>0</v>
      </c>
      <c r="K319" s="144"/>
      <c r="L319" s="14"/>
      <c r="M319" s="145"/>
      <c r="N319" s="146" t="s">
        <v>39</v>
      </c>
      <c r="O319" s="147">
        <v>0</v>
      </c>
      <c r="P319" s="147">
        <f t="shared" si="71"/>
        <v>0</v>
      </c>
      <c r="Q319" s="147">
        <v>0</v>
      </c>
      <c r="R319" s="147">
        <f t="shared" si="72"/>
        <v>0</v>
      </c>
      <c r="S319" s="147">
        <v>0</v>
      </c>
      <c r="T319" s="148">
        <f t="shared" si="73"/>
        <v>0</v>
      </c>
      <c r="U319" s="13"/>
      <c r="V319" s="13"/>
      <c r="W319" s="13"/>
      <c r="X319" s="13"/>
      <c r="Y319" s="13"/>
      <c r="Z319" s="13"/>
      <c r="AA319" s="13"/>
      <c r="AB319" s="13"/>
      <c r="AC319" s="13"/>
      <c r="AD319" s="13"/>
      <c r="AE319" s="13"/>
      <c r="AR319" s="149" t="s">
        <v>144</v>
      </c>
      <c r="AT319" s="149" t="s">
        <v>140</v>
      </c>
      <c r="AU319" s="149" t="s">
        <v>18</v>
      </c>
      <c r="AY319" s="2" t="s">
        <v>137</v>
      </c>
      <c r="BE319" s="150">
        <f t="shared" si="74"/>
        <v>0</v>
      </c>
      <c r="BF319" s="150">
        <f t="shared" si="75"/>
        <v>0</v>
      </c>
      <c r="BG319" s="150">
        <f t="shared" si="76"/>
        <v>0</v>
      </c>
      <c r="BH319" s="150">
        <f t="shared" si="77"/>
        <v>0</v>
      </c>
      <c r="BI319" s="150">
        <f t="shared" si="78"/>
        <v>0</v>
      </c>
      <c r="BJ319" s="2" t="s">
        <v>18</v>
      </c>
      <c r="BK319" s="150">
        <f t="shared" si="79"/>
        <v>0</v>
      </c>
      <c r="BL319" s="2" t="s">
        <v>144</v>
      </c>
      <c r="BM319" s="149" t="s">
        <v>1137</v>
      </c>
    </row>
    <row r="320" spans="1:65" s="17" customFormat="1" ht="24.2" customHeight="1">
      <c r="A320" s="13"/>
      <c r="B320" s="142"/>
      <c r="C320" s="226" t="s">
        <v>290</v>
      </c>
      <c r="D320" s="226" t="s">
        <v>140</v>
      </c>
      <c r="E320" s="227" t="s">
        <v>1138</v>
      </c>
      <c r="F320" s="228" t="s">
        <v>1139</v>
      </c>
      <c r="G320" s="229" t="s">
        <v>1111</v>
      </c>
      <c r="H320" s="230">
        <v>8</v>
      </c>
      <c r="I320" s="143"/>
      <c r="J320" s="259">
        <f t="shared" si="70"/>
        <v>0</v>
      </c>
      <c r="K320" s="144"/>
      <c r="L320" s="14"/>
      <c r="M320" s="145"/>
      <c r="N320" s="146" t="s">
        <v>39</v>
      </c>
      <c r="O320" s="147">
        <v>0</v>
      </c>
      <c r="P320" s="147">
        <f t="shared" si="71"/>
        <v>0</v>
      </c>
      <c r="Q320" s="147">
        <v>0</v>
      </c>
      <c r="R320" s="147">
        <f t="shared" si="72"/>
        <v>0</v>
      </c>
      <c r="S320" s="147">
        <v>0</v>
      </c>
      <c r="T320" s="148">
        <f t="shared" si="73"/>
        <v>0</v>
      </c>
      <c r="U320" s="13"/>
      <c r="V320" s="13"/>
      <c r="W320" s="13"/>
      <c r="X320" s="13"/>
      <c r="Y320" s="13"/>
      <c r="Z320" s="13"/>
      <c r="AA320" s="13"/>
      <c r="AB320" s="13"/>
      <c r="AC320" s="13"/>
      <c r="AD320" s="13"/>
      <c r="AE320" s="13"/>
      <c r="AR320" s="149" t="s">
        <v>144</v>
      </c>
      <c r="AT320" s="149" t="s">
        <v>140</v>
      </c>
      <c r="AU320" s="149" t="s">
        <v>18</v>
      </c>
      <c r="AY320" s="2" t="s">
        <v>137</v>
      </c>
      <c r="BE320" s="150">
        <f t="shared" si="74"/>
        <v>0</v>
      </c>
      <c r="BF320" s="150">
        <f t="shared" si="75"/>
        <v>0</v>
      </c>
      <c r="BG320" s="150">
        <f t="shared" si="76"/>
        <v>0</v>
      </c>
      <c r="BH320" s="150">
        <f t="shared" si="77"/>
        <v>0</v>
      </c>
      <c r="BI320" s="150">
        <f t="shared" si="78"/>
        <v>0</v>
      </c>
      <c r="BJ320" s="2" t="s">
        <v>18</v>
      </c>
      <c r="BK320" s="150">
        <f t="shared" si="79"/>
        <v>0</v>
      </c>
      <c r="BL320" s="2" t="s">
        <v>144</v>
      </c>
      <c r="BM320" s="149" t="s">
        <v>1140</v>
      </c>
    </row>
    <row r="321" spans="1:65" s="17" customFormat="1" ht="24.2" customHeight="1">
      <c r="A321" s="13"/>
      <c r="B321" s="142"/>
      <c r="C321" s="226" t="s">
        <v>194</v>
      </c>
      <c r="D321" s="226" t="s">
        <v>140</v>
      </c>
      <c r="E321" s="227" t="s">
        <v>1141</v>
      </c>
      <c r="F321" s="228" t="s">
        <v>1142</v>
      </c>
      <c r="G321" s="229" t="s">
        <v>1111</v>
      </c>
      <c r="H321" s="230">
        <v>16</v>
      </c>
      <c r="I321" s="143"/>
      <c r="J321" s="259">
        <f t="shared" si="70"/>
        <v>0</v>
      </c>
      <c r="K321" s="144"/>
      <c r="L321" s="14"/>
      <c r="M321" s="145"/>
      <c r="N321" s="146" t="s">
        <v>39</v>
      </c>
      <c r="O321" s="147">
        <v>0</v>
      </c>
      <c r="P321" s="147">
        <f t="shared" si="71"/>
        <v>0</v>
      </c>
      <c r="Q321" s="147">
        <v>0</v>
      </c>
      <c r="R321" s="147">
        <f t="shared" si="72"/>
        <v>0</v>
      </c>
      <c r="S321" s="147">
        <v>0</v>
      </c>
      <c r="T321" s="148">
        <f t="shared" si="73"/>
        <v>0</v>
      </c>
      <c r="U321" s="13"/>
      <c r="V321" s="13"/>
      <c r="W321" s="13"/>
      <c r="X321" s="13"/>
      <c r="Y321" s="13"/>
      <c r="Z321" s="13"/>
      <c r="AA321" s="13"/>
      <c r="AB321" s="13"/>
      <c r="AC321" s="13"/>
      <c r="AD321" s="13"/>
      <c r="AE321" s="13"/>
      <c r="AR321" s="149" t="s">
        <v>144</v>
      </c>
      <c r="AT321" s="149" t="s">
        <v>140</v>
      </c>
      <c r="AU321" s="149" t="s">
        <v>18</v>
      </c>
      <c r="AY321" s="2" t="s">
        <v>137</v>
      </c>
      <c r="BE321" s="150">
        <f t="shared" si="74"/>
        <v>0</v>
      </c>
      <c r="BF321" s="150">
        <f t="shared" si="75"/>
        <v>0</v>
      </c>
      <c r="BG321" s="150">
        <f t="shared" si="76"/>
        <v>0</v>
      </c>
      <c r="BH321" s="150">
        <f t="shared" si="77"/>
        <v>0</v>
      </c>
      <c r="BI321" s="150">
        <f t="shared" si="78"/>
        <v>0</v>
      </c>
      <c r="BJ321" s="2" t="s">
        <v>18</v>
      </c>
      <c r="BK321" s="150">
        <f t="shared" si="79"/>
        <v>0</v>
      </c>
      <c r="BL321" s="2" t="s">
        <v>144</v>
      </c>
      <c r="BM321" s="149" t="s">
        <v>1143</v>
      </c>
    </row>
    <row r="322" spans="1:65" s="17" customFormat="1" ht="16.5" customHeight="1">
      <c r="A322" s="13"/>
      <c r="B322" s="142"/>
      <c r="C322" s="226" t="s">
        <v>194</v>
      </c>
      <c r="D322" s="226" t="s">
        <v>140</v>
      </c>
      <c r="E322" s="227" t="s">
        <v>1144</v>
      </c>
      <c r="F322" s="228" t="s">
        <v>1145</v>
      </c>
      <c r="G322" s="229" t="s">
        <v>1111</v>
      </c>
      <c r="H322" s="230">
        <v>24</v>
      </c>
      <c r="I322" s="143"/>
      <c r="J322" s="259">
        <f t="shared" si="70"/>
        <v>0</v>
      </c>
      <c r="K322" s="144"/>
      <c r="L322" s="14"/>
      <c r="M322" s="145"/>
      <c r="N322" s="146" t="s">
        <v>39</v>
      </c>
      <c r="O322" s="147">
        <v>0</v>
      </c>
      <c r="P322" s="147">
        <f t="shared" si="71"/>
        <v>0</v>
      </c>
      <c r="Q322" s="147">
        <v>0</v>
      </c>
      <c r="R322" s="147">
        <f t="shared" si="72"/>
        <v>0</v>
      </c>
      <c r="S322" s="147">
        <v>0</v>
      </c>
      <c r="T322" s="148">
        <f t="shared" si="73"/>
        <v>0</v>
      </c>
      <c r="U322" s="13"/>
      <c r="V322" s="13"/>
      <c r="W322" s="13"/>
      <c r="X322" s="13"/>
      <c r="Y322" s="13"/>
      <c r="Z322" s="13"/>
      <c r="AA322" s="13"/>
      <c r="AB322" s="13"/>
      <c r="AC322" s="13"/>
      <c r="AD322" s="13"/>
      <c r="AE322" s="13"/>
      <c r="AR322" s="149" t="s">
        <v>144</v>
      </c>
      <c r="AT322" s="149" t="s">
        <v>140</v>
      </c>
      <c r="AU322" s="149" t="s">
        <v>18</v>
      </c>
      <c r="AY322" s="2" t="s">
        <v>137</v>
      </c>
      <c r="BE322" s="150">
        <f t="shared" si="74"/>
        <v>0</v>
      </c>
      <c r="BF322" s="150">
        <f t="shared" si="75"/>
        <v>0</v>
      </c>
      <c r="BG322" s="150">
        <f t="shared" si="76"/>
        <v>0</v>
      </c>
      <c r="BH322" s="150">
        <f t="shared" si="77"/>
        <v>0</v>
      </c>
      <c r="BI322" s="150">
        <f t="shared" si="78"/>
        <v>0</v>
      </c>
      <c r="BJ322" s="2" t="s">
        <v>18</v>
      </c>
      <c r="BK322" s="150">
        <f t="shared" si="79"/>
        <v>0</v>
      </c>
      <c r="BL322" s="2" t="s">
        <v>144</v>
      </c>
      <c r="BM322" s="149" t="s">
        <v>1146</v>
      </c>
    </row>
    <row r="323" spans="1:65" s="17" customFormat="1" ht="16.5" customHeight="1">
      <c r="A323" s="13"/>
      <c r="B323" s="142"/>
      <c r="C323" s="226" t="s">
        <v>194</v>
      </c>
      <c r="D323" s="226" t="s">
        <v>140</v>
      </c>
      <c r="E323" s="227" t="s">
        <v>1147</v>
      </c>
      <c r="F323" s="228" t="s">
        <v>1148</v>
      </c>
      <c r="G323" s="229" t="s">
        <v>256</v>
      </c>
      <c r="H323" s="230">
        <v>1</v>
      </c>
      <c r="I323" s="143"/>
      <c r="J323" s="259">
        <f t="shared" si="70"/>
        <v>0</v>
      </c>
      <c r="K323" s="144"/>
      <c r="L323" s="14"/>
      <c r="M323" s="145"/>
      <c r="N323" s="146" t="s">
        <v>39</v>
      </c>
      <c r="O323" s="147">
        <v>0</v>
      </c>
      <c r="P323" s="147">
        <f t="shared" si="71"/>
        <v>0</v>
      </c>
      <c r="Q323" s="147">
        <v>0</v>
      </c>
      <c r="R323" s="147">
        <f t="shared" si="72"/>
        <v>0</v>
      </c>
      <c r="S323" s="147">
        <v>0</v>
      </c>
      <c r="T323" s="148">
        <f t="shared" si="73"/>
        <v>0</v>
      </c>
      <c r="U323" s="13"/>
      <c r="V323" s="13"/>
      <c r="W323" s="13"/>
      <c r="X323" s="13"/>
      <c r="Y323" s="13"/>
      <c r="Z323" s="13"/>
      <c r="AA323" s="13"/>
      <c r="AB323" s="13"/>
      <c r="AC323" s="13"/>
      <c r="AD323" s="13"/>
      <c r="AE323" s="13"/>
      <c r="AR323" s="149" t="s">
        <v>144</v>
      </c>
      <c r="AT323" s="149" t="s">
        <v>140</v>
      </c>
      <c r="AU323" s="149" t="s">
        <v>18</v>
      </c>
      <c r="AY323" s="2" t="s">
        <v>137</v>
      </c>
      <c r="BE323" s="150">
        <f t="shared" si="74"/>
        <v>0</v>
      </c>
      <c r="BF323" s="150">
        <f t="shared" si="75"/>
        <v>0</v>
      </c>
      <c r="BG323" s="150">
        <f t="shared" si="76"/>
        <v>0</v>
      </c>
      <c r="BH323" s="150">
        <f t="shared" si="77"/>
        <v>0</v>
      </c>
      <c r="BI323" s="150">
        <f t="shared" si="78"/>
        <v>0</v>
      </c>
      <c r="BJ323" s="2" t="s">
        <v>18</v>
      </c>
      <c r="BK323" s="150">
        <f t="shared" si="79"/>
        <v>0</v>
      </c>
      <c r="BL323" s="2" t="s">
        <v>144</v>
      </c>
      <c r="BM323" s="149" t="s">
        <v>1149</v>
      </c>
    </row>
    <row r="324" spans="1:65" s="17" customFormat="1" ht="16.5" customHeight="1">
      <c r="A324" s="13"/>
      <c r="B324" s="142"/>
      <c r="C324" s="226" t="s">
        <v>194</v>
      </c>
      <c r="D324" s="226" t="s">
        <v>140</v>
      </c>
      <c r="E324" s="227" t="s">
        <v>1150</v>
      </c>
      <c r="F324" s="228" t="s">
        <v>1151</v>
      </c>
      <c r="G324" s="229" t="s">
        <v>256</v>
      </c>
      <c r="H324" s="230">
        <v>1</v>
      </c>
      <c r="I324" s="143"/>
      <c r="J324" s="259">
        <f t="shared" si="70"/>
        <v>0</v>
      </c>
      <c r="K324" s="144"/>
      <c r="L324" s="14"/>
      <c r="M324" s="145"/>
      <c r="N324" s="146" t="s">
        <v>39</v>
      </c>
      <c r="O324" s="147">
        <v>0</v>
      </c>
      <c r="P324" s="147">
        <f t="shared" si="71"/>
        <v>0</v>
      </c>
      <c r="Q324" s="147">
        <v>0</v>
      </c>
      <c r="R324" s="147">
        <f t="shared" si="72"/>
        <v>0</v>
      </c>
      <c r="S324" s="147">
        <v>0</v>
      </c>
      <c r="T324" s="148">
        <f t="shared" si="73"/>
        <v>0</v>
      </c>
      <c r="U324" s="13"/>
      <c r="V324" s="13"/>
      <c r="W324" s="13"/>
      <c r="X324" s="13"/>
      <c r="Y324" s="13"/>
      <c r="Z324" s="13"/>
      <c r="AA324" s="13"/>
      <c r="AB324" s="13"/>
      <c r="AC324" s="13"/>
      <c r="AD324" s="13"/>
      <c r="AE324" s="13"/>
      <c r="AR324" s="149" t="s">
        <v>144</v>
      </c>
      <c r="AT324" s="149" t="s">
        <v>140</v>
      </c>
      <c r="AU324" s="149" t="s">
        <v>18</v>
      </c>
      <c r="AY324" s="2" t="s">
        <v>137</v>
      </c>
      <c r="BE324" s="150">
        <f t="shared" si="74"/>
        <v>0</v>
      </c>
      <c r="BF324" s="150">
        <f t="shared" si="75"/>
        <v>0</v>
      </c>
      <c r="BG324" s="150">
        <f t="shared" si="76"/>
        <v>0</v>
      </c>
      <c r="BH324" s="150">
        <f t="shared" si="77"/>
        <v>0</v>
      </c>
      <c r="BI324" s="150">
        <f t="shared" si="78"/>
        <v>0</v>
      </c>
      <c r="BJ324" s="2" t="s">
        <v>18</v>
      </c>
      <c r="BK324" s="150">
        <f t="shared" si="79"/>
        <v>0</v>
      </c>
      <c r="BL324" s="2" t="s">
        <v>144</v>
      </c>
      <c r="BM324" s="149" t="s">
        <v>1152</v>
      </c>
    </row>
    <row r="325" spans="1:65" s="17" customFormat="1" ht="16.5" customHeight="1">
      <c r="A325" s="13"/>
      <c r="B325" s="142"/>
      <c r="C325" s="226" t="s">
        <v>194</v>
      </c>
      <c r="D325" s="226" t="s">
        <v>140</v>
      </c>
      <c r="E325" s="227" t="s">
        <v>1153</v>
      </c>
      <c r="F325" s="228" t="s">
        <v>1154</v>
      </c>
      <c r="G325" s="229" t="s">
        <v>1111</v>
      </c>
      <c r="H325" s="230">
        <v>40</v>
      </c>
      <c r="I325" s="143"/>
      <c r="J325" s="259">
        <f t="shared" si="70"/>
        <v>0</v>
      </c>
      <c r="K325" s="144"/>
      <c r="L325" s="14"/>
      <c r="M325" s="145"/>
      <c r="N325" s="146" t="s">
        <v>39</v>
      </c>
      <c r="O325" s="147">
        <v>0</v>
      </c>
      <c r="P325" s="147">
        <f t="shared" si="71"/>
        <v>0</v>
      </c>
      <c r="Q325" s="147">
        <v>0</v>
      </c>
      <c r="R325" s="147">
        <f t="shared" si="72"/>
        <v>0</v>
      </c>
      <c r="S325" s="147">
        <v>0</v>
      </c>
      <c r="T325" s="148">
        <f t="shared" si="73"/>
        <v>0</v>
      </c>
      <c r="U325" s="13"/>
      <c r="V325" s="13"/>
      <c r="W325" s="13"/>
      <c r="X325" s="13"/>
      <c r="Y325" s="13"/>
      <c r="Z325" s="13"/>
      <c r="AA325" s="13"/>
      <c r="AB325" s="13"/>
      <c r="AC325" s="13"/>
      <c r="AD325" s="13"/>
      <c r="AE325" s="13"/>
      <c r="AR325" s="149" t="s">
        <v>144</v>
      </c>
      <c r="AT325" s="149" t="s">
        <v>140</v>
      </c>
      <c r="AU325" s="149" t="s">
        <v>18</v>
      </c>
      <c r="AY325" s="2" t="s">
        <v>137</v>
      </c>
      <c r="BE325" s="150">
        <f t="shared" si="74"/>
        <v>0</v>
      </c>
      <c r="BF325" s="150">
        <f t="shared" si="75"/>
        <v>0</v>
      </c>
      <c r="BG325" s="150">
        <f t="shared" si="76"/>
        <v>0</v>
      </c>
      <c r="BH325" s="150">
        <f t="shared" si="77"/>
        <v>0</v>
      </c>
      <c r="BI325" s="150">
        <f t="shared" si="78"/>
        <v>0</v>
      </c>
      <c r="BJ325" s="2" t="s">
        <v>18</v>
      </c>
      <c r="BK325" s="150">
        <f t="shared" si="79"/>
        <v>0</v>
      </c>
      <c r="BL325" s="2" t="s">
        <v>144</v>
      </c>
      <c r="BM325" s="149" t="s">
        <v>1155</v>
      </c>
    </row>
    <row r="326" spans="1:65" s="17" customFormat="1" ht="24.2" customHeight="1">
      <c r="A326" s="13"/>
      <c r="B326" s="142"/>
      <c r="C326" s="226" t="s">
        <v>290</v>
      </c>
      <c r="D326" s="226" t="s">
        <v>140</v>
      </c>
      <c r="E326" s="227" t="s">
        <v>1156</v>
      </c>
      <c r="F326" s="228" t="s">
        <v>1157</v>
      </c>
      <c r="G326" s="229" t="s">
        <v>256</v>
      </c>
      <c r="H326" s="230">
        <v>1</v>
      </c>
      <c r="I326" s="143"/>
      <c r="J326" s="259">
        <f t="shared" si="70"/>
        <v>0</v>
      </c>
      <c r="K326" s="144"/>
      <c r="L326" s="14"/>
      <c r="M326" s="145"/>
      <c r="N326" s="146" t="s">
        <v>39</v>
      </c>
      <c r="O326" s="147">
        <v>0</v>
      </c>
      <c r="P326" s="147">
        <f t="shared" si="71"/>
        <v>0</v>
      </c>
      <c r="Q326" s="147">
        <v>0</v>
      </c>
      <c r="R326" s="147">
        <f t="shared" si="72"/>
        <v>0</v>
      </c>
      <c r="S326" s="147">
        <v>0</v>
      </c>
      <c r="T326" s="148">
        <f t="shared" si="73"/>
        <v>0</v>
      </c>
      <c r="U326" s="13"/>
      <c r="V326" s="13"/>
      <c r="W326" s="13"/>
      <c r="X326" s="13"/>
      <c r="Y326" s="13"/>
      <c r="Z326" s="13"/>
      <c r="AA326" s="13"/>
      <c r="AB326" s="13"/>
      <c r="AC326" s="13"/>
      <c r="AD326" s="13"/>
      <c r="AE326" s="13"/>
      <c r="AR326" s="149" t="s">
        <v>144</v>
      </c>
      <c r="AT326" s="149" t="s">
        <v>140</v>
      </c>
      <c r="AU326" s="149" t="s">
        <v>18</v>
      </c>
      <c r="AY326" s="2" t="s">
        <v>137</v>
      </c>
      <c r="BE326" s="150">
        <f t="shared" si="74"/>
        <v>0</v>
      </c>
      <c r="BF326" s="150">
        <f t="shared" si="75"/>
        <v>0</v>
      </c>
      <c r="BG326" s="150">
        <f t="shared" si="76"/>
        <v>0</v>
      </c>
      <c r="BH326" s="150">
        <f t="shared" si="77"/>
        <v>0</v>
      </c>
      <c r="BI326" s="150">
        <f t="shared" si="78"/>
        <v>0</v>
      </c>
      <c r="BJ326" s="2" t="s">
        <v>18</v>
      </c>
      <c r="BK326" s="150">
        <f t="shared" si="79"/>
        <v>0</v>
      </c>
      <c r="BL326" s="2" t="s">
        <v>144</v>
      </c>
      <c r="BM326" s="149" t="s">
        <v>1158</v>
      </c>
    </row>
    <row r="327" spans="1:65" s="17" customFormat="1" ht="16.5" customHeight="1">
      <c r="A327" s="13"/>
      <c r="B327" s="142"/>
      <c r="C327" s="226" t="s">
        <v>290</v>
      </c>
      <c r="D327" s="226" t="s">
        <v>140</v>
      </c>
      <c r="E327" s="227" t="s">
        <v>1159</v>
      </c>
      <c r="F327" s="228" t="s">
        <v>1160</v>
      </c>
      <c r="G327" s="229" t="s">
        <v>829</v>
      </c>
      <c r="H327" s="230">
        <v>1</v>
      </c>
      <c r="I327" s="143"/>
      <c r="J327" s="259">
        <f t="shared" si="70"/>
        <v>0</v>
      </c>
      <c r="K327" s="144"/>
      <c r="L327" s="14"/>
      <c r="M327" s="145"/>
      <c r="N327" s="146" t="s">
        <v>39</v>
      </c>
      <c r="O327" s="147">
        <v>0</v>
      </c>
      <c r="P327" s="147">
        <f t="shared" si="71"/>
        <v>0</v>
      </c>
      <c r="Q327" s="147">
        <v>0</v>
      </c>
      <c r="R327" s="147">
        <f t="shared" si="72"/>
        <v>0</v>
      </c>
      <c r="S327" s="147">
        <v>0</v>
      </c>
      <c r="T327" s="148">
        <f t="shared" si="73"/>
        <v>0</v>
      </c>
      <c r="U327" s="13"/>
      <c r="V327" s="13"/>
      <c r="W327" s="13"/>
      <c r="X327" s="13"/>
      <c r="Y327" s="13"/>
      <c r="Z327" s="13"/>
      <c r="AA327" s="13"/>
      <c r="AB327" s="13"/>
      <c r="AC327" s="13"/>
      <c r="AD327" s="13"/>
      <c r="AE327" s="13"/>
      <c r="AR327" s="149" t="s">
        <v>144</v>
      </c>
      <c r="AT327" s="149" t="s">
        <v>140</v>
      </c>
      <c r="AU327" s="149" t="s">
        <v>18</v>
      </c>
      <c r="AY327" s="2" t="s">
        <v>137</v>
      </c>
      <c r="BE327" s="150">
        <f t="shared" si="74"/>
        <v>0</v>
      </c>
      <c r="BF327" s="150">
        <f t="shared" si="75"/>
        <v>0</v>
      </c>
      <c r="BG327" s="150">
        <f t="shared" si="76"/>
        <v>0</v>
      </c>
      <c r="BH327" s="150">
        <f t="shared" si="77"/>
        <v>0</v>
      </c>
      <c r="BI327" s="150">
        <f t="shared" si="78"/>
        <v>0</v>
      </c>
      <c r="BJ327" s="2" t="s">
        <v>18</v>
      </c>
      <c r="BK327" s="150">
        <f t="shared" si="79"/>
        <v>0</v>
      </c>
      <c r="BL327" s="2" t="s">
        <v>144</v>
      </c>
      <c r="BM327" s="149" t="s">
        <v>1161</v>
      </c>
    </row>
    <row r="328" spans="1:65" s="17" customFormat="1" ht="16.5" customHeight="1">
      <c r="A328" s="13"/>
      <c r="B328" s="142"/>
      <c r="C328" s="226" t="s">
        <v>290</v>
      </c>
      <c r="D328" s="226" t="s">
        <v>140</v>
      </c>
      <c r="E328" s="227" t="s">
        <v>1162</v>
      </c>
      <c r="F328" s="228" t="s">
        <v>1163</v>
      </c>
      <c r="G328" s="229" t="s">
        <v>829</v>
      </c>
      <c r="H328" s="230">
        <v>1</v>
      </c>
      <c r="I328" s="143"/>
      <c r="J328" s="259">
        <f t="shared" si="70"/>
        <v>0</v>
      </c>
      <c r="K328" s="144"/>
      <c r="L328" s="14"/>
      <c r="M328" s="145"/>
      <c r="N328" s="146" t="s">
        <v>39</v>
      </c>
      <c r="O328" s="147">
        <v>0</v>
      </c>
      <c r="P328" s="147">
        <f t="shared" si="71"/>
        <v>0</v>
      </c>
      <c r="Q328" s="147">
        <v>0</v>
      </c>
      <c r="R328" s="147">
        <f t="shared" si="72"/>
        <v>0</v>
      </c>
      <c r="S328" s="147">
        <v>0</v>
      </c>
      <c r="T328" s="148">
        <f t="shared" si="73"/>
        <v>0</v>
      </c>
      <c r="U328" s="13"/>
      <c r="V328" s="13"/>
      <c r="W328" s="13"/>
      <c r="X328" s="13"/>
      <c r="Y328" s="13"/>
      <c r="Z328" s="13"/>
      <c r="AA328" s="13"/>
      <c r="AB328" s="13"/>
      <c r="AC328" s="13"/>
      <c r="AD328" s="13"/>
      <c r="AE328" s="13"/>
      <c r="AR328" s="149" t="s">
        <v>144</v>
      </c>
      <c r="AT328" s="149" t="s">
        <v>140</v>
      </c>
      <c r="AU328" s="149" t="s">
        <v>18</v>
      </c>
      <c r="AY328" s="2" t="s">
        <v>137</v>
      </c>
      <c r="BE328" s="150">
        <f t="shared" si="74"/>
        <v>0</v>
      </c>
      <c r="BF328" s="150">
        <f t="shared" si="75"/>
        <v>0</v>
      </c>
      <c r="BG328" s="150">
        <f t="shared" si="76"/>
        <v>0</v>
      </c>
      <c r="BH328" s="150">
        <f t="shared" si="77"/>
        <v>0</v>
      </c>
      <c r="BI328" s="150">
        <f t="shared" si="78"/>
        <v>0</v>
      </c>
      <c r="BJ328" s="2" t="s">
        <v>18</v>
      </c>
      <c r="BK328" s="150">
        <f t="shared" si="79"/>
        <v>0</v>
      </c>
      <c r="BL328" s="2" t="s">
        <v>144</v>
      </c>
      <c r="BM328" s="149" t="s">
        <v>1164</v>
      </c>
    </row>
    <row r="329" spans="1:65" s="17" customFormat="1" ht="24.2" customHeight="1">
      <c r="A329" s="13"/>
      <c r="B329" s="142"/>
      <c r="C329" s="226" t="s">
        <v>290</v>
      </c>
      <c r="D329" s="226" t="s">
        <v>140</v>
      </c>
      <c r="E329" s="227" t="s">
        <v>1165</v>
      </c>
      <c r="F329" s="228" t="s">
        <v>1166</v>
      </c>
      <c r="G329" s="229" t="s">
        <v>256</v>
      </c>
      <c r="H329" s="230">
        <v>1</v>
      </c>
      <c r="I329" s="143"/>
      <c r="J329" s="259">
        <f t="shared" si="70"/>
        <v>0</v>
      </c>
      <c r="K329" s="144"/>
      <c r="L329" s="14"/>
      <c r="M329" s="145"/>
      <c r="N329" s="146" t="s">
        <v>39</v>
      </c>
      <c r="O329" s="147">
        <v>0</v>
      </c>
      <c r="P329" s="147">
        <f t="shared" si="71"/>
        <v>0</v>
      </c>
      <c r="Q329" s="147">
        <v>0</v>
      </c>
      <c r="R329" s="147">
        <f t="shared" si="72"/>
        <v>0</v>
      </c>
      <c r="S329" s="147">
        <v>0</v>
      </c>
      <c r="T329" s="148">
        <f t="shared" si="73"/>
        <v>0</v>
      </c>
      <c r="U329" s="13"/>
      <c r="V329" s="13"/>
      <c r="W329" s="13"/>
      <c r="X329" s="13"/>
      <c r="Y329" s="13"/>
      <c r="Z329" s="13"/>
      <c r="AA329" s="13"/>
      <c r="AB329" s="13"/>
      <c r="AC329" s="13"/>
      <c r="AD329" s="13"/>
      <c r="AE329" s="13"/>
      <c r="AR329" s="149" t="s">
        <v>144</v>
      </c>
      <c r="AT329" s="149" t="s">
        <v>140</v>
      </c>
      <c r="AU329" s="149" t="s">
        <v>18</v>
      </c>
      <c r="AY329" s="2" t="s">
        <v>137</v>
      </c>
      <c r="BE329" s="150">
        <f t="shared" si="74"/>
        <v>0</v>
      </c>
      <c r="BF329" s="150">
        <f t="shared" si="75"/>
        <v>0</v>
      </c>
      <c r="BG329" s="150">
        <f t="shared" si="76"/>
        <v>0</v>
      </c>
      <c r="BH329" s="150">
        <f t="shared" si="77"/>
        <v>0</v>
      </c>
      <c r="BI329" s="150">
        <f t="shared" si="78"/>
        <v>0</v>
      </c>
      <c r="BJ329" s="2" t="s">
        <v>18</v>
      </c>
      <c r="BK329" s="150">
        <f t="shared" si="79"/>
        <v>0</v>
      </c>
      <c r="BL329" s="2" t="s">
        <v>144</v>
      </c>
      <c r="BM329" s="149" t="s">
        <v>1167</v>
      </c>
    </row>
    <row r="330" spans="1:65" s="17" customFormat="1" ht="16.5" customHeight="1">
      <c r="A330" s="13"/>
      <c r="B330" s="142"/>
      <c r="C330" s="226" t="s">
        <v>290</v>
      </c>
      <c r="D330" s="226" t="s">
        <v>140</v>
      </c>
      <c r="E330" s="227" t="s">
        <v>1168</v>
      </c>
      <c r="F330" s="228" t="s">
        <v>1169</v>
      </c>
      <c r="G330" s="229" t="s">
        <v>256</v>
      </c>
      <c r="H330" s="230">
        <v>1</v>
      </c>
      <c r="I330" s="143"/>
      <c r="J330" s="259">
        <f t="shared" si="70"/>
        <v>0</v>
      </c>
      <c r="K330" s="144"/>
      <c r="L330" s="14"/>
      <c r="M330" s="145"/>
      <c r="N330" s="146" t="s">
        <v>39</v>
      </c>
      <c r="O330" s="147">
        <v>0</v>
      </c>
      <c r="P330" s="147">
        <f t="shared" si="71"/>
        <v>0</v>
      </c>
      <c r="Q330" s="147">
        <v>0</v>
      </c>
      <c r="R330" s="147">
        <f t="shared" si="72"/>
        <v>0</v>
      </c>
      <c r="S330" s="147">
        <v>0</v>
      </c>
      <c r="T330" s="148">
        <f t="shared" si="73"/>
        <v>0</v>
      </c>
      <c r="U330" s="13"/>
      <c r="V330" s="13"/>
      <c r="W330" s="13"/>
      <c r="X330" s="13"/>
      <c r="Y330" s="13"/>
      <c r="Z330" s="13"/>
      <c r="AA330" s="13"/>
      <c r="AB330" s="13"/>
      <c r="AC330" s="13"/>
      <c r="AD330" s="13"/>
      <c r="AE330" s="13"/>
      <c r="AR330" s="149" t="s">
        <v>144</v>
      </c>
      <c r="AT330" s="149" t="s">
        <v>140</v>
      </c>
      <c r="AU330" s="149" t="s">
        <v>18</v>
      </c>
      <c r="AY330" s="2" t="s">
        <v>137</v>
      </c>
      <c r="BE330" s="150">
        <f t="shared" si="74"/>
        <v>0</v>
      </c>
      <c r="BF330" s="150">
        <f t="shared" si="75"/>
        <v>0</v>
      </c>
      <c r="BG330" s="150">
        <f t="shared" si="76"/>
        <v>0</v>
      </c>
      <c r="BH330" s="150">
        <f t="shared" si="77"/>
        <v>0</v>
      </c>
      <c r="BI330" s="150">
        <f t="shared" si="78"/>
        <v>0</v>
      </c>
      <c r="BJ330" s="2" t="s">
        <v>18</v>
      </c>
      <c r="BK330" s="150">
        <f t="shared" si="79"/>
        <v>0</v>
      </c>
      <c r="BL330" s="2" t="s">
        <v>144</v>
      </c>
      <c r="BM330" s="149" t="s">
        <v>1170</v>
      </c>
    </row>
    <row r="331" spans="1:65" s="17" customFormat="1" ht="37.9" customHeight="1">
      <c r="A331" s="13"/>
      <c r="B331" s="142"/>
      <c r="C331" s="226" t="s">
        <v>290</v>
      </c>
      <c r="D331" s="226" t="s">
        <v>140</v>
      </c>
      <c r="E331" s="227" t="s">
        <v>1171</v>
      </c>
      <c r="F331" s="228" t="s">
        <v>1172</v>
      </c>
      <c r="G331" s="229" t="s">
        <v>256</v>
      </c>
      <c r="H331" s="230">
        <v>1</v>
      </c>
      <c r="I331" s="143"/>
      <c r="J331" s="259">
        <f t="shared" si="70"/>
        <v>0</v>
      </c>
      <c r="K331" s="144"/>
      <c r="L331" s="14"/>
      <c r="M331" s="145"/>
      <c r="N331" s="146" t="s">
        <v>39</v>
      </c>
      <c r="O331" s="147">
        <v>0</v>
      </c>
      <c r="P331" s="147">
        <f t="shared" si="71"/>
        <v>0</v>
      </c>
      <c r="Q331" s="147">
        <v>0</v>
      </c>
      <c r="R331" s="147">
        <f t="shared" si="72"/>
        <v>0</v>
      </c>
      <c r="S331" s="147">
        <v>0</v>
      </c>
      <c r="T331" s="148">
        <f t="shared" si="73"/>
        <v>0</v>
      </c>
      <c r="U331" s="13"/>
      <c r="V331" s="13"/>
      <c r="W331" s="13"/>
      <c r="X331" s="13"/>
      <c r="Y331" s="13"/>
      <c r="Z331" s="13"/>
      <c r="AA331" s="13"/>
      <c r="AB331" s="13"/>
      <c r="AC331" s="13"/>
      <c r="AD331" s="13"/>
      <c r="AE331" s="13"/>
      <c r="AR331" s="149" t="s">
        <v>144</v>
      </c>
      <c r="AT331" s="149" t="s">
        <v>140</v>
      </c>
      <c r="AU331" s="149" t="s">
        <v>18</v>
      </c>
      <c r="AY331" s="2" t="s">
        <v>137</v>
      </c>
      <c r="BE331" s="150">
        <f t="shared" si="74"/>
        <v>0</v>
      </c>
      <c r="BF331" s="150">
        <f t="shared" si="75"/>
        <v>0</v>
      </c>
      <c r="BG331" s="150">
        <f t="shared" si="76"/>
        <v>0</v>
      </c>
      <c r="BH331" s="150">
        <f t="shared" si="77"/>
        <v>0</v>
      </c>
      <c r="BI331" s="150">
        <f t="shared" si="78"/>
        <v>0</v>
      </c>
      <c r="BJ331" s="2" t="s">
        <v>18</v>
      </c>
      <c r="BK331" s="150">
        <f t="shared" si="79"/>
        <v>0</v>
      </c>
      <c r="BL331" s="2" t="s">
        <v>144</v>
      </c>
      <c r="BM331" s="149" t="s">
        <v>1173</v>
      </c>
    </row>
    <row r="332" spans="1:65" s="17" customFormat="1" ht="37.9" customHeight="1">
      <c r="A332" s="13"/>
      <c r="B332" s="142"/>
      <c r="C332" s="226" t="s">
        <v>290</v>
      </c>
      <c r="D332" s="226" t="s">
        <v>140</v>
      </c>
      <c r="E332" s="227" t="s">
        <v>1174</v>
      </c>
      <c r="F332" s="228" t="s">
        <v>1175</v>
      </c>
      <c r="G332" s="229" t="s">
        <v>256</v>
      </c>
      <c r="H332" s="230">
        <v>1</v>
      </c>
      <c r="I332" s="143"/>
      <c r="J332" s="259">
        <f t="shared" si="70"/>
        <v>0</v>
      </c>
      <c r="K332" s="144"/>
      <c r="L332" s="14"/>
      <c r="M332" s="145"/>
      <c r="N332" s="146" t="s">
        <v>39</v>
      </c>
      <c r="O332" s="147">
        <v>0</v>
      </c>
      <c r="P332" s="147">
        <f t="shared" si="71"/>
        <v>0</v>
      </c>
      <c r="Q332" s="147">
        <v>0</v>
      </c>
      <c r="R332" s="147">
        <f t="shared" si="72"/>
        <v>0</v>
      </c>
      <c r="S332" s="147">
        <v>0</v>
      </c>
      <c r="T332" s="148">
        <f t="shared" si="73"/>
        <v>0</v>
      </c>
      <c r="U332" s="13"/>
      <c r="V332" s="13"/>
      <c r="W332" s="13"/>
      <c r="X332" s="13"/>
      <c r="Y332" s="13"/>
      <c r="Z332" s="13"/>
      <c r="AA332" s="13"/>
      <c r="AB332" s="13"/>
      <c r="AC332" s="13"/>
      <c r="AD332" s="13"/>
      <c r="AE332" s="13"/>
      <c r="AR332" s="149" t="s">
        <v>144</v>
      </c>
      <c r="AT332" s="149" t="s">
        <v>140</v>
      </c>
      <c r="AU332" s="149" t="s">
        <v>18</v>
      </c>
      <c r="AY332" s="2" t="s">
        <v>137</v>
      </c>
      <c r="BE332" s="150">
        <f t="shared" si="74"/>
        <v>0</v>
      </c>
      <c r="BF332" s="150">
        <f t="shared" si="75"/>
        <v>0</v>
      </c>
      <c r="BG332" s="150">
        <f t="shared" si="76"/>
        <v>0</v>
      </c>
      <c r="BH332" s="150">
        <f t="shared" si="77"/>
        <v>0</v>
      </c>
      <c r="BI332" s="150">
        <f t="shared" si="78"/>
        <v>0</v>
      </c>
      <c r="BJ332" s="2" t="s">
        <v>18</v>
      </c>
      <c r="BK332" s="150">
        <f t="shared" si="79"/>
        <v>0</v>
      </c>
      <c r="BL332" s="2" t="s">
        <v>144</v>
      </c>
      <c r="BM332" s="149" t="s">
        <v>1176</v>
      </c>
    </row>
    <row r="333" spans="1:65" s="17" customFormat="1" ht="16.5" customHeight="1">
      <c r="A333" s="13"/>
      <c r="B333" s="142"/>
      <c r="C333" s="226" t="s">
        <v>290</v>
      </c>
      <c r="D333" s="226" t="s">
        <v>140</v>
      </c>
      <c r="E333" s="227" t="s">
        <v>1177</v>
      </c>
      <c r="F333" s="228" t="s">
        <v>1178</v>
      </c>
      <c r="G333" s="229" t="s">
        <v>256</v>
      </c>
      <c r="H333" s="230">
        <v>1</v>
      </c>
      <c r="I333" s="143"/>
      <c r="J333" s="259">
        <f t="shared" si="70"/>
        <v>0</v>
      </c>
      <c r="K333" s="144"/>
      <c r="L333" s="14"/>
      <c r="M333" s="145"/>
      <c r="N333" s="146" t="s">
        <v>39</v>
      </c>
      <c r="O333" s="147">
        <v>0</v>
      </c>
      <c r="P333" s="147">
        <f t="shared" si="71"/>
        <v>0</v>
      </c>
      <c r="Q333" s="147">
        <v>0</v>
      </c>
      <c r="R333" s="147">
        <f t="shared" si="72"/>
        <v>0</v>
      </c>
      <c r="S333" s="147">
        <v>0</v>
      </c>
      <c r="T333" s="148">
        <f t="shared" si="73"/>
        <v>0</v>
      </c>
      <c r="U333" s="13"/>
      <c r="V333" s="13"/>
      <c r="W333" s="13"/>
      <c r="X333" s="13"/>
      <c r="Y333" s="13"/>
      <c r="Z333" s="13"/>
      <c r="AA333" s="13"/>
      <c r="AB333" s="13"/>
      <c r="AC333" s="13"/>
      <c r="AD333" s="13"/>
      <c r="AE333" s="13"/>
      <c r="AR333" s="149" t="s">
        <v>144</v>
      </c>
      <c r="AT333" s="149" t="s">
        <v>140</v>
      </c>
      <c r="AU333" s="149" t="s">
        <v>18</v>
      </c>
      <c r="AY333" s="2" t="s">
        <v>137</v>
      </c>
      <c r="BE333" s="150">
        <f t="shared" si="74"/>
        <v>0</v>
      </c>
      <c r="BF333" s="150">
        <f t="shared" si="75"/>
        <v>0</v>
      </c>
      <c r="BG333" s="150">
        <f t="shared" si="76"/>
        <v>0</v>
      </c>
      <c r="BH333" s="150">
        <f t="shared" si="77"/>
        <v>0</v>
      </c>
      <c r="BI333" s="150">
        <f t="shared" si="78"/>
        <v>0</v>
      </c>
      <c r="BJ333" s="2" t="s">
        <v>18</v>
      </c>
      <c r="BK333" s="150">
        <f t="shared" si="79"/>
        <v>0</v>
      </c>
      <c r="BL333" s="2" t="s">
        <v>144</v>
      </c>
      <c r="BM333" s="149" t="s">
        <v>1179</v>
      </c>
    </row>
    <row r="334" spans="1:65" s="17" customFormat="1" ht="16.5" customHeight="1">
      <c r="A334" s="13"/>
      <c r="B334" s="142"/>
      <c r="C334" s="226" t="s">
        <v>290</v>
      </c>
      <c r="D334" s="226" t="s">
        <v>140</v>
      </c>
      <c r="E334" s="227" t="s">
        <v>1180</v>
      </c>
      <c r="F334" s="228" t="s">
        <v>1181</v>
      </c>
      <c r="G334" s="229" t="s">
        <v>256</v>
      </c>
      <c r="H334" s="230">
        <v>1</v>
      </c>
      <c r="I334" s="143"/>
      <c r="J334" s="259">
        <f t="shared" si="70"/>
        <v>0</v>
      </c>
      <c r="K334" s="144"/>
      <c r="L334" s="14"/>
      <c r="M334" s="145"/>
      <c r="N334" s="146" t="s">
        <v>39</v>
      </c>
      <c r="O334" s="147">
        <v>0</v>
      </c>
      <c r="P334" s="147">
        <f t="shared" si="71"/>
        <v>0</v>
      </c>
      <c r="Q334" s="147">
        <v>0</v>
      </c>
      <c r="R334" s="147">
        <f t="shared" si="72"/>
        <v>0</v>
      </c>
      <c r="S334" s="147">
        <v>0</v>
      </c>
      <c r="T334" s="148">
        <f t="shared" si="73"/>
        <v>0</v>
      </c>
      <c r="U334" s="13"/>
      <c r="V334" s="13"/>
      <c r="W334" s="13"/>
      <c r="X334" s="13"/>
      <c r="Y334" s="13"/>
      <c r="Z334" s="13"/>
      <c r="AA334" s="13"/>
      <c r="AB334" s="13"/>
      <c r="AC334" s="13"/>
      <c r="AD334" s="13"/>
      <c r="AE334" s="13"/>
      <c r="AR334" s="149" t="s">
        <v>144</v>
      </c>
      <c r="AT334" s="149" t="s">
        <v>140</v>
      </c>
      <c r="AU334" s="149" t="s">
        <v>18</v>
      </c>
      <c r="AY334" s="2" t="s">
        <v>137</v>
      </c>
      <c r="BE334" s="150">
        <f t="shared" si="74"/>
        <v>0</v>
      </c>
      <c r="BF334" s="150">
        <f t="shared" si="75"/>
        <v>0</v>
      </c>
      <c r="BG334" s="150">
        <f t="shared" si="76"/>
        <v>0</v>
      </c>
      <c r="BH334" s="150">
        <f t="shared" si="77"/>
        <v>0</v>
      </c>
      <c r="BI334" s="150">
        <f t="shared" si="78"/>
        <v>0</v>
      </c>
      <c r="BJ334" s="2" t="s">
        <v>18</v>
      </c>
      <c r="BK334" s="150">
        <f t="shared" si="79"/>
        <v>0</v>
      </c>
      <c r="BL334" s="2" t="s">
        <v>144</v>
      </c>
      <c r="BM334" s="149" t="s">
        <v>1182</v>
      </c>
    </row>
    <row r="335" spans="1:65" s="17" customFormat="1" ht="16.5" customHeight="1">
      <c r="A335" s="13"/>
      <c r="B335" s="142"/>
      <c r="C335" s="226" t="s">
        <v>290</v>
      </c>
      <c r="D335" s="226" t="s">
        <v>140</v>
      </c>
      <c r="E335" s="227" t="s">
        <v>1183</v>
      </c>
      <c r="F335" s="228" t="s">
        <v>1184</v>
      </c>
      <c r="G335" s="229" t="s">
        <v>256</v>
      </c>
      <c r="H335" s="230">
        <v>1</v>
      </c>
      <c r="I335" s="143"/>
      <c r="J335" s="259">
        <f t="shared" si="70"/>
        <v>0</v>
      </c>
      <c r="K335" s="144"/>
      <c r="L335" s="14"/>
      <c r="M335" s="145"/>
      <c r="N335" s="146" t="s">
        <v>39</v>
      </c>
      <c r="O335" s="147">
        <v>0</v>
      </c>
      <c r="P335" s="147">
        <f t="shared" si="71"/>
        <v>0</v>
      </c>
      <c r="Q335" s="147">
        <v>0</v>
      </c>
      <c r="R335" s="147">
        <f t="shared" si="72"/>
        <v>0</v>
      </c>
      <c r="S335" s="147">
        <v>0</v>
      </c>
      <c r="T335" s="148">
        <f t="shared" si="73"/>
        <v>0</v>
      </c>
      <c r="U335" s="13"/>
      <c r="V335" s="13"/>
      <c r="W335" s="13"/>
      <c r="X335" s="13"/>
      <c r="Y335" s="13"/>
      <c r="Z335" s="13"/>
      <c r="AA335" s="13"/>
      <c r="AB335" s="13"/>
      <c r="AC335" s="13"/>
      <c r="AD335" s="13"/>
      <c r="AE335" s="13"/>
      <c r="AR335" s="149" t="s">
        <v>144</v>
      </c>
      <c r="AT335" s="149" t="s">
        <v>140</v>
      </c>
      <c r="AU335" s="149" t="s">
        <v>18</v>
      </c>
      <c r="AY335" s="2" t="s">
        <v>137</v>
      </c>
      <c r="BE335" s="150">
        <f t="shared" si="74"/>
        <v>0</v>
      </c>
      <c r="BF335" s="150">
        <f t="shared" si="75"/>
        <v>0</v>
      </c>
      <c r="BG335" s="150">
        <f t="shared" si="76"/>
        <v>0</v>
      </c>
      <c r="BH335" s="150">
        <f t="shared" si="77"/>
        <v>0</v>
      </c>
      <c r="BI335" s="150">
        <f t="shared" si="78"/>
        <v>0</v>
      </c>
      <c r="BJ335" s="2" t="s">
        <v>18</v>
      </c>
      <c r="BK335" s="150">
        <f t="shared" si="79"/>
        <v>0</v>
      </c>
      <c r="BL335" s="2" t="s">
        <v>144</v>
      </c>
      <c r="BM335" s="149" t="s">
        <v>1185</v>
      </c>
    </row>
    <row r="336" spans="1:65" s="17" customFormat="1" ht="24.2" customHeight="1">
      <c r="A336" s="13"/>
      <c r="B336" s="142"/>
      <c r="C336" s="226" t="s">
        <v>290</v>
      </c>
      <c r="D336" s="226" t="s">
        <v>140</v>
      </c>
      <c r="E336" s="227" t="s">
        <v>1186</v>
      </c>
      <c r="F336" s="228" t="s">
        <v>1187</v>
      </c>
      <c r="G336" s="229" t="s">
        <v>276</v>
      </c>
      <c r="H336" s="230">
        <v>10</v>
      </c>
      <c r="I336" s="143"/>
      <c r="J336" s="259">
        <f t="shared" si="70"/>
        <v>0</v>
      </c>
      <c r="K336" s="144"/>
      <c r="L336" s="14"/>
      <c r="M336" s="145"/>
      <c r="N336" s="146" t="s">
        <v>39</v>
      </c>
      <c r="O336" s="147">
        <v>0</v>
      </c>
      <c r="P336" s="147">
        <f t="shared" si="71"/>
        <v>0</v>
      </c>
      <c r="Q336" s="147">
        <v>0</v>
      </c>
      <c r="R336" s="147">
        <f t="shared" si="72"/>
        <v>0</v>
      </c>
      <c r="S336" s="147">
        <v>0</v>
      </c>
      <c r="T336" s="148">
        <f t="shared" si="73"/>
        <v>0</v>
      </c>
      <c r="U336" s="13"/>
      <c r="V336" s="13"/>
      <c r="W336" s="13"/>
      <c r="X336" s="13"/>
      <c r="Y336" s="13"/>
      <c r="Z336" s="13"/>
      <c r="AA336" s="13"/>
      <c r="AB336" s="13"/>
      <c r="AC336" s="13"/>
      <c r="AD336" s="13"/>
      <c r="AE336" s="13"/>
      <c r="AR336" s="149" t="s">
        <v>144</v>
      </c>
      <c r="AT336" s="149" t="s">
        <v>140</v>
      </c>
      <c r="AU336" s="149" t="s">
        <v>18</v>
      </c>
      <c r="AY336" s="2" t="s">
        <v>137</v>
      </c>
      <c r="BE336" s="150">
        <f t="shared" si="74"/>
        <v>0</v>
      </c>
      <c r="BF336" s="150">
        <f t="shared" si="75"/>
        <v>0</v>
      </c>
      <c r="BG336" s="150">
        <f t="shared" si="76"/>
        <v>0</v>
      </c>
      <c r="BH336" s="150">
        <f t="shared" si="77"/>
        <v>0</v>
      </c>
      <c r="BI336" s="150">
        <f t="shared" si="78"/>
        <v>0</v>
      </c>
      <c r="BJ336" s="2" t="s">
        <v>18</v>
      </c>
      <c r="BK336" s="150">
        <f t="shared" si="79"/>
        <v>0</v>
      </c>
      <c r="BL336" s="2" t="s">
        <v>144</v>
      </c>
      <c r="BM336" s="149" t="s">
        <v>1188</v>
      </c>
    </row>
    <row r="337" spans="1:65" s="17" customFormat="1" ht="16.5" customHeight="1">
      <c r="A337" s="13"/>
      <c r="B337" s="142"/>
      <c r="C337" s="226" t="s">
        <v>290</v>
      </c>
      <c r="D337" s="226" t="s">
        <v>140</v>
      </c>
      <c r="E337" s="227" t="s">
        <v>1189</v>
      </c>
      <c r="F337" s="228" t="s">
        <v>1190</v>
      </c>
      <c r="G337" s="229" t="s">
        <v>256</v>
      </c>
      <c r="H337" s="230">
        <v>1</v>
      </c>
      <c r="I337" s="143"/>
      <c r="J337" s="259">
        <f t="shared" si="70"/>
        <v>0</v>
      </c>
      <c r="K337" s="144"/>
      <c r="L337" s="14"/>
      <c r="M337" s="145"/>
      <c r="N337" s="146" t="s">
        <v>39</v>
      </c>
      <c r="O337" s="147">
        <v>0</v>
      </c>
      <c r="P337" s="147">
        <f t="shared" si="71"/>
        <v>0</v>
      </c>
      <c r="Q337" s="147">
        <v>0</v>
      </c>
      <c r="R337" s="147">
        <f t="shared" si="72"/>
        <v>0</v>
      </c>
      <c r="S337" s="147">
        <v>0</v>
      </c>
      <c r="T337" s="148">
        <f t="shared" si="73"/>
        <v>0</v>
      </c>
      <c r="U337" s="13"/>
      <c r="V337" s="13"/>
      <c r="W337" s="13"/>
      <c r="X337" s="13"/>
      <c r="Y337" s="13"/>
      <c r="Z337" s="13"/>
      <c r="AA337" s="13"/>
      <c r="AB337" s="13"/>
      <c r="AC337" s="13"/>
      <c r="AD337" s="13"/>
      <c r="AE337" s="13"/>
      <c r="AR337" s="149" t="s">
        <v>144</v>
      </c>
      <c r="AT337" s="149" t="s">
        <v>140</v>
      </c>
      <c r="AU337" s="149" t="s">
        <v>18</v>
      </c>
      <c r="AY337" s="2" t="s">
        <v>137</v>
      </c>
      <c r="BE337" s="150">
        <f t="shared" si="74"/>
        <v>0</v>
      </c>
      <c r="BF337" s="150">
        <f t="shared" si="75"/>
        <v>0</v>
      </c>
      <c r="BG337" s="150">
        <f t="shared" si="76"/>
        <v>0</v>
      </c>
      <c r="BH337" s="150">
        <f t="shared" si="77"/>
        <v>0</v>
      </c>
      <c r="BI337" s="150">
        <f t="shared" si="78"/>
        <v>0</v>
      </c>
      <c r="BJ337" s="2" t="s">
        <v>18</v>
      </c>
      <c r="BK337" s="150">
        <f t="shared" si="79"/>
        <v>0</v>
      </c>
      <c r="BL337" s="2" t="s">
        <v>144</v>
      </c>
      <c r="BM337" s="149" t="s">
        <v>1191</v>
      </c>
    </row>
    <row r="338" spans="1:65" s="17" customFormat="1" ht="16.5" customHeight="1">
      <c r="A338" s="13"/>
      <c r="B338" s="142"/>
      <c r="C338" s="226" t="s">
        <v>290</v>
      </c>
      <c r="D338" s="226" t="s">
        <v>140</v>
      </c>
      <c r="E338" s="227" t="s">
        <v>1192</v>
      </c>
      <c r="F338" s="228" t="s">
        <v>1193</v>
      </c>
      <c r="G338" s="229" t="s">
        <v>256</v>
      </c>
      <c r="H338" s="230">
        <v>1</v>
      </c>
      <c r="I338" s="143"/>
      <c r="J338" s="259">
        <f t="shared" si="70"/>
        <v>0</v>
      </c>
      <c r="K338" s="144"/>
      <c r="L338" s="14"/>
      <c r="M338" s="145"/>
      <c r="N338" s="146" t="s">
        <v>39</v>
      </c>
      <c r="O338" s="147">
        <v>0</v>
      </c>
      <c r="P338" s="147">
        <f t="shared" si="71"/>
        <v>0</v>
      </c>
      <c r="Q338" s="147">
        <v>0</v>
      </c>
      <c r="R338" s="147">
        <f t="shared" si="72"/>
        <v>0</v>
      </c>
      <c r="S338" s="147">
        <v>0</v>
      </c>
      <c r="T338" s="148">
        <f t="shared" si="73"/>
        <v>0</v>
      </c>
      <c r="U338" s="13"/>
      <c r="V338" s="13"/>
      <c r="W338" s="13"/>
      <c r="X338" s="13"/>
      <c r="Y338" s="13"/>
      <c r="Z338" s="13"/>
      <c r="AA338" s="13"/>
      <c r="AB338" s="13"/>
      <c r="AC338" s="13"/>
      <c r="AD338" s="13"/>
      <c r="AE338" s="13"/>
      <c r="AR338" s="149" t="s">
        <v>144</v>
      </c>
      <c r="AT338" s="149" t="s">
        <v>140</v>
      </c>
      <c r="AU338" s="149" t="s">
        <v>18</v>
      </c>
      <c r="AY338" s="2" t="s">
        <v>137</v>
      </c>
      <c r="BE338" s="150">
        <f t="shared" si="74"/>
        <v>0</v>
      </c>
      <c r="BF338" s="150">
        <f t="shared" si="75"/>
        <v>0</v>
      </c>
      <c r="BG338" s="150">
        <f t="shared" si="76"/>
        <v>0</v>
      </c>
      <c r="BH338" s="150">
        <f t="shared" si="77"/>
        <v>0</v>
      </c>
      <c r="BI338" s="150">
        <f t="shared" si="78"/>
        <v>0</v>
      </c>
      <c r="BJ338" s="2" t="s">
        <v>18</v>
      </c>
      <c r="BK338" s="150">
        <f t="shared" si="79"/>
        <v>0</v>
      </c>
      <c r="BL338" s="2" t="s">
        <v>144</v>
      </c>
      <c r="BM338" s="149" t="s">
        <v>1194</v>
      </c>
    </row>
    <row r="339" spans="1:65" s="17" customFormat="1" ht="16.5" customHeight="1">
      <c r="A339" s="13"/>
      <c r="B339" s="142"/>
      <c r="C339" s="226" t="s">
        <v>290</v>
      </c>
      <c r="D339" s="226" t="s">
        <v>140</v>
      </c>
      <c r="E339" s="227" t="s">
        <v>1195</v>
      </c>
      <c r="F339" s="228" t="s">
        <v>1196</v>
      </c>
      <c r="G339" s="229" t="s">
        <v>256</v>
      </c>
      <c r="H339" s="230">
        <v>10</v>
      </c>
      <c r="I339" s="143"/>
      <c r="J339" s="259">
        <f t="shared" si="70"/>
        <v>0</v>
      </c>
      <c r="K339" s="144"/>
      <c r="L339" s="14"/>
      <c r="M339" s="145"/>
      <c r="N339" s="146" t="s">
        <v>39</v>
      </c>
      <c r="O339" s="147">
        <v>0</v>
      </c>
      <c r="P339" s="147">
        <f t="shared" si="71"/>
        <v>0</v>
      </c>
      <c r="Q339" s="147">
        <v>0</v>
      </c>
      <c r="R339" s="147">
        <f t="shared" si="72"/>
        <v>0</v>
      </c>
      <c r="S339" s="147">
        <v>0</v>
      </c>
      <c r="T339" s="148">
        <f t="shared" si="73"/>
        <v>0</v>
      </c>
      <c r="U339" s="13"/>
      <c r="V339" s="13"/>
      <c r="W339" s="13"/>
      <c r="X339" s="13"/>
      <c r="Y339" s="13"/>
      <c r="Z339" s="13"/>
      <c r="AA339" s="13"/>
      <c r="AB339" s="13"/>
      <c r="AC339" s="13"/>
      <c r="AD339" s="13"/>
      <c r="AE339" s="13"/>
      <c r="AR339" s="149" t="s">
        <v>144</v>
      </c>
      <c r="AT339" s="149" t="s">
        <v>140</v>
      </c>
      <c r="AU339" s="149" t="s">
        <v>18</v>
      </c>
      <c r="AY339" s="2" t="s">
        <v>137</v>
      </c>
      <c r="BE339" s="150">
        <f t="shared" si="74"/>
        <v>0</v>
      </c>
      <c r="BF339" s="150">
        <f t="shared" si="75"/>
        <v>0</v>
      </c>
      <c r="BG339" s="150">
        <f t="shared" si="76"/>
        <v>0</v>
      </c>
      <c r="BH339" s="150">
        <f t="shared" si="77"/>
        <v>0</v>
      </c>
      <c r="BI339" s="150">
        <f t="shared" si="78"/>
        <v>0</v>
      </c>
      <c r="BJ339" s="2" t="s">
        <v>18</v>
      </c>
      <c r="BK339" s="150">
        <f t="shared" si="79"/>
        <v>0</v>
      </c>
      <c r="BL339" s="2" t="s">
        <v>144</v>
      </c>
      <c r="BM339" s="149" t="s">
        <v>1197</v>
      </c>
    </row>
    <row r="340" spans="1:65" s="17" customFormat="1" ht="16.5" customHeight="1">
      <c r="A340" s="13"/>
      <c r="B340" s="142"/>
      <c r="C340" s="226" t="s">
        <v>290</v>
      </c>
      <c r="D340" s="226" t="s">
        <v>140</v>
      </c>
      <c r="E340" s="227" t="s">
        <v>1198</v>
      </c>
      <c r="F340" s="228" t="s">
        <v>1199</v>
      </c>
      <c r="G340" s="229" t="s">
        <v>256</v>
      </c>
      <c r="H340" s="230">
        <v>1</v>
      </c>
      <c r="I340" s="143"/>
      <c r="J340" s="259">
        <f t="shared" si="70"/>
        <v>0</v>
      </c>
      <c r="K340" s="144"/>
      <c r="L340" s="14"/>
      <c r="M340" s="145"/>
      <c r="N340" s="146" t="s">
        <v>39</v>
      </c>
      <c r="O340" s="147">
        <v>0</v>
      </c>
      <c r="P340" s="147">
        <f t="shared" si="71"/>
        <v>0</v>
      </c>
      <c r="Q340" s="147">
        <v>0</v>
      </c>
      <c r="R340" s="147">
        <f t="shared" si="72"/>
        <v>0</v>
      </c>
      <c r="S340" s="147">
        <v>0</v>
      </c>
      <c r="T340" s="148">
        <f t="shared" si="73"/>
        <v>0</v>
      </c>
      <c r="U340" s="13"/>
      <c r="V340" s="13"/>
      <c r="W340" s="13"/>
      <c r="X340" s="13"/>
      <c r="Y340" s="13"/>
      <c r="Z340" s="13"/>
      <c r="AA340" s="13"/>
      <c r="AB340" s="13"/>
      <c r="AC340" s="13"/>
      <c r="AD340" s="13"/>
      <c r="AE340" s="13"/>
      <c r="AR340" s="149" t="s">
        <v>144</v>
      </c>
      <c r="AT340" s="149" t="s">
        <v>140</v>
      </c>
      <c r="AU340" s="149" t="s">
        <v>18</v>
      </c>
      <c r="AY340" s="2" t="s">
        <v>137</v>
      </c>
      <c r="BE340" s="150">
        <f t="shared" si="74"/>
        <v>0</v>
      </c>
      <c r="BF340" s="150">
        <f t="shared" si="75"/>
        <v>0</v>
      </c>
      <c r="BG340" s="150">
        <f t="shared" si="76"/>
        <v>0</v>
      </c>
      <c r="BH340" s="150">
        <f t="shared" si="77"/>
        <v>0</v>
      </c>
      <c r="BI340" s="150">
        <f t="shared" si="78"/>
        <v>0</v>
      </c>
      <c r="BJ340" s="2" t="s">
        <v>18</v>
      </c>
      <c r="BK340" s="150">
        <f t="shared" si="79"/>
        <v>0</v>
      </c>
      <c r="BL340" s="2" t="s">
        <v>144</v>
      </c>
      <c r="BM340" s="149" t="s">
        <v>1200</v>
      </c>
    </row>
    <row r="341" spans="1:65" s="17" customFormat="1" ht="16.5" customHeight="1">
      <c r="A341" s="13"/>
      <c r="B341" s="142"/>
      <c r="C341" s="226" t="s">
        <v>290</v>
      </c>
      <c r="D341" s="226" t="s">
        <v>140</v>
      </c>
      <c r="E341" s="227" t="s">
        <v>1201</v>
      </c>
      <c r="F341" s="228" t="s">
        <v>1202</v>
      </c>
      <c r="G341" s="229" t="s">
        <v>829</v>
      </c>
      <c r="H341" s="230">
        <v>1</v>
      </c>
      <c r="I341" s="143"/>
      <c r="J341" s="259">
        <f t="shared" si="70"/>
        <v>0</v>
      </c>
      <c r="K341" s="144"/>
      <c r="L341" s="14"/>
      <c r="M341" s="145"/>
      <c r="N341" s="146" t="s">
        <v>39</v>
      </c>
      <c r="O341" s="147">
        <v>0</v>
      </c>
      <c r="P341" s="147">
        <f t="shared" si="71"/>
        <v>0</v>
      </c>
      <c r="Q341" s="147">
        <v>0</v>
      </c>
      <c r="R341" s="147">
        <f t="shared" si="72"/>
        <v>0</v>
      </c>
      <c r="S341" s="147">
        <v>0</v>
      </c>
      <c r="T341" s="148">
        <f t="shared" si="73"/>
        <v>0</v>
      </c>
      <c r="U341" s="13"/>
      <c r="V341" s="13"/>
      <c r="W341" s="13"/>
      <c r="X341" s="13"/>
      <c r="Y341" s="13"/>
      <c r="Z341" s="13"/>
      <c r="AA341" s="13"/>
      <c r="AB341" s="13"/>
      <c r="AC341" s="13"/>
      <c r="AD341" s="13"/>
      <c r="AE341" s="13"/>
      <c r="AR341" s="149" t="s">
        <v>144</v>
      </c>
      <c r="AT341" s="149" t="s">
        <v>140</v>
      </c>
      <c r="AU341" s="149" t="s">
        <v>18</v>
      </c>
      <c r="AY341" s="2" t="s">
        <v>137</v>
      </c>
      <c r="BE341" s="150">
        <f t="shared" si="74"/>
        <v>0</v>
      </c>
      <c r="BF341" s="150">
        <f t="shared" si="75"/>
        <v>0</v>
      </c>
      <c r="BG341" s="150">
        <f t="shared" si="76"/>
        <v>0</v>
      </c>
      <c r="BH341" s="150">
        <f t="shared" si="77"/>
        <v>0</v>
      </c>
      <c r="BI341" s="150">
        <f t="shared" si="78"/>
        <v>0</v>
      </c>
      <c r="BJ341" s="2" t="s">
        <v>18</v>
      </c>
      <c r="BK341" s="150">
        <f t="shared" si="79"/>
        <v>0</v>
      </c>
      <c r="BL341" s="2" t="s">
        <v>144</v>
      </c>
      <c r="BM341" s="149" t="s">
        <v>1203</v>
      </c>
    </row>
    <row r="342" spans="1:65" s="17" customFormat="1" ht="16.5" customHeight="1">
      <c r="A342" s="13"/>
      <c r="B342" s="142"/>
      <c r="C342" s="226" t="s">
        <v>139</v>
      </c>
      <c r="D342" s="226" t="s">
        <v>140</v>
      </c>
      <c r="E342" s="227" t="s">
        <v>1204</v>
      </c>
      <c r="F342" s="228" t="s">
        <v>1205</v>
      </c>
      <c r="G342" s="229" t="s">
        <v>829</v>
      </c>
      <c r="H342" s="230">
        <v>1</v>
      </c>
      <c r="I342" s="143"/>
      <c r="J342" s="259">
        <f t="shared" si="70"/>
        <v>0</v>
      </c>
      <c r="K342" s="144"/>
      <c r="L342" s="14"/>
      <c r="M342" s="145"/>
      <c r="N342" s="146" t="s">
        <v>39</v>
      </c>
      <c r="O342" s="147">
        <v>0</v>
      </c>
      <c r="P342" s="147">
        <f t="shared" si="71"/>
        <v>0</v>
      </c>
      <c r="Q342" s="147">
        <v>0</v>
      </c>
      <c r="R342" s="147">
        <f t="shared" si="72"/>
        <v>0</v>
      </c>
      <c r="S342" s="147">
        <v>0</v>
      </c>
      <c r="T342" s="148">
        <f t="shared" si="73"/>
        <v>0</v>
      </c>
      <c r="U342" s="13"/>
      <c r="V342" s="13"/>
      <c r="W342" s="13"/>
      <c r="X342" s="13"/>
      <c r="Y342" s="13"/>
      <c r="Z342" s="13"/>
      <c r="AA342" s="13"/>
      <c r="AB342" s="13"/>
      <c r="AC342" s="13"/>
      <c r="AD342" s="13"/>
      <c r="AE342" s="13"/>
      <c r="AR342" s="149" t="s">
        <v>144</v>
      </c>
      <c r="AT342" s="149" t="s">
        <v>140</v>
      </c>
      <c r="AU342" s="149" t="s">
        <v>18</v>
      </c>
      <c r="AY342" s="2" t="s">
        <v>137</v>
      </c>
      <c r="BE342" s="150">
        <f t="shared" si="74"/>
        <v>0</v>
      </c>
      <c r="BF342" s="150">
        <f t="shared" si="75"/>
        <v>0</v>
      </c>
      <c r="BG342" s="150">
        <f t="shared" si="76"/>
        <v>0</v>
      </c>
      <c r="BH342" s="150">
        <f t="shared" si="77"/>
        <v>0</v>
      </c>
      <c r="BI342" s="150">
        <f t="shared" si="78"/>
        <v>0</v>
      </c>
      <c r="BJ342" s="2" t="s">
        <v>18</v>
      </c>
      <c r="BK342" s="150">
        <f t="shared" si="79"/>
        <v>0</v>
      </c>
      <c r="BL342" s="2" t="s">
        <v>144</v>
      </c>
      <c r="BM342" s="149" t="s">
        <v>1206</v>
      </c>
    </row>
    <row r="343" spans="1:65" s="17" customFormat="1" ht="24.2" customHeight="1">
      <c r="A343" s="13"/>
      <c r="B343" s="142"/>
      <c r="C343" s="226" t="s">
        <v>139</v>
      </c>
      <c r="D343" s="226" t="s">
        <v>140</v>
      </c>
      <c r="E343" s="227" t="s">
        <v>1207</v>
      </c>
      <c r="F343" s="228" t="s">
        <v>1208</v>
      </c>
      <c r="G343" s="229" t="s">
        <v>829</v>
      </c>
      <c r="H343" s="230">
        <v>1</v>
      </c>
      <c r="I343" s="143"/>
      <c r="J343" s="259">
        <f t="shared" si="70"/>
        <v>0</v>
      </c>
      <c r="K343" s="144"/>
      <c r="L343" s="14"/>
      <c r="M343" s="168"/>
      <c r="N343" s="169" t="s">
        <v>39</v>
      </c>
      <c r="O343" s="170">
        <v>0</v>
      </c>
      <c r="P343" s="170">
        <f t="shared" si="71"/>
        <v>0</v>
      </c>
      <c r="Q343" s="170">
        <v>0</v>
      </c>
      <c r="R343" s="170">
        <f t="shared" si="72"/>
        <v>0</v>
      </c>
      <c r="S343" s="170">
        <v>0</v>
      </c>
      <c r="T343" s="171">
        <f t="shared" si="73"/>
        <v>0</v>
      </c>
      <c r="U343" s="13"/>
      <c r="V343" s="13"/>
      <c r="W343" s="13"/>
      <c r="X343" s="13"/>
      <c r="Y343" s="13"/>
      <c r="Z343" s="13"/>
      <c r="AA343" s="13"/>
      <c r="AB343" s="13"/>
      <c r="AC343" s="13"/>
      <c r="AD343" s="13"/>
      <c r="AE343" s="13"/>
      <c r="AR343" s="149" t="s">
        <v>144</v>
      </c>
      <c r="AT343" s="149" t="s">
        <v>140</v>
      </c>
      <c r="AU343" s="149" t="s">
        <v>18</v>
      </c>
      <c r="AY343" s="2" t="s">
        <v>137</v>
      </c>
      <c r="BE343" s="150">
        <f t="shared" si="74"/>
        <v>0</v>
      </c>
      <c r="BF343" s="150">
        <f t="shared" si="75"/>
        <v>0</v>
      </c>
      <c r="BG343" s="150">
        <f t="shared" si="76"/>
        <v>0</v>
      </c>
      <c r="BH343" s="150">
        <f t="shared" si="77"/>
        <v>0</v>
      </c>
      <c r="BI343" s="150">
        <f t="shared" si="78"/>
        <v>0</v>
      </c>
      <c r="BJ343" s="2" t="s">
        <v>18</v>
      </c>
      <c r="BK343" s="150">
        <f t="shared" si="79"/>
        <v>0</v>
      </c>
      <c r="BL343" s="2" t="s">
        <v>144</v>
      </c>
      <c r="BM343" s="149" t="s">
        <v>1209</v>
      </c>
    </row>
    <row r="344" spans="1:65" s="17" customFormat="1" ht="6.95" customHeight="1">
      <c r="A344" s="13"/>
      <c r="B344" s="29"/>
      <c r="C344" s="30"/>
      <c r="D344" s="30"/>
      <c r="E344" s="30"/>
      <c r="F344" s="30"/>
      <c r="G344" s="30"/>
      <c r="H344" s="30"/>
      <c r="I344" s="30"/>
      <c r="J344" s="30"/>
      <c r="K344" s="30"/>
      <c r="L344" s="14"/>
      <c r="M344" s="13"/>
      <c r="O344" s="13"/>
      <c r="P344" s="13"/>
      <c r="Q344" s="13"/>
      <c r="R344" s="13"/>
      <c r="S344" s="13"/>
      <c r="T344" s="13"/>
      <c r="U344" s="13"/>
      <c r="V344" s="13"/>
      <c r="W344" s="13"/>
      <c r="X344" s="13"/>
      <c r="Y344" s="13"/>
      <c r="Z344" s="13"/>
      <c r="AA344" s="13"/>
      <c r="AB344" s="13"/>
      <c r="AC344" s="13"/>
      <c r="AD344" s="13"/>
      <c r="AE344" s="13"/>
    </row>
  </sheetData>
  <sheetProtection algorithmName="SHA-512" hashValue="BJiWE4HIAVqT365F+myOwykA9B3RZdasz04gNvdse9SgRcG7QJwI6t3JOFtK+XMLANPlp2S10jCkPsgr5XFO/g==" saltValue="lARGU6o/bW832Xxr+cq36g==" spinCount="100000" sheet="1" objects="1" scenarios="1" selectLockedCells="1"/>
  <autoFilter ref="C128:K343"/>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66"/>
  <sheetViews>
    <sheetView showGridLines="0" tabSelected="1" topLeftCell="A200" zoomScaleNormal="100" workbookViewId="0">
      <selection activeCell="I210" sqref="I210"/>
    </sheetView>
  </sheetViews>
  <sheetFormatPr defaultColWidth="8.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c r="A1" s="83"/>
    </row>
    <row r="2" spans="1:46" ht="36.950000000000003" customHeight="1">
      <c r="L2" s="261" t="s">
        <v>4</v>
      </c>
      <c r="M2" s="261"/>
      <c r="N2" s="261"/>
      <c r="O2" s="261"/>
      <c r="P2" s="261"/>
      <c r="Q2" s="261"/>
      <c r="R2" s="261"/>
      <c r="S2" s="261"/>
      <c r="T2" s="261"/>
      <c r="U2" s="261"/>
      <c r="V2" s="261"/>
      <c r="AT2" s="2" t="s">
        <v>96</v>
      </c>
    </row>
    <row r="3" spans="1:46" ht="6.95" customHeight="1">
      <c r="B3" s="3"/>
      <c r="C3" s="4"/>
      <c r="D3" s="4"/>
      <c r="E3" s="4"/>
      <c r="F3" s="4"/>
      <c r="G3" s="4"/>
      <c r="H3" s="4"/>
      <c r="I3" s="4"/>
      <c r="J3" s="4"/>
      <c r="K3" s="4"/>
      <c r="L3" s="5"/>
      <c r="AT3" s="2" t="s">
        <v>85</v>
      </c>
    </row>
    <row r="4" spans="1:46" ht="24.95" customHeight="1">
      <c r="B4" s="5"/>
      <c r="D4" s="6" t="s">
        <v>103</v>
      </c>
      <c r="L4" s="5"/>
      <c r="M4" s="84" t="s">
        <v>9</v>
      </c>
      <c r="AT4" s="2" t="s">
        <v>2</v>
      </c>
    </row>
    <row r="5" spans="1:46" ht="6.95" customHeight="1">
      <c r="B5" s="5"/>
      <c r="L5" s="5"/>
    </row>
    <row r="6" spans="1:46" ht="12" customHeight="1">
      <c r="B6" s="5"/>
      <c r="D6" s="10" t="s">
        <v>13</v>
      </c>
      <c r="L6" s="5"/>
    </row>
    <row r="7" spans="1:46" ht="16.5" customHeight="1">
      <c r="B7" s="5"/>
      <c r="E7" s="289" t="str">
        <f>'Rekapitulace stavby'!K6</f>
        <v>Infastruktrura pro elektromobilitu II, část 3 Lokalita Vítkovická</v>
      </c>
      <c r="F7" s="289"/>
      <c r="G7" s="289"/>
      <c r="H7" s="289"/>
      <c r="L7" s="5"/>
    </row>
    <row r="8" spans="1:46" s="17" customFormat="1" ht="12" customHeight="1">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c r="A9" s="13"/>
      <c r="B9" s="14"/>
      <c r="C9" s="13"/>
      <c r="D9" s="13"/>
      <c r="E9" s="271" t="s">
        <v>1210</v>
      </c>
      <c r="F9" s="271"/>
      <c r="G9" s="271"/>
      <c r="H9" s="271"/>
      <c r="I9" s="13"/>
      <c r="J9" s="13"/>
      <c r="K9" s="13"/>
      <c r="L9" s="24"/>
      <c r="S9" s="13"/>
      <c r="T9" s="13"/>
      <c r="U9" s="13"/>
      <c r="V9" s="13"/>
      <c r="W9" s="13"/>
      <c r="X9" s="13"/>
      <c r="Y9" s="13"/>
      <c r="Z9" s="13"/>
      <c r="AA9" s="13"/>
      <c r="AB9" s="13"/>
      <c r="AC9" s="13"/>
      <c r="AD9" s="13"/>
      <c r="AE9" s="13"/>
    </row>
    <row r="10" spans="1:46" s="17" customFormat="1">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c r="A33" s="13"/>
      <c r="B33" s="14"/>
      <c r="C33" s="13"/>
      <c r="D33" s="93" t="s">
        <v>38</v>
      </c>
      <c r="E33" s="10" t="s">
        <v>39</v>
      </c>
      <c r="F33" s="94">
        <f>ROUND((SUM(BE129:BE365)),  2)</f>
        <v>0</v>
      </c>
      <c r="G33" s="13"/>
      <c r="H33" s="13"/>
      <c r="I33" s="95">
        <v>0.21</v>
      </c>
      <c r="J33" s="94">
        <f>ROUND(((SUM(BE129:BE365))*I33),  2)</f>
        <v>0</v>
      </c>
      <c r="K33" s="13"/>
      <c r="L33" s="24"/>
      <c r="S33" s="13"/>
      <c r="T33" s="13"/>
      <c r="U33" s="13"/>
      <c r="V33" s="13"/>
      <c r="W33" s="13"/>
      <c r="X33" s="13"/>
      <c r="Y33" s="13"/>
      <c r="Z33" s="13"/>
      <c r="AA33" s="13"/>
      <c r="AB33" s="13"/>
      <c r="AC33" s="13"/>
      <c r="AD33" s="13"/>
      <c r="AE33" s="13"/>
    </row>
    <row r="34" spans="1:31" s="17" customFormat="1" ht="14.45" customHeight="1">
      <c r="A34" s="13"/>
      <c r="B34" s="14"/>
      <c r="C34" s="13"/>
      <c r="D34" s="13"/>
      <c r="E34" s="10" t="s">
        <v>40</v>
      </c>
      <c r="F34" s="94">
        <f>ROUND((SUM(BF129:BF365)),  2)</f>
        <v>0</v>
      </c>
      <c r="G34" s="13"/>
      <c r="H34" s="13"/>
      <c r="I34" s="95">
        <v>0.15</v>
      </c>
      <c r="J34" s="94">
        <f>ROUND(((SUM(BF129:BF365))*I34),  2)</f>
        <v>0</v>
      </c>
      <c r="K34" s="13"/>
      <c r="L34" s="24"/>
      <c r="S34" s="13"/>
      <c r="T34" s="13"/>
      <c r="U34" s="13"/>
      <c r="V34" s="13"/>
      <c r="W34" s="13"/>
      <c r="X34" s="13"/>
      <c r="Y34" s="13"/>
      <c r="Z34" s="13"/>
      <c r="AA34" s="13"/>
      <c r="AB34" s="13"/>
      <c r="AC34" s="13"/>
      <c r="AD34" s="13"/>
      <c r="AE34" s="13"/>
    </row>
    <row r="35" spans="1:31" s="17" customFormat="1" ht="14.45" hidden="1" customHeight="1">
      <c r="A35" s="13"/>
      <c r="B35" s="14"/>
      <c r="C35" s="13"/>
      <c r="D35" s="13"/>
      <c r="E35" s="10" t="s">
        <v>41</v>
      </c>
      <c r="F35" s="94">
        <f>ROUND((SUM(BG129:BG365)),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c r="A36" s="13"/>
      <c r="B36" s="14"/>
      <c r="C36" s="13"/>
      <c r="D36" s="13"/>
      <c r="E36" s="10" t="s">
        <v>42</v>
      </c>
      <c r="F36" s="94">
        <f>ROUND((SUM(BH129:BH365)),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c r="A37" s="13"/>
      <c r="B37" s="14"/>
      <c r="C37" s="13"/>
      <c r="D37" s="13"/>
      <c r="E37" s="10" t="s">
        <v>43</v>
      </c>
      <c r="F37" s="94">
        <f>ROUND((SUM(BI129:BI365)),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c r="B41" s="5"/>
      <c r="L41" s="5"/>
    </row>
    <row r="42" spans="1:31" ht="14.45" customHeight="1">
      <c r="B42" s="5"/>
      <c r="L42" s="5"/>
    </row>
    <row r="43" spans="1:31" ht="14.45" customHeight="1">
      <c r="B43" s="5"/>
      <c r="L43" s="5"/>
    </row>
    <row r="44" spans="1:31" ht="14.45" customHeight="1">
      <c r="B44" s="5"/>
      <c r="L44" s="5"/>
    </row>
    <row r="45" spans="1:31" ht="14.45" customHeight="1">
      <c r="B45" s="5"/>
      <c r="L45" s="5"/>
    </row>
    <row r="46" spans="1:31" ht="14.45" customHeight="1">
      <c r="B46" s="5"/>
      <c r="L46" s="5"/>
    </row>
    <row r="47" spans="1:31" ht="14.45" customHeight="1">
      <c r="B47" s="5"/>
      <c r="L47" s="5"/>
    </row>
    <row r="48" spans="1:31" ht="14.45" customHeight="1">
      <c r="B48" s="5"/>
      <c r="L48" s="5"/>
    </row>
    <row r="49" spans="1:31" ht="14.45" customHeight="1">
      <c r="B49" s="5"/>
      <c r="L49" s="5"/>
    </row>
    <row r="50" spans="1:31" s="17" customFormat="1" ht="14.45" customHeight="1">
      <c r="B50" s="24"/>
      <c r="D50" s="25" t="s">
        <v>47</v>
      </c>
      <c r="E50" s="26"/>
      <c r="F50" s="26"/>
      <c r="G50" s="25" t="s">
        <v>48</v>
      </c>
      <c r="H50" s="26"/>
      <c r="I50" s="26"/>
      <c r="J50" s="26"/>
      <c r="K50" s="26"/>
      <c r="L50" s="24"/>
    </row>
    <row r="51" spans="1:31">
      <c r="B51" s="5"/>
      <c r="L51" s="5"/>
    </row>
    <row r="52" spans="1:31">
      <c r="B52" s="5"/>
      <c r="L52" s="5"/>
    </row>
    <row r="53" spans="1:31">
      <c r="B53" s="5"/>
      <c r="L53" s="5"/>
    </row>
    <row r="54" spans="1:31">
      <c r="B54" s="5"/>
      <c r="L54" s="5"/>
    </row>
    <row r="55" spans="1:31">
      <c r="B55" s="5"/>
      <c r="L55" s="5"/>
    </row>
    <row r="56" spans="1:31">
      <c r="B56" s="5"/>
      <c r="L56" s="5"/>
    </row>
    <row r="57" spans="1:31">
      <c r="B57" s="5"/>
      <c r="L57" s="5"/>
    </row>
    <row r="58" spans="1:31">
      <c r="B58" s="5"/>
      <c r="L58" s="5"/>
    </row>
    <row r="59" spans="1:31">
      <c r="B59" s="5"/>
      <c r="L59" s="5"/>
    </row>
    <row r="60" spans="1:31">
      <c r="B60" s="5"/>
      <c r="L60" s="5"/>
    </row>
    <row r="61" spans="1:31" s="17" customFormat="1" ht="12.7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c r="B62" s="5"/>
      <c r="L62" s="5"/>
    </row>
    <row r="63" spans="1:31">
      <c r="B63" s="5"/>
      <c r="L63" s="5"/>
    </row>
    <row r="64" spans="1:31">
      <c r="B64" s="5"/>
      <c r="L64" s="5"/>
    </row>
    <row r="65" spans="1:31" s="17" customFormat="1" ht="12.7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c r="B66" s="5"/>
      <c r="L66" s="5"/>
    </row>
    <row r="67" spans="1:31">
      <c r="B67" s="5"/>
      <c r="L67" s="5"/>
    </row>
    <row r="68" spans="1:31">
      <c r="B68" s="5"/>
      <c r="L68" s="5"/>
    </row>
    <row r="69" spans="1:31">
      <c r="B69" s="5"/>
      <c r="L69" s="5"/>
    </row>
    <row r="70" spans="1:31">
      <c r="B70" s="5"/>
      <c r="L70" s="5"/>
    </row>
    <row r="71" spans="1:31">
      <c r="B71" s="5"/>
      <c r="L71" s="5"/>
    </row>
    <row r="72" spans="1:31">
      <c r="B72" s="5"/>
      <c r="L72" s="5"/>
    </row>
    <row r="73" spans="1:31">
      <c r="B73" s="5"/>
      <c r="L73" s="5"/>
    </row>
    <row r="74" spans="1:31">
      <c r="B74" s="5"/>
      <c r="L74" s="5"/>
    </row>
    <row r="75" spans="1:31">
      <c r="B75" s="5"/>
      <c r="L75" s="5"/>
    </row>
    <row r="76" spans="1:31" s="17" customFormat="1" ht="12.7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c r="A87" s="13"/>
      <c r="B87" s="14"/>
      <c r="C87" s="13"/>
      <c r="D87" s="13"/>
      <c r="E87" s="271" t="str">
        <f>E9</f>
        <v>03 - SO 03 Rozvody NN, trafostanice a rozvody VN</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c r="B97" s="109"/>
      <c r="D97" s="110" t="s">
        <v>1211</v>
      </c>
      <c r="E97" s="111"/>
      <c r="F97" s="111"/>
      <c r="G97" s="111"/>
      <c r="H97" s="111"/>
      <c r="I97" s="111"/>
      <c r="J97" s="112">
        <f>J130</f>
        <v>0</v>
      </c>
      <c r="L97" s="109"/>
    </row>
    <row r="98" spans="1:31" s="73" customFormat="1" ht="19.899999999999999" customHeight="1">
      <c r="B98" s="113"/>
      <c r="D98" s="114" t="s">
        <v>1212</v>
      </c>
      <c r="E98" s="115"/>
      <c r="F98" s="115"/>
      <c r="G98" s="115"/>
      <c r="H98" s="115"/>
      <c r="I98" s="115"/>
      <c r="J98" s="116">
        <f>J131</f>
        <v>0</v>
      </c>
      <c r="L98" s="113"/>
    </row>
    <row r="99" spans="1:31" s="73" customFormat="1" ht="19.899999999999999" customHeight="1">
      <c r="B99" s="113"/>
      <c r="D99" s="114" t="s">
        <v>1213</v>
      </c>
      <c r="E99" s="115"/>
      <c r="F99" s="115"/>
      <c r="G99" s="115"/>
      <c r="H99" s="115"/>
      <c r="I99" s="115"/>
      <c r="J99" s="116">
        <f>J187</f>
        <v>0</v>
      </c>
      <c r="L99" s="113"/>
    </row>
    <row r="100" spans="1:31" s="73" customFormat="1" ht="19.899999999999999" customHeight="1">
      <c r="B100" s="113"/>
      <c r="D100" s="114" t="s">
        <v>1214</v>
      </c>
      <c r="E100" s="115"/>
      <c r="F100" s="115"/>
      <c r="G100" s="115"/>
      <c r="H100" s="115"/>
      <c r="I100" s="115"/>
      <c r="J100" s="116">
        <f>J217</f>
        <v>0</v>
      </c>
      <c r="L100" s="113"/>
    </row>
    <row r="101" spans="1:31" s="108" customFormat="1" ht="24.95" customHeight="1">
      <c r="B101" s="109"/>
      <c r="D101" s="110" t="s">
        <v>1215</v>
      </c>
      <c r="E101" s="111"/>
      <c r="F101" s="111"/>
      <c r="G101" s="111"/>
      <c r="H101" s="111"/>
      <c r="I101" s="111"/>
      <c r="J101" s="112">
        <f>J220</f>
        <v>0</v>
      </c>
      <c r="L101" s="109"/>
    </row>
    <row r="102" spans="1:31" s="108" customFormat="1" ht="24.95" customHeight="1">
      <c r="B102" s="109"/>
      <c r="D102" s="110" t="s">
        <v>654</v>
      </c>
      <c r="E102" s="111"/>
      <c r="F102" s="111"/>
      <c r="G102" s="111"/>
      <c r="H102" s="111"/>
      <c r="I102" s="111"/>
      <c r="J102" s="112">
        <f>J236</f>
        <v>0</v>
      </c>
      <c r="L102" s="109"/>
    </row>
    <row r="103" spans="1:31" s="108" customFormat="1" ht="24.95" customHeight="1">
      <c r="B103" s="109"/>
      <c r="D103" s="110" t="s">
        <v>1216</v>
      </c>
      <c r="E103" s="111"/>
      <c r="F103" s="111"/>
      <c r="G103" s="111"/>
      <c r="H103" s="111"/>
      <c r="I103" s="111"/>
      <c r="J103" s="112">
        <f>J278</f>
        <v>0</v>
      </c>
      <c r="L103" s="109"/>
    </row>
    <row r="104" spans="1:31" s="108" customFormat="1" ht="24.95" customHeight="1">
      <c r="B104" s="109"/>
      <c r="D104" s="110" t="s">
        <v>1217</v>
      </c>
      <c r="E104" s="111"/>
      <c r="F104" s="111"/>
      <c r="G104" s="111"/>
      <c r="H104" s="111"/>
      <c r="I104" s="111"/>
      <c r="J104" s="112">
        <f>J310</f>
        <v>0</v>
      </c>
      <c r="L104" s="109"/>
    </row>
    <row r="105" spans="1:31" s="108" customFormat="1" ht="24.95" customHeight="1">
      <c r="B105" s="109"/>
      <c r="D105" s="110" t="s">
        <v>1218</v>
      </c>
      <c r="E105" s="111"/>
      <c r="F105" s="111"/>
      <c r="G105" s="111"/>
      <c r="H105" s="111"/>
      <c r="I105" s="111"/>
      <c r="J105" s="112">
        <f>J311</f>
        <v>0</v>
      </c>
      <c r="L105" s="109"/>
    </row>
    <row r="106" spans="1:31" s="108" customFormat="1" ht="24.95" customHeight="1">
      <c r="B106" s="109"/>
      <c r="D106" s="110" t="s">
        <v>1219</v>
      </c>
      <c r="E106" s="111"/>
      <c r="F106" s="111"/>
      <c r="G106" s="111"/>
      <c r="H106" s="111"/>
      <c r="I106" s="111"/>
      <c r="J106" s="112">
        <f>J325</f>
        <v>0</v>
      </c>
      <c r="L106" s="109"/>
    </row>
    <row r="107" spans="1:31" s="108" customFormat="1" ht="24.95" customHeight="1">
      <c r="B107" s="109"/>
      <c r="D107" s="110" t="s">
        <v>1220</v>
      </c>
      <c r="E107" s="111"/>
      <c r="F107" s="111"/>
      <c r="G107" s="111"/>
      <c r="H107" s="111"/>
      <c r="I107" s="111"/>
      <c r="J107" s="112">
        <f>J341</f>
        <v>0</v>
      </c>
      <c r="L107" s="109"/>
    </row>
    <row r="108" spans="1:31" s="108" customFormat="1" ht="24.95" customHeight="1">
      <c r="B108" s="109"/>
      <c r="D108" s="110" t="s">
        <v>1221</v>
      </c>
      <c r="E108" s="111"/>
      <c r="F108" s="111"/>
      <c r="G108" s="111"/>
      <c r="H108" s="111"/>
      <c r="I108" s="111"/>
      <c r="J108" s="112">
        <f>J353</f>
        <v>0</v>
      </c>
      <c r="L108" s="109"/>
    </row>
    <row r="109" spans="1:31" s="108" customFormat="1" ht="24.95" customHeight="1">
      <c r="B109" s="109"/>
      <c r="D109" s="110" t="s">
        <v>1222</v>
      </c>
      <c r="E109" s="111"/>
      <c r="F109" s="111"/>
      <c r="G109" s="111"/>
      <c r="H109" s="111"/>
      <c r="I109" s="111"/>
      <c r="J109" s="112">
        <f>J356</f>
        <v>0</v>
      </c>
      <c r="L109" s="109"/>
    </row>
    <row r="110" spans="1:31" s="17" customFormat="1" ht="21.95" customHeight="1">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c r="A121" s="13"/>
      <c r="B121" s="14"/>
      <c r="C121" s="13"/>
      <c r="D121" s="13"/>
      <c r="E121" s="271" t="str">
        <f>E9</f>
        <v>03 - SO 03 Rozvody NN, trafostanice a rozvody VN</v>
      </c>
      <c r="F121" s="271"/>
      <c r="G121" s="271"/>
      <c r="H121" s="271"/>
      <c r="I121" s="13"/>
      <c r="J121" s="13"/>
      <c r="K121" s="13"/>
      <c r="L121" s="24"/>
      <c r="S121" s="13"/>
      <c r="T121" s="13"/>
      <c r="U121" s="13"/>
      <c r="V121" s="13"/>
      <c r="W121" s="13"/>
      <c r="X121" s="13"/>
      <c r="Y121" s="13"/>
      <c r="Z121" s="13"/>
      <c r="AA121" s="13"/>
      <c r="AB121" s="13"/>
      <c r="AC121" s="13"/>
      <c r="AD121" s="13"/>
      <c r="AE121" s="13"/>
    </row>
    <row r="122" spans="1:31" s="17" customFormat="1" ht="6.95" customHeight="1">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c r="A129" s="13"/>
      <c r="B129" s="14"/>
      <c r="C129" s="53" t="s">
        <v>134</v>
      </c>
      <c r="D129" s="13"/>
      <c r="E129" s="13"/>
      <c r="F129" s="13"/>
      <c r="G129" s="13"/>
      <c r="H129" s="13"/>
      <c r="I129" s="13"/>
      <c r="J129" s="125">
        <f>BK129</f>
        <v>0</v>
      </c>
      <c r="K129" s="13"/>
      <c r="L129" s="14"/>
      <c r="M129" s="48"/>
      <c r="N129" s="39"/>
      <c r="O129" s="49"/>
      <c r="P129" s="126">
        <f>P130+P220+P236+P278+P310+P311+P325+P341+P353+P356</f>
        <v>0</v>
      </c>
      <c r="Q129" s="49"/>
      <c r="R129" s="126">
        <f>R130+R220+R236+R278+R310+R311+R325+R341+R353+R356</f>
        <v>0</v>
      </c>
      <c r="S129" s="49"/>
      <c r="T129" s="127">
        <f>T130+T220+T236+T278+T310+T311+T325+T341+T353+T356</f>
        <v>0</v>
      </c>
      <c r="U129" s="13"/>
      <c r="V129" s="13"/>
      <c r="W129" s="13"/>
      <c r="X129" s="13"/>
      <c r="Y129" s="13"/>
      <c r="Z129" s="13"/>
      <c r="AA129" s="13"/>
      <c r="AB129" s="13"/>
      <c r="AC129" s="13"/>
      <c r="AD129" s="13"/>
      <c r="AE129" s="13"/>
      <c r="AT129" s="2" t="s">
        <v>73</v>
      </c>
      <c r="AU129" s="2" t="s">
        <v>112</v>
      </c>
      <c r="BK129" s="128">
        <f>BK130+BK220+BK236+BK278+BK310+BK311+BK325+BK341+BK353+BK356</f>
        <v>0</v>
      </c>
    </row>
    <row r="130" spans="1:65" s="129" customFormat="1" ht="25.9" customHeight="1">
      <c r="B130" s="130"/>
      <c r="D130" s="131" t="s">
        <v>73</v>
      </c>
      <c r="E130" s="132" t="s">
        <v>659</v>
      </c>
      <c r="F130" s="132" t="s">
        <v>1223</v>
      </c>
      <c r="J130" s="133">
        <f>BK130</f>
        <v>0</v>
      </c>
      <c r="L130" s="130"/>
      <c r="M130" s="134"/>
      <c r="N130" s="135"/>
      <c r="O130" s="135"/>
      <c r="P130" s="136">
        <f>P131+P187+P217</f>
        <v>0</v>
      </c>
      <c r="Q130" s="135"/>
      <c r="R130" s="136">
        <f>R131+R187+R217</f>
        <v>0</v>
      </c>
      <c r="S130" s="135"/>
      <c r="T130" s="137">
        <f>T131+T187+T217</f>
        <v>0</v>
      </c>
      <c r="AR130" s="131" t="s">
        <v>18</v>
      </c>
      <c r="AT130" s="138" t="s">
        <v>73</v>
      </c>
      <c r="AU130" s="138" t="s">
        <v>74</v>
      </c>
      <c r="AY130" s="131" t="s">
        <v>137</v>
      </c>
      <c r="BK130" s="139">
        <f>BK131+BK187+BK217</f>
        <v>0</v>
      </c>
    </row>
    <row r="131" spans="1:65" s="129" customFormat="1" ht="22.9" customHeight="1">
      <c r="B131" s="130"/>
      <c r="D131" s="131" t="s">
        <v>73</v>
      </c>
      <c r="E131" s="140" t="s">
        <v>763</v>
      </c>
      <c r="F131" s="140" t="s">
        <v>1224</v>
      </c>
      <c r="J131" s="141">
        <f>BK131</f>
        <v>0</v>
      </c>
      <c r="L131" s="130"/>
      <c r="M131" s="134"/>
      <c r="N131" s="135"/>
      <c r="O131" s="135"/>
      <c r="P131" s="136">
        <f>SUM(P132:P186)</f>
        <v>0</v>
      </c>
      <c r="Q131" s="135"/>
      <c r="R131" s="136">
        <f>SUM(R132:R186)</f>
        <v>0</v>
      </c>
      <c r="S131" s="135"/>
      <c r="T131" s="137">
        <f>SUM(T132:T186)</f>
        <v>0</v>
      </c>
      <c r="AR131" s="131" t="s">
        <v>18</v>
      </c>
      <c r="AT131" s="138" t="s">
        <v>73</v>
      </c>
      <c r="AU131" s="138" t="s">
        <v>18</v>
      </c>
      <c r="AY131" s="131" t="s">
        <v>137</v>
      </c>
      <c r="BK131" s="139">
        <f>SUM(BK132:BK186)</f>
        <v>0</v>
      </c>
    </row>
    <row r="132" spans="1:65" s="17" customFormat="1" ht="16.5" customHeight="1">
      <c r="A132" s="13"/>
      <c r="B132" s="142"/>
      <c r="C132" s="242" t="s">
        <v>74</v>
      </c>
      <c r="D132" s="242" t="s">
        <v>191</v>
      </c>
      <c r="E132" s="243" t="s">
        <v>1225</v>
      </c>
      <c r="F132" s="244" t="s">
        <v>1226</v>
      </c>
      <c r="G132" s="245" t="s">
        <v>256</v>
      </c>
      <c r="H132" s="246">
        <v>1</v>
      </c>
      <c r="I132" s="163"/>
      <c r="J132" s="260">
        <f t="shared" ref="J132:J163" si="0">ROUND(I132*H132,2)</f>
        <v>0</v>
      </c>
      <c r="K132" s="164"/>
      <c r="L132" s="165"/>
      <c r="M132" s="166"/>
      <c r="N132" s="167" t="s">
        <v>39</v>
      </c>
      <c r="O132" s="147">
        <v>0</v>
      </c>
      <c r="P132" s="147">
        <f t="shared" ref="P132:P163" si="1">O132*H132</f>
        <v>0</v>
      </c>
      <c r="Q132" s="147">
        <v>0</v>
      </c>
      <c r="R132" s="147">
        <f t="shared" ref="R132:R163" si="2">Q132*H132</f>
        <v>0</v>
      </c>
      <c r="S132" s="147">
        <v>0</v>
      </c>
      <c r="T132" s="148">
        <f t="shared" ref="T132:T163"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63" si="4">IF(N132="základní",J132,0)</f>
        <v>0</v>
      </c>
      <c r="BF132" s="150">
        <f t="shared" ref="BF132:BF163" si="5">IF(N132="snížená",J132,0)</f>
        <v>0</v>
      </c>
      <c r="BG132" s="150">
        <f t="shared" ref="BG132:BG163" si="6">IF(N132="zákl. přenesená",J132,0)</f>
        <v>0</v>
      </c>
      <c r="BH132" s="150">
        <f t="shared" ref="BH132:BH163" si="7">IF(N132="sníž. přenesená",J132,0)</f>
        <v>0</v>
      </c>
      <c r="BI132" s="150">
        <f t="shared" ref="BI132:BI163" si="8">IF(N132="nulová",J132,0)</f>
        <v>0</v>
      </c>
      <c r="BJ132" s="2" t="s">
        <v>18</v>
      </c>
      <c r="BK132" s="150">
        <f t="shared" ref="BK132:BK163" si="9">ROUND(I132*H132,2)</f>
        <v>0</v>
      </c>
      <c r="BL132" s="2" t="s">
        <v>144</v>
      </c>
      <c r="BM132" s="149" t="s">
        <v>1227</v>
      </c>
    </row>
    <row r="133" spans="1:65" s="17" customFormat="1" ht="16.5" customHeight="1">
      <c r="A133" s="13"/>
      <c r="B133" s="142"/>
      <c r="C133" s="242" t="s">
        <v>74</v>
      </c>
      <c r="D133" s="242" t="s">
        <v>191</v>
      </c>
      <c r="E133" s="243" t="s">
        <v>1228</v>
      </c>
      <c r="F133" s="244" t="s">
        <v>1229</v>
      </c>
      <c r="G133" s="245" t="s">
        <v>256</v>
      </c>
      <c r="H133" s="246">
        <v>2</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1230</v>
      </c>
    </row>
    <row r="134" spans="1:65" s="17" customFormat="1" ht="16.5" customHeight="1">
      <c r="A134" s="13"/>
      <c r="B134" s="142"/>
      <c r="C134" s="242" t="s">
        <v>74</v>
      </c>
      <c r="D134" s="242" t="s">
        <v>191</v>
      </c>
      <c r="E134" s="243" t="s">
        <v>1231</v>
      </c>
      <c r="F134" s="244" t="s">
        <v>1232</v>
      </c>
      <c r="G134" s="245" t="s">
        <v>256</v>
      </c>
      <c r="H134" s="246">
        <v>1</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1233</v>
      </c>
    </row>
    <row r="135" spans="1:65" s="17" customFormat="1" ht="16.5" customHeight="1">
      <c r="A135" s="13"/>
      <c r="B135" s="142"/>
      <c r="C135" s="242" t="s">
        <v>74</v>
      </c>
      <c r="D135" s="242" t="s">
        <v>191</v>
      </c>
      <c r="E135" s="243" t="s">
        <v>1234</v>
      </c>
      <c r="F135" s="244" t="s">
        <v>1235</v>
      </c>
      <c r="G135" s="245" t="s">
        <v>256</v>
      </c>
      <c r="H135" s="246">
        <v>2</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1236</v>
      </c>
    </row>
    <row r="136" spans="1:65" s="17" customFormat="1" ht="16.5" customHeight="1">
      <c r="A136" s="13"/>
      <c r="B136" s="142"/>
      <c r="C136" s="242" t="s">
        <v>74</v>
      </c>
      <c r="D136" s="242" t="s">
        <v>191</v>
      </c>
      <c r="E136" s="243" t="s">
        <v>1237</v>
      </c>
      <c r="F136" s="244" t="s">
        <v>1238</v>
      </c>
      <c r="G136" s="245" t="s">
        <v>256</v>
      </c>
      <c r="H136" s="246">
        <v>4</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1239</v>
      </c>
    </row>
    <row r="137" spans="1:65" s="17" customFormat="1" ht="16.5" customHeight="1">
      <c r="A137" s="13"/>
      <c r="B137" s="142"/>
      <c r="C137" s="242" t="s">
        <v>74</v>
      </c>
      <c r="D137" s="242" t="s">
        <v>191</v>
      </c>
      <c r="E137" s="243" t="s">
        <v>1240</v>
      </c>
      <c r="F137" s="244" t="s">
        <v>1241</v>
      </c>
      <c r="G137" s="245" t="s">
        <v>256</v>
      </c>
      <c r="H137" s="246">
        <v>6</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1242</v>
      </c>
    </row>
    <row r="138" spans="1:65" s="17" customFormat="1" ht="16.5" customHeight="1">
      <c r="A138" s="13"/>
      <c r="B138" s="142"/>
      <c r="C138" s="242" t="s">
        <v>74</v>
      </c>
      <c r="D138" s="242" t="s">
        <v>191</v>
      </c>
      <c r="E138" s="243" t="s">
        <v>1243</v>
      </c>
      <c r="F138" s="244" t="s">
        <v>1244</v>
      </c>
      <c r="G138" s="245" t="s">
        <v>256</v>
      </c>
      <c r="H138" s="246">
        <v>2</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1245</v>
      </c>
    </row>
    <row r="139" spans="1:65" s="17" customFormat="1" ht="16.5" customHeight="1">
      <c r="A139" s="13"/>
      <c r="B139" s="142"/>
      <c r="C139" s="242" t="s">
        <v>74</v>
      </c>
      <c r="D139" s="242" t="s">
        <v>191</v>
      </c>
      <c r="E139" s="243" t="s">
        <v>773</v>
      </c>
      <c r="F139" s="244" t="s">
        <v>774</v>
      </c>
      <c r="G139" s="245" t="s">
        <v>256</v>
      </c>
      <c r="H139" s="246">
        <v>3</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1246</v>
      </c>
    </row>
    <row r="140" spans="1:65" s="17" customFormat="1" ht="16.5" customHeight="1">
      <c r="A140" s="13"/>
      <c r="B140" s="142"/>
      <c r="C140" s="242" t="s">
        <v>74</v>
      </c>
      <c r="D140" s="242" t="s">
        <v>191</v>
      </c>
      <c r="E140" s="243" t="s">
        <v>1247</v>
      </c>
      <c r="F140" s="244" t="s">
        <v>1248</v>
      </c>
      <c r="G140" s="245" t="s">
        <v>256</v>
      </c>
      <c r="H140" s="246">
        <v>3</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1249</v>
      </c>
    </row>
    <row r="141" spans="1:65" s="17" customFormat="1" ht="16.5" customHeight="1">
      <c r="A141" s="13"/>
      <c r="B141" s="142"/>
      <c r="C141" s="242" t="s">
        <v>74</v>
      </c>
      <c r="D141" s="242" t="s">
        <v>191</v>
      </c>
      <c r="E141" s="243" t="s">
        <v>1250</v>
      </c>
      <c r="F141" s="244" t="s">
        <v>1251</v>
      </c>
      <c r="G141" s="245" t="s">
        <v>256</v>
      </c>
      <c r="H141" s="246">
        <v>3</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1252</v>
      </c>
    </row>
    <row r="142" spans="1:65" s="17" customFormat="1" ht="16.5" customHeight="1">
      <c r="A142" s="13"/>
      <c r="B142" s="142"/>
      <c r="C142" s="242" t="s">
        <v>74</v>
      </c>
      <c r="D142" s="242" t="s">
        <v>191</v>
      </c>
      <c r="E142" s="243" t="s">
        <v>1253</v>
      </c>
      <c r="F142" s="244" t="s">
        <v>1254</v>
      </c>
      <c r="G142" s="245" t="s">
        <v>256</v>
      </c>
      <c r="H142" s="246">
        <v>1</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1255</v>
      </c>
    </row>
    <row r="143" spans="1:65" s="17" customFormat="1" ht="16.5" customHeight="1">
      <c r="A143" s="13"/>
      <c r="B143" s="142"/>
      <c r="C143" s="242" t="s">
        <v>74</v>
      </c>
      <c r="D143" s="242" t="s">
        <v>191</v>
      </c>
      <c r="E143" s="243" t="s">
        <v>1256</v>
      </c>
      <c r="F143" s="244" t="s">
        <v>1257</v>
      </c>
      <c r="G143" s="245" t="s">
        <v>256</v>
      </c>
      <c r="H143" s="246">
        <v>2</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1258</v>
      </c>
    </row>
    <row r="144" spans="1:65" s="17" customFormat="1" ht="16.5" customHeight="1">
      <c r="A144" s="13"/>
      <c r="B144" s="142"/>
      <c r="C144" s="242" t="s">
        <v>74</v>
      </c>
      <c r="D144" s="242" t="s">
        <v>191</v>
      </c>
      <c r="E144" s="243" t="s">
        <v>1259</v>
      </c>
      <c r="F144" s="244" t="s">
        <v>1260</v>
      </c>
      <c r="G144" s="245" t="s">
        <v>256</v>
      </c>
      <c r="H144" s="246">
        <v>3</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1261</v>
      </c>
    </row>
    <row r="145" spans="1:65" s="17" customFormat="1" ht="16.5" customHeight="1">
      <c r="A145" s="13"/>
      <c r="B145" s="142"/>
      <c r="C145" s="242" t="s">
        <v>74</v>
      </c>
      <c r="D145" s="242" t="s">
        <v>191</v>
      </c>
      <c r="E145" s="243" t="s">
        <v>1262</v>
      </c>
      <c r="F145" s="244" t="s">
        <v>1263</v>
      </c>
      <c r="G145" s="245" t="s">
        <v>256</v>
      </c>
      <c r="H145" s="246">
        <v>3</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1264</v>
      </c>
    </row>
    <row r="146" spans="1:65" s="17" customFormat="1" ht="16.5" customHeight="1">
      <c r="A146" s="13"/>
      <c r="B146" s="142"/>
      <c r="C146" s="242" t="s">
        <v>74</v>
      </c>
      <c r="D146" s="242" t="s">
        <v>191</v>
      </c>
      <c r="E146" s="243" t="s">
        <v>1265</v>
      </c>
      <c r="F146" s="244" t="s">
        <v>1266</v>
      </c>
      <c r="G146" s="245" t="s">
        <v>256</v>
      </c>
      <c r="H146" s="246">
        <v>3</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1267</v>
      </c>
    </row>
    <row r="147" spans="1:65" s="17" customFormat="1" ht="66.75" customHeight="1">
      <c r="A147" s="13"/>
      <c r="B147" s="142"/>
      <c r="C147" s="242" t="s">
        <v>74</v>
      </c>
      <c r="D147" s="242" t="s">
        <v>191</v>
      </c>
      <c r="E147" s="243" t="s">
        <v>1268</v>
      </c>
      <c r="F147" s="244" t="s">
        <v>1269</v>
      </c>
      <c r="G147" s="245" t="s">
        <v>256</v>
      </c>
      <c r="H147" s="246">
        <v>2</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1270</v>
      </c>
    </row>
    <row r="148" spans="1:65" s="17" customFormat="1" ht="44.25" customHeight="1">
      <c r="A148" s="13"/>
      <c r="B148" s="142"/>
      <c r="C148" s="242" t="s">
        <v>74</v>
      </c>
      <c r="D148" s="242" t="s">
        <v>191</v>
      </c>
      <c r="E148" s="243" t="s">
        <v>1271</v>
      </c>
      <c r="F148" s="244" t="s">
        <v>1272</v>
      </c>
      <c r="G148" s="245" t="s">
        <v>256</v>
      </c>
      <c r="H148" s="246">
        <v>1</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1273</v>
      </c>
    </row>
    <row r="149" spans="1:65" s="17" customFormat="1" ht="44.25" customHeight="1">
      <c r="A149" s="13"/>
      <c r="B149" s="142"/>
      <c r="C149" s="242" t="s">
        <v>74</v>
      </c>
      <c r="D149" s="242" t="s">
        <v>191</v>
      </c>
      <c r="E149" s="243" t="s">
        <v>1274</v>
      </c>
      <c r="F149" s="244" t="s">
        <v>1275</v>
      </c>
      <c r="G149" s="245" t="s">
        <v>256</v>
      </c>
      <c r="H149" s="246">
        <v>1</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1276</v>
      </c>
    </row>
    <row r="150" spans="1:65" s="17" customFormat="1" ht="16.5" customHeight="1">
      <c r="A150" s="13"/>
      <c r="B150" s="142"/>
      <c r="C150" s="242" t="s">
        <v>74</v>
      </c>
      <c r="D150" s="242" t="s">
        <v>191</v>
      </c>
      <c r="E150" s="243" t="s">
        <v>1277</v>
      </c>
      <c r="F150" s="244" t="s">
        <v>1278</v>
      </c>
      <c r="G150" s="245" t="s">
        <v>276</v>
      </c>
      <c r="H150" s="246">
        <v>32</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1279</v>
      </c>
    </row>
    <row r="151" spans="1:65" s="17" customFormat="1" ht="16.5" customHeight="1">
      <c r="A151" s="13"/>
      <c r="B151" s="142"/>
      <c r="C151" s="242" t="s">
        <v>74</v>
      </c>
      <c r="D151" s="242" t="s">
        <v>191</v>
      </c>
      <c r="E151" s="243" t="s">
        <v>1280</v>
      </c>
      <c r="F151" s="244" t="s">
        <v>1281</v>
      </c>
      <c r="G151" s="245" t="s">
        <v>276</v>
      </c>
      <c r="H151" s="246">
        <v>48</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1282</v>
      </c>
    </row>
    <row r="152" spans="1:65" s="17" customFormat="1" ht="24.2" customHeight="1">
      <c r="A152" s="13"/>
      <c r="B152" s="142"/>
      <c r="C152" s="242" t="s">
        <v>74</v>
      </c>
      <c r="D152" s="242" t="s">
        <v>191</v>
      </c>
      <c r="E152" s="243" t="s">
        <v>782</v>
      </c>
      <c r="F152" s="244" t="s">
        <v>783</v>
      </c>
      <c r="G152" s="245" t="s">
        <v>256</v>
      </c>
      <c r="H152" s="246">
        <v>4</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1283</v>
      </c>
    </row>
    <row r="153" spans="1:65" s="17" customFormat="1" ht="16.5" customHeight="1">
      <c r="A153" s="13"/>
      <c r="B153" s="142"/>
      <c r="C153" s="242" t="s">
        <v>74</v>
      </c>
      <c r="D153" s="242" t="s">
        <v>191</v>
      </c>
      <c r="E153" s="243" t="s">
        <v>1284</v>
      </c>
      <c r="F153" s="244" t="s">
        <v>1285</v>
      </c>
      <c r="G153" s="245" t="s">
        <v>256</v>
      </c>
      <c r="H153" s="246">
        <v>1</v>
      </c>
      <c r="I153" s="163"/>
      <c r="J153" s="260">
        <f t="shared" si="0"/>
        <v>0</v>
      </c>
      <c r="K153" s="164"/>
      <c r="L153" s="165"/>
      <c r="M153" s="166"/>
      <c r="N153" s="167" t="s">
        <v>39</v>
      </c>
      <c r="O153" s="147">
        <v>0</v>
      </c>
      <c r="P153" s="147">
        <f t="shared" si="1"/>
        <v>0</v>
      </c>
      <c r="Q153" s="147">
        <v>0</v>
      </c>
      <c r="R153" s="147">
        <f t="shared" si="2"/>
        <v>0</v>
      </c>
      <c r="S153" s="147">
        <v>0</v>
      </c>
      <c r="T153" s="148">
        <f t="shared" si="3"/>
        <v>0</v>
      </c>
      <c r="U153" s="13"/>
      <c r="V153" s="13"/>
      <c r="W153" s="13"/>
      <c r="X153" s="13"/>
      <c r="Y153" s="13"/>
      <c r="Z153" s="13"/>
      <c r="AA153" s="13"/>
      <c r="AB153" s="13"/>
      <c r="AC153" s="13"/>
      <c r="AD153" s="13"/>
      <c r="AE153" s="13"/>
      <c r="AR153" s="149" t="s">
        <v>194</v>
      </c>
      <c r="AT153" s="149" t="s">
        <v>191</v>
      </c>
      <c r="AU153" s="149" t="s">
        <v>85</v>
      </c>
      <c r="AY153" s="2" t="s">
        <v>137</v>
      </c>
      <c r="BE153" s="150">
        <f t="shared" si="4"/>
        <v>0</v>
      </c>
      <c r="BF153" s="150">
        <f t="shared" si="5"/>
        <v>0</v>
      </c>
      <c r="BG153" s="150">
        <f t="shared" si="6"/>
        <v>0</v>
      </c>
      <c r="BH153" s="150">
        <f t="shared" si="7"/>
        <v>0</v>
      </c>
      <c r="BI153" s="150">
        <f t="shared" si="8"/>
        <v>0</v>
      </c>
      <c r="BJ153" s="2" t="s">
        <v>18</v>
      </c>
      <c r="BK153" s="150">
        <f t="shared" si="9"/>
        <v>0</v>
      </c>
      <c r="BL153" s="2" t="s">
        <v>144</v>
      </c>
      <c r="BM153" s="149" t="s">
        <v>1286</v>
      </c>
    </row>
    <row r="154" spans="1:65" s="17" customFormat="1" ht="16.5" customHeight="1">
      <c r="A154" s="13"/>
      <c r="B154" s="142"/>
      <c r="C154" s="242" t="s">
        <v>74</v>
      </c>
      <c r="D154" s="242" t="s">
        <v>191</v>
      </c>
      <c r="E154" s="243" t="s">
        <v>1287</v>
      </c>
      <c r="F154" s="244" t="s">
        <v>1288</v>
      </c>
      <c r="G154" s="245" t="s">
        <v>256</v>
      </c>
      <c r="H154" s="246">
        <v>14</v>
      </c>
      <c r="I154" s="163"/>
      <c r="J154" s="260">
        <f t="shared" si="0"/>
        <v>0</v>
      </c>
      <c r="K154" s="164"/>
      <c r="L154" s="165"/>
      <c r="M154" s="166"/>
      <c r="N154" s="167" t="s">
        <v>39</v>
      </c>
      <c r="O154" s="147">
        <v>0</v>
      </c>
      <c r="P154" s="147">
        <f t="shared" si="1"/>
        <v>0</v>
      </c>
      <c r="Q154" s="147">
        <v>0</v>
      </c>
      <c r="R154" s="147">
        <f t="shared" si="2"/>
        <v>0</v>
      </c>
      <c r="S154" s="147">
        <v>0</v>
      </c>
      <c r="T154" s="148">
        <f t="shared" si="3"/>
        <v>0</v>
      </c>
      <c r="U154" s="13"/>
      <c r="V154" s="13"/>
      <c r="W154" s="13"/>
      <c r="X154" s="13"/>
      <c r="Y154" s="13"/>
      <c r="Z154" s="13"/>
      <c r="AA154" s="13"/>
      <c r="AB154" s="13"/>
      <c r="AC154" s="13"/>
      <c r="AD154" s="13"/>
      <c r="AE154" s="13"/>
      <c r="AR154" s="149" t="s">
        <v>194</v>
      </c>
      <c r="AT154" s="149" t="s">
        <v>191</v>
      </c>
      <c r="AU154" s="149" t="s">
        <v>85</v>
      </c>
      <c r="AY154" s="2" t="s">
        <v>137</v>
      </c>
      <c r="BE154" s="150">
        <f t="shared" si="4"/>
        <v>0</v>
      </c>
      <c r="BF154" s="150">
        <f t="shared" si="5"/>
        <v>0</v>
      </c>
      <c r="BG154" s="150">
        <f t="shared" si="6"/>
        <v>0</v>
      </c>
      <c r="BH154" s="150">
        <f t="shared" si="7"/>
        <v>0</v>
      </c>
      <c r="BI154" s="150">
        <f t="shared" si="8"/>
        <v>0</v>
      </c>
      <c r="BJ154" s="2" t="s">
        <v>18</v>
      </c>
      <c r="BK154" s="150">
        <f t="shared" si="9"/>
        <v>0</v>
      </c>
      <c r="BL154" s="2" t="s">
        <v>144</v>
      </c>
      <c r="BM154" s="149" t="s">
        <v>1289</v>
      </c>
    </row>
    <row r="155" spans="1:65" s="17" customFormat="1" ht="66.75" customHeight="1">
      <c r="A155" s="13"/>
      <c r="B155" s="142"/>
      <c r="C155" s="242" t="s">
        <v>74</v>
      </c>
      <c r="D155" s="242" t="s">
        <v>191</v>
      </c>
      <c r="E155" s="243" t="s">
        <v>1290</v>
      </c>
      <c r="F155" s="244" t="s">
        <v>1291</v>
      </c>
      <c r="G155" s="245" t="s">
        <v>256</v>
      </c>
      <c r="H155" s="246">
        <v>1</v>
      </c>
      <c r="I155" s="163"/>
      <c r="J155" s="260">
        <f t="shared" si="0"/>
        <v>0</v>
      </c>
      <c r="K155" s="164"/>
      <c r="L155" s="165"/>
      <c r="M155" s="166"/>
      <c r="N155" s="167" t="s">
        <v>39</v>
      </c>
      <c r="O155" s="147">
        <v>0</v>
      </c>
      <c r="P155" s="147">
        <f t="shared" si="1"/>
        <v>0</v>
      </c>
      <c r="Q155" s="147">
        <v>0</v>
      </c>
      <c r="R155" s="147">
        <f t="shared" si="2"/>
        <v>0</v>
      </c>
      <c r="S155" s="147">
        <v>0</v>
      </c>
      <c r="T155" s="148">
        <f t="shared" si="3"/>
        <v>0</v>
      </c>
      <c r="U155" s="13"/>
      <c r="V155" s="13"/>
      <c r="W155" s="13"/>
      <c r="X155" s="13"/>
      <c r="Y155" s="13"/>
      <c r="Z155" s="13"/>
      <c r="AA155" s="13"/>
      <c r="AB155" s="13"/>
      <c r="AC155" s="13"/>
      <c r="AD155" s="13"/>
      <c r="AE155" s="13"/>
      <c r="AR155" s="149" t="s">
        <v>194</v>
      </c>
      <c r="AT155" s="149" t="s">
        <v>191</v>
      </c>
      <c r="AU155" s="149" t="s">
        <v>85</v>
      </c>
      <c r="AY155" s="2" t="s">
        <v>137</v>
      </c>
      <c r="BE155" s="150">
        <f t="shared" si="4"/>
        <v>0</v>
      </c>
      <c r="BF155" s="150">
        <f t="shared" si="5"/>
        <v>0</v>
      </c>
      <c r="BG155" s="150">
        <f t="shared" si="6"/>
        <v>0</v>
      </c>
      <c r="BH155" s="150">
        <f t="shared" si="7"/>
        <v>0</v>
      </c>
      <c r="BI155" s="150">
        <f t="shared" si="8"/>
        <v>0</v>
      </c>
      <c r="BJ155" s="2" t="s">
        <v>18</v>
      </c>
      <c r="BK155" s="150">
        <f t="shared" si="9"/>
        <v>0</v>
      </c>
      <c r="BL155" s="2" t="s">
        <v>144</v>
      </c>
      <c r="BM155" s="149" t="s">
        <v>1292</v>
      </c>
    </row>
    <row r="156" spans="1:65" s="17" customFormat="1" ht="16.5" customHeight="1">
      <c r="A156" s="13"/>
      <c r="B156" s="142"/>
      <c r="C156" s="242" t="s">
        <v>74</v>
      </c>
      <c r="D156" s="242" t="s">
        <v>191</v>
      </c>
      <c r="E156" s="243" t="s">
        <v>1293</v>
      </c>
      <c r="F156" s="244" t="s">
        <v>1294</v>
      </c>
      <c r="G156" s="245" t="s">
        <v>256</v>
      </c>
      <c r="H156" s="246">
        <v>1</v>
      </c>
      <c r="I156" s="163"/>
      <c r="J156" s="260">
        <f t="shared" si="0"/>
        <v>0</v>
      </c>
      <c r="K156" s="164"/>
      <c r="L156" s="165"/>
      <c r="M156" s="166"/>
      <c r="N156" s="167" t="s">
        <v>39</v>
      </c>
      <c r="O156" s="147">
        <v>0</v>
      </c>
      <c r="P156" s="147">
        <f t="shared" si="1"/>
        <v>0</v>
      </c>
      <c r="Q156" s="147">
        <v>0</v>
      </c>
      <c r="R156" s="147">
        <f t="shared" si="2"/>
        <v>0</v>
      </c>
      <c r="S156" s="147">
        <v>0</v>
      </c>
      <c r="T156" s="148">
        <f t="shared" si="3"/>
        <v>0</v>
      </c>
      <c r="U156" s="13"/>
      <c r="V156" s="13"/>
      <c r="W156" s="13"/>
      <c r="X156" s="13"/>
      <c r="Y156" s="13"/>
      <c r="Z156" s="13"/>
      <c r="AA156" s="13"/>
      <c r="AB156" s="13"/>
      <c r="AC156" s="13"/>
      <c r="AD156" s="13"/>
      <c r="AE156" s="13"/>
      <c r="AR156" s="149" t="s">
        <v>194</v>
      </c>
      <c r="AT156" s="149" t="s">
        <v>191</v>
      </c>
      <c r="AU156" s="149" t="s">
        <v>85</v>
      </c>
      <c r="AY156" s="2" t="s">
        <v>137</v>
      </c>
      <c r="BE156" s="150">
        <f t="shared" si="4"/>
        <v>0</v>
      </c>
      <c r="BF156" s="150">
        <f t="shared" si="5"/>
        <v>0</v>
      </c>
      <c r="BG156" s="150">
        <f t="shared" si="6"/>
        <v>0</v>
      </c>
      <c r="BH156" s="150">
        <f t="shared" si="7"/>
        <v>0</v>
      </c>
      <c r="BI156" s="150">
        <f t="shared" si="8"/>
        <v>0</v>
      </c>
      <c r="BJ156" s="2" t="s">
        <v>18</v>
      </c>
      <c r="BK156" s="150">
        <f t="shared" si="9"/>
        <v>0</v>
      </c>
      <c r="BL156" s="2" t="s">
        <v>144</v>
      </c>
      <c r="BM156" s="149" t="s">
        <v>1295</v>
      </c>
    </row>
    <row r="157" spans="1:65" s="17" customFormat="1" ht="24.2" customHeight="1">
      <c r="A157" s="13"/>
      <c r="B157" s="142"/>
      <c r="C157" s="242" t="s">
        <v>74</v>
      </c>
      <c r="D157" s="242" t="s">
        <v>191</v>
      </c>
      <c r="E157" s="243" t="s">
        <v>1296</v>
      </c>
      <c r="F157" s="244" t="s">
        <v>1297</v>
      </c>
      <c r="G157" s="245" t="s">
        <v>256</v>
      </c>
      <c r="H157" s="246">
        <v>1</v>
      </c>
      <c r="I157" s="163"/>
      <c r="J157" s="260">
        <f t="shared" si="0"/>
        <v>0</v>
      </c>
      <c r="K157" s="164"/>
      <c r="L157" s="165"/>
      <c r="M157" s="166"/>
      <c r="N157" s="167" t="s">
        <v>39</v>
      </c>
      <c r="O157" s="147">
        <v>0</v>
      </c>
      <c r="P157" s="147">
        <f t="shared" si="1"/>
        <v>0</v>
      </c>
      <c r="Q157" s="147">
        <v>0</v>
      </c>
      <c r="R157" s="147">
        <f t="shared" si="2"/>
        <v>0</v>
      </c>
      <c r="S157" s="147">
        <v>0</v>
      </c>
      <c r="T157" s="148">
        <f t="shared" si="3"/>
        <v>0</v>
      </c>
      <c r="U157" s="13"/>
      <c r="V157" s="13"/>
      <c r="W157" s="13"/>
      <c r="X157" s="13"/>
      <c r="Y157" s="13"/>
      <c r="Z157" s="13"/>
      <c r="AA157" s="13"/>
      <c r="AB157" s="13"/>
      <c r="AC157" s="13"/>
      <c r="AD157" s="13"/>
      <c r="AE157" s="13"/>
      <c r="AR157" s="149" t="s">
        <v>194</v>
      </c>
      <c r="AT157" s="149" t="s">
        <v>191</v>
      </c>
      <c r="AU157" s="149" t="s">
        <v>85</v>
      </c>
      <c r="AY157" s="2" t="s">
        <v>137</v>
      </c>
      <c r="BE157" s="150">
        <f t="shared" si="4"/>
        <v>0</v>
      </c>
      <c r="BF157" s="150">
        <f t="shared" si="5"/>
        <v>0</v>
      </c>
      <c r="BG157" s="150">
        <f t="shared" si="6"/>
        <v>0</v>
      </c>
      <c r="BH157" s="150">
        <f t="shared" si="7"/>
        <v>0</v>
      </c>
      <c r="BI157" s="150">
        <f t="shared" si="8"/>
        <v>0</v>
      </c>
      <c r="BJ157" s="2" t="s">
        <v>18</v>
      </c>
      <c r="BK157" s="150">
        <f t="shared" si="9"/>
        <v>0</v>
      </c>
      <c r="BL157" s="2" t="s">
        <v>144</v>
      </c>
      <c r="BM157" s="149" t="s">
        <v>1298</v>
      </c>
    </row>
    <row r="158" spans="1:65" s="17" customFormat="1" ht="24.2" customHeight="1">
      <c r="A158" s="13"/>
      <c r="B158" s="142"/>
      <c r="C158" s="242" t="s">
        <v>74</v>
      </c>
      <c r="D158" s="242" t="s">
        <v>191</v>
      </c>
      <c r="E158" s="243" t="s">
        <v>1299</v>
      </c>
      <c r="F158" s="244" t="s">
        <v>1300</v>
      </c>
      <c r="G158" s="245" t="s">
        <v>256</v>
      </c>
      <c r="H158" s="246">
        <v>1</v>
      </c>
      <c r="I158" s="163"/>
      <c r="J158" s="260">
        <f t="shared" si="0"/>
        <v>0</v>
      </c>
      <c r="K158" s="164"/>
      <c r="L158" s="165"/>
      <c r="M158" s="166"/>
      <c r="N158" s="167" t="s">
        <v>39</v>
      </c>
      <c r="O158" s="147">
        <v>0</v>
      </c>
      <c r="P158" s="147">
        <f t="shared" si="1"/>
        <v>0</v>
      </c>
      <c r="Q158" s="147">
        <v>0</v>
      </c>
      <c r="R158" s="147">
        <f t="shared" si="2"/>
        <v>0</v>
      </c>
      <c r="S158" s="147">
        <v>0</v>
      </c>
      <c r="T158" s="148">
        <f t="shared" si="3"/>
        <v>0</v>
      </c>
      <c r="U158" s="13"/>
      <c r="V158" s="13"/>
      <c r="W158" s="13"/>
      <c r="X158" s="13"/>
      <c r="Y158" s="13"/>
      <c r="Z158" s="13"/>
      <c r="AA158" s="13"/>
      <c r="AB158" s="13"/>
      <c r="AC158" s="13"/>
      <c r="AD158" s="13"/>
      <c r="AE158" s="13"/>
      <c r="AR158" s="149" t="s">
        <v>194</v>
      </c>
      <c r="AT158" s="149" t="s">
        <v>191</v>
      </c>
      <c r="AU158" s="149" t="s">
        <v>85</v>
      </c>
      <c r="AY158" s="2" t="s">
        <v>137</v>
      </c>
      <c r="BE158" s="150">
        <f t="shared" si="4"/>
        <v>0</v>
      </c>
      <c r="BF158" s="150">
        <f t="shared" si="5"/>
        <v>0</v>
      </c>
      <c r="BG158" s="150">
        <f t="shared" si="6"/>
        <v>0</v>
      </c>
      <c r="BH158" s="150">
        <f t="shared" si="7"/>
        <v>0</v>
      </c>
      <c r="BI158" s="150">
        <f t="shared" si="8"/>
        <v>0</v>
      </c>
      <c r="BJ158" s="2" t="s">
        <v>18</v>
      </c>
      <c r="BK158" s="150">
        <f t="shared" si="9"/>
        <v>0</v>
      </c>
      <c r="BL158" s="2" t="s">
        <v>144</v>
      </c>
      <c r="BM158" s="149" t="s">
        <v>1301</v>
      </c>
    </row>
    <row r="159" spans="1:65" s="17" customFormat="1" ht="16.5" customHeight="1">
      <c r="A159" s="13"/>
      <c r="B159" s="142"/>
      <c r="C159" s="242" t="s">
        <v>74</v>
      </c>
      <c r="D159" s="242" t="s">
        <v>191</v>
      </c>
      <c r="E159" s="243" t="s">
        <v>1302</v>
      </c>
      <c r="F159" s="244" t="s">
        <v>1303</v>
      </c>
      <c r="G159" s="245" t="s">
        <v>256</v>
      </c>
      <c r="H159" s="246">
        <v>1</v>
      </c>
      <c r="I159" s="163"/>
      <c r="J159" s="260">
        <f t="shared" si="0"/>
        <v>0</v>
      </c>
      <c r="K159" s="164"/>
      <c r="L159" s="165"/>
      <c r="M159" s="166"/>
      <c r="N159" s="167" t="s">
        <v>39</v>
      </c>
      <c r="O159" s="147">
        <v>0</v>
      </c>
      <c r="P159" s="147">
        <f t="shared" si="1"/>
        <v>0</v>
      </c>
      <c r="Q159" s="147">
        <v>0</v>
      </c>
      <c r="R159" s="147">
        <f t="shared" si="2"/>
        <v>0</v>
      </c>
      <c r="S159" s="147">
        <v>0</v>
      </c>
      <c r="T159" s="148">
        <f t="shared" si="3"/>
        <v>0</v>
      </c>
      <c r="U159" s="13"/>
      <c r="V159" s="13"/>
      <c r="W159" s="13"/>
      <c r="X159" s="13"/>
      <c r="Y159" s="13"/>
      <c r="Z159" s="13"/>
      <c r="AA159" s="13"/>
      <c r="AB159" s="13"/>
      <c r="AC159" s="13"/>
      <c r="AD159" s="13"/>
      <c r="AE159" s="13"/>
      <c r="AR159" s="149" t="s">
        <v>194</v>
      </c>
      <c r="AT159" s="149" t="s">
        <v>191</v>
      </c>
      <c r="AU159" s="149" t="s">
        <v>85</v>
      </c>
      <c r="AY159" s="2" t="s">
        <v>137</v>
      </c>
      <c r="BE159" s="150">
        <f t="shared" si="4"/>
        <v>0</v>
      </c>
      <c r="BF159" s="150">
        <f t="shared" si="5"/>
        <v>0</v>
      </c>
      <c r="BG159" s="150">
        <f t="shared" si="6"/>
        <v>0</v>
      </c>
      <c r="BH159" s="150">
        <f t="shared" si="7"/>
        <v>0</v>
      </c>
      <c r="BI159" s="150">
        <f t="shared" si="8"/>
        <v>0</v>
      </c>
      <c r="BJ159" s="2" t="s">
        <v>18</v>
      </c>
      <c r="BK159" s="150">
        <f t="shared" si="9"/>
        <v>0</v>
      </c>
      <c r="BL159" s="2" t="s">
        <v>144</v>
      </c>
      <c r="BM159" s="149" t="s">
        <v>1304</v>
      </c>
    </row>
    <row r="160" spans="1:65" s="17" customFormat="1" ht="16.5" customHeight="1">
      <c r="A160" s="13"/>
      <c r="B160" s="142"/>
      <c r="C160" s="242" t="s">
        <v>74</v>
      </c>
      <c r="D160" s="242" t="s">
        <v>191</v>
      </c>
      <c r="E160" s="243" t="s">
        <v>1305</v>
      </c>
      <c r="F160" s="244" t="s">
        <v>1306</v>
      </c>
      <c r="G160" s="245" t="s">
        <v>256</v>
      </c>
      <c r="H160" s="246">
        <v>8</v>
      </c>
      <c r="I160" s="163"/>
      <c r="J160" s="260">
        <f t="shared" si="0"/>
        <v>0</v>
      </c>
      <c r="K160" s="164"/>
      <c r="L160" s="165"/>
      <c r="M160" s="166"/>
      <c r="N160" s="167" t="s">
        <v>39</v>
      </c>
      <c r="O160" s="147">
        <v>0</v>
      </c>
      <c r="P160" s="147">
        <f t="shared" si="1"/>
        <v>0</v>
      </c>
      <c r="Q160" s="147">
        <v>0</v>
      </c>
      <c r="R160" s="147">
        <f t="shared" si="2"/>
        <v>0</v>
      </c>
      <c r="S160" s="147">
        <v>0</v>
      </c>
      <c r="T160" s="148">
        <f t="shared" si="3"/>
        <v>0</v>
      </c>
      <c r="U160" s="13"/>
      <c r="V160" s="13"/>
      <c r="W160" s="13"/>
      <c r="X160" s="13"/>
      <c r="Y160" s="13"/>
      <c r="Z160" s="13"/>
      <c r="AA160" s="13"/>
      <c r="AB160" s="13"/>
      <c r="AC160" s="13"/>
      <c r="AD160" s="13"/>
      <c r="AE160" s="13"/>
      <c r="AR160" s="149" t="s">
        <v>194</v>
      </c>
      <c r="AT160" s="149" t="s">
        <v>191</v>
      </c>
      <c r="AU160" s="149" t="s">
        <v>85</v>
      </c>
      <c r="AY160" s="2" t="s">
        <v>137</v>
      </c>
      <c r="BE160" s="150">
        <f t="shared" si="4"/>
        <v>0</v>
      </c>
      <c r="BF160" s="150">
        <f t="shared" si="5"/>
        <v>0</v>
      </c>
      <c r="BG160" s="150">
        <f t="shared" si="6"/>
        <v>0</v>
      </c>
      <c r="BH160" s="150">
        <f t="shared" si="7"/>
        <v>0</v>
      </c>
      <c r="BI160" s="150">
        <f t="shared" si="8"/>
        <v>0</v>
      </c>
      <c r="BJ160" s="2" t="s">
        <v>18</v>
      </c>
      <c r="BK160" s="150">
        <f t="shared" si="9"/>
        <v>0</v>
      </c>
      <c r="BL160" s="2" t="s">
        <v>144</v>
      </c>
      <c r="BM160" s="149" t="s">
        <v>1307</v>
      </c>
    </row>
    <row r="161" spans="1:65" s="17" customFormat="1" ht="16.5" customHeight="1">
      <c r="A161" s="13"/>
      <c r="B161" s="142"/>
      <c r="C161" s="242" t="s">
        <v>74</v>
      </c>
      <c r="D161" s="242" t="s">
        <v>191</v>
      </c>
      <c r="E161" s="243" t="s">
        <v>1308</v>
      </c>
      <c r="F161" s="244" t="s">
        <v>1309</v>
      </c>
      <c r="G161" s="245" t="s">
        <v>256</v>
      </c>
      <c r="H161" s="246">
        <v>2</v>
      </c>
      <c r="I161" s="163"/>
      <c r="J161" s="260">
        <f t="shared" si="0"/>
        <v>0</v>
      </c>
      <c r="K161" s="164"/>
      <c r="L161" s="165"/>
      <c r="M161" s="166"/>
      <c r="N161" s="167" t="s">
        <v>39</v>
      </c>
      <c r="O161" s="147">
        <v>0</v>
      </c>
      <c r="P161" s="147">
        <f t="shared" si="1"/>
        <v>0</v>
      </c>
      <c r="Q161" s="147">
        <v>0</v>
      </c>
      <c r="R161" s="147">
        <f t="shared" si="2"/>
        <v>0</v>
      </c>
      <c r="S161" s="147">
        <v>0</v>
      </c>
      <c r="T161" s="148">
        <f t="shared" si="3"/>
        <v>0</v>
      </c>
      <c r="U161" s="13"/>
      <c r="V161" s="13"/>
      <c r="W161" s="13"/>
      <c r="X161" s="13"/>
      <c r="Y161" s="13"/>
      <c r="Z161" s="13"/>
      <c r="AA161" s="13"/>
      <c r="AB161" s="13"/>
      <c r="AC161" s="13"/>
      <c r="AD161" s="13"/>
      <c r="AE161" s="13"/>
      <c r="AR161" s="149" t="s">
        <v>194</v>
      </c>
      <c r="AT161" s="149" t="s">
        <v>191</v>
      </c>
      <c r="AU161" s="149" t="s">
        <v>85</v>
      </c>
      <c r="AY161" s="2" t="s">
        <v>137</v>
      </c>
      <c r="BE161" s="150">
        <f t="shared" si="4"/>
        <v>0</v>
      </c>
      <c r="BF161" s="150">
        <f t="shared" si="5"/>
        <v>0</v>
      </c>
      <c r="BG161" s="150">
        <f t="shared" si="6"/>
        <v>0</v>
      </c>
      <c r="BH161" s="150">
        <f t="shared" si="7"/>
        <v>0</v>
      </c>
      <c r="BI161" s="150">
        <f t="shared" si="8"/>
        <v>0</v>
      </c>
      <c r="BJ161" s="2" t="s">
        <v>18</v>
      </c>
      <c r="BK161" s="150">
        <f t="shared" si="9"/>
        <v>0</v>
      </c>
      <c r="BL161" s="2" t="s">
        <v>144</v>
      </c>
      <c r="BM161" s="149" t="s">
        <v>1310</v>
      </c>
    </row>
    <row r="162" spans="1:65" s="17" customFormat="1" ht="16.5" customHeight="1">
      <c r="A162" s="13"/>
      <c r="B162" s="142"/>
      <c r="C162" s="242" t="s">
        <v>74</v>
      </c>
      <c r="D162" s="242" t="s">
        <v>191</v>
      </c>
      <c r="E162" s="243" t="s">
        <v>1311</v>
      </c>
      <c r="F162" s="244" t="s">
        <v>1312</v>
      </c>
      <c r="G162" s="245" t="s">
        <v>256</v>
      </c>
      <c r="H162" s="246">
        <v>6</v>
      </c>
      <c r="I162" s="163"/>
      <c r="J162" s="260">
        <f t="shared" si="0"/>
        <v>0</v>
      </c>
      <c r="K162" s="164"/>
      <c r="L162" s="165"/>
      <c r="M162" s="166"/>
      <c r="N162" s="167" t="s">
        <v>39</v>
      </c>
      <c r="O162" s="147">
        <v>0</v>
      </c>
      <c r="P162" s="147">
        <f t="shared" si="1"/>
        <v>0</v>
      </c>
      <c r="Q162" s="147">
        <v>0</v>
      </c>
      <c r="R162" s="147">
        <f t="shared" si="2"/>
        <v>0</v>
      </c>
      <c r="S162" s="147">
        <v>0</v>
      </c>
      <c r="T162" s="148">
        <f t="shared" si="3"/>
        <v>0</v>
      </c>
      <c r="U162" s="13"/>
      <c r="V162" s="13"/>
      <c r="W162" s="13"/>
      <c r="X162" s="13"/>
      <c r="Y162" s="13"/>
      <c r="Z162" s="13"/>
      <c r="AA162" s="13"/>
      <c r="AB162" s="13"/>
      <c r="AC162" s="13"/>
      <c r="AD162" s="13"/>
      <c r="AE162" s="13"/>
      <c r="AR162" s="149" t="s">
        <v>194</v>
      </c>
      <c r="AT162" s="149" t="s">
        <v>191</v>
      </c>
      <c r="AU162" s="149" t="s">
        <v>85</v>
      </c>
      <c r="AY162" s="2" t="s">
        <v>137</v>
      </c>
      <c r="BE162" s="150">
        <f t="shared" si="4"/>
        <v>0</v>
      </c>
      <c r="BF162" s="150">
        <f t="shared" si="5"/>
        <v>0</v>
      </c>
      <c r="BG162" s="150">
        <f t="shared" si="6"/>
        <v>0</v>
      </c>
      <c r="BH162" s="150">
        <f t="shared" si="7"/>
        <v>0</v>
      </c>
      <c r="BI162" s="150">
        <f t="shared" si="8"/>
        <v>0</v>
      </c>
      <c r="BJ162" s="2" t="s">
        <v>18</v>
      </c>
      <c r="BK162" s="150">
        <f t="shared" si="9"/>
        <v>0</v>
      </c>
      <c r="BL162" s="2" t="s">
        <v>144</v>
      </c>
      <c r="BM162" s="149" t="s">
        <v>1313</v>
      </c>
    </row>
    <row r="163" spans="1:65" s="17" customFormat="1" ht="16.5" customHeight="1">
      <c r="A163" s="13"/>
      <c r="B163" s="142"/>
      <c r="C163" s="242" t="s">
        <v>74</v>
      </c>
      <c r="D163" s="242" t="s">
        <v>191</v>
      </c>
      <c r="E163" s="243" t="s">
        <v>1314</v>
      </c>
      <c r="F163" s="244" t="s">
        <v>1315</v>
      </c>
      <c r="G163" s="245" t="s">
        <v>256</v>
      </c>
      <c r="H163" s="246">
        <v>1</v>
      </c>
      <c r="I163" s="163"/>
      <c r="J163" s="260">
        <f t="shared" si="0"/>
        <v>0</v>
      </c>
      <c r="K163" s="164"/>
      <c r="L163" s="165"/>
      <c r="M163" s="166"/>
      <c r="N163" s="167" t="s">
        <v>39</v>
      </c>
      <c r="O163" s="147">
        <v>0</v>
      </c>
      <c r="P163" s="147">
        <f t="shared" si="1"/>
        <v>0</v>
      </c>
      <c r="Q163" s="147">
        <v>0</v>
      </c>
      <c r="R163" s="147">
        <f t="shared" si="2"/>
        <v>0</v>
      </c>
      <c r="S163" s="147">
        <v>0</v>
      </c>
      <c r="T163" s="148">
        <f t="shared" si="3"/>
        <v>0</v>
      </c>
      <c r="U163" s="13"/>
      <c r="V163" s="13"/>
      <c r="W163" s="13"/>
      <c r="X163" s="13"/>
      <c r="Y163" s="13"/>
      <c r="Z163" s="13"/>
      <c r="AA163" s="13"/>
      <c r="AB163" s="13"/>
      <c r="AC163" s="13"/>
      <c r="AD163" s="13"/>
      <c r="AE163" s="13"/>
      <c r="AR163" s="149" t="s">
        <v>194</v>
      </c>
      <c r="AT163" s="149" t="s">
        <v>191</v>
      </c>
      <c r="AU163" s="149" t="s">
        <v>85</v>
      </c>
      <c r="AY163" s="2" t="s">
        <v>137</v>
      </c>
      <c r="BE163" s="150">
        <f t="shared" si="4"/>
        <v>0</v>
      </c>
      <c r="BF163" s="150">
        <f t="shared" si="5"/>
        <v>0</v>
      </c>
      <c r="BG163" s="150">
        <f t="shared" si="6"/>
        <v>0</v>
      </c>
      <c r="BH163" s="150">
        <f t="shared" si="7"/>
        <v>0</v>
      </c>
      <c r="BI163" s="150">
        <f t="shared" si="8"/>
        <v>0</v>
      </c>
      <c r="BJ163" s="2" t="s">
        <v>18</v>
      </c>
      <c r="BK163" s="150">
        <f t="shared" si="9"/>
        <v>0</v>
      </c>
      <c r="BL163" s="2" t="s">
        <v>144</v>
      </c>
      <c r="BM163" s="149" t="s">
        <v>1316</v>
      </c>
    </row>
    <row r="164" spans="1:65" s="17" customFormat="1" ht="16.5" customHeight="1">
      <c r="A164" s="13"/>
      <c r="B164" s="142"/>
      <c r="C164" s="242" t="s">
        <v>74</v>
      </c>
      <c r="D164" s="242" t="s">
        <v>191</v>
      </c>
      <c r="E164" s="243" t="s">
        <v>1317</v>
      </c>
      <c r="F164" s="244" t="s">
        <v>1318</v>
      </c>
      <c r="G164" s="245" t="s">
        <v>256</v>
      </c>
      <c r="H164" s="246">
        <v>6</v>
      </c>
      <c r="I164" s="163"/>
      <c r="J164" s="260">
        <f t="shared" ref="J164:J186" si="10">ROUND(I164*H164,2)</f>
        <v>0</v>
      </c>
      <c r="K164" s="164"/>
      <c r="L164" s="165"/>
      <c r="M164" s="166"/>
      <c r="N164" s="167" t="s">
        <v>39</v>
      </c>
      <c r="O164" s="147">
        <v>0</v>
      </c>
      <c r="P164" s="147">
        <f t="shared" ref="P164:P186" si="11">O164*H164</f>
        <v>0</v>
      </c>
      <c r="Q164" s="147">
        <v>0</v>
      </c>
      <c r="R164" s="147">
        <f t="shared" ref="R164:R186" si="12">Q164*H164</f>
        <v>0</v>
      </c>
      <c r="S164" s="147">
        <v>0</v>
      </c>
      <c r="T164" s="148">
        <f t="shared" ref="T164:T186" si="13">S164*H164</f>
        <v>0</v>
      </c>
      <c r="U164" s="13"/>
      <c r="V164" s="13"/>
      <c r="W164" s="13"/>
      <c r="X164" s="13"/>
      <c r="Y164" s="13"/>
      <c r="Z164" s="13"/>
      <c r="AA164" s="13"/>
      <c r="AB164" s="13"/>
      <c r="AC164" s="13"/>
      <c r="AD164" s="13"/>
      <c r="AE164" s="13"/>
      <c r="AR164" s="149" t="s">
        <v>194</v>
      </c>
      <c r="AT164" s="149" t="s">
        <v>191</v>
      </c>
      <c r="AU164" s="149" t="s">
        <v>85</v>
      </c>
      <c r="AY164" s="2" t="s">
        <v>137</v>
      </c>
      <c r="BE164" s="150">
        <f t="shared" ref="BE164:BE186" si="14">IF(N164="základní",J164,0)</f>
        <v>0</v>
      </c>
      <c r="BF164" s="150">
        <f t="shared" ref="BF164:BF186" si="15">IF(N164="snížená",J164,0)</f>
        <v>0</v>
      </c>
      <c r="BG164" s="150">
        <f t="shared" ref="BG164:BG186" si="16">IF(N164="zákl. přenesená",J164,0)</f>
        <v>0</v>
      </c>
      <c r="BH164" s="150">
        <f t="shared" ref="BH164:BH186" si="17">IF(N164="sníž. přenesená",J164,0)</f>
        <v>0</v>
      </c>
      <c r="BI164" s="150">
        <f t="shared" ref="BI164:BI186" si="18">IF(N164="nulová",J164,0)</f>
        <v>0</v>
      </c>
      <c r="BJ164" s="2" t="s">
        <v>18</v>
      </c>
      <c r="BK164" s="150">
        <f t="shared" ref="BK164:BK186" si="19">ROUND(I164*H164,2)</f>
        <v>0</v>
      </c>
      <c r="BL164" s="2" t="s">
        <v>144</v>
      </c>
      <c r="BM164" s="149" t="s">
        <v>1319</v>
      </c>
    </row>
    <row r="165" spans="1:65" s="17" customFormat="1" ht="16.5" customHeight="1">
      <c r="A165" s="13"/>
      <c r="B165" s="142"/>
      <c r="C165" s="242" t="s">
        <v>74</v>
      </c>
      <c r="D165" s="242" t="s">
        <v>191</v>
      </c>
      <c r="E165" s="243" t="s">
        <v>1320</v>
      </c>
      <c r="F165" s="244" t="s">
        <v>1321</v>
      </c>
      <c r="G165" s="245" t="s">
        <v>256</v>
      </c>
      <c r="H165" s="246">
        <v>1</v>
      </c>
      <c r="I165" s="163"/>
      <c r="J165" s="260">
        <f t="shared" si="10"/>
        <v>0</v>
      </c>
      <c r="K165" s="164"/>
      <c r="L165" s="165"/>
      <c r="M165" s="166"/>
      <c r="N165" s="167" t="s">
        <v>39</v>
      </c>
      <c r="O165" s="147">
        <v>0</v>
      </c>
      <c r="P165" s="147">
        <f t="shared" si="11"/>
        <v>0</v>
      </c>
      <c r="Q165" s="147">
        <v>0</v>
      </c>
      <c r="R165" s="147">
        <f t="shared" si="12"/>
        <v>0</v>
      </c>
      <c r="S165" s="147">
        <v>0</v>
      </c>
      <c r="T165" s="148">
        <f t="shared" si="13"/>
        <v>0</v>
      </c>
      <c r="U165" s="13"/>
      <c r="V165" s="13"/>
      <c r="W165" s="13"/>
      <c r="X165" s="13"/>
      <c r="Y165" s="13"/>
      <c r="Z165" s="13"/>
      <c r="AA165" s="13"/>
      <c r="AB165" s="13"/>
      <c r="AC165" s="13"/>
      <c r="AD165" s="13"/>
      <c r="AE165" s="13"/>
      <c r="AR165" s="149" t="s">
        <v>194</v>
      </c>
      <c r="AT165" s="149" t="s">
        <v>191</v>
      </c>
      <c r="AU165" s="149" t="s">
        <v>85</v>
      </c>
      <c r="AY165" s="2" t="s">
        <v>137</v>
      </c>
      <c r="BE165" s="150">
        <f t="shared" si="14"/>
        <v>0</v>
      </c>
      <c r="BF165" s="150">
        <f t="shared" si="15"/>
        <v>0</v>
      </c>
      <c r="BG165" s="150">
        <f t="shared" si="16"/>
        <v>0</v>
      </c>
      <c r="BH165" s="150">
        <f t="shared" si="17"/>
        <v>0</v>
      </c>
      <c r="BI165" s="150">
        <f t="shared" si="18"/>
        <v>0</v>
      </c>
      <c r="BJ165" s="2" t="s">
        <v>18</v>
      </c>
      <c r="BK165" s="150">
        <f t="shared" si="19"/>
        <v>0</v>
      </c>
      <c r="BL165" s="2" t="s">
        <v>144</v>
      </c>
      <c r="BM165" s="149" t="s">
        <v>1322</v>
      </c>
    </row>
    <row r="166" spans="1:65" s="17" customFormat="1" ht="16.5" customHeight="1">
      <c r="A166" s="13"/>
      <c r="B166" s="142"/>
      <c r="C166" s="242" t="s">
        <v>74</v>
      </c>
      <c r="D166" s="242" t="s">
        <v>191</v>
      </c>
      <c r="E166" s="243" t="s">
        <v>1323</v>
      </c>
      <c r="F166" s="244" t="s">
        <v>1324</v>
      </c>
      <c r="G166" s="245" t="s">
        <v>256</v>
      </c>
      <c r="H166" s="246">
        <v>12</v>
      </c>
      <c r="I166" s="163"/>
      <c r="J166" s="260">
        <f t="shared" si="10"/>
        <v>0</v>
      </c>
      <c r="K166" s="164"/>
      <c r="L166" s="165"/>
      <c r="M166" s="166"/>
      <c r="N166" s="167" t="s">
        <v>39</v>
      </c>
      <c r="O166" s="147">
        <v>0</v>
      </c>
      <c r="P166" s="147">
        <f t="shared" si="11"/>
        <v>0</v>
      </c>
      <c r="Q166" s="147">
        <v>0</v>
      </c>
      <c r="R166" s="147">
        <f t="shared" si="12"/>
        <v>0</v>
      </c>
      <c r="S166" s="147">
        <v>0</v>
      </c>
      <c r="T166" s="148">
        <f t="shared" si="13"/>
        <v>0</v>
      </c>
      <c r="U166" s="13"/>
      <c r="V166" s="13"/>
      <c r="W166" s="13"/>
      <c r="X166" s="13"/>
      <c r="Y166" s="13"/>
      <c r="Z166" s="13"/>
      <c r="AA166" s="13"/>
      <c r="AB166" s="13"/>
      <c r="AC166" s="13"/>
      <c r="AD166" s="13"/>
      <c r="AE166" s="13"/>
      <c r="AR166" s="149" t="s">
        <v>194</v>
      </c>
      <c r="AT166" s="149" t="s">
        <v>191</v>
      </c>
      <c r="AU166" s="149" t="s">
        <v>85</v>
      </c>
      <c r="AY166" s="2" t="s">
        <v>137</v>
      </c>
      <c r="BE166" s="150">
        <f t="shared" si="14"/>
        <v>0</v>
      </c>
      <c r="BF166" s="150">
        <f t="shared" si="15"/>
        <v>0</v>
      </c>
      <c r="BG166" s="150">
        <f t="shared" si="16"/>
        <v>0</v>
      </c>
      <c r="BH166" s="150">
        <f t="shared" si="17"/>
        <v>0</v>
      </c>
      <c r="BI166" s="150">
        <f t="shared" si="18"/>
        <v>0</v>
      </c>
      <c r="BJ166" s="2" t="s">
        <v>18</v>
      </c>
      <c r="BK166" s="150">
        <f t="shared" si="19"/>
        <v>0</v>
      </c>
      <c r="BL166" s="2" t="s">
        <v>144</v>
      </c>
      <c r="BM166" s="149" t="s">
        <v>1325</v>
      </c>
    </row>
    <row r="167" spans="1:65" s="17" customFormat="1" ht="16.5" customHeight="1">
      <c r="A167" s="13"/>
      <c r="B167" s="142"/>
      <c r="C167" s="242" t="s">
        <v>74</v>
      </c>
      <c r="D167" s="242" t="s">
        <v>191</v>
      </c>
      <c r="E167" s="243" t="s">
        <v>1326</v>
      </c>
      <c r="F167" s="244" t="s">
        <v>1327</v>
      </c>
      <c r="G167" s="245" t="s">
        <v>256</v>
      </c>
      <c r="H167" s="246">
        <v>3</v>
      </c>
      <c r="I167" s="163"/>
      <c r="J167" s="260">
        <f t="shared" si="10"/>
        <v>0</v>
      </c>
      <c r="K167" s="164"/>
      <c r="L167" s="165"/>
      <c r="M167" s="166"/>
      <c r="N167" s="167" t="s">
        <v>39</v>
      </c>
      <c r="O167" s="147">
        <v>0</v>
      </c>
      <c r="P167" s="147">
        <f t="shared" si="11"/>
        <v>0</v>
      </c>
      <c r="Q167" s="147">
        <v>0</v>
      </c>
      <c r="R167" s="147">
        <f t="shared" si="12"/>
        <v>0</v>
      </c>
      <c r="S167" s="147">
        <v>0</v>
      </c>
      <c r="T167" s="148">
        <f t="shared" si="13"/>
        <v>0</v>
      </c>
      <c r="U167" s="13"/>
      <c r="V167" s="13"/>
      <c r="W167" s="13"/>
      <c r="X167" s="13"/>
      <c r="Y167" s="13"/>
      <c r="Z167" s="13"/>
      <c r="AA167" s="13"/>
      <c r="AB167" s="13"/>
      <c r="AC167" s="13"/>
      <c r="AD167" s="13"/>
      <c r="AE167" s="13"/>
      <c r="AR167" s="149" t="s">
        <v>194</v>
      </c>
      <c r="AT167" s="149" t="s">
        <v>191</v>
      </c>
      <c r="AU167" s="149" t="s">
        <v>85</v>
      </c>
      <c r="AY167" s="2" t="s">
        <v>137</v>
      </c>
      <c r="BE167" s="150">
        <f t="shared" si="14"/>
        <v>0</v>
      </c>
      <c r="BF167" s="150">
        <f t="shared" si="15"/>
        <v>0</v>
      </c>
      <c r="BG167" s="150">
        <f t="shared" si="16"/>
        <v>0</v>
      </c>
      <c r="BH167" s="150">
        <f t="shared" si="17"/>
        <v>0</v>
      </c>
      <c r="BI167" s="150">
        <f t="shared" si="18"/>
        <v>0</v>
      </c>
      <c r="BJ167" s="2" t="s">
        <v>18</v>
      </c>
      <c r="BK167" s="150">
        <f t="shared" si="19"/>
        <v>0</v>
      </c>
      <c r="BL167" s="2" t="s">
        <v>144</v>
      </c>
      <c r="BM167" s="149" t="s">
        <v>1328</v>
      </c>
    </row>
    <row r="168" spans="1:65" s="17" customFormat="1" ht="16.5" customHeight="1">
      <c r="A168" s="13"/>
      <c r="B168" s="142"/>
      <c r="C168" s="242" t="s">
        <v>74</v>
      </c>
      <c r="D168" s="242" t="s">
        <v>191</v>
      </c>
      <c r="E168" s="243" t="s">
        <v>1329</v>
      </c>
      <c r="F168" s="244" t="s">
        <v>1330</v>
      </c>
      <c r="G168" s="245" t="s">
        <v>256</v>
      </c>
      <c r="H168" s="246">
        <v>9</v>
      </c>
      <c r="I168" s="163"/>
      <c r="J168" s="260">
        <f t="shared" si="10"/>
        <v>0</v>
      </c>
      <c r="K168" s="164"/>
      <c r="L168" s="165"/>
      <c r="M168" s="166"/>
      <c r="N168" s="167" t="s">
        <v>39</v>
      </c>
      <c r="O168" s="147">
        <v>0</v>
      </c>
      <c r="P168" s="147">
        <f t="shared" si="11"/>
        <v>0</v>
      </c>
      <c r="Q168" s="147">
        <v>0</v>
      </c>
      <c r="R168" s="147">
        <f t="shared" si="12"/>
        <v>0</v>
      </c>
      <c r="S168" s="147">
        <v>0</v>
      </c>
      <c r="T168" s="148">
        <f t="shared" si="13"/>
        <v>0</v>
      </c>
      <c r="U168" s="13"/>
      <c r="V168" s="13"/>
      <c r="W168" s="13"/>
      <c r="X168" s="13"/>
      <c r="Y168" s="13"/>
      <c r="Z168" s="13"/>
      <c r="AA168" s="13"/>
      <c r="AB168" s="13"/>
      <c r="AC168" s="13"/>
      <c r="AD168" s="13"/>
      <c r="AE168" s="13"/>
      <c r="AR168" s="149" t="s">
        <v>194</v>
      </c>
      <c r="AT168" s="149" t="s">
        <v>191</v>
      </c>
      <c r="AU168" s="149" t="s">
        <v>85</v>
      </c>
      <c r="AY168" s="2" t="s">
        <v>137</v>
      </c>
      <c r="BE168" s="150">
        <f t="shared" si="14"/>
        <v>0</v>
      </c>
      <c r="BF168" s="150">
        <f t="shared" si="15"/>
        <v>0</v>
      </c>
      <c r="BG168" s="150">
        <f t="shared" si="16"/>
        <v>0</v>
      </c>
      <c r="BH168" s="150">
        <f t="shared" si="17"/>
        <v>0</v>
      </c>
      <c r="BI168" s="150">
        <f t="shared" si="18"/>
        <v>0</v>
      </c>
      <c r="BJ168" s="2" t="s">
        <v>18</v>
      </c>
      <c r="BK168" s="150">
        <f t="shared" si="19"/>
        <v>0</v>
      </c>
      <c r="BL168" s="2" t="s">
        <v>144</v>
      </c>
      <c r="BM168" s="149" t="s">
        <v>1331</v>
      </c>
    </row>
    <row r="169" spans="1:65" s="17" customFormat="1" ht="16.5" customHeight="1">
      <c r="A169" s="13"/>
      <c r="B169" s="142"/>
      <c r="C169" s="242" t="s">
        <v>74</v>
      </c>
      <c r="D169" s="242" t="s">
        <v>191</v>
      </c>
      <c r="E169" s="243" t="s">
        <v>1332</v>
      </c>
      <c r="F169" s="244" t="s">
        <v>1333</v>
      </c>
      <c r="G169" s="245" t="s">
        <v>256</v>
      </c>
      <c r="H169" s="246">
        <v>4</v>
      </c>
      <c r="I169" s="163"/>
      <c r="J169" s="260">
        <f t="shared" si="10"/>
        <v>0</v>
      </c>
      <c r="K169" s="164"/>
      <c r="L169" s="165"/>
      <c r="M169" s="166"/>
      <c r="N169" s="167" t="s">
        <v>39</v>
      </c>
      <c r="O169" s="147">
        <v>0</v>
      </c>
      <c r="P169" s="147">
        <f t="shared" si="11"/>
        <v>0</v>
      </c>
      <c r="Q169" s="147">
        <v>0</v>
      </c>
      <c r="R169" s="147">
        <f t="shared" si="12"/>
        <v>0</v>
      </c>
      <c r="S169" s="147">
        <v>0</v>
      </c>
      <c r="T169" s="148">
        <f t="shared" si="13"/>
        <v>0</v>
      </c>
      <c r="U169" s="13"/>
      <c r="V169" s="13"/>
      <c r="W169" s="13"/>
      <c r="X169" s="13"/>
      <c r="Y169" s="13"/>
      <c r="Z169" s="13"/>
      <c r="AA169" s="13"/>
      <c r="AB169" s="13"/>
      <c r="AC169" s="13"/>
      <c r="AD169" s="13"/>
      <c r="AE169" s="13"/>
      <c r="AR169" s="149" t="s">
        <v>194</v>
      </c>
      <c r="AT169" s="149" t="s">
        <v>191</v>
      </c>
      <c r="AU169" s="149" t="s">
        <v>85</v>
      </c>
      <c r="AY169" s="2" t="s">
        <v>137</v>
      </c>
      <c r="BE169" s="150">
        <f t="shared" si="14"/>
        <v>0</v>
      </c>
      <c r="BF169" s="150">
        <f t="shared" si="15"/>
        <v>0</v>
      </c>
      <c r="BG169" s="150">
        <f t="shared" si="16"/>
        <v>0</v>
      </c>
      <c r="BH169" s="150">
        <f t="shared" si="17"/>
        <v>0</v>
      </c>
      <c r="BI169" s="150">
        <f t="shared" si="18"/>
        <v>0</v>
      </c>
      <c r="BJ169" s="2" t="s">
        <v>18</v>
      </c>
      <c r="BK169" s="150">
        <f t="shared" si="19"/>
        <v>0</v>
      </c>
      <c r="BL169" s="2" t="s">
        <v>144</v>
      </c>
      <c r="BM169" s="149" t="s">
        <v>1334</v>
      </c>
    </row>
    <row r="170" spans="1:65" s="17" customFormat="1" ht="16.5" customHeight="1">
      <c r="A170" s="13"/>
      <c r="B170" s="142"/>
      <c r="C170" s="242" t="s">
        <v>74</v>
      </c>
      <c r="D170" s="242" t="s">
        <v>191</v>
      </c>
      <c r="E170" s="243" t="s">
        <v>1335</v>
      </c>
      <c r="F170" s="244" t="s">
        <v>1336</v>
      </c>
      <c r="G170" s="245" t="s">
        <v>256</v>
      </c>
      <c r="H170" s="246">
        <v>3</v>
      </c>
      <c r="I170" s="163"/>
      <c r="J170" s="260">
        <f t="shared" si="10"/>
        <v>0</v>
      </c>
      <c r="K170" s="164"/>
      <c r="L170" s="165"/>
      <c r="M170" s="166"/>
      <c r="N170" s="167" t="s">
        <v>39</v>
      </c>
      <c r="O170" s="147">
        <v>0</v>
      </c>
      <c r="P170" s="147">
        <f t="shared" si="11"/>
        <v>0</v>
      </c>
      <c r="Q170" s="147">
        <v>0</v>
      </c>
      <c r="R170" s="147">
        <f t="shared" si="12"/>
        <v>0</v>
      </c>
      <c r="S170" s="147">
        <v>0</v>
      </c>
      <c r="T170" s="148">
        <f t="shared" si="13"/>
        <v>0</v>
      </c>
      <c r="U170" s="13"/>
      <c r="V170" s="13"/>
      <c r="W170" s="13"/>
      <c r="X170" s="13"/>
      <c r="Y170" s="13"/>
      <c r="Z170" s="13"/>
      <c r="AA170" s="13"/>
      <c r="AB170" s="13"/>
      <c r="AC170" s="13"/>
      <c r="AD170" s="13"/>
      <c r="AE170" s="13"/>
      <c r="AR170" s="149" t="s">
        <v>194</v>
      </c>
      <c r="AT170" s="149" t="s">
        <v>191</v>
      </c>
      <c r="AU170" s="149" t="s">
        <v>85</v>
      </c>
      <c r="AY170" s="2" t="s">
        <v>137</v>
      </c>
      <c r="BE170" s="150">
        <f t="shared" si="14"/>
        <v>0</v>
      </c>
      <c r="BF170" s="150">
        <f t="shared" si="15"/>
        <v>0</v>
      </c>
      <c r="BG170" s="150">
        <f t="shared" si="16"/>
        <v>0</v>
      </c>
      <c r="BH170" s="150">
        <f t="shared" si="17"/>
        <v>0</v>
      </c>
      <c r="BI170" s="150">
        <f t="shared" si="18"/>
        <v>0</v>
      </c>
      <c r="BJ170" s="2" t="s">
        <v>18</v>
      </c>
      <c r="BK170" s="150">
        <f t="shared" si="19"/>
        <v>0</v>
      </c>
      <c r="BL170" s="2" t="s">
        <v>144</v>
      </c>
      <c r="BM170" s="149" t="s">
        <v>1337</v>
      </c>
    </row>
    <row r="171" spans="1:65" s="17" customFormat="1" ht="16.5" customHeight="1">
      <c r="A171" s="13"/>
      <c r="B171" s="142"/>
      <c r="C171" s="242" t="s">
        <v>74</v>
      </c>
      <c r="D171" s="242" t="s">
        <v>191</v>
      </c>
      <c r="E171" s="243" t="s">
        <v>1338</v>
      </c>
      <c r="F171" s="244" t="s">
        <v>1339</v>
      </c>
      <c r="G171" s="245" t="s">
        <v>256</v>
      </c>
      <c r="H171" s="246">
        <v>6</v>
      </c>
      <c r="I171" s="163"/>
      <c r="J171" s="260">
        <f t="shared" si="10"/>
        <v>0</v>
      </c>
      <c r="K171" s="164"/>
      <c r="L171" s="165"/>
      <c r="M171" s="166"/>
      <c r="N171" s="167" t="s">
        <v>39</v>
      </c>
      <c r="O171" s="147">
        <v>0</v>
      </c>
      <c r="P171" s="147">
        <f t="shared" si="11"/>
        <v>0</v>
      </c>
      <c r="Q171" s="147">
        <v>0</v>
      </c>
      <c r="R171" s="147">
        <f t="shared" si="12"/>
        <v>0</v>
      </c>
      <c r="S171" s="147">
        <v>0</v>
      </c>
      <c r="T171" s="148">
        <f t="shared" si="13"/>
        <v>0</v>
      </c>
      <c r="U171" s="13"/>
      <c r="V171" s="13"/>
      <c r="W171" s="13"/>
      <c r="X171" s="13"/>
      <c r="Y171" s="13"/>
      <c r="Z171" s="13"/>
      <c r="AA171" s="13"/>
      <c r="AB171" s="13"/>
      <c r="AC171" s="13"/>
      <c r="AD171" s="13"/>
      <c r="AE171" s="13"/>
      <c r="AR171" s="149" t="s">
        <v>194</v>
      </c>
      <c r="AT171" s="149" t="s">
        <v>191</v>
      </c>
      <c r="AU171" s="149" t="s">
        <v>85</v>
      </c>
      <c r="AY171" s="2" t="s">
        <v>137</v>
      </c>
      <c r="BE171" s="150">
        <f t="shared" si="14"/>
        <v>0</v>
      </c>
      <c r="BF171" s="150">
        <f t="shared" si="15"/>
        <v>0</v>
      </c>
      <c r="BG171" s="150">
        <f t="shared" si="16"/>
        <v>0</v>
      </c>
      <c r="BH171" s="150">
        <f t="shared" si="17"/>
        <v>0</v>
      </c>
      <c r="BI171" s="150">
        <f t="shared" si="18"/>
        <v>0</v>
      </c>
      <c r="BJ171" s="2" t="s">
        <v>18</v>
      </c>
      <c r="BK171" s="150">
        <f t="shared" si="19"/>
        <v>0</v>
      </c>
      <c r="BL171" s="2" t="s">
        <v>144</v>
      </c>
      <c r="BM171" s="149" t="s">
        <v>1340</v>
      </c>
    </row>
    <row r="172" spans="1:65" s="17" customFormat="1" ht="16.5" customHeight="1">
      <c r="A172" s="13"/>
      <c r="B172" s="142"/>
      <c r="C172" s="242" t="s">
        <v>74</v>
      </c>
      <c r="D172" s="242" t="s">
        <v>191</v>
      </c>
      <c r="E172" s="243" t="s">
        <v>1341</v>
      </c>
      <c r="F172" s="244" t="s">
        <v>1342</v>
      </c>
      <c r="G172" s="245" t="s">
        <v>256</v>
      </c>
      <c r="H172" s="246">
        <v>3</v>
      </c>
      <c r="I172" s="163"/>
      <c r="J172" s="260">
        <f t="shared" si="10"/>
        <v>0</v>
      </c>
      <c r="K172" s="164"/>
      <c r="L172" s="165"/>
      <c r="M172" s="166"/>
      <c r="N172" s="167" t="s">
        <v>39</v>
      </c>
      <c r="O172" s="147">
        <v>0</v>
      </c>
      <c r="P172" s="147">
        <f t="shared" si="11"/>
        <v>0</v>
      </c>
      <c r="Q172" s="147">
        <v>0</v>
      </c>
      <c r="R172" s="147">
        <f t="shared" si="12"/>
        <v>0</v>
      </c>
      <c r="S172" s="147">
        <v>0</v>
      </c>
      <c r="T172" s="148">
        <f t="shared" si="13"/>
        <v>0</v>
      </c>
      <c r="U172" s="13"/>
      <c r="V172" s="13"/>
      <c r="W172" s="13"/>
      <c r="X172" s="13"/>
      <c r="Y172" s="13"/>
      <c r="Z172" s="13"/>
      <c r="AA172" s="13"/>
      <c r="AB172" s="13"/>
      <c r="AC172" s="13"/>
      <c r="AD172" s="13"/>
      <c r="AE172" s="13"/>
      <c r="AR172" s="149" t="s">
        <v>194</v>
      </c>
      <c r="AT172" s="149" t="s">
        <v>191</v>
      </c>
      <c r="AU172" s="149" t="s">
        <v>85</v>
      </c>
      <c r="AY172" s="2" t="s">
        <v>137</v>
      </c>
      <c r="BE172" s="150">
        <f t="shared" si="14"/>
        <v>0</v>
      </c>
      <c r="BF172" s="150">
        <f t="shared" si="15"/>
        <v>0</v>
      </c>
      <c r="BG172" s="150">
        <f t="shared" si="16"/>
        <v>0</v>
      </c>
      <c r="BH172" s="150">
        <f t="shared" si="17"/>
        <v>0</v>
      </c>
      <c r="BI172" s="150">
        <f t="shared" si="18"/>
        <v>0</v>
      </c>
      <c r="BJ172" s="2" t="s">
        <v>18</v>
      </c>
      <c r="BK172" s="150">
        <f t="shared" si="19"/>
        <v>0</v>
      </c>
      <c r="BL172" s="2" t="s">
        <v>144</v>
      </c>
      <c r="BM172" s="149" t="s">
        <v>1343</v>
      </c>
    </row>
    <row r="173" spans="1:65" s="17" customFormat="1" ht="33" customHeight="1">
      <c r="A173" s="13"/>
      <c r="B173" s="142"/>
      <c r="C173" s="242" t="s">
        <v>74</v>
      </c>
      <c r="D173" s="242" t="s">
        <v>191</v>
      </c>
      <c r="E173" s="243" t="s">
        <v>1344</v>
      </c>
      <c r="F173" s="244" t="s">
        <v>1345</v>
      </c>
      <c r="G173" s="245" t="s">
        <v>256</v>
      </c>
      <c r="H173" s="246">
        <v>4</v>
      </c>
      <c r="I173" s="163"/>
      <c r="J173" s="260">
        <f t="shared" si="10"/>
        <v>0</v>
      </c>
      <c r="K173" s="164"/>
      <c r="L173" s="165"/>
      <c r="M173" s="166"/>
      <c r="N173" s="167" t="s">
        <v>39</v>
      </c>
      <c r="O173" s="147">
        <v>0</v>
      </c>
      <c r="P173" s="147">
        <f t="shared" si="11"/>
        <v>0</v>
      </c>
      <c r="Q173" s="147">
        <v>0</v>
      </c>
      <c r="R173" s="147">
        <f t="shared" si="12"/>
        <v>0</v>
      </c>
      <c r="S173" s="147">
        <v>0</v>
      </c>
      <c r="T173" s="148">
        <f t="shared" si="13"/>
        <v>0</v>
      </c>
      <c r="U173" s="13"/>
      <c r="V173" s="13"/>
      <c r="W173" s="13"/>
      <c r="X173" s="13"/>
      <c r="Y173" s="13"/>
      <c r="Z173" s="13"/>
      <c r="AA173" s="13"/>
      <c r="AB173" s="13"/>
      <c r="AC173" s="13"/>
      <c r="AD173" s="13"/>
      <c r="AE173" s="13"/>
      <c r="AR173" s="149" t="s">
        <v>194</v>
      </c>
      <c r="AT173" s="149" t="s">
        <v>191</v>
      </c>
      <c r="AU173" s="149" t="s">
        <v>85</v>
      </c>
      <c r="AY173" s="2" t="s">
        <v>137</v>
      </c>
      <c r="BE173" s="150">
        <f t="shared" si="14"/>
        <v>0</v>
      </c>
      <c r="BF173" s="150">
        <f t="shared" si="15"/>
        <v>0</v>
      </c>
      <c r="BG173" s="150">
        <f t="shared" si="16"/>
        <v>0</v>
      </c>
      <c r="BH173" s="150">
        <f t="shared" si="17"/>
        <v>0</v>
      </c>
      <c r="BI173" s="150">
        <f t="shared" si="18"/>
        <v>0</v>
      </c>
      <c r="BJ173" s="2" t="s">
        <v>18</v>
      </c>
      <c r="BK173" s="150">
        <f t="shared" si="19"/>
        <v>0</v>
      </c>
      <c r="BL173" s="2" t="s">
        <v>144</v>
      </c>
      <c r="BM173" s="149" t="s">
        <v>1346</v>
      </c>
    </row>
    <row r="174" spans="1:65" s="17" customFormat="1" ht="37.9" customHeight="1">
      <c r="A174" s="13"/>
      <c r="B174" s="142"/>
      <c r="C174" s="242" t="s">
        <v>74</v>
      </c>
      <c r="D174" s="242" t="s">
        <v>191</v>
      </c>
      <c r="E174" s="243" t="s">
        <v>1347</v>
      </c>
      <c r="F174" s="244" t="s">
        <v>1348</v>
      </c>
      <c r="G174" s="245" t="s">
        <v>256</v>
      </c>
      <c r="H174" s="246">
        <v>4</v>
      </c>
      <c r="I174" s="163"/>
      <c r="J174" s="260">
        <f t="shared" si="10"/>
        <v>0</v>
      </c>
      <c r="K174" s="164"/>
      <c r="L174" s="165"/>
      <c r="M174" s="166"/>
      <c r="N174" s="167" t="s">
        <v>39</v>
      </c>
      <c r="O174" s="147">
        <v>0</v>
      </c>
      <c r="P174" s="147">
        <f t="shared" si="11"/>
        <v>0</v>
      </c>
      <c r="Q174" s="147">
        <v>0</v>
      </c>
      <c r="R174" s="147">
        <f t="shared" si="12"/>
        <v>0</v>
      </c>
      <c r="S174" s="147">
        <v>0</v>
      </c>
      <c r="T174" s="148">
        <f t="shared" si="13"/>
        <v>0</v>
      </c>
      <c r="U174" s="13"/>
      <c r="V174" s="13"/>
      <c r="W174" s="13"/>
      <c r="X174" s="13"/>
      <c r="Y174" s="13"/>
      <c r="Z174" s="13"/>
      <c r="AA174" s="13"/>
      <c r="AB174" s="13"/>
      <c r="AC174" s="13"/>
      <c r="AD174" s="13"/>
      <c r="AE174" s="13"/>
      <c r="AR174" s="149" t="s">
        <v>194</v>
      </c>
      <c r="AT174" s="149" t="s">
        <v>191</v>
      </c>
      <c r="AU174" s="149" t="s">
        <v>85</v>
      </c>
      <c r="AY174" s="2" t="s">
        <v>137</v>
      </c>
      <c r="BE174" s="150">
        <f t="shared" si="14"/>
        <v>0</v>
      </c>
      <c r="BF174" s="150">
        <f t="shared" si="15"/>
        <v>0</v>
      </c>
      <c r="BG174" s="150">
        <f t="shared" si="16"/>
        <v>0</v>
      </c>
      <c r="BH174" s="150">
        <f t="shared" si="17"/>
        <v>0</v>
      </c>
      <c r="BI174" s="150">
        <f t="shared" si="18"/>
        <v>0</v>
      </c>
      <c r="BJ174" s="2" t="s">
        <v>18</v>
      </c>
      <c r="BK174" s="150">
        <f t="shared" si="19"/>
        <v>0</v>
      </c>
      <c r="BL174" s="2" t="s">
        <v>144</v>
      </c>
      <c r="BM174" s="149" t="s">
        <v>1349</v>
      </c>
    </row>
    <row r="175" spans="1:65" s="17" customFormat="1" ht="16.5" customHeight="1">
      <c r="A175" s="13"/>
      <c r="B175" s="142"/>
      <c r="C175" s="242" t="s">
        <v>74</v>
      </c>
      <c r="D175" s="242" t="s">
        <v>191</v>
      </c>
      <c r="E175" s="243" t="s">
        <v>1350</v>
      </c>
      <c r="F175" s="244" t="s">
        <v>1351</v>
      </c>
      <c r="G175" s="245" t="s">
        <v>256</v>
      </c>
      <c r="H175" s="246">
        <v>9</v>
      </c>
      <c r="I175" s="163"/>
      <c r="J175" s="260">
        <f t="shared" si="10"/>
        <v>0</v>
      </c>
      <c r="K175" s="164"/>
      <c r="L175" s="165"/>
      <c r="M175" s="166"/>
      <c r="N175" s="167" t="s">
        <v>39</v>
      </c>
      <c r="O175" s="147">
        <v>0</v>
      </c>
      <c r="P175" s="147">
        <f t="shared" si="11"/>
        <v>0</v>
      </c>
      <c r="Q175" s="147">
        <v>0</v>
      </c>
      <c r="R175" s="147">
        <f t="shared" si="12"/>
        <v>0</v>
      </c>
      <c r="S175" s="147">
        <v>0</v>
      </c>
      <c r="T175" s="148">
        <f t="shared" si="13"/>
        <v>0</v>
      </c>
      <c r="U175" s="13"/>
      <c r="V175" s="13"/>
      <c r="W175" s="13"/>
      <c r="X175" s="13"/>
      <c r="Y175" s="13"/>
      <c r="Z175" s="13"/>
      <c r="AA175" s="13"/>
      <c r="AB175" s="13"/>
      <c r="AC175" s="13"/>
      <c r="AD175" s="13"/>
      <c r="AE175" s="13"/>
      <c r="AR175" s="149" t="s">
        <v>194</v>
      </c>
      <c r="AT175" s="149" t="s">
        <v>191</v>
      </c>
      <c r="AU175" s="149" t="s">
        <v>85</v>
      </c>
      <c r="AY175" s="2" t="s">
        <v>137</v>
      </c>
      <c r="BE175" s="150">
        <f t="shared" si="14"/>
        <v>0</v>
      </c>
      <c r="BF175" s="150">
        <f t="shared" si="15"/>
        <v>0</v>
      </c>
      <c r="BG175" s="150">
        <f t="shared" si="16"/>
        <v>0</v>
      </c>
      <c r="BH175" s="150">
        <f t="shared" si="17"/>
        <v>0</v>
      </c>
      <c r="BI175" s="150">
        <f t="shared" si="18"/>
        <v>0</v>
      </c>
      <c r="BJ175" s="2" t="s">
        <v>18</v>
      </c>
      <c r="BK175" s="150">
        <f t="shared" si="19"/>
        <v>0</v>
      </c>
      <c r="BL175" s="2" t="s">
        <v>144</v>
      </c>
      <c r="BM175" s="149" t="s">
        <v>1352</v>
      </c>
    </row>
    <row r="176" spans="1:65" s="17" customFormat="1" ht="16.5" customHeight="1">
      <c r="A176" s="13"/>
      <c r="B176" s="142"/>
      <c r="C176" s="242" t="s">
        <v>74</v>
      </c>
      <c r="D176" s="242" t="s">
        <v>191</v>
      </c>
      <c r="E176" s="243" t="s">
        <v>1353</v>
      </c>
      <c r="F176" s="244" t="s">
        <v>1354</v>
      </c>
      <c r="G176" s="245" t="s">
        <v>256</v>
      </c>
      <c r="H176" s="246">
        <v>3</v>
      </c>
      <c r="I176" s="163"/>
      <c r="J176" s="260">
        <f t="shared" si="10"/>
        <v>0</v>
      </c>
      <c r="K176" s="164"/>
      <c r="L176" s="165"/>
      <c r="M176" s="166"/>
      <c r="N176" s="167" t="s">
        <v>39</v>
      </c>
      <c r="O176" s="147">
        <v>0</v>
      </c>
      <c r="P176" s="147">
        <f t="shared" si="11"/>
        <v>0</v>
      </c>
      <c r="Q176" s="147">
        <v>0</v>
      </c>
      <c r="R176" s="147">
        <f t="shared" si="12"/>
        <v>0</v>
      </c>
      <c r="S176" s="147">
        <v>0</v>
      </c>
      <c r="T176" s="148">
        <f t="shared" si="13"/>
        <v>0</v>
      </c>
      <c r="U176" s="13"/>
      <c r="V176" s="13"/>
      <c r="W176" s="13"/>
      <c r="X176" s="13"/>
      <c r="Y176" s="13"/>
      <c r="Z176" s="13"/>
      <c r="AA176" s="13"/>
      <c r="AB176" s="13"/>
      <c r="AC176" s="13"/>
      <c r="AD176" s="13"/>
      <c r="AE176" s="13"/>
      <c r="AR176" s="149" t="s">
        <v>194</v>
      </c>
      <c r="AT176" s="149" t="s">
        <v>191</v>
      </c>
      <c r="AU176" s="149" t="s">
        <v>85</v>
      </c>
      <c r="AY176" s="2" t="s">
        <v>137</v>
      </c>
      <c r="BE176" s="150">
        <f t="shared" si="14"/>
        <v>0</v>
      </c>
      <c r="BF176" s="150">
        <f t="shared" si="15"/>
        <v>0</v>
      </c>
      <c r="BG176" s="150">
        <f t="shared" si="16"/>
        <v>0</v>
      </c>
      <c r="BH176" s="150">
        <f t="shared" si="17"/>
        <v>0</v>
      </c>
      <c r="BI176" s="150">
        <f t="shared" si="18"/>
        <v>0</v>
      </c>
      <c r="BJ176" s="2" t="s">
        <v>18</v>
      </c>
      <c r="BK176" s="150">
        <f t="shared" si="19"/>
        <v>0</v>
      </c>
      <c r="BL176" s="2" t="s">
        <v>144</v>
      </c>
      <c r="BM176" s="149" t="s">
        <v>1355</v>
      </c>
    </row>
    <row r="177" spans="1:65" s="17" customFormat="1" ht="16.5" customHeight="1">
      <c r="A177" s="13"/>
      <c r="B177" s="142"/>
      <c r="C177" s="242" t="s">
        <v>74</v>
      </c>
      <c r="D177" s="242" t="s">
        <v>191</v>
      </c>
      <c r="E177" s="243" t="s">
        <v>1356</v>
      </c>
      <c r="F177" s="244" t="s">
        <v>1357</v>
      </c>
      <c r="G177" s="245" t="s">
        <v>256</v>
      </c>
      <c r="H177" s="246">
        <v>6</v>
      </c>
      <c r="I177" s="163"/>
      <c r="J177" s="260">
        <f t="shared" si="10"/>
        <v>0</v>
      </c>
      <c r="K177" s="164"/>
      <c r="L177" s="165"/>
      <c r="M177" s="166"/>
      <c r="N177" s="167" t="s">
        <v>39</v>
      </c>
      <c r="O177" s="147">
        <v>0</v>
      </c>
      <c r="P177" s="147">
        <f t="shared" si="11"/>
        <v>0</v>
      </c>
      <c r="Q177" s="147">
        <v>0</v>
      </c>
      <c r="R177" s="147">
        <f t="shared" si="12"/>
        <v>0</v>
      </c>
      <c r="S177" s="147">
        <v>0</v>
      </c>
      <c r="T177" s="148">
        <f t="shared" si="13"/>
        <v>0</v>
      </c>
      <c r="U177" s="13"/>
      <c r="V177" s="13"/>
      <c r="W177" s="13"/>
      <c r="X177" s="13"/>
      <c r="Y177" s="13"/>
      <c r="Z177" s="13"/>
      <c r="AA177" s="13"/>
      <c r="AB177" s="13"/>
      <c r="AC177" s="13"/>
      <c r="AD177" s="13"/>
      <c r="AE177" s="13"/>
      <c r="AR177" s="149" t="s">
        <v>194</v>
      </c>
      <c r="AT177" s="149" t="s">
        <v>191</v>
      </c>
      <c r="AU177" s="149" t="s">
        <v>85</v>
      </c>
      <c r="AY177" s="2" t="s">
        <v>137</v>
      </c>
      <c r="BE177" s="150">
        <f t="shared" si="14"/>
        <v>0</v>
      </c>
      <c r="BF177" s="150">
        <f t="shared" si="15"/>
        <v>0</v>
      </c>
      <c r="BG177" s="150">
        <f t="shared" si="16"/>
        <v>0</v>
      </c>
      <c r="BH177" s="150">
        <f t="shared" si="17"/>
        <v>0</v>
      </c>
      <c r="BI177" s="150">
        <f t="shared" si="18"/>
        <v>0</v>
      </c>
      <c r="BJ177" s="2" t="s">
        <v>18</v>
      </c>
      <c r="BK177" s="150">
        <f t="shared" si="19"/>
        <v>0</v>
      </c>
      <c r="BL177" s="2" t="s">
        <v>144</v>
      </c>
      <c r="BM177" s="149" t="s">
        <v>1358</v>
      </c>
    </row>
    <row r="178" spans="1:65" s="17" customFormat="1" ht="21.75" customHeight="1">
      <c r="A178" s="13"/>
      <c r="B178" s="142"/>
      <c r="C178" s="242" t="s">
        <v>74</v>
      </c>
      <c r="D178" s="242" t="s">
        <v>191</v>
      </c>
      <c r="E178" s="243" t="s">
        <v>1359</v>
      </c>
      <c r="F178" s="244" t="s">
        <v>1360</v>
      </c>
      <c r="G178" s="245" t="s">
        <v>256</v>
      </c>
      <c r="H178" s="246">
        <v>2</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1361</v>
      </c>
    </row>
    <row r="179" spans="1:65" s="17" customFormat="1" ht="21.75" customHeight="1">
      <c r="A179" s="13"/>
      <c r="B179" s="142"/>
      <c r="C179" s="242" t="s">
        <v>74</v>
      </c>
      <c r="D179" s="242" t="s">
        <v>191</v>
      </c>
      <c r="E179" s="243" t="s">
        <v>1362</v>
      </c>
      <c r="F179" s="244" t="s">
        <v>1363</v>
      </c>
      <c r="G179" s="245" t="s">
        <v>256</v>
      </c>
      <c r="H179" s="246">
        <v>1</v>
      </c>
      <c r="I179" s="163"/>
      <c r="J179" s="260">
        <f t="shared" si="10"/>
        <v>0</v>
      </c>
      <c r="K179" s="164"/>
      <c r="L179" s="165"/>
      <c r="M179" s="166"/>
      <c r="N179" s="167" t="s">
        <v>39</v>
      </c>
      <c r="O179" s="147">
        <v>0</v>
      </c>
      <c r="P179" s="147">
        <f t="shared" si="11"/>
        <v>0</v>
      </c>
      <c r="Q179" s="147">
        <v>0</v>
      </c>
      <c r="R179" s="147">
        <f t="shared" si="12"/>
        <v>0</v>
      </c>
      <c r="S179" s="147">
        <v>0</v>
      </c>
      <c r="T179" s="148">
        <f t="shared" si="13"/>
        <v>0</v>
      </c>
      <c r="U179" s="13"/>
      <c r="V179" s="13"/>
      <c r="W179" s="13"/>
      <c r="X179" s="13"/>
      <c r="Y179" s="13"/>
      <c r="Z179" s="13"/>
      <c r="AA179" s="13"/>
      <c r="AB179" s="13"/>
      <c r="AC179" s="13"/>
      <c r="AD179" s="13"/>
      <c r="AE179" s="13"/>
      <c r="AR179" s="149" t="s">
        <v>194</v>
      </c>
      <c r="AT179" s="149" t="s">
        <v>191</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1364</v>
      </c>
    </row>
    <row r="180" spans="1:65" s="17" customFormat="1" ht="21.75" customHeight="1">
      <c r="A180" s="13"/>
      <c r="B180" s="142"/>
      <c r="C180" s="242" t="s">
        <v>74</v>
      </c>
      <c r="D180" s="242" t="s">
        <v>191</v>
      </c>
      <c r="E180" s="243" t="s">
        <v>1365</v>
      </c>
      <c r="F180" s="244" t="s">
        <v>1366</v>
      </c>
      <c r="G180" s="245" t="s">
        <v>256</v>
      </c>
      <c r="H180" s="246">
        <v>2</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1367</v>
      </c>
    </row>
    <row r="181" spans="1:65" s="17" customFormat="1" ht="21.75" customHeight="1">
      <c r="A181" s="13"/>
      <c r="B181" s="142"/>
      <c r="C181" s="242" t="s">
        <v>74</v>
      </c>
      <c r="D181" s="242" t="s">
        <v>191</v>
      </c>
      <c r="E181" s="243" t="s">
        <v>1365</v>
      </c>
      <c r="F181" s="244" t="s">
        <v>1366</v>
      </c>
      <c r="G181" s="245" t="s">
        <v>256</v>
      </c>
      <c r="H181" s="246">
        <v>2</v>
      </c>
      <c r="I181" s="163"/>
      <c r="J181" s="260">
        <f t="shared" si="10"/>
        <v>0</v>
      </c>
      <c r="K181" s="164"/>
      <c r="L181" s="165"/>
      <c r="M181" s="166"/>
      <c r="N181" s="167" t="s">
        <v>39</v>
      </c>
      <c r="O181" s="147">
        <v>0</v>
      </c>
      <c r="P181" s="147">
        <f t="shared" si="11"/>
        <v>0</v>
      </c>
      <c r="Q181" s="147">
        <v>0</v>
      </c>
      <c r="R181" s="147">
        <f t="shared" si="12"/>
        <v>0</v>
      </c>
      <c r="S181" s="147">
        <v>0</v>
      </c>
      <c r="T181" s="148">
        <f t="shared" si="13"/>
        <v>0</v>
      </c>
      <c r="U181" s="13"/>
      <c r="V181" s="13"/>
      <c r="W181" s="13"/>
      <c r="X181" s="13"/>
      <c r="Y181" s="13"/>
      <c r="Z181" s="13"/>
      <c r="AA181" s="13"/>
      <c r="AB181" s="13"/>
      <c r="AC181" s="13"/>
      <c r="AD181" s="13"/>
      <c r="AE181" s="13"/>
      <c r="AR181" s="149" t="s">
        <v>194</v>
      </c>
      <c r="AT181" s="149" t="s">
        <v>191</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1368</v>
      </c>
    </row>
    <row r="182" spans="1:65" s="17" customFormat="1" ht="24.2" customHeight="1">
      <c r="A182" s="13"/>
      <c r="B182" s="142"/>
      <c r="C182" s="242" t="s">
        <v>74</v>
      </c>
      <c r="D182" s="242" t="s">
        <v>191</v>
      </c>
      <c r="E182" s="243" t="s">
        <v>1369</v>
      </c>
      <c r="F182" s="244" t="s">
        <v>1370</v>
      </c>
      <c r="G182" s="245" t="s">
        <v>256</v>
      </c>
      <c r="H182" s="246">
        <v>1</v>
      </c>
      <c r="I182" s="163"/>
      <c r="J182" s="260">
        <f t="shared" si="10"/>
        <v>0</v>
      </c>
      <c r="K182" s="164"/>
      <c r="L182" s="165"/>
      <c r="M182" s="166"/>
      <c r="N182" s="167" t="s">
        <v>39</v>
      </c>
      <c r="O182" s="147">
        <v>0</v>
      </c>
      <c r="P182" s="147">
        <f t="shared" si="11"/>
        <v>0</v>
      </c>
      <c r="Q182" s="147">
        <v>0</v>
      </c>
      <c r="R182" s="147">
        <f t="shared" si="12"/>
        <v>0</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1371</v>
      </c>
    </row>
    <row r="183" spans="1:65" s="17" customFormat="1" ht="16.5" customHeight="1">
      <c r="A183" s="13"/>
      <c r="B183" s="142"/>
      <c r="C183" s="242" t="s">
        <v>74</v>
      </c>
      <c r="D183" s="242" t="s">
        <v>191</v>
      </c>
      <c r="E183" s="243" t="s">
        <v>1372</v>
      </c>
      <c r="F183" s="244" t="s">
        <v>1373</v>
      </c>
      <c r="G183" s="245" t="s">
        <v>256</v>
      </c>
      <c r="H183" s="246">
        <v>1</v>
      </c>
      <c r="I183" s="163"/>
      <c r="J183" s="260">
        <f t="shared" si="10"/>
        <v>0</v>
      </c>
      <c r="K183" s="164"/>
      <c r="L183" s="165"/>
      <c r="M183" s="166"/>
      <c r="N183" s="167" t="s">
        <v>39</v>
      </c>
      <c r="O183" s="147">
        <v>0</v>
      </c>
      <c r="P183" s="147">
        <f t="shared" si="11"/>
        <v>0</v>
      </c>
      <c r="Q183" s="147">
        <v>0</v>
      </c>
      <c r="R183" s="147">
        <f t="shared" si="12"/>
        <v>0</v>
      </c>
      <c r="S183" s="147">
        <v>0</v>
      </c>
      <c r="T183" s="148">
        <f t="shared" si="13"/>
        <v>0</v>
      </c>
      <c r="U183" s="13"/>
      <c r="V183" s="13"/>
      <c r="W183" s="13"/>
      <c r="X183" s="13"/>
      <c r="Y183" s="13"/>
      <c r="Z183" s="13"/>
      <c r="AA183" s="13"/>
      <c r="AB183" s="13"/>
      <c r="AC183" s="13"/>
      <c r="AD183" s="13"/>
      <c r="AE183" s="13"/>
      <c r="AR183" s="149" t="s">
        <v>194</v>
      </c>
      <c r="AT183" s="149" t="s">
        <v>191</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1374</v>
      </c>
    </row>
    <row r="184" spans="1:65" s="17" customFormat="1" ht="33" customHeight="1">
      <c r="A184" s="13"/>
      <c r="B184" s="142"/>
      <c r="C184" s="242" t="s">
        <v>74</v>
      </c>
      <c r="D184" s="242" t="s">
        <v>191</v>
      </c>
      <c r="E184" s="243" t="s">
        <v>1375</v>
      </c>
      <c r="F184" s="244" t="s">
        <v>1376</v>
      </c>
      <c r="G184" s="245" t="s">
        <v>829</v>
      </c>
      <c r="H184" s="246">
        <v>1</v>
      </c>
      <c r="I184" s="163"/>
      <c r="J184" s="260">
        <f t="shared" si="10"/>
        <v>0</v>
      </c>
      <c r="K184" s="164"/>
      <c r="L184" s="165"/>
      <c r="M184" s="166"/>
      <c r="N184" s="167" t="s">
        <v>39</v>
      </c>
      <c r="O184" s="147">
        <v>0</v>
      </c>
      <c r="P184" s="147">
        <f t="shared" si="11"/>
        <v>0</v>
      </c>
      <c r="Q184" s="147">
        <v>0</v>
      </c>
      <c r="R184" s="147">
        <f t="shared" si="12"/>
        <v>0</v>
      </c>
      <c r="S184" s="147">
        <v>0</v>
      </c>
      <c r="T184" s="148">
        <f t="shared" si="13"/>
        <v>0</v>
      </c>
      <c r="U184" s="13"/>
      <c r="V184" s="13"/>
      <c r="W184" s="13"/>
      <c r="X184" s="13"/>
      <c r="Y184" s="13"/>
      <c r="Z184" s="13"/>
      <c r="AA184" s="13"/>
      <c r="AB184" s="13"/>
      <c r="AC184" s="13"/>
      <c r="AD184" s="13"/>
      <c r="AE184" s="13"/>
      <c r="AR184" s="149" t="s">
        <v>194</v>
      </c>
      <c r="AT184" s="149" t="s">
        <v>191</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1377</v>
      </c>
    </row>
    <row r="185" spans="1:65" s="17" customFormat="1" ht="16.5" customHeight="1">
      <c r="A185" s="13"/>
      <c r="B185" s="142"/>
      <c r="C185" s="242" t="s">
        <v>74</v>
      </c>
      <c r="D185" s="242" t="s">
        <v>191</v>
      </c>
      <c r="E185" s="243" t="s">
        <v>1378</v>
      </c>
      <c r="F185" s="244" t="s">
        <v>828</v>
      </c>
      <c r="G185" s="245" t="s">
        <v>829</v>
      </c>
      <c r="H185" s="246">
        <v>1</v>
      </c>
      <c r="I185" s="163"/>
      <c r="J185" s="260">
        <f t="shared" si="10"/>
        <v>0</v>
      </c>
      <c r="K185" s="164"/>
      <c r="L185" s="165"/>
      <c r="M185" s="166"/>
      <c r="N185" s="167" t="s">
        <v>39</v>
      </c>
      <c r="O185" s="147">
        <v>0</v>
      </c>
      <c r="P185" s="147">
        <f t="shared" si="11"/>
        <v>0</v>
      </c>
      <c r="Q185" s="147">
        <v>0</v>
      </c>
      <c r="R185" s="147">
        <f t="shared" si="12"/>
        <v>0</v>
      </c>
      <c r="S185" s="147">
        <v>0</v>
      </c>
      <c r="T185" s="148">
        <f t="shared" si="13"/>
        <v>0</v>
      </c>
      <c r="U185" s="13"/>
      <c r="V185" s="13"/>
      <c r="W185" s="13"/>
      <c r="X185" s="13"/>
      <c r="Y185" s="13"/>
      <c r="Z185" s="13"/>
      <c r="AA185" s="13"/>
      <c r="AB185" s="13"/>
      <c r="AC185" s="13"/>
      <c r="AD185" s="13"/>
      <c r="AE185" s="13"/>
      <c r="AR185" s="149" t="s">
        <v>194</v>
      </c>
      <c r="AT185" s="149" t="s">
        <v>191</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1379</v>
      </c>
    </row>
    <row r="186" spans="1:65" s="17" customFormat="1" ht="16.5" customHeight="1">
      <c r="A186" s="13"/>
      <c r="B186" s="142"/>
      <c r="C186" s="226" t="s">
        <v>74</v>
      </c>
      <c r="D186" s="226" t="s">
        <v>140</v>
      </c>
      <c r="E186" s="227" t="s">
        <v>1380</v>
      </c>
      <c r="F186" s="228" t="s">
        <v>1381</v>
      </c>
      <c r="G186" s="229" t="s">
        <v>256</v>
      </c>
      <c r="H186" s="230">
        <v>1</v>
      </c>
      <c r="I186" s="143"/>
      <c r="J186" s="259">
        <f t="shared" si="10"/>
        <v>0</v>
      </c>
      <c r="K186" s="144"/>
      <c r="L186" s="14"/>
      <c r="M186" s="145"/>
      <c r="N186" s="146" t="s">
        <v>39</v>
      </c>
      <c r="O186" s="147">
        <v>0</v>
      </c>
      <c r="P186" s="147">
        <f t="shared" si="11"/>
        <v>0</v>
      </c>
      <c r="Q186" s="147">
        <v>0</v>
      </c>
      <c r="R186" s="147">
        <f t="shared" si="12"/>
        <v>0</v>
      </c>
      <c r="S186" s="147">
        <v>0</v>
      </c>
      <c r="T186" s="148">
        <f t="shared" si="13"/>
        <v>0</v>
      </c>
      <c r="U186" s="13"/>
      <c r="V186" s="13"/>
      <c r="W186" s="13"/>
      <c r="X186" s="13"/>
      <c r="Y186" s="13"/>
      <c r="Z186" s="13"/>
      <c r="AA186" s="13"/>
      <c r="AB186" s="13"/>
      <c r="AC186" s="13"/>
      <c r="AD186" s="13"/>
      <c r="AE186" s="13"/>
      <c r="AR186" s="149" t="s">
        <v>144</v>
      </c>
      <c r="AT186" s="149" t="s">
        <v>140</v>
      </c>
      <c r="AU186" s="149" t="s">
        <v>85</v>
      </c>
      <c r="AY186" s="2" t="s">
        <v>137</v>
      </c>
      <c r="BE186" s="150">
        <f t="shared" si="14"/>
        <v>0</v>
      </c>
      <c r="BF186" s="150">
        <f t="shared" si="15"/>
        <v>0</v>
      </c>
      <c r="BG186" s="150">
        <f t="shared" si="16"/>
        <v>0</v>
      </c>
      <c r="BH186" s="150">
        <f t="shared" si="17"/>
        <v>0</v>
      </c>
      <c r="BI186" s="150">
        <f t="shared" si="18"/>
        <v>0</v>
      </c>
      <c r="BJ186" s="2" t="s">
        <v>18</v>
      </c>
      <c r="BK186" s="150">
        <f t="shared" si="19"/>
        <v>0</v>
      </c>
      <c r="BL186" s="2" t="s">
        <v>144</v>
      </c>
      <c r="BM186" s="149" t="s">
        <v>1382</v>
      </c>
    </row>
    <row r="187" spans="1:65" s="129" customFormat="1" ht="22.9" customHeight="1">
      <c r="B187" s="130"/>
      <c r="C187" s="222"/>
      <c r="D187" s="223" t="s">
        <v>73</v>
      </c>
      <c r="E187" s="225" t="s">
        <v>768</v>
      </c>
      <c r="F187" s="225" t="s">
        <v>1383</v>
      </c>
      <c r="G187" s="222"/>
      <c r="H187" s="222"/>
      <c r="I187" s="172"/>
      <c r="J187" s="258">
        <f>BK187</f>
        <v>0</v>
      </c>
      <c r="L187" s="130"/>
      <c r="M187" s="134"/>
      <c r="N187" s="135"/>
      <c r="O187" s="135"/>
      <c r="P187" s="136">
        <f>SUM(P188:P216)</f>
        <v>0</v>
      </c>
      <c r="Q187" s="135"/>
      <c r="R187" s="136">
        <f>SUM(R188:R216)</f>
        <v>0</v>
      </c>
      <c r="S187" s="135"/>
      <c r="T187" s="137">
        <f>SUM(T188:T216)</f>
        <v>0</v>
      </c>
      <c r="AR187" s="131" t="s">
        <v>18</v>
      </c>
      <c r="AT187" s="138" t="s">
        <v>73</v>
      </c>
      <c r="AU187" s="138" t="s">
        <v>18</v>
      </c>
      <c r="AY187" s="131" t="s">
        <v>137</v>
      </c>
      <c r="BK187" s="139">
        <f>SUM(BK188:BK216)</f>
        <v>0</v>
      </c>
    </row>
    <row r="188" spans="1:65" s="17" customFormat="1" ht="24.2" customHeight="1">
      <c r="A188" s="13"/>
      <c r="B188" s="142"/>
      <c r="C188" s="242" t="s">
        <v>74</v>
      </c>
      <c r="D188" s="242" t="s">
        <v>191</v>
      </c>
      <c r="E188" s="243" t="s">
        <v>1384</v>
      </c>
      <c r="F188" s="244" t="s">
        <v>1385</v>
      </c>
      <c r="G188" s="245" t="s">
        <v>256</v>
      </c>
      <c r="H188" s="246">
        <v>18</v>
      </c>
      <c r="I188" s="163"/>
      <c r="J188" s="260">
        <f t="shared" ref="J188:J216" si="20">ROUND(I188*H188,2)</f>
        <v>0</v>
      </c>
      <c r="K188" s="164"/>
      <c r="L188" s="165"/>
      <c r="M188" s="166"/>
      <c r="N188" s="167" t="s">
        <v>39</v>
      </c>
      <c r="O188" s="147">
        <v>0</v>
      </c>
      <c r="P188" s="147">
        <f t="shared" ref="P188:P216" si="21">O188*H188</f>
        <v>0</v>
      </c>
      <c r="Q188" s="147">
        <v>0</v>
      </c>
      <c r="R188" s="147">
        <f t="shared" ref="R188:R216" si="22">Q188*H188</f>
        <v>0</v>
      </c>
      <c r="S188" s="147">
        <v>0</v>
      </c>
      <c r="T188" s="148">
        <f t="shared" ref="T188:T216" si="23">S188*H188</f>
        <v>0</v>
      </c>
      <c r="U188" s="13"/>
      <c r="V188" s="13"/>
      <c r="W188" s="13"/>
      <c r="X188" s="13"/>
      <c r="Y188" s="13"/>
      <c r="Z188" s="13"/>
      <c r="AA188" s="13"/>
      <c r="AB188" s="13"/>
      <c r="AC188" s="13"/>
      <c r="AD188" s="13"/>
      <c r="AE188" s="13"/>
      <c r="AR188" s="149" t="s">
        <v>194</v>
      </c>
      <c r="AT188" s="149" t="s">
        <v>191</v>
      </c>
      <c r="AU188" s="149" t="s">
        <v>85</v>
      </c>
      <c r="AY188" s="2" t="s">
        <v>137</v>
      </c>
      <c r="BE188" s="150">
        <f t="shared" ref="BE188:BE216" si="24">IF(N188="základní",J188,0)</f>
        <v>0</v>
      </c>
      <c r="BF188" s="150">
        <f t="shared" ref="BF188:BF216" si="25">IF(N188="snížená",J188,0)</f>
        <v>0</v>
      </c>
      <c r="BG188" s="150">
        <f t="shared" ref="BG188:BG216" si="26">IF(N188="zákl. přenesená",J188,0)</f>
        <v>0</v>
      </c>
      <c r="BH188" s="150">
        <f t="shared" ref="BH188:BH216" si="27">IF(N188="sníž. přenesená",J188,0)</f>
        <v>0</v>
      </c>
      <c r="BI188" s="150">
        <f t="shared" ref="BI188:BI216" si="28">IF(N188="nulová",J188,0)</f>
        <v>0</v>
      </c>
      <c r="BJ188" s="2" t="s">
        <v>18</v>
      </c>
      <c r="BK188" s="150">
        <f t="shared" ref="BK188:BK216" si="29">ROUND(I188*H188,2)</f>
        <v>0</v>
      </c>
      <c r="BL188" s="2" t="s">
        <v>144</v>
      </c>
      <c r="BM188" s="149" t="s">
        <v>1386</v>
      </c>
    </row>
    <row r="189" spans="1:65" s="17" customFormat="1" ht="37.9" customHeight="1">
      <c r="A189" s="13"/>
      <c r="B189" s="142"/>
      <c r="C189" s="242" t="s">
        <v>74</v>
      </c>
      <c r="D189" s="242" t="s">
        <v>191</v>
      </c>
      <c r="E189" s="243" t="s">
        <v>1347</v>
      </c>
      <c r="F189" s="244" t="s">
        <v>1348</v>
      </c>
      <c r="G189" s="245" t="s">
        <v>256</v>
      </c>
      <c r="H189" s="246">
        <v>18</v>
      </c>
      <c r="I189" s="163"/>
      <c r="J189" s="260">
        <f t="shared" si="20"/>
        <v>0</v>
      </c>
      <c r="K189" s="164"/>
      <c r="L189" s="165"/>
      <c r="M189" s="166"/>
      <c r="N189" s="167" t="s">
        <v>39</v>
      </c>
      <c r="O189" s="147">
        <v>0</v>
      </c>
      <c r="P189" s="147">
        <f t="shared" si="21"/>
        <v>0</v>
      </c>
      <c r="Q189" s="147">
        <v>0</v>
      </c>
      <c r="R189" s="147">
        <f t="shared" si="22"/>
        <v>0</v>
      </c>
      <c r="S189" s="147">
        <v>0</v>
      </c>
      <c r="T189" s="148">
        <f t="shared" si="23"/>
        <v>0</v>
      </c>
      <c r="U189" s="13"/>
      <c r="V189" s="13"/>
      <c r="W189" s="13"/>
      <c r="X189" s="13"/>
      <c r="Y189" s="13"/>
      <c r="Z189" s="13"/>
      <c r="AA189" s="13"/>
      <c r="AB189" s="13"/>
      <c r="AC189" s="13"/>
      <c r="AD189" s="13"/>
      <c r="AE189" s="13"/>
      <c r="AR189" s="149" t="s">
        <v>194</v>
      </c>
      <c r="AT189" s="149" t="s">
        <v>191</v>
      </c>
      <c r="AU189" s="149" t="s">
        <v>85</v>
      </c>
      <c r="AY189" s="2" t="s">
        <v>137</v>
      </c>
      <c r="BE189" s="150">
        <f t="shared" si="24"/>
        <v>0</v>
      </c>
      <c r="BF189" s="150">
        <f t="shared" si="25"/>
        <v>0</v>
      </c>
      <c r="BG189" s="150">
        <f t="shared" si="26"/>
        <v>0</v>
      </c>
      <c r="BH189" s="150">
        <f t="shared" si="27"/>
        <v>0</v>
      </c>
      <c r="BI189" s="150">
        <f t="shared" si="28"/>
        <v>0</v>
      </c>
      <c r="BJ189" s="2" t="s">
        <v>18</v>
      </c>
      <c r="BK189" s="150">
        <f t="shared" si="29"/>
        <v>0</v>
      </c>
      <c r="BL189" s="2" t="s">
        <v>144</v>
      </c>
      <c r="BM189" s="149" t="s">
        <v>1387</v>
      </c>
    </row>
    <row r="190" spans="1:65" s="17" customFormat="1" ht="16.5" customHeight="1">
      <c r="A190" s="13"/>
      <c r="B190" s="142"/>
      <c r="C190" s="242" t="s">
        <v>74</v>
      </c>
      <c r="D190" s="242" t="s">
        <v>191</v>
      </c>
      <c r="E190" s="243" t="s">
        <v>1388</v>
      </c>
      <c r="F190" s="244" t="s">
        <v>1389</v>
      </c>
      <c r="G190" s="245" t="s">
        <v>256</v>
      </c>
      <c r="H190" s="246">
        <v>18</v>
      </c>
      <c r="I190" s="163"/>
      <c r="J190" s="260">
        <f t="shared" si="20"/>
        <v>0</v>
      </c>
      <c r="K190" s="164"/>
      <c r="L190" s="165"/>
      <c r="M190" s="166"/>
      <c r="N190" s="167" t="s">
        <v>39</v>
      </c>
      <c r="O190" s="147">
        <v>0</v>
      </c>
      <c r="P190" s="147">
        <f t="shared" si="21"/>
        <v>0</v>
      </c>
      <c r="Q190" s="147">
        <v>0</v>
      </c>
      <c r="R190" s="147">
        <f t="shared" si="22"/>
        <v>0</v>
      </c>
      <c r="S190" s="147">
        <v>0</v>
      </c>
      <c r="T190" s="148">
        <f t="shared" si="23"/>
        <v>0</v>
      </c>
      <c r="U190" s="13"/>
      <c r="V190" s="13"/>
      <c r="W190" s="13"/>
      <c r="X190" s="13"/>
      <c r="Y190" s="13"/>
      <c r="Z190" s="13"/>
      <c r="AA190" s="13"/>
      <c r="AB190" s="13"/>
      <c r="AC190" s="13"/>
      <c r="AD190" s="13"/>
      <c r="AE190" s="13"/>
      <c r="AR190" s="149" t="s">
        <v>194</v>
      </c>
      <c r="AT190" s="149" t="s">
        <v>191</v>
      </c>
      <c r="AU190" s="149" t="s">
        <v>85</v>
      </c>
      <c r="AY190" s="2" t="s">
        <v>137</v>
      </c>
      <c r="BE190" s="150">
        <f t="shared" si="24"/>
        <v>0</v>
      </c>
      <c r="BF190" s="150">
        <f t="shared" si="25"/>
        <v>0</v>
      </c>
      <c r="BG190" s="150">
        <f t="shared" si="26"/>
        <v>0</v>
      </c>
      <c r="BH190" s="150">
        <f t="shared" si="27"/>
        <v>0</v>
      </c>
      <c r="BI190" s="150">
        <f t="shared" si="28"/>
        <v>0</v>
      </c>
      <c r="BJ190" s="2" t="s">
        <v>18</v>
      </c>
      <c r="BK190" s="150">
        <f t="shared" si="29"/>
        <v>0</v>
      </c>
      <c r="BL190" s="2" t="s">
        <v>144</v>
      </c>
      <c r="BM190" s="149" t="s">
        <v>1390</v>
      </c>
    </row>
    <row r="191" spans="1:65" s="17" customFormat="1" ht="16.5" customHeight="1">
      <c r="A191" s="13"/>
      <c r="B191" s="142"/>
      <c r="C191" s="242" t="s">
        <v>74</v>
      </c>
      <c r="D191" s="242" t="s">
        <v>191</v>
      </c>
      <c r="E191" s="243" t="s">
        <v>1391</v>
      </c>
      <c r="F191" s="244" t="s">
        <v>1392</v>
      </c>
      <c r="G191" s="245" t="s">
        <v>256</v>
      </c>
      <c r="H191" s="246">
        <v>18</v>
      </c>
      <c r="I191" s="163"/>
      <c r="J191" s="260">
        <f t="shared" si="20"/>
        <v>0</v>
      </c>
      <c r="K191" s="164"/>
      <c r="L191" s="165"/>
      <c r="M191" s="166"/>
      <c r="N191" s="167" t="s">
        <v>39</v>
      </c>
      <c r="O191" s="147">
        <v>0</v>
      </c>
      <c r="P191" s="147">
        <f t="shared" si="21"/>
        <v>0</v>
      </c>
      <c r="Q191" s="147">
        <v>0</v>
      </c>
      <c r="R191" s="147">
        <f t="shared" si="22"/>
        <v>0</v>
      </c>
      <c r="S191" s="147">
        <v>0</v>
      </c>
      <c r="T191" s="148">
        <f t="shared" si="23"/>
        <v>0</v>
      </c>
      <c r="U191" s="13"/>
      <c r="V191" s="13"/>
      <c r="W191" s="13"/>
      <c r="X191" s="13"/>
      <c r="Y191" s="13"/>
      <c r="Z191" s="13"/>
      <c r="AA191" s="13"/>
      <c r="AB191" s="13"/>
      <c r="AC191" s="13"/>
      <c r="AD191" s="13"/>
      <c r="AE191" s="13"/>
      <c r="AR191" s="149" t="s">
        <v>194</v>
      </c>
      <c r="AT191" s="149" t="s">
        <v>191</v>
      </c>
      <c r="AU191" s="149" t="s">
        <v>85</v>
      </c>
      <c r="AY191" s="2" t="s">
        <v>137</v>
      </c>
      <c r="BE191" s="150">
        <f t="shared" si="24"/>
        <v>0</v>
      </c>
      <c r="BF191" s="150">
        <f t="shared" si="25"/>
        <v>0</v>
      </c>
      <c r="BG191" s="150">
        <f t="shared" si="26"/>
        <v>0</v>
      </c>
      <c r="BH191" s="150">
        <f t="shared" si="27"/>
        <v>0</v>
      </c>
      <c r="BI191" s="150">
        <f t="shared" si="28"/>
        <v>0</v>
      </c>
      <c r="BJ191" s="2" t="s">
        <v>18</v>
      </c>
      <c r="BK191" s="150">
        <f t="shared" si="29"/>
        <v>0</v>
      </c>
      <c r="BL191" s="2" t="s">
        <v>144</v>
      </c>
      <c r="BM191" s="149" t="s">
        <v>1393</v>
      </c>
    </row>
    <row r="192" spans="1:65" s="17" customFormat="1" ht="16.5" customHeight="1">
      <c r="A192" s="13"/>
      <c r="B192" s="142"/>
      <c r="C192" s="242" t="s">
        <v>74</v>
      </c>
      <c r="D192" s="242" t="s">
        <v>191</v>
      </c>
      <c r="E192" s="243" t="s">
        <v>1394</v>
      </c>
      <c r="F192" s="244" t="s">
        <v>1395</v>
      </c>
      <c r="G192" s="245" t="s">
        <v>256</v>
      </c>
      <c r="H192" s="246">
        <v>18</v>
      </c>
      <c r="I192" s="163"/>
      <c r="J192" s="260">
        <f t="shared" si="20"/>
        <v>0</v>
      </c>
      <c r="K192" s="164"/>
      <c r="L192" s="165"/>
      <c r="M192" s="166"/>
      <c r="N192" s="167" t="s">
        <v>39</v>
      </c>
      <c r="O192" s="147">
        <v>0</v>
      </c>
      <c r="P192" s="147">
        <f t="shared" si="21"/>
        <v>0</v>
      </c>
      <c r="Q192" s="147">
        <v>0</v>
      </c>
      <c r="R192" s="147">
        <f t="shared" si="22"/>
        <v>0</v>
      </c>
      <c r="S192" s="147">
        <v>0</v>
      </c>
      <c r="T192" s="148">
        <f t="shared" si="23"/>
        <v>0</v>
      </c>
      <c r="U192" s="13"/>
      <c r="V192" s="13"/>
      <c r="W192" s="13"/>
      <c r="X192" s="13"/>
      <c r="Y192" s="13"/>
      <c r="Z192" s="13"/>
      <c r="AA192" s="13"/>
      <c r="AB192" s="13"/>
      <c r="AC192" s="13"/>
      <c r="AD192" s="13"/>
      <c r="AE192" s="13"/>
      <c r="AR192" s="149" t="s">
        <v>194</v>
      </c>
      <c r="AT192" s="149" t="s">
        <v>191</v>
      </c>
      <c r="AU192" s="149" t="s">
        <v>85</v>
      </c>
      <c r="AY192" s="2" t="s">
        <v>137</v>
      </c>
      <c r="BE192" s="150">
        <f t="shared" si="24"/>
        <v>0</v>
      </c>
      <c r="BF192" s="150">
        <f t="shared" si="25"/>
        <v>0</v>
      </c>
      <c r="BG192" s="150">
        <f t="shared" si="26"/>
        <v>0</v>
      </c>
      <c r="BH192" s="150">
        <f t="shared" si="27"/>
        <v>0</v>
      </c>
      <c r="BI192" s="150">
        <f t="shared" si="28"/>
        <v>0</v>
      </c>
      <c r="BJ192" s="2" t="s">
        <v>18</v>
      </c>
      <c r="BK192" s="150">
        <f t="shared" si="29"/>
        <v>0</v>
      </c>
      <c r="BL192" s="2" t="s">
        <v>144</v>
      </c>
      <c r="BM192" s="149" t="s">
        <v>1396</v>
      </c>
    </row>
    <row r="193" spans="1:65" s="17" customFormat="1" ht="16.5" customHeight="1">
      <c r="A193" s="13"/>
      <c r="B193" s="142"/>
      <c r="C193" s="242" t="s">
        <v>74</v>
      </c>
      <c r="D193" s="242" t="s">
        <v>191</v>
      </c>
      <c r="E193" s="243" t="s">
        <v>1397</v>
      </c>
      <c r="F193" s="244" t="s">
        <v>1398</v>
      </c>
      <c r="G193" s="245" t="s">
        <v>256</v>
      </c>
      <c r="H193" s="246">
        <v>18</v>
      </c>
      <c r="I193" s="163"/>
      <c r="J193" s="260">
        <f t="shared" si="20"/>
        <v>0</v>
      </c>
      <c r="K193" s="164"/>
      <c r="L193" s="165"/>
      <c r="M193" s="166"/>
      <c r="N193" s="167" t="s">
        <v>39</v>
      </c>
      <c r="O193" s="147">
        <v>0</v>
      </c>
      <c r="P193" s="147">
        <f t="shared" si="21"/>
        <v>0</v>
      </c>
      <c r="Q193" s="147">
        <v>0</v>
      </c>
      <c r="R193" s="147">
        <f t="shared" si="22"/>
        <v>0</v>
      </c>
      <c r="S193" s="147">
        <v>0</v>
      </c>
      <c r="T193" s="148">
        <f t="shared" si="23"/>
        <v>0</v>
      </c>
      <c r="U193" s="13"/>
      <c r="V193" s="13"/>
      <c r="W193" s="13"/>
      <c r="X193" s="13"/>
      <c r="Y193" s="13"/>
      <c r="Z193" s="13"/>
      <c r="AA193" s="13"/>
      <c r="AB193" s="13"/>
      <c r="AC193" s="13"/>
      <c r="AD193" s="13"/>
      <c r="AE193" s="13"/>
      <c r="AR193" s="149" t="s">
        <v>194</v>
      </c>
      <c r="AT193" s="149" t="s">
        <v>191</v>
      </c>
      <c r="AU193" s="149" t="s">
        <v>85</v>
      </c>
      <c r="AY193" s="2" t="s">
        <v>137</v>
      </c>
      <c r="BE193" s="150">
        <f t="shared" si="24"/>
        <v>0</v>
      </c>
      <c r="BF193" s="150">
        <f t="shared" si="25"/>
        <v>0</v>
      </c>
      <c r="BG193" s="150">
        <f t="shared" si="26"/>
        <v>0</v>
      </c>
      <c r="BH193" s="150">
        <f t="shared" si="27"/>
        <v>0</v>
      </c>
      <c r="BI193" s="150">
        <f t="shared" si="28"/>
        <v>0</v>
      </c>
      <c r="BJ193" s="2" t="s">
        <v>18</v>
      </c>
      <c r="BK193" s="150">
        <f t="shared" si="29"/>
        <v>0</v>
      </c>
      <c r="BL193" s="2" t="s">
        <v>144</v>
      </c>
      <c r="BM193" s="149" t="s">
        <v>1399</v>
      </c>
    </row>
    <row r="194" spans="1:65" s="17" customFormat="1" ht="16.5" customHeight="1">
      <c r="A194" s="13"/>
      <c r="B194" s="142"/>
      <c r="C194" s="242" t="s">
        <v>74</v>
      </c>
      <c r="D194" s="242" t="s">
        <v>191</v>
      </c>
      <c r="E194" s="243" t="s">
        <v>1400</v>
      </c>
      <c r="F194" s="244" t="s">
        <v>1401</v>
      </c>
      <c r="G194" s="245" t="s">
        <v>256</v>
      </c>
      <c r="H194" s="246">
        <v>72</v>
      </c>
      <c r="I194" s="163"/>
      <c r="J194" s="260">
        <f t="shared" si="20"/>
        <v>0</v>
      </c>
      <c r="K194" s="164"/>
      <c r="L194" s="165"/>
      <c r="M194" s="166"/>
      <c r="N194" s="167" t="s">
        <v>39</v>
      </c>
      <c r="O194" s="147">
        <v>0</v>
      </c>
      <c r="P194" s="147">
        <f t="shared" si="21"/>
        <v>0</v>
      </c>
      <c r="Q194" s="147">
        <v>0</v>
      </c>
      <c r="R194" s="147">
        <f t="shared" si="22"/>
        <v>0</v>
      </c>
      <c r="S194" s="147">
        <v>0</v>
      </c>
      <c r="T194" s="148">
        <f t="shared" si="23"/>
        <v>0</v>
      </c>
      <c r="U194" s="13"/>
      <c r="V194" s="13"/>
      <c r="W194" s="13"/>
      <c r="X194" s="13"/>
      <c r="Y194" s="13"/>
      <c r="Z194" s="13"/>
      <c r="AA194" s="13"/>
      <c r="AB194" s="13"/>
      <c r="AC194" s="13"/>
      <c r="AD194" s="13"/>
      <c r="AE194" s="13"/>
      <c r="AR194" s="149" t="s">
        <v>194</v>
      </c>
      <c r="AT194" s="149" t="s">
        <v>191</v>
      </c>
      <c r="AU194" s="149" t="s">
        <v>85</v>
      </c>
      <c r="AY194" s="2" t="s">
        <v>137</v>
      </c>
      <c r="BE194" s="150">
        <f t="shared" si="24"/>
        <v>0</v>
      </c>
      <c r="BF194" s="150">
        <f t="shared" si="25"/>
        <v>0</v>
      </c>
      <c r="BG194" s="150">
        <f t="shared" si="26"/>
        <v>0</v>
      </c>
      <c r="BH194" s="150">
        <f t="shared" si="27"/>
        <v>0</v>
      </c>
      <c r="BI194" s="150">
        <f t="shared" si="28"/>
        <v>0</v>
      </c>
      <c r="BJ194" s="2" t="s">
        <v>18</v>
      </c>
      <c r="BK194" s="150">
        <f t="shared" si="29"/>
        <v>0</v>
      </c>
      <c r="BL194" s="2" t="s">
        <v>144</v>
      </c>
      <c r="BM194" s="149" t="s">
        <v>1402</v>
      </c>
    </row>
    <row r="195" spans="1:65" s="17" customFormat="1" ht="24.2" customHeight="1">
      <c r="A195" s="13"/>
      <c r="B195" s="142"/>
      <c r="C195" s="242" t="s">
        <v>74</v>
      </c>
      <c r="D195" s="242" t="s">
        <v>191</v>
      </c>
      <c r="E195" s="243" t="s">
        <v>782</v>
      </c>
      <c r="F195" s="244" t="s">
        <v>783</v>
      </c>
      <c r="G195" s="245" t="s">
        <v>256</v>
      </c>
      <c r="H195" s="246">
        <v>72</v>
      </c>
      <c r="I195" s="163"/>
      <c r="J195" s="260">
        <f t="shared" si="20"/>
        <v>0</v>
      </c>
      <c r="K195" s="164"/>
      <c r="L195" s="165"/>
      <c r="M195" s="166"/>
      <c r="N195" s="167" t="s">
        <v>39</v>
      </c>
      <c r="O195" s="147">
        <v>0</v>
      </c>
      <c r="P195" s="147">
        <f t="shared" si="21"/>
        <v>0</v>
      </c>
      <c r="Q195" s="147">
        <v>0</v>
      </c>
      <c r="R195" s="147">
        <f t="shared" si="22"/>
        <v>0</v>
      </c>
      <c r="S195" s="147">
        <v>0</v>
      </c>
      <c r="T195" s="148">
        <f t="shared" si="23"/>
        <v>0</v>
      </c>
      <c r="U195" s="13"/>
      <c r="V195" s="13"/>
      <c r="W195" s="13"/>
      <c r="X195" s="13"/>
      <c r="Y195" s="13"/>
      <c r="Z195" s="13"/>
      <c r="AA195" s="13"/>
      <c r="AB195" s="13"/>
      <c r="AC195" s="13"/>
      <c r="AD195" s="13"/>
      <c r="AE195" s="13"/>
      <c r="AR195" s="149" t="s">
        <v>194</v>
      </c>
      <c r="AT195" s="149" t="s">
        <v>191</v>
      </c>
      <c r="AU195" s="149" t="s">
        <v>85</v>
      </c>
      <c r="AY195" s="2" t="s">
        <v>137</v>
      </c>
      <c r="BE195" s="150">
        <f t="shared" si="24"/>
        <v>0</v>
      </c>
      <c r="BF195" s="150">
        <f t="shared" si="25"/>
        <v>0</v>
      </c>
      <c r="BG195" s="150">
        <f t="shared" si="26"/>
        <v>0</v>
      </c>
      <c r="BH195" s="150">
        <f t="shared" si="27"/>
        <v>0</v>
      </c>
      <c r="BI195" s="150">
        <f t="shared" si="28"/>
        <v>0</v>
      </c>
      <c r="BJ195" s="2" t="s">
        <v>18</v>
      </c>
      <c r="BK195" s="150">
        <f t="shared" si="29"/>
        <v>0</v>
      </c>
      <c r="BL195" s="2" t="s">
        <v>144</v>
      </c>
      <c r="BM195" s="149" t="s">
        <v>1403</v>
      </c>
    </row>
    <row r="196" spans="1:65" s="17" customFormat="1" ht="16.5" customHeight="1">
      <c r="A196" s="13"/>
      <c r="B196" s="142"/>
      <c r="C196" s="242" t="s">
        <v>74</v>
      </c>
      <c r="D196" s="242" t="s">
        <v>191</v>
      </c>
      <c r="E196" s="243" t="s">
        <v>1404</v>
      </c>
      <c r="F196" s="244" t="s">
        <v>1405</v>
      </c>
      <c r="G196" s="245" t="s">
        <v>256</v>
      </c>
      <c r="H196" s="246">
        <v>18</v>
      </c>
      <c r="I196" s="163"/>
      <c r="J196" s="260">
        <f t="shared" si="20"/>
        <v>0</v>
      </c>
      <c r="K196" s="164"/>
      <c r="L196" s="165"/>
      <c r="M196" s="166"/>
      <c r="N196" s="167" t="s">
        <v>39</v>
      </c>
      <c r="O196" s="147">
        <v>0</v>
      </c>
      <c r="P196" s="147">
        <f t="shared" si="21"/>
        <v>0</v>
      </c>
      <c r="Q196" s="147">
        <v>0</v>
      </c>
      <c r="R196" s="147">
        <f t="shared" si="22"/>
        <v>0</v>
      </c>
      <c r="S196" s="147">
        <v>0</v>
      </c>
      <c r="T196" s="148">
        <f t="shared" si="23"/>
        <v>0</v>
      </c>
      <c r="U196" s="13"/>
      <c r="V196" s="13"/>
      <c r="W196" s="13"/>
      <c r="X196" s="13"/>
      <c r="Y196" s="13"/>
      <c r="Z196" s="13"/>
      <c r="AA196" s="13"/>
      <c r="AB196" s="13"/>
      <c r="AC196" s="13"/>
      <c r="AD196" s="13"/>
      <c r="AE196" s="13"/>
      <c r="AR196" s="149" t="s">
        <v>194</v>
      </c>
      <c r="AT196" s="149" t="s">
        <v>191</v>
      </c>
      <c r="AU196" s="149" t="s">
        <v>85</v>
      </c>
      <c r="AY196" s="2" t="s">
        <v>137</v>
      </c>
      <c r="BE196" s="150">
        <f t="shared" si="24"/>
        <v>0</v>
      </c>
      <c r="BF196" s="150">
        <f t="shared" si="25"/>
        <v>0</v>
      </c>
      <c r="BG196" s="150">
        <f t="shared" si="26"/>
        <v>0</v>
      </c>
      <c r="BH196" s="150">
        <f t="shared" si="27"/>
        <v>0</v>
      </c>
      <c r="BI196" s="150">
        <f t="shared" si="28"/>
        <v>0</v>
      </c>
      <c r="BJ196" s="2" t="s">
        <v>18</v>
      </c>
      <c r="BK196" s="150">
        <f t="shared" si="29"/>
        <v>0</v>
      </c>
      <c r="BL196" s="2" t="s">
        <v>144</v>
      </c>
      <c r="BM196" s="149" t="s">
        <v>1406</v>
      </c>
    </row>
    <row r="197" spans="1:65" s="17" customFormat="1" ht="16.5" customHeight="1">
      <c r="A197" s="13"/>
      <c r="B197" s="142"/>
      <c r="C197" s="242" t="s">
        <v>74</v>
      </c>
      <c r="D197" s="242" t="s">
        <v>191</v>
      </c>
      <c r="E197" s="243" t="s">
        <v>788</v>
      </c>
      <c r="F197" s="244" t="s">
        <v>789</v>
      </c>
      <c r="G197" s="245" t="s">
        <v>256</v>
      </c>
      <c r="H197" s="246">
        <v>18</v>
      </c>
      <c r="I197" s="163"/>
      <c r="J197" s="260">
        <f t="shared" si="20"/>
        <v>0</v>
      </c>
      <c r="K197" s="164"/>
      <c r="L197" s="165"/>
      <c r="M197" s="166"/>
      <c r="N197" s="167" t="s">
        <v>39</v>
      </c>
      <c r="O197" s="147">
        <v>0</v>
      </c>
      <c r="P197" s="147">
        <f t="shared" si="21"/>
        <v>0</v>
      </c>
      <c r="Q197" s="147">
        <v>0</v>
      </c>
      <c r="R197" s="147">
        <f t="shared" si="22"/>
        <v>0</v>
      </c>
      <c r="S197" s="147">
        <v>0</v>
      </c>
      <c r="T197" s="148">
        <f t="shared" si="23"/>
        <v>0</v>
      </c>
      <c r="U197" s="13"/>
      <c r="V197" s="13"/>
      <c r="W197" s="13"/>
      <c r="X197" s="13"/>
      <c r="Y197" s="13"/>
      <c r="Z197" s="13"/>
      <c r="AA197" s="13"/>
      <c r="AB197" s="13"/>
      <c r="AC197" s="13"/>
      <c r="AD197" s="13"/>
      <c r="AE197" s="13"/>
      <c r="AR197" s="149" t="s">
        <v>194</v>
      </c>
      <c r="AT197" s="149" t="s">
        <v>191</v>
      </c>
      <c r="AU197" s="149" t="s">
        <v>85</v>
      </c>
      <c r="AY197" s="2" t="s">
        <v>137</v>
      </c>
      <c r="BE197" s="150">
        <f t="shared" si="24"/>
        <v>0</v>
      </c>
      <c r="BF197" s="150">
        <f t="shared" si="25"/>
        <v>0</v>
      </c>
      <c r="BG197" s="150">
        <f t="shared" si="26"/>
        <v>0</v>
      </c>
      <c r="BH197" s="150">
        <f t="shared" si="27"/>
        <v>0</v>
      </c>
      <c r="BI197" s="150">
        <f t="shared" si="28"/>
        <v>0</v>
      </c>
      <c r="BJ197" s="2" t="s">
        <v>18</v>
      </c>
      <c r="BK197" s="150">
        <f t="shared" si="29"/>
        <v>0</v>
      </c>
      <c r="BL197" s="2" t="s">
        <v>144</v>
      </c>
      <c r="BM197" s="149" t="s">
        <v>1407</v>
      </c>
    </row>
    <row r="198" spans="1:65" s="17" customFormat="1" ht="16.5" customHeight="1">
      <c r="A198" s="13"/>
      <c r="B198" s="142"/>
      <c r="C198" s="242" t="s">
        <v>74</v>
      </c>
      <c r="D198" s="242" t="s">
        <v>191</v>
      </c>
      <c r="E198" s="243" t="s">
        <v>1408</v>
      </c>
      <c r="F198" s="244" t="s">
        <v>1409</v>
      </c>
      <c r="G198" s="245" t="s">
        <v>256</v>
      </c>
      <c r="H198" s="246">
        <v>18</v>
      </c>
      <c r="I198" s="163"/>
      <c r="J198" s="260">
        <f t="shared" si="20"/>
        <v>0</v>
      </c>
      <c r="K198" s="164"/>
      <c r="L198" s="165"/>
      <c r="M198" s="166"/>
      <c r="N198" s="167" t="s">
        <v>39</v>
      </c>
      <c r="O198" s="147">
        <v>0</v>
      </c>
      <c r="P198" s="147">
        <f t="shared" si="21"/>
        <v>0</v>
      </c>
      <c r="Q198" s="147">
        <v>0</v>
      </c>
      <c r="R198" s="147">
        <f t="shared" si="22"/>
        <v>0</v>
      </c>
      <c r="S198" s="147">
        <v>0</v>
      </c>
      <c r="T198" s="148">
        <f t="shared" si="23"/>
        <v>0</v>
      </c>
      <c r="U198" s="13"/>
      <c r="V198" s="13"/>
      <c r="W198" s="13"/>
      <c r="X198" s="13"/>
      <c r="Y198" s="13"/>
      <c r="Z198" s="13"/>
      <c r="AA198" s="13"/>
      <c r="AB198" s="13"/>
      <c r="AC198" s="13"/>
      <c r="AD198" s="13"/>
      <c r="AE198" s="13"/>
      <c r="AR198" s="149" t="s">
        <v>194</v>
      </c>
      <c r="AT198" s="149" t="s">
        <v>191</v>
      </c>
      <c r="AU198" s="149" t="s">
        <v>85</v>
      </c>
      <c r="AY198" s="2" t="s">
        <v>137</v>
      </c>
      <c r="BE198" s="150">
        <f t="shared" si="24"/>
        <v>0</v>
      </c>
      <c r="BF198" s="150">
        <f t="shared" si="25"/>
        <v>0</v>
      </c>
      <c r="BG198" s="150">
        <f t="shared" si="26"/>
        <v>0</v>
      </c>
      <c r="BH198" s="150">
        <f t="shared" si="27"/>
        <v>0</v>
      </c>
      <c r="BI198" s="150">
        <f t="shared" si="28"/>
        <v>0</v>
      </c>
      <c r="BJ198" s="2" t="s">
        <v>18</v>
      </c>
      <c r="BK198" s="150">
        <f t="shared" si="29"/>
        <v>0</v>
      </c>
      <c r="BL198" s="2" t="s">
        <v>144</v>
      </c>
      <c r="BM198" s="149" t="s">
        <v>1410</v>
      </c>
    </row>
    <row r="199" spans="1:65" s="17" customFormat="1" ht="16.5" customHeight="1">
      <c r="A199" s="13"/>
      <c r="B199" s="142"/>
      <c r="C199" s="242" t="s">
        <v>74</v>
      </c>
      <c r="D199" s="242" t="s">
        <v>191</v>
      </c>
      <c r="E199" s="243" t="s">
        <v>1411</v>
      </c>
      <c r="F199" s="244" t="s">
        <v>1412</v>
      </c>
      <c r="G199" s="245" t="s">
        <v>256</v>
      </c>
      <c r="H199" s="246">
        <v>18</v>
      </c>
      <c r="I199" s="163"/>
      <c r="J199" s="260">
        <f t="shared" si="20"/>
        <v>0</v>
      </c>
      <c r="K199" s="164"/>
      <c r="L199" s="165"/>
      <c r="M199" s="166"/>
      <c r="N199" s="167" t="s">
        <v>39</v>
      </c>
      <c r="O199" s="147">
        <v>0</v>
      </c>
      <c r="P199" s="147">
        <f t="shared" si="21"/>
        <v>0</v>
      </c>
      <c r="Q199" s="147">
        <v>0</v>
      </c>
      <c r="R199" s="147">
        <f t="shared" si="22"/>
        <v>0</v>
      </c>
      <c r="S199" s="147">
        <v>0</v>
      </c>
      <c r="T199" s="148">
        <f t="shared" si="23"/>
        <v>0</v>
      </c>
      <c r="U199" s="13"/>
      <c r="V199" s="13"/>
      <c r="W199" s="13"/>
      <c r="X199" s="13"/>
      <c r="Y199" s="13"/>
      <c r="Z199" s="13"/>
      <c r="AA199" s="13"/>
      <c r="AB199" s="13"/>
      <c r="AC199" s="13"/>
      <c r="AD199" s="13"/>
      <c r="AE199" s="13"/>
      <c r="AR199" s="149" t="s">
        <v>194</v>
      </c>
      <c r="AT199" s="149" t="s">
        <v>191</v>
      </c>
      <c r="AU199" s="149" t="s">
        <v>85</v>
      </c>
      <c r="AY199" s="2" t="s">
        <v>137</v>
      </c>
      <c r="BE199" s="150">
        <f t="shared" si="24"/>
        <v>0</v>
      </c>
      <c r="BF199" s="150">
        <f t="shared" si="25"/>
        <v>0</v>
      </c>
      <c r="BG199" s="150">
        <f t="shared" si="26"/>
        <v>0</v>
      </c>
      <c r="BH199" s="150">
        <f t="shared" si="27"/>
        <v>0</v>
      </c>
      <c r="BI199" s="150">
        <f t="shared" si="28"/>
        <v>0</v>
      </c>
      <c r="BJ199" s="2" t="s">
        <v>18</v>
      </c>
      <c r="BK199" s="150">
        <f t="shared" si="29"/>
        <v>0</v>
      </c>
      <c r="BL199" s="2" t="s">
        <v>144</v>
      </c>
      <c r="BM199" s="149" t="s">
        <v>1413</v>
      </c>
    </row>
    <row r="200" spans="1:65" s="17" customFormat="1" ht="16.5" customHeight="1">
      <c r="A200" s="13"/>
      <c r="B200" s="142"/>
      <c r="C200" s="242" t="s">
        <v>74</v>
      </c>
      <c r="D200" s="242" t="s">
        <v>191</v>
      </c>
      <c r="E200" s="243" t="s">
        <v>1414</v>
      </c>
      <c r="F200" s="244" t="s">
        <v>1415</v>
      </c>
      <c r="G200" s="245" t="s">
        <v>256</v>
      </c>
      <c r="H200" s="246">
        <v>18</v>
      </c>
      <c r="I200" s="163"/>
      <c r="J200" s="260">
        <f t="shared" si="20"/>
        <v>0</v>
      </c>
      <c r="K200" s="164"/>
      <c r="L200" s="165"/>
      <c r="M200" s="166"/>
      <c r="N200" s="167" t="s">
        <v>39</v>
      </c>
      <c r="O200" s="147">
        <v>0</v>
      </c>
      <c r="P200" s="147">
        <f t="shared" si="21"/>
        <v>0</v>
      </c>
      <c r="Q200" s="147">
        <v>0</v>
      </c>
      <c r="R200" s="147">
        <f t="shared" si="22"/>
        <v>0</v>
      </c>
      <c r="S200" s="147">
        <v>0</v>
      </c>
      <c r="T200" s="148">
        <f t="shared" si="23"/>
        <v>0</v>
      </c>
      <c r="U200" s="13"/>
      <c r="V200" s="13"/>
      <c r="W200" s="13"/>
      <c r="X200" s="13"/>
      <c r="Y200" s="13"/>
      <c r="Z200" s="13"/>
      <c r="AA200" s="13"/>
      <c r="AB200" s="13"/>
      <c r="AC200" s="13"/>
      <c r="AD200" s="13"/>
      <c r="AE200" s="13"/>
      <c r="AR200" s="149" t="s">
        <v>194</v>
      </c>
      <c r="AT200" s="149" t="s">
        <v>191</v>
      </c>
      <c r="AU200" s="149" t="s">
        <v>85</v>
      </c>
      <c r="AY200" s="2" t="s">
        <v>137</v>
      </c>
      <c r="BE200" s="150">
        <f t="shared" si="24"/>
        <v>0</v>
      </c>
      <c r="BF200" s="150">
        <f t="shared" si="25"/>
        <v>0</v>
      </c>
      <c r="BG200" s="150">
        <f t="shared" si="26"/>
        <v>0</v>
      </c>
      <c r="BH200" s="150">
        <f t="shared" si="27"/>
        <v>0</v>
      </c>
      <c r="BI200" s="150">
        <f t="shared" si="28"/>
        <v>0</v>
      </c>
      <c r="BJ200" s="2" t="s">
        <v>18</v>
      </c>
      <c r="BK200" s="150">
        <f t="shared" si="29"/>
        <v>0</v>
      </c>
      <c r="BL200" s="2" t="s">
        <v>144</v>
      </c>
      <c r="BM200" s="149" t="s">
        <v>1416</v>
      </c>
    </row>
    <row r="201" spans="1:65" s="17" customFormat="1" ht="16.5" customHeight="1">
      <c r="A201" s="13"/>
      <c r="B201" s="142"/>
      <c r="C201" s="242" t="s">
        <v>74</v>
      </c>
      <c r="D201" s="242" t="s">
        <v>191</v>
      </c>
      <c r="E201" s="243" t="s">
        <v>1417</v>
      </c>
      <c r="F201" s="244" t="s">
        <v>1418</v>
      </c>
      <c r="G201" s="245" t="s">
        <v>256</v>
      </c>
      <c r="H201" s="246">
        <v>18</v>
      </c>
      <c r="I201" s="163"/>
      <c r="J201" s="260">
        <f t="shared" si="20"/>
        <v>0</v>
      </c>
      <c r="K201" s="164"/>
      <c r="L201" s="165"/>
      <c r="M201" s="166"/>
      <c r="N201" s="167" t="s">
        <v>39</v>
      </c>
      <c r="O201" s="147">
        <v>0</v>
      </c>
      <c r="P201" s="147">
        <f t="shared" si="21"/>
        <v>0</v>
      </c>
      <c r="Q201" s="147">
        <v>0</v>
      </c>
      <c r="R201" s="147">
        <f t="shared" si="22"/>
        <v>0</v>
      </c>
      <c r="S201" s="147">
        <v>0</v>
      </c>
      <c r="T201" s="148">
        <f t="shared" si="23"/>
        <v>0</v>
      </c>
      <c r="U201" s="13"/>
      <c r="V201" s="13"/>
      <c r="W201" s="13"/>
      <c r="X201" s="13"/>
      <c r="Y201" s="13"/>
      <c r="Z201" s="13"/>
      <c r="AA201" s="13"/>
      <c r="AB201" s="13"/>
      <c r="AC201" s="13"/>
      <c r="AD201" s="13"/>
      <c r="AE201" s="13"/>
      <c r="AR201" s="149" t="s">
        <v>194</v>
      </c>
      <c r="AT201" s="149" t="s">
        <v>191</v>
      </c>
      <c r="AU201" s="149" t="s">
        <v>85</v>
      </c>
      <c r="AY201" s="2" t="s">
        <v>137</v>
      </c>
      <c r="BE201" s="150">
        <f t="shared" si="24"/>
        <v>0</v>
      </c>
      <c r="BF201" s="150">
        <f t="shared" si="25"/>
        <v>0</v>
      </c>
      <c r="BG201" s="150">
        <f t="shared" si="26"/>
        <v>0</v>
      </c>
      <c r="BH201" s="150">
        <f t="shared" si="27"/>
        <v>0</v>
      </c>
      <c r="BI201" s="150">
        <f t="shared" si="28"/>
        <v>0</v>
      </c>
      <c r="BJ201" s="2" t="s">
        <v>18</v>
      </c>
      <c r="BK201" s="150">
        <f t="shared" si="29"/>
        <v>0</v>
      </c>
      <c r="BL201" s="2" t="s">
        <v>144</v>
      </c>
      <c r="BM201" s="149" t="s">
        <v>1419</v>
      </c>
    </row>
    <row r="202" spans="1:65" s="17" customFormat="1" ht="16.5" customHeight="1">
      <c r="A202" s="13"/>
      <c r="B202" s="142"/>
      <c r="C202" s="242" t="s">
        <v>74</v>
      </c>
      <c r="D202" s="242" t="s">
        <v>191</v>
      </c>
      <c r="E202" s="243" t="s">
        <v>1420</v>
      </c>
      <c r="F202" s="244" t="s">
        <v>1421</v>
      </c>
      <c r="G202" s="245" t="s">
        <v>256</v>
      </c>
      <c r="H202" s="246">
        <v>18</v>
      </c>
      <c r="I202" s="163"/>
      <c r="J202" s="260">
        <f t="shared" si="20"/>
        <v>0</v>
      </c>
      <c r="K202" s="164"/>
      <c r="L202" s="165"/>
      <c r="M202" s="166"/>
      <c r="N202" s="167" t="s">
        <v>39</v>
      </c>
      <c r="O202" s="147">
        <v>0</v>
      </c>
      <c r="P202" s="147">
        <f t="shared" si="21"/>
        <v>0</v>
      </c>
      <c r="Q202" s="147">
        <v>0</v>
      </c>
      <c r="R202" s="147">
        <f t="shared" si="22"/>
        <v>0</v>
      </c>
      <c r="S202" s="147">
        <v>0</v>
      </c>
      <c r="T202" s="148">
        <f t="shared" si="23"/>
        <v>0</v>
      </c>
      <c r="U202" s="13"/>
      <c r="V202" s="13"/>
      <c r="W202" s="13"/>
      <c r="X202" s="13"/>
      <c r="Y202" s="13"/>
      <c r="Z202" s="13"/>
      <c r="AA202" s="13"/>
      <c r="AB202" s="13"/>
      <c r="AC202" s="13"/>
      <c r="AD202" s="13"/>
      <c r="AE202" s="13"/>
      <c r="AR202" s="149" t="s">
        <v>194</v>
      </c>
      <c r="AT202" s="149" t="s">
        <v>191</v>
      </c>
      <c r="AU202" s="149" t="s">
        <v>85</v>
      </c>
      <c r="AY202" s="2" t="s">
        <v>137</v>
      </c>
      <c r="BE202" s="150">
        <f t="shared" si="24"/>
        <v>0</v>
      </c>
      <c r="BF202" s="150">
        <f t="shared" si="25"/>
        <v>0</v>
      </c>
      <c r="BG202" s="150">
        <f t="shared" si="26"/>
        <v>0</v>
      </c>
      <c r="BH202" s="150">
        <f t="shared" si="27"/>
        <v>0</v>
      </c>
      <c r="BI202" s="150">
        <f t="shared" si="28"/>
        <v>0</v>
      </c>
      <c r="BJ202" s="2" t="s">
        <v>18</v>
      </c>
      <c r="BK202" s="150">
        <f t="shared" si="29"/>
        <v>0</v>
      </c>
      <c r="BL202" s="2" t="s">
        <v>144</v>
      </c>
      <c r="BM202" s="149" t="s">
        <v>1422</v>
      </c>
    </row>
    <row r="203" spans="1:65" s="17" customFormat="1" ht="16.5" customHeight="1">
      <c r="A203" s="13"/>
      <c r="B203" s="142"/>
      <c r="C203" s="242" t="s">
        <v>74</v>
      </c>
      <c r="D203" s="242" t="s">
        <v>191</v>
      </c>
      <c r="E203" s="243" t="s">
        <v>1423</v>
      </c>
      <c r="F203" s="244" t="s">
        <v>1424</v>
      </c>
      <c r="G203" s="245" t="s">
        <v>256</v>
      </c>
      <c r="H203" s="246">
        <v>18</v>
      </c>
      <c r="I203" s="163"/>
      <c r="J203" s="260">
        <f t="shared" si="20"/>
        <v>0</v>
      </c>
      <c r="K203" s="164"/>
      <c r="L203" s="165"/>
      <c r="M203" s="166"/>
      <c r="N203" s="167" t="s">
        <v>39</v>
      </c>
      <c r="O203" s="147">
        <v>0</v>
      </c>
      <c r="P203" s="147">
        <f t="shared" si="21"/>
        <v>0</v>
      </c>
      <c r="Q203" s="147">
        <v>0</v>
      </c>
      <c r="R203" s="147">
        <f t="shared" si="22"/>
        <v>0</v>
      </c>
      <c r="S203" s="147">
        <v>0</v>
      </c>
      <c r="T203" s="148">
        <f t="shared" si="23"/>
        <v>0</v>
      </c>
      <c r="U203" s="13"/>
      <c r="V203" s="13"/>
      <c r="W203" s="13"/>
      <c r="X203" s="13"/>
      <c r="Y203" s="13"/>
      <c r="Z203" s="13"/>
      <c r="AA203" s="13"/>
      <c r="AB203" s="13"/>
      <c r="AC203" s="13"/>
      <c r="AD203" s="13"/>
      <c r="AE203" s="13"/>
      <c r="AR203" s="149" t="s">
        <v>194</v>
      </c>
      <c r="AT203" s="149" t="s">
        <v>191</v>
      </c>
      <c r="AU203" s="149" t="s">
        <v>85</v>
      </c>
      <c r="AY203" s="2" t="s">
        <v>137</v>
      </c>
      <c r="BE203" s="150">
        <f t="shared" si="24"/>
        <v>0</v>
      </c>
      <c r="BF203" s="150">
        <f t="shared" si="25"/>
        <v>0</v>
      </c>
      <c r="BG203" s="150">
        <f t="shared" si="26"/>
        <v>0</v>
      </c>
      <c r="BH203" s="150">
        <f t="shared" si="27"/>
        <v>0</v>
      </c>
      <c r="BI203" s="150">
        <f t="shared" si="28"/>
        <v>0</v>
      </c>
      <c r="BJ203" s="2" t="s">
        <v>18</v>
      </c>
      <c r="BK203" s="150">
        <f t="shared" si="29"/>
        <v>0</v>
      </c>
      <c r="BL203" s="2" t="s">
        <v>144</v>
      </c>
      <c r="BM203" s="149" t="s">
        <v>1425</v>
      </c>
    </row>
    <row r="204" spans="1:65" s="17" customFormat="1" ht="16.5" customHeight="1">
      <c r="A204" s="13"/>
      <c r="B204" s="142"/>
      <c r="C204" s="242" t="s">
        <v>74</v>
      </c>
      <c r="D204" s="242" t="s">
        <v>191</v>
      </c>
      <c r="E204" s="243" t="s">
        <v>809</v>
      </c>
      <c r="F204" s="244" t="s">
        <v>810</v>
      </c>
      <c r="G204" s="245" t="s">
        <v>256</v>
      </c>
      <c r="H204" s="246">
        <v>36</v>
      </c>
      <c r="I204" s="163"/>
      <c r="J204" s="260">
        <f t="shared" si="20"/>
        <v>0</v>
      </c>
      <c r="K204" s="164"/>
      <c r="L204" s="165"/>
      <c r="M204" s="166"/>
      <c r="N204" s="167" t="s">
        <v>39</v>
      </c>
      <c r="O204" s="147">
        <v>0</v>
      </c>
      <c r="P204" s="147">
        <f t="shared" si="21"/>
        <v>0</v>
      </c>
      <c r="Q204" s="147">
        <v>0</v>
      </c>
      <c r="R204" s="147">
        <f t="shared" si="22"/>
        <v>0</v>
      </c>
      <c r="S204" s="147">
        <v>0</v>
      </c>
      <c r="T204" s="148">
        <f t="shared" si="23"/>
        <v>0</v>
      </c>
      <c r="U204" s="13"/>
      <c r="V204" s="13"/>
      <c r="W204" s="13"/>
      <c r="X204" s="13"/>
      <c r="Y204" s="13"/>
      <c r="Z204" s="13"/>
      <c r="AA204" s="13"/>
      <c r="AB204" s="13"/>
      <c r="AC204" s="13"/>
      <c r="AD204" s="13"/>
      <c r="AE204" s="13"/>
      <c r="AR204" s="149" t="s">
        <v>194</v>
      </c>
      <c r="AT204" s="149" t="s">
        <v>191</v>
      </c>
      <c r="AU204" s="149" t="s">
        <v>85</v>
      </c>
      <c r="AY204" s="2" t="s">
        <v>137</v>
      </c>
      <c r="BE204" s="150">
        <f t="shared" si="24"/>
        <v>0</v>
      </c>
      <c r="BF204" s="150">
        <f t="shared" si="25"/>
        <v>0</v>
      </c>
      <c r="BG204" s="150">
        <f t="shared" si="26"/>
        <v>0</v>
      </c>
      <c r="BH204" s="150">
        <f t="shared" si="27"/>
        <v>0</v>
      </c>
      <c r="BI204" s="150">
        <f t="shared" si="28"/>
        <v>0</v>
      </c>
      <c r="BJ204" s="2" t="s">
        <v>18</v>
      </c>
      <c r="BK204" s="150">
        <f t="shared" si="29"/>
        <v>0</v>
      </c>
      <c r="BL204" s="2" t="s">
        <v>144</v>
      </c>
      <c r="BM204" s="149" t="s">
        <v>1426</v>
      </c>
    </row>
    <row r="205" spans="1:65" s="17" customFormat="1" ht="16.5" customHeight="1">
      <c r="A205" s="13"/>
      <c r="B205" s="142"/>
      <c r="C205" s="242" t="s">
        <v>74</v>
      </c>
      <c r="D205" s="242" t="s">
        <v>191</v>
      </c>
      <c r="E205" s="243" t="s">
        <v>812</v>
      </c>
      <c r="F205" s="244" t="s">
        <v>813</v>
      </c>
      <c r="G205" s="245" t="s">
        <v>256</v>
      </c>
      <c r="H205" s="246">
        <v>72</v>
      </c>
      <c r="I205" s="163"/>
      <c r="J205" s="260">
        <f t="shared" si="20"/>
        <v>0</v>
      </c>
      <c r="K205" s="164"/>
      <c r="L205" s="165"/>
      <c r="M205" s="166"/>
      <c r="N205" s="167" t="s">
        <v>39</v>
      </c>
      <c r="O205" s="147">
        <v>0</v>
      </c>
      <c r="P205" s="147">
        <f t="shared" si="21"/>
        <v>0</v>
      </c>
      <c r="Q205" s="147">
        <v>0</v>
      </c>
      <c r="R205" s="147">
        <f t="shared" si="22"/>
        <v>0</v>
      </c>
      <c r="S205" s="147">
        <v>0</v>
      </c>
      <c r="T205" s="148">
        <f t="shared" si="23"/>
        <v>0</v>
      </c>
      <c r="U205" s="13"/>
      <c r="V205" s="13"/>
      <c r="W205" s="13"/>
      <c r="X205" s="13"/>
      <c r="Y205" s="13"/>
      <c r="Z205" s="13"/>
      <c r="AA205" s="13"/>
      <c r="AB205" s="13"/>
      <c r="AC205" s="13"/>
      <c r="AD205" s="13"/>
      <c r="AE205" s="13"/>
      <c r="AR205" s="149" t="s">
        <v>194</v>
      </c>
      <c r="AT205" s="149" t="s">
        <v>191</v>
      </c>
      <c r="AU205" s="149" t="s">
        <v>85</v>
      </c>
      <c r="AY205" s="2" t="s">
        <v>137</v>
      </c>
      <c r="BE205" s="150">
        <f t="shared" si="24"/>
        <v>0</v>
      </c>
      <c r="BF205" s="150">
        <f t="shared" si="25"/>
        <v>0</v>
      </c>
      <c r="BG205" s="150">
        <f t="shared" si="26"/>
        <v>0</v>
      </c>
      <c r="BH205" s="150">
        <f t="shared" si="27"/>
        <v>0</v>
      </c>
      <c r="BI205" s="150">
        <f t="shared" si="28"/>
        <v>0</v>
      </c>
      <c r="BJ205" s="2" t="s">
        <v>18</v>
      </c>
      <c r="BK205" s="150">
        <f t="shared" si="29"/>
        <v>0</v>
      </c>
      <c r="BL205" s="2" t="s">
        <v>144</v>
      </c>
      <c r="BM205" s="149" t="s">
        <v>1427</v>
      </c>
    </row>
    <row r="206" spans="1:65" s="17" customFormat="1" ht="16.5" customHeight="1">
      <c r="A206" s="13"/>
      <c r="B206" s="142"/>
      <c r="C206" s="242" t="s">
        <v>74</v>
      </c>
      <c r="D206" s="242" t="s">
        <v>191</v>
      </c>
      <c r="E206" s="243" t="s">
        <v>815</v>
      </c>
      <c r="F206" s="244" t="s">
        <v>816</v>
      </c>
      <c r="G206" s="245" t="s">
        <v>256</v>
      </c>
      <c r="H206" s="246">
        <v>36</v>
      </c>
      <c r="I206" s="163"/>
      <c r="J206" s="260">
        <f t="shared" si="20"/>
        <v>0</v>
      </c>
      <c r="K206" s="164"/>
      <c r="L206" s="165"/>
      <c r="M206" s="166"/>
      <c r="N206" s="167" t="s">
        <v>39</v>
      </c>
      <c r="O206" s="147">
        <v>0</v>
      </c>
      <c r="P206" s="147">
        <f t="shared" si="21"/>
        <v>0</v>
      </c>
      <c r="Q206" s="147">
        <v>0</v>
      </c>
      <c r="R206" s="147">
        <f t="shared" si="22"/>
        <v>0</v>
      </c>
      <c r="S206" s="147">
        <v>0</v>
      </c>
      <c r="T206" s="148">
        <f t="shared" si="23"/>
        <v>0</v>
      </c>
      <c r="U206" s="13"/>
      <c r="V206" s="13"/>
      <c r="W206" s="13"/>
      <c r="X206" s="13"/>
      <c r="Y206" s="13"/>
      <c r="Z206" s="13"/>
      <c r="AA206" s="13"/>
      <c r="AB206" s="13"/>
      <c r="AC206" s="13"/>
      <c r="AD206" s="13"/>
      <c r="AE206" s="13"/>
      <c r="AR206" s="149" t="s">
        <v>194</v>
      </c>
      <c r="AT206" s="149" t="s">
        <v>191</v>
      </c>
      <c r="AU206" s="149" t="s">
        <v>85</v>
      </c>
      <c r="AY206" s="2" t="s">
        <v>137</v>
      </c>
      <c r="BE206" s="150">
        <f t="shared" si="24"/>
        <v>0</v>
      </c>
      <c r="BF206" s="150">
        <f t="shared" si="25"/>
        <v>0</v>
      </c>
      <c r="BG206" s="150">
        <f t="shared" si="26"/>
        <v>0</v>
      </c>
      <c r="BH206" s="150">
        <f t="shared" si="27"/>
        <v>0</v>
      </c>
      <c r="BI206" s="150">
        <f t="shared" si="28"/>
        <v>0</v>
      </c>
      <c r="BJ206" s="2" t="s">
        <v>18</v>
      </c>
      <c r="BK206" s="150">
        <f t="shared" si="29"/>
        <v>0</v>
      </c>
      <c r="BL206" s="2" t="s">
        <v>144</v>
      </c>
      <c r="BM206" s="149" t="s">
        <v>1428</v>
      </c>
    </row>
    <row r="207" spans="1:65" s="17" customFormat="1" ht="16.5" customHeight="1">
      <c r="A207" s="13"/>
      <c r="B207" s="142"/>
      <c r="C207" s="242" t="s">
        <v>74</v>
      </c>
      <c r="D207" s="242" t="s">
        <v>191</v>
      </c>
      <c r="E207" s="243" t="s">
        <v>1429</v>
      </c>
      <c r="F207" s="244" t="s">
        <v>1430</v>
      </c>
      <c r="G207" s="245" t="s">
        <v>256</v>
      </c>
      <c r="H207" s="246">
        <v>54</v>
      </c>
      <c r="I207" s="163"/>
      <c r="J207" s="260">
        <f t="shared" si="20"/>
        <v>0</v>
      </c>
      <c r="K207" s="164"/>
      <c r="L207" s="165"/>
      <c r="M207" s="166"/>
      <c r="N207" s="167" t="s">
        <v>39</v>
      </c>
      <c r="O207" s="147">
        <v>0</v>
      </c>
      <c r="P207" s="147">
        <f t="shared" si="21"/>
        <v>0</v>
      </c>
      <c r="Q207" s="147">
        <v>0</v>
      </c>
      <c r="R207" s="147">
        <f t="shared" si="22"/>
        <v>0</v>
      </c>
      <c r="S207" s="147">
        <v>0</v>
      </c>
      <c r="T207" s="148">
        <f t="shared" si="23"/>
        <v>0</v>
      </c>
      <c r="U207" s="13"/>
      <c r="V207" s="13"/>
      <c r="W207" s="13"/>
      <c r="X207" s="13"/>
      <c r="Y207" s="13"/>
      <c r="Z207" s="13"/>
      <c r="AA207" s="13"/>
      <c r="AB207" s="13"/>
      <c r="AC207" s="13"/>
      <c r="AD207" s="13"/>
      <c r="AE207" s="13"/>
      <c r="AR207" s="149" t="s">
        <v>194</v>
      </c>
      <c r="AT207" s="149" t="s">
        <v>191</v>
      </c>
      <c r="AU207" s="149" t="s">
        <v>85</v>
      </c>
      <c r="AY207" s="2" t="s">
        <v>137</v>
      </c>
      <c r="BE207" s="150">
        <f t="shared" si="24"/>
        <v>0</v>
      </c>
      <c r="BF207" s="150">
        <f t="shared" si="25"/>
        <v>0</v>
      </c>
      <c r="BG207" s="150">
        <f t="shared" si="26"/>
        <v>0</v>
      </c>
      <c r="BH207" s="150">
        <f t="shared" si="27"/>
        <v>0</v>
      </c>
      <c r="BI207" s="150">
        <f t="shared" si="28"/>
        <v>0</v>
      </c>
      <c r="BJ207" s="2" t="s">
        <v>18</v>
      </c>
      <c r="BK207" s="150">
        <f t="shared" si="29"/>
        <v>0</v>
      </c>
      <c r="BL207" s="2" t="s">
        <v>144</v>
      </c>
      <c r="BM207" s="149" t="s">
        <v>1431</v>
      </c>
    </row>
    <row r="208" spans="1:65" s="17" customFormat="1" ht="16.5" customHeight="1">
      <c r="A208" s="13"/>
      <c r="B208" s="142"/>
      <c r="C208" s="242" t="s">
        <v>74</v>
      </c>
      <c r="D208" s="242" t="s">
        <v>191</v>
      </c>
      <c r="E208" s="243" t="s">
        <v>1432</v>
      </c>
      <c r="F208" s="244" t="s">
        <v>1433</v>
      </c>
      <c r="G208" s="245" t="s">
        <v>256</v>
      </c>
      <c r="H208" s="246">
        <v>18</v>
      </c>
      <c r="I208" s="163"/>
      <c r="J208" s="260">
        <f t="shared" si="20"/>
        <v>0</v>
      </c>
      <c r="K208" s="164"/>
      <c r="L208" s="165"/>
      <c r="M208" s="166"/>
      <c r="N208" s="167" t="s">
        <v>39</v>
      </c>
      <c r="O208" s="147">
        <v>0</v>
      </c>
      <c r="P208" s="147">
        <f t="shared" si="21"/>
        <v>0</v>
      </c>
      <c r="Q208" s="147">
        <v>0</v>
      </c>
      <c r="R208" s="147">
        <f t="shared" si="22"/>
        <v>0</v>
      </c>
      <c r="S208" s="147">
        <v>0</v>
      </c>
      <c r="T208" s="148">
        <f t="shared" si="23"/>
        <v>0</v>
      </c>
      <c r="U208" s="13"/>
      <c r="V208" s="13"/>
      <c r="W208" s="13"/>
      <c r="X208" s="13"/>
      <c r="Y208" s="13"/>
      <c r="Z208" s="13"/>
      <c r="AA208" s="13"/>
      <c r="AB208" s="13"/>
      <c r="AC208" s="13"/>
      <c r="AD208" s="13"/>
      <c r="AE208" s="13"/>
      <c r="AR208" s="149" t="s">
        <v>194</v>
      </c>
      <c r="AT208" s="149" t="s">
        <v>191</v>
      </c>
      <c r="AU208" s="149" t="s">
        <v>85</v>
      </c>
      <c r="AY208" s="2" t="s">
        <v>137</v>
      </c>
      <c r="BE208" s="150">
        <f t="shared" si="24"/>
        <v>0</v>
      </c>
      <c r="BF208" s="150">
        <f t="shared" si="25"/>
        <v>0</v>
      </c>
      <c r="BG208" s="150">
        <f t="shared" si="26"/>
        <v>0</v>
      </c>
      <c r="BH208" s="150">
        <f t="shared" si="27"/>
        <v>0</v>
      </c>
      <c r="BI208" s="150">
        <f t="shared" si="28"/>
        <v>0</v>
      </c>
      <c r="BJ208" s="2" t="s">
        <v>18</v>
      </c>
      <c r="BK208" s="150">
        <f t="shared" si="29"/>
        <v>0</v>
      </c>
      <c r="BL208" s="2" t="s">
        <v>144</v>
      </c>
      <c r="BM208" s="149" t="s">
        <v>1434</v>
      </c>
    </row>
    <row r="209" spans="1:65" s="17" customFormat="1" ht="16.5" customHeight="1">
      <c r="A209" s="13"/>
      <c r="B209" s="142"/>
      <c r="C209" s="242" t="s">
        <v>74</v>
      </c>
      <c r="D209" s="242" t="s">
        <v>191</v>
      </c>
      <c r="E209" s="243" t="s">
        <v>1435</v>
      </c>
      <c r="F209" s="244" t="s">
        <v>1436</v>
      </c>
      <c r="G209" s="245" t="s">
        <v>256</v>
      </c>
      <c r="H209" s="246">
        <v>18</v>
      </c>
      <c r="I209" s="163"/>
      <c r="J209" s="260">
        <f t="shared" si="20"/>
        <v>0</v>
      </c>
      <c r="K209" s="164"/>
      <c r="L209" s="165"/>
      <c r="M209" s="166"/>
      <c r="N209" s="167" t="s">
        <v>39</v>
      </c>
      <c r="O209" s="147">
        <v>0</v>
      </c>
      <c r="P209" s="147">
        <f t="shared" si="21"/>
        <v>0</v>
      </c>
      <c r="Q209" s="147">
        <v>0</v>
      </c>
      <c r="R209" s="147">
        <f t="shared" si="22"/>
        <v>0</v>
      </c>
      <c r="S209" s="147">
        <v>0</v>
      </c>
      <c r="T209" s="148">
        <f t="shared" si="23"/>
        <v>0</v>
      </c>
      <c r="U209" s="13"/>
      <c r="V209" s="13"/>
      <c r="W209" s="13"/>
      <c r="X209" s="13"/>
      <c r="Y209" s="13"/>
      <c r="Z209" s="13"/>
      <c r="AA209" s="13"/>
      <c r="AB209" s="13"/>
      <c r="AC209" s="13"/>
      <c r="AD209" s="13"/>
      <c r="AE209" s="13"/>
      <c r="AR209" s="149" t="s">
        <v>194</v>
      </c>
      <c r="AT209" s="149" t="s">
        <v>191</v>
      </c>
      <c r="AU209" s="149" t="s">
        <v>85</v>
      </c>
      <c r="AY209" s="2" t="s">
        <v>137</v>
      </c>
      <c r="BE209" s="150">
        <f t="shared" si="24"/>
        <v>0</v>
      </c>
      <c r="BF209" s="150">
        <f t="shared" si="25"/>
        <v>0</v>
      </c>
      <c r="BG209" s="150">
        <f t="shared" si="26"/>
        <v>0</v>
      </c>
      <c r="BH209" s="150">
        <f t="shared" si="27"/>
        <v>0</v>
      </c>
      <c r="BI209" s="150">
        <f t="shared" si="28"/>
        <v>0</v>
      </c>
      <c r="BJ209" s="2" t="s">
        <v>18</v>
      </c>
      <c r="BK209" s="150">
        <f t="shared" si="29"/>
        <v>0</v>
      </c>
      <c r="BL209" s="2" t="s">
        <v>144</v>
      </c>
      <c r="BM209" s="149" t="s">
        <v>1437</v>
      </c>
    </row>
    <row r="210" spans="1:65" s="17" customFormat="1" ht="24.2" customHeight="1">
      <c r="A210" s="13"/>
      <c r="B210" s="142"/>
      <c r="C210" s="242" t="s">
        <v>74</v>
      </c>
      <c r="D210" s="242" t="s">
        <v>191</v>
      </c>
      <c r="E210" s="243" t="s">
        <v>837</v>
      </c>
      <c r="F210" s="244" t="s">
        <v>838</v>
      </c>
      <c r="G210" s="245" t="s">
        <v>256</v>
      </c>
      <c r="H210" s="246">
        <v>18</v>
      </c>
      <c r="I210" s="163"/>
      <c r="J210" s="260">
        <f t="shared" si="20"/>
        <v>0</v>
      </c>
      <c r="K210" s="164"/>
      <c r="L210" s="165"/>
      <c r="M210" s="166"/>
      <c r="N210" s="167" t="s">
        <v>39</v>
      </c>
      <c r="O210" s="147">
        <v>0</v>
      </c>
      <c r="P210" s="147">
        <f t="shared" si="21"/>
        <v>0</v>
      </c>
      <c r="Q210" s="147">
        <v>0</v>
      </c>
      <c r="R210" s="147">
        <f t="shared" si="22"/>
        <v>0</v>
      </c>
      <c r="S210" s="147">
        <v>0</v>
      </c>
      <c r="T210" s="148">
        <f t="shared" si="23"/>
        <v>0</v>
      </c>
      <c r="U210" s="13"/>
      <c r="V210" s="13"/>
      <c r="W210" s="13"/>
      <c r="X210" s="13"/>
      <c r="Y210" s="13"/>
      <c r="Z210" s="13"/>
      <c r="AA210" s="13"/>
      <c r="AB210" s="13"/>
      <c r="AC210" s="13"/>
      <c r="AD210" s="13"/>
      <c r="AE210" s="13"/>
      <c r="AR210" s="149" t="s">
        <v>194</v>
      </c>
      <c r="AT210" s="149" t="s">
        <v>191</v>
      </c>
      <c r="AU210" s="149" t="s">
        <v>85</v>
      </c>
      <c r="AY210" s="2" t="s">
        <v>137</v>
      </c>
      <c r="BE210" s="150">
        <f t="shared" si="24"/>
        <v>0</v>
      </c>
      <c r="BF210" s="150">
        <f t="shared" si="25"/>
        <v>0</v>
      </c>
      <c r="BG210" s="150">
        <f t="shared" si="26"/>
        <v>0</v>
      </c>
      <c r="BH210" s="150">
        <f t="shared" si="27"/>
        <v>0</v>
      </c>
      <c r="BI210" s="150">
        <f t="shared" si="28"/>
        <v>0</v>
      </c>
      <c r="BJ210" s="2" t="s">
        <v>18</v>
      </c>
      <c r="BK210" s="150">
        <f t="shared" si="29"/>
        <v>0</v>
      </c>
      <c r="BL210" s="2" t="s">
        <v>144</v>
      </c>
      <c r="BM210" s="149" t="s">
        <v>1438</v>
      </c>
    </row>
    <row r="211" spans="1:65" s="17" customFormat="1" ht="39.75" customHeight="1">
      <c r="A211" s="13"/>
      <c r="B211" s="142"/>
      <c r="C211" s="242" t="s">
        <v>74</v>
      </c>
      <c r="D211" s="242" t="s">
        <v>191</v>
      </c>
      <c r="E211" s="243" t="s">
        <v>1439</v>
      </c>
      <c r="F211" s="244" t="s">
        <v>1376</v>
      </c>
      <c r="G211" s="245" t="s">
        <v>829</v>
      </c>
      <c r="H211" s="246">
        <v>18</v>
      </c>
      <c r="I211" s="163"/>
      <c r="J211" s="260">
        <f t="shared" si="20"/>
        <v>0</v>
      </c>
      <c r="K211" s="164"/>
      <c r="L211" s="165"/>
      <c r="M211" s="166"/>
      <c r="N211" s="167" t="s">
        <v>39</v>
      </c>
      <c r="O211" s="147">
        <v>0</v>
      </c>
      <c r="P211" s="147">
        <f t="shared" si="21"/>
        <v>0</v>
      </c>
      <c r="Q211" s="147">
        <v>0</v>
      </c>
      <c r="R211" s="147">
        <f t="shared" si="22"/>
        <v>0</v>
      </c>
      <c r="S211" s="147">
        <v>0</v>
      </c>
      <c r="T211" s="148">
        <f t="shared" si="23"/>
        <v>0</v>
      </c>
      <c r="U211" s="13"/>
      <c r="V211" s="13"/>
      <c r="W211" s="13"/>
      <c r="X211" s="13"/>
      <c r="Y211" s="13"/>
      <c r="Z211" s="13"/>
      <c r="AA211" s="13"/>
      <c r="AB211" s="13"/>
      <c r="AC211" s="13"/>
      <c r="AD211" s="13"/>
      <c r="AE211" s="13"/>
      <c r="AR211" s="149" t="s">
        <v>194</v>
      </c>
      <c r="AT211" s="149" t="s">
        <v>191</v>
      </c>
      <c r="AU211" s="149" t="s">
        <v>85</v>
      </c>
      <c r="AY211" s="2" t="s">
        <v>137</v>
      </c>
      <c r="BE211" s="150">
        <f t="shared" si="24"/>
        <v>0</v>
      </c>
      <c r="BF211" s="150">
        <f t="shared" si="25"/>
        <v>0</v>
      </c>
      <c r="BG211" s="150">
        <f t="shared" si="26"/>
        <v>0</v>
      </c>
      <c r="BH211" s="150">
        <f t="shared" si="27"/>
        <v>0</v>
      </c>
      <c r="BI211" s="150">
        <f t="shared" si="28"/>
        <v>0</v>
      </c>
      <c r="BJ211" s="2" t="s">
        <v>18</v>
      </c>
      <c r="BK211" s="150">
        <f t="shared" si="29"/>
        <v>0</v>
      </c>
      <c r="BL211" s="2" t="s">
        <v>144</v>
      </c>
      <c r="BM211" s="149" t="s">
        <v>1440</v>
      </c>
    </row>
    <row r="212" spans="1:65" s="17" customFormat="1" ht="16.5" customHeight="1">
      <c r="A212" s="13"/>
      <c r="B212" s="142"/>
      <c r="C212" s="242" t="s">
        <v>74</v>
      </c>
      <c r="D212" s="242" t="s">
        <v>191</v>
      </c>
      <c r="E212" s="243" t="s">
        <v>1441</v>
      </c>
      <c r="F212" s="244" t="s">
        <v>828</v>
      </c>
      <c r="G212" s="245" t="s">
        <v>829</v>
      </c>
      <c r="H212" s="246">
        <v>18</v>
      </c>
      <c r="I212" s="163"/>
      <c r="J212" s="260">
        <f t="shared" si="20"/>
        <v>0</v>
      </c>
      <c r="K212" s="164"/>
      <c r="L212" s="165"/>
      <c r="M212" s="166"/>
      <c r="N212" s="167" t="s">
        <v>39</v>
      </c>
      <c r="O212" s="147">
        <v>0</v>
      </c>
      <c r="P212" s="147">
        <f t="shared" si="21"/>
        <v>0</v>
      </c>
      <c r="Q212" s="147">
        <v>0</v>
      </c>
      <c r="R212" s="147">
        <f t="shared" si="22"/>
        <v>0</v>
      </c>
      <c r="S212" s="147">
        <v>0</v>
      </c>
      <c r="T212" s="148">
        <f t="shared" si="23"/>
        <v>0</v>
      </c>
      <c r="U212" s="13"/>
      <c r="V212" s="13"/>
      <c r="W212" s="13"/>
      <c r="X212" s="13"/>
      <c r="Y212" s="13"/>
      <c r="Z212" s="13"/>
      <c r="AA212" s="13"/>
      <c r="AB212" s="13"/>
      <c r="AC212" s="13"/>
      <c r="AD212" s="13"/>
      <c r="AE212" s="13"/>
      <c r="AR212" s="149" t="s">
        <v>194</v>
      </c>
      <c r="AT212" s="149" t="s">
        <v>191</v>
      </c>
      <c r="AU212" s="149" t="s">
        <v>85</v>
      </c>
      <c r="AY212" s="2" t="s">
        <v>137</v>
      </c>
      <c r="BE212" s="150">
        <f t="shared" si="24"/>
        <v>0</v>
      </c>
      <c r="BF212" s="150">
        <f t="shared" si="25"/>
        <v>0</v>
      </c>
      <c r="BG212" s="150">
        <f t="shared" si="26"/>
        <v>0</v>
      </c>
      <c r="BH212" s="150">
        <f t="shared" si="27"/>
        <v>0</v>
      </c>
      <c r="BI212" s="150">
        <f t="shared" si="28"/>
        <v>0</v>
      </c>
      <c r="BJ212" s="2" t="s">
        <v>18</v>
      </c>
      <c r="BK212" s="150">
        <f t="shared" si="29"/>
        <v>0</v>
      </c>
      <c r="BL212" s="2" t="s">
        <v>144</v>
      </c>
      <c r="BM212" s="149" t="s">
        <v>1442</v>
      </c>
    </row>
    <row r="213" spans="1:65" s="17" customFormat="1" ht="16.5" customHeight="1">
      <c r="A213" s="13"/>
      <c r="B213" s="142"/>
      <c r="C213" s="242" t="s">
        <v>74</v>
      </c>
      <c r="D213" s="242" t="s">
        <v>191</v>
      </c>
      <c r="E213" s="243" t="s">
        <v>1443</v>
      </c>
      <c r="F213" s="244" t="s">
        <v>1444</v>
      </c>
      <c r="G213" s="245" t="s">
        <v>256</v>
      </c>
      <c r="H213" s="246">
        <v>18</v>
      </c>
      <c r="I213" s="163"/>
      <c r="J213" s="260">
        <f t="shared" si="20"/>
        <v>0</v>
      </c>
      <c r="K213" s="164"/>
      <c r="L213" s="165"/>
      <c r="M213" s="166"/>
      <c r="N213" s="167" t="s">
        <v>39</v>
      </c>
      <c r="O213" s="147">
        <v>0</v>
      </c>
      <c r="P213" s="147">
        <f t="shared" si="21"/>
        <v>0</v>
      </c>
      <c r="Q213" s="147">
        <v>0</v>
      </c>
      <c r="R213" s="147">
        <f t="shared" si="22"/>
        <v>0</v>
      </c>
      <c r="S213" s="147">
        <v>0</v>
      </c>
      <c r="T213" s="148">
        <f t="shared" si="23"/>
        <v>0</v>
      </c>
      <c r="U213" s="13"/>
      <c r="V213" s="13"/>
      <c r="W213" s="13"/>
      <c r="X213" s="13"/>
      <c r="Y213" s="13"/>
      <c r="Z213" s="13"/>
      <c r="AA213" s="13"/>
      <c r="AB213" s="13"/>
      <c r="AC213" s="13"/>
      <c r="AD213" s="13"/>
      <c r="AE213" s="13"/>
      <c r="AR213" s="149" t="s">
        <v>194</v>
      </c>
      <c r="AT213" s="149" t="s">
        <v>191</v>
      </c>
      <c r="AU213" s="149" t="s">
        <v>85</v>
      </c>
      <c r="AY213" s="2" t="s">
        <v>137</v>
      </c>
      <c r="BE213" s="150">
        <f t="shared" si="24"/>
        <v>0</v>
      </c>
      <c r="BF213" s="150">
        <f t="shared" si="25"/>
        <v>0</v>
      </c>
      <c r="BG213" s="150">
        <f t="shared" si="26"/>
        <v>0</v>
      </c>
      <c r="BH213" s="150">
        <f t="shared" si="27"/>
        <v>0</v>
      </c>
      <c r="BI213" s="150">
        <f t="shared" si="28"/>
        <v>0</v>
      </c>
      <c r="BJ213" s="2" t="s">
        <v>18</v>
      </c>
      <c r="BK213" s="150">
        <f t="shared" si="29"/>
        <v>0</v>
      </c>
      <c r="BL213" s="2" t="s">
        <v>144</v>
      </c>
      <c r="BM213" s="149" t="s">
        <v>1445</v>
      </c>
    </row>
    <row r="214" spans="1:65" s="17" customFormat="1" ht="16.5" customHeight="1">
      <c r="A214" s="13"/>
      <c r="B214" s="142"/>
      <c r="C214" s="242" t="s">
        <v>74</v>
      </c>
      <c r="D214" s="242" t="s">
        <v>191</v>
      </c>
      <c r="E214" s="243" t="s">
        <v>1446</v>
      </c>
      <c r="F214" s="244" t="s">
        <v>1447</v>
      </c>
      <c r="G214" s="245" t="s">
        <v>256</v>
      </c>
      <c r="H214" s="246">
        <v>18</v>
      </c>
      <c r="I214" s="163"/>
      <c r="J214" s="260">
        <f t="shared" si="20"/>
        <v>0</v>
      </c>
      <c r="K214" s="164"/>
      <c r="L214" s="165"/>
      <c r="M214" s="166"/>
      <c r="N214" s="167" t="s">
        <v>39</v>
      </c>
      <c r="O214" s="147">
        <v>0</v>
      </c>
      <c r="P214" s="147">
        <f t="shared" si="21"/>
        <v>0</v>
      </c>
      <c r="Q214" s="147">
        <v>0</v>
      </c>
      <c r="R214" s="147">
        <f t="shared" si="22"/>
        <v>0</v>
      </c>
      <c r="S214" s="147">
        <v>0</v>
      </c>
      <c r="T214" s="148">
        <f t="shared" si="23"/>
        <v>0</v>
      </c>
      <c r="U214" s="13"/>
      <c r="V214" s="13"/>
      <c r="W214" s="13"/>
      <c r="X214" s="13"/>
      <c r="Y214" s="13"/>
      <c r="Z214" s="13"/>
      <c r="AA214" s="13"/>
      <c r="AB214" s="13"/>
      <c r="AC214" s="13"/>
      <c r="AD214" s="13"/>
      <c r="AE214" s="13"/>
      <c r="AR214" s="149" t="s">
        <v>194</v>
      </c>
      <c r="AT214" s="149" t="s">
        <v>191</v>
      </c>
      <c r="AU214" s="149" t="s">
        <v>85</v>
      </c>
      <c r="AY214" s="2" t="s">
        <v>137</v>
      </c>
      <c r="BE214" s="150">
        <f t="shared" si="24"/>
        <v>0</v>
      </c>
      <c r="BF214" s="150">
        <f t="shared" si="25"/>
        <v>0</v>
      </c>
      <c r="BG214" s="150">
        <f t="shared" si="26"/>
        <v>0</v>
      </c>
      <c r="BH214" s="150">
        <f t="shared" si="27"/>
        <v>0</v>
      </c>
      <c r="BI214" s="150">
        <f t="shared" si="28"/>
        <v>0</v>
      </c>
      <c r="BJ214" s="2" t="s">
        <v>18</v>
      </c>
      <c r="BK214" s="150">
        <f t="shared" si="29"/>
        <v>0</v>
      </c>
      <c r="BL214" s="2" t="s">
        <v>144</v>
      </c>
      <c r="BM214" s="149" t="s">
        <v>1448</v>
      </c>
    </row>
    <row r="215" spans="1:65" s="17" customFormat="1" ht="16.5" customHeight="1">
      <c r="A215" s="13"/>
      <c r="B215" s="142"/>
      <c r="C215" s="242" t="s">
        <v>74</v>
      </c>
      <c r="D215" s="242" t="s">
        <v>191</v>
      </c>
      <c r="E215" s="243" t="s">
        <v>1449</v>
      </c>
      <c r="F215" s="244" t="s">
        <v>1450</v>
      </c>
      <c r="G215" s="245" t="s">
        <v>256</v>
      </c>
      <c r="H215" s="246">
        <v>108</v>
      </c>
      <c r="I215" s="163"/>
      <c r="J215" s="260">
        <f t="shared" si="20"/>
        <v>0</v>
      </c>
      <c r="K215" s="164"/>
      <c r="L215" s="165"/>
      <c r="M215" s="166"/>
      <c r="N215" s="167" t="s">
        <v>39</v>
      </c>
      <c r="O215" s="147">
        <v>0</v>
      </c>
      <c r="P215" s="147">
        <f t="shared" si="21"/>
        <v>0</v>
      </c>
      <c r="Q215" s="147">
        <v>0</v>
      </c>
      <c r="R215" s="147">
        <f t="shared" si="22"/>
        <v>0</v>
      </c>
      <c r="S215" s="147">
        <v>0</v>
      </c>
      <c r="T215" s="148">
        <f t="shared" si="23"/>
        <v>0</v>
      </c>
      <c r="U215" s="13"/>
      <c r="V215" s="13"/>
      <c r="W215" s="13"/>
      <c r="X215" s="13"/>
      <c r="Y215" s="13"/>
      <c r="Z215" s="13"/>
      <c r="AA215" s="13"/>
      <c r="AB215" s="13"/>
      <c r="AC215" s="13"/>
      <c r="AD215" s="13"/>
      <c r="AE215" s="13"/>
      <c r="AR215" s="149" t="s">
        <v>194</v>
      </c>
      <c r="AT215" s="149" t="s">
        <v>191</v>
      </c>
      <c r="AU215" s="149" t="s">
        <v>85</v>
      </c>
      <c r="AY215" s="2" t="s">
        <v>137</v>
      </c>
      <c r="BE215" s="150">
        <f t="shared" si="24"/>
        <v>0</v>
      </c>
      <c r="BF215" s="150">
        <f t="shared" si="25"/>
        <v>0</v>
      </c>
      <c r="BG215" s="150">
        <f t="shared" si="26"/>
        <v>0</v>
      </c>
      <c r="BH215" s="150">
        <f t="shared" si="27"/>
        <v>0</v>
      </c>
      <c r="BI215" s="150">
        <f t="shared" si="28"/>
        <v>0</v>
      </c>
      <c r="BJ215" s="2" t="s">
        <v>18</v>
      </c>
      <c r="BK215" s="150">
        <f t="shared" si="29"/>
        <v>0</v>
      </c>
      <c r="BL215" s="2" t="s">
        <v>144</v>
      </c>
      <c r="BM215" s="149" t="s">
        <v>1451</v>
      </c>
    </row>
    <row r="216" spans="1:65" s="17" customFormat="1" ht="16.5" customHeight="1">
      <c r="A216" s="13"/>
      <c r="B216" s="142"/>
      <c r="C216" s="226" t="s">
        <v>74</v>
      </c>
      <c r="D216" s="226" t="s">
        <v>140</v>
      </c>
      <c r="E216" s="227" t="s">
        <v>1452</v>
      </c>
      <c r="F216" s="228" t="s">
        <v>1453</v>
      </c>
      <c r="G216" s="229" t="s">
        <v>829</v>
      </c>
      <c r="H216" s="230">
        <v>18</v>
      </c>
      <c r="I216" s="143"/>
      <c r="J216" s="259">
        <f t="shared" si="20"/>
        <v>0</v>
      </c>
      <c r="K216" s="144"/>
      <c r="L216" s="14"/>
      <c r="M216" s="145"/>
      <c r="N216" s="146" t="s">
        <v>39</v>
      </c>
      <c r="O216" s="147">
        <v>0</v>
      </c>
      <c r="P216" s="147">
        <f t="shared" si="21"/>
        <v>0</v>
      </c>
      <c r="Q216" s="147">
        <v>0</v>
      </c>
      <c r="R216" s="147">
        <f t="shared" si="22"/>
        <v>0</v>
      </c>
      <c r="S216" s="147">
        <v>0</v>
      </c>
      <c r="T216" s="148">
        <f t="shared" si="23"/>
        <v>0</v>
      </c>
      <c r="U216" s="13"/>
      <c r="V216" s="13"/>
      <c r="W216" s="13"/>
      <c r="X216" s="13"/>
      <c r="Y216" s="13"/>
      <c r="Z216" s="13"/>
      <c r="AA216" s="13"/>
      <c r="AB216" s="13"/>
      <c r="AC216" s="13"/>
      <c r="AD216" s="13"/>
      <c r="AE216" s="13"/>
      <c r="AR216" s="149" t="s">
        <v>144</v>
      </c>
      <c r="AT216" s="149" t="s">
        <v>140</v>
      </c>
      <c r="AU216" s="149" t="s">
        <v>85</v>
      </c>
      <c r="AY216" s="2" t="s">
        <v>137</v>
      </c>
      <c r="BE216" s="150">
        <f t="shared" si="24"/>
        <v>0</v>
      </c>
      <c r="BF216" s="150">
        <f t="shared" si="25"/>
        <v>0</v>
      </c>
      <c r="BG216" s="150">
        <f t="shared" si="26"/>
        <v>0</v>
      </c>
      <c r="BH216" s="150">
        <f t="shared" si="27"/>
        <v>0</v>
      </c>
      <c r="BI216" s="150">
        <f t="shared" si="28"/>
        <v>0</v>
      </c>
      <c r="BJ216" s="2" t="s">
        <v>18</v>
      </c>
      <c r="BK216" s="150">
        <f t="shared" si="29"/>
        <v>0</v>
      </c>
      <c r="BL216" s="2" t="s">
        <v>144</v>
      </c>
      <c r="BM216" s="149" t="s">
        <v>1454</v>
      </c>
    </row>
    <row r="217" spans="1:65" s="129" customFormat="1" ht="22.9" customHeight="1">
      <c r="B217" s="130"/>
      <c r="C217" s="222"/>
      <c r="D217" s="223" t="s">
        <v>73</v>
      </c>
      <c r="E217" s="225" t="s">
        <v>843</v>
      </c>
      <c r="F217" s="225" t="s">
        <v>1455</v>
      </c>
      <c r="G217" s="222"/>
      <c r="H217" s="222"/>
      <c r="I217" s="172"/>
      <c r="J217" s="258">
        <f>BK217</f>
        <v>0</v>
      </c>
      <c r="L217" s="130"/>
      <c r="M217" s="134"/>
      <c r="N217" s="135"/>
      <c r="O217" s="135"/>
      <c r="P217" s="136">
        <f>SUM(P218:P219)</f>
        <v>0</v>
      </c>
      <c r="Q217" s="135"/>
      <c r="R217" s="136">
        <f>SUM(R218:R219)</f>
        <v>0</v>
      </c>
      <c r="S217" s="135"/>
      <c r="T217" s="137">
        <f>SUM(T218:T219)</f>
        <v>0</v>
      </c>
      <c r="AR217" s="131" t="s">
        <v>18</v>
      </c>
      <c r="AT217" s="138" t="s">
        <v>73</v>
      </c>
      <c r="AU217" s="138" t="s">
        <v>18</v>
      </c>
      <c r="AY217" s="131" t="s">
        <v>137</v>
      </c>
      <c r="BK217" s="139">
        <f>SUM(BK218:BK219)</f>
        <v>0</v>
      </c>
    </row>
    <row r="218" spans="1:65" s="17" customFormat="1" ht="44.25" customHeight="1">
      <c r="A218" s="13"/>
      <c r="B218" s="142"/>
      <c r="C218" s="242" t="s">
        <v>18</v>
      </c>
      <c r="D218" s="242" t="s">
        <v>191</v>
      </c>
      <c r="E218" s="243" t="s">
        <v>1456</v>
      </c>
      <c r="F218" s="244" t="s">
        <v>1457</v>
      </c>
      <c r="G218" s="245" t="s">
        <v>256</v>
      </c>
      <c r="H218" s="246">
        <v>1</v>
      </c>
      <c r="I218" s="163"/>
      <c r="J218" s="260">
        <f>ROUND(I218*H218,2)</f>
        <v>0</v>
      </c>
      <c r="K218" s="164"/>
      <c r="L218" s="165"/>
      <c r="M218" s="166"/>
      <c r="N218" s="167" t="s">
        <v>39</v>
      </c>
      <c r="O218" s="147">
        <v>0</v>
      </c>
      <c r="P218" s="147">
        <f>O218*H218</f>
        <v>0</v>
      </c>
      <c r="Q218" s="147">
        <v>0</v>
      </c>
      <c r="R218" s="147">
        <f>Q218*H218</f>
        <v>0</v>
      </c>
      <c r="S218" s="147">
        <v>0</v>
      </c>
      <c r="T218" s="148">
        <f>S218*H218</f>
        <v>0</v>
      </c>
      <c r="U218" s="13"/>
      <c r="V218" s="13"/>
      <c r="W218" s="13"/>
      <c r="X218" s="13"/>
      <c r="Y218" s="13"/>
      <c r="Z218" s="13"/>
      <c r="AA218" s="13"/>
      <c r="AB218" s="13"/>
      <c r="AC218" s="13"/>
      <c r="AD218" s="13"/>
      <c r="AE218" s="13"/>
      <c r="AR218" s="149" t="s">
        <v>194</v>
      </c>
      <c r="AT218" s="149" t="s">
        <v>191</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1458</v>
      </c>
    </row>
    <row r="219" spans="1:65" s="17" customFormat="1" ht="16.5" customHeight="1">
      <c r="A219" s="13"/>
      <c r="B219" s="142"/>
      <c r="C219" s="226" t="s">
        <v>74</v>
      </c>
      <c r="D219" s="226" t="s">
        <v>140</v>
      </c>
      <c r="E219" s="227" t="s">
        <v>1459</v>
      </c>
      <c r="F219" s="228" t="s">
        <v>1460</v>
      </c>
      <c r="G219" s="229" t="s">
        <v>256</v>
      </c>
      <c r="H219" s="230">
        <v>1</v>
      </c>
      <c r="I219" s="143"/>
      <c r="J219" s="259">
        <f>ROUND(I219*H219,2)</f>
        <v>0</v>
      </c>
      <c r="K219" s="144"/>
      <c r="L219" s="14"/>
      <c r="M219" s="145"/>
      <c r="N219" s="146" t="s">
        <v>39</v>
      </c>
      <c r="O219" s="147">
        <v>0</v>
      </c>
      <c r="P219" s="147">
        <f>O219*H219</f>
        <v>0</v>
      </c>
      <c r="Q219" s="147">
        <v>0</v>
      </c>
      <c r="R219" s="147">
        <f>Q219*H219</f>
        <v>0</v>
      </c>
      <c r="S219" s="147">
        <v>0</v>
      </c>
      <c r="T219" s="148">
        <f>S219*H219</f>
        <v>0</v>
      </c>
      <c r="U219" s="13"/>
      <c r="V219" s="13"/>
      <c r="W219" s="13"/>
      <c r="X219" s="13"/>
      <c r="Y219" s="13"/>
      <c r="Z219" s="13"/>
      <c r="AA219" s="13"/>
      <c r="AB219" s="13"/>
      <c r="AC219" s="13"/>
      <c r="AD219" s="13"/>
      <c r="AE219" s="13"/>
      <c r="AR219" s="149" t="s">
        <v>144</v>
      </c>
      <c r="AT219" s="149" t="s">
        <v>140</v>
      </c>
      <c r="AU219" s="149" t="s">
        <v>85</v>
      </c>
      <c r="AY219" s="2" t="s">
        <v>137</v>
      </c>
      <c r="BE219" s="150">
        <f>IF(N219="základní",J219,0)</f>
        <v>0</v>
      </c>
      <c r="BF219" s="150">
        <f>IF(N219="snížená",J219,0)</f>
        <v>0</v>
      </c>
      <c r="BG219" s="150">
        <f>IF(N219="zákl. přenesená",J219,0)</f>
        <v>0</v>
      </c>
      <c r="BH219" s="150">
        <f>IF(N219="sníž. přenesená",J219,0)</f>
        <v>0</v>
      </c>
      <c r="BI219" s="150">
        <f>IF(N219="nulová",J219,0)</f>
        <v>0</v>
      </c>
      <c r="BJ219" s="2" t="s">
        <v>18</v>
      </c>
      <c r="BK219" s="150">
        <f>ROUND(I219*H219,2)</f>
        <v>0</v>
      </c>
      <c r="BL219" s="2" t="s">
        <v>144</v>
      </c>
      <c r="BM219" s="149" t="s">
        <v>1461</v>
      </c>
    </row>
    <row r="220" spans="1:65" s="129" customFormat="1" ht="25.9" customHeight="1">
      <c r="B220" s="130"/>
      <c r="C220" s="222"/>
      <c r="D220" s="223" t="s">
        <v>73</v>
      </c>
      <c r="E220" s="224" t="s">
        <v>908</v>
      </c>
      <c r="F220" s="224" t="s">
        <v>1462</v>
      </c>
      <c r="G220" s="222"/>
      <c r="H220" s="222"/>
      <c r="I220" s="172"/>
      <c r="J220" s="257">
        <f>BK220</f>
        <v>0</v>
      </c>
      <c r="L220" s="130"/>
      <c r="M220" s="134"/>
      <c r="N220" s="135"/>
      <c r="O220" s="135"/>
      <c r="P220" s="136">
        <f>SUM(P221:P235)</f>
        <v>0</v>
      </c>
      <c r="Q220" s="135"/>
      <c r="R220" s="136">
        <f>SUM(R221:R235)</f>
        <v>0</v>
      </c>
      <c r="S220" s="135"/>
      <c r="T220" s="137">
        <f>SUM(T221:T235)</f>
        <v>0</v>
      </c>
      <c r="AR220" s="131" t="s">
        <v>18</v>
      </c>
      <c r="AT220" s="138" t="s">
        <v>73</v>
      </c>
      <c r="AU220" s="138" t="s">
        <v>74</v>
      </c>
      <c r="AY220" s="131" t="s">
        <v>137</v>
      </c>
      <c r="BK220" s="139">
        <f>SUM(BK221:BK235)</f>
        <v>0</v>
      </c>
    </row>
    <row r="221" spans="1:65" s="17" customFormat="1" ht="44.25" customHeight="1">
      <c r="A221" s="13"/>
      <c r="B221" s="142"/>
      <c r="C221" s="242" t="s">
        <v>85</v>
      </c>
      <c r="D221" s="242" t="s">
        <v>191</v>
      </c>
      <c r="E221" s="243" t="s">
        <v>1463</v>
      </c>
      <c r="F221" s="244" t="s">
        <v>2369</v>
      </c>
      <c r="G221" s="245" t="s">
        <v>256</v>
      </c>
      <c r="H221" s="246">
        <v>1</v>
      </c>
      <c r="I221" s="163"/>
      <c r="J221" s="260">
        <f t="shared" ref="J221:J235" si="30">ROUND(I221*H221,2)</f>
        <v>0</v>
      </c>
      <c r="K221" s="164"/>
      <c r="L221" s="165"/>
      <c r="M221" s="166"/>
      <c r="N221" s="167" t="s">
        <v>39</v>
      </c>
      <c r="O221" s="147">
        <v>0</v>
      </c>
      <c r="P221" s="147">
        <f t="shared" ref="P221:P235" si="31">O221*H221</f>
        <v>0</v>
      </c>
      <c r="Q221" s="147">
        <v>0</v>
      </c>
      <c r="R221" s="147">
        <f t="shared" ref="R221:R235" si="32">Q221*H221</f>
        <v>0</v>
      </c>
      <c r="S221" s="147">
        <v>0</v>
      </c>
      <c r="T221" s="148">
        <f t="shared" ref="T221:T235" si="33">S221*H221</f>
        <v>0</v>
      </c>
      <c r="U221" s="13"/>
      <c r="V221" s="13"/>
      <c r="W221" s="13"/>
      <c r="X221" s="13"/>
      <c r="Y221" s="13"/>
      <c r="Z221" s="13"/>
      <c r="AA221" s="13"/>
      <c r="AB221" s="13"/>
      <c r="AC221" s="13"/>
      <c r="AD221" s="13"/>
      <c r="AE221" s="13"/>
      <c r="AR221" s="149" t="s">
        <v>194</v>
      </c>
      <c r="AT221" s="149" t="s">
        <v>191</v>
      </c>
      <c r="AU221" s="149" t="s">
        <v>18</v>
      </c>
      <c r="AY221" s="2" t="s">
        <v>137</v>
      </c>
      <c r="BE221" s="150">
        <f t="shared" ref="BE221:BE235" si="34">IF(N221="základní",J221,0)</f>
        <v>0</v>
      </c>
      <c r="BF221" s="150">
        <f t="shared" ref="BF221:BF235" si="35">IF(N221="snížená",J221,0)</f>
        <v>0</v>
      </c>
      <c r="BG221" s="150">
        <f t="shared" ref="BG221:BG235" si="36">IF(N221="zákl. přenesená",J221,0)</f>
        <v>0</v>
      </c>
      <c r="BH221" s="150">
        <f t="shared" ref="BH221:BH235" si="37">IF(N221="sníž. přenesená",J221,0)</f>
        <v>0</v>
      </c>
      <c r="BI221" s="150">
        <f t="shared" ref="BI221:BI235" si="38">IF(N221="nulová",J221,0)</f>
        <v>0</v>
      </c>
      <c r="BJ221" s="2" t="s">
        <v>18</v>
      </c>
      <c r="BK221" s="150">
        <f t="shared" ref="BK221:BK235" si="39">ROUND(I221*H221,2)</f>
        <v>0</v>
      </c>
      <c r="BL221" s="2" t="s">
        <v>144</v>
      </c>
      <c r="BM221" s="149" t="s">
        <v>1464</v>
      </c>
    </row>
    <row r="222" spans="1:65" s="17" customFormat="1" ht="16.5" customHeight="1">
      <c r="A222" s="13"/>
      <c r="B222" s="142"/>
      <c r="C222" s="242" t="s">
        <v>74</v>
      </c>
      <c r="D222" s="242" t="s">
        <v>191</v>
      </c>
      <c r="E222" s="243" t="s">
        <v>1465</v>
      </c>
      <c r="F222" s="244" t="s">
        <v>1466</v>
      </c>
      <c r="G222" s="245"/>
      <c r="H222" s="246">
        <v>0</v>
      </c>
      <c r="I222" s="163"/>
      <c r="J222" s="260">
        <f t="shared" si="30"/>
        <v>0</v>
      </c>
      <c r="K222" s="164"/>
      <c r="L222" s="165"/>
      <c r="M222" s="166"/>
      <c r="N222" s="167" t="s">
        <v>39</v>
      </c>
      <c r="O222" s="147">
        <v>0</v>
      </c>
      <c r="P222" s="147">
        <f t="shared" si="31"/>
        <v>0</v>
      </c>
      <c r="Q222" s="147">
        <v>0</v>
      </c>
      <c r="R222" s="147">
        <f t="shared" si="32"/>
        <v>0</v>
      </c>
      <c r="S222" s="147">
        <v>0</v>
      </c>
      <c r="T222" s="148">
        <f t="shared" si="33"/>
        <v>0</v>
      </c>
      <c r="U222" s="13"/>
      <c r="V222" s="13"/>
      <c r="W222" s="13"/>
      <c r="X222" s="13"/>
      <c r="Y222" s="13"/>
      <c r="Z222" s="13"/>
      <c r="AA222" s="13"/>
      <c r="AB222" s="13"/>
      <c r="AC222" s="13"/>
      <c r="AD222" s="13"/>
      <c r="AE222" s="13"/>
      <c r="AR222" s="149" t="s">
        <v>194</v>
      </c>
      <c r="AT222" s="149" t="s">
        <v>191</v>
      </c>
      <c r="AU222" s="149" t="s">
        <v>18</v>
      </c>
      <c r="AY222" s="2" t="s">
        <v>137</v>
      </c>
      <c r="BE222" s="150">
        <f t="shared" si="34"/>
        <v>0</v>
      </c>
      <c r="BF222" s="150">
        <f t="shared" si="35"/>
        <v>0</v>
      </c>
      <c r="BG222" s="150">
        <f t="shared" si="36"/>
        <v>0</v>
      </c>
      <c r="BH222" s="150">
        <f t="shared" si="37"/>
        <v>0</v>
      </c>
      <c r="BI222" s="150">
        <f t="shared" si="38"/>
        <v>0</v>
      </c>
      <c r="BJ222" s="2" t="s">
        <v>18</v>
      </c>
      <c r="BK222" s="150">
        <f t="shared" si="39"/>
        <v>0</v>
      </c>
      <c r="BL222" s="2" t="s">
        <v>144</v>
      </c>
      <c r="BM222" s="149" t="s">
        <v>1467</v>
      </c>
    </row>
    <row r="223" spans="1:65" s="17" customFormat="1" ht="16.5" customHeight="1">
      <c r="A223" s="13"/>
      <c r="B223" s="142"/>
      <c r="C223" s="242" t="s">
        <v>74</v>
      </c>
      <c r="D223" s="242" t="s">
        <v>191</v>
      </c>
      <c r="E223" s="243" t="s">
        <v>1468</v>
      </c>
      <c r="F223" s="244" t="s">
        <v>1469</v>
      </c>
      <c r="G223" s="245" t="s">
        <v>256</v>
      </c>
      <c r="H223" s="246">
        <v>1</v>
      </c>
      <c r="I223" s="163"/>
      <c r="J223" s="260">
        <f t="shared" si="30"/>
        <v>0</v>
      </c>
      <c r="K223" s="164"/>
      <c r="L223" s="165"/>
      <c r="M223" s="166"/>
      <c r="N223" s="167" t="s">
        <v>39</v>
      </c>
      <c r="O223" s="147">
        <v>0</v>
      </c>
      <c r="P223" s="147">
        <f t="shared" si="31"/>
        <v>0</v>
      </c>
      <c r="Q223" s="147">
        <v>0</v>
      </c>
      <c r="R223" s="147">
        <f t="shared" si="32"/>
        <v>0</v>
      </c>
      <c r="S223" s="147">
        <v>0</v>
      </c>
      <c r="T223" s="148">
        <f t="shared" si="33"/>
        <v>0</v>
      </c>
      <c r="U223" s="13"/>
      <c r="V223" s="13"/>
      <c r="W223" s="13"/>
      <c r="X223" s="13"/>
      <c r="Y223" s="13"/>
      <c r="Z223" s="13"/>
      <c r="AA223" s="13"/>
      <c r="AB223" s="13"/>
      <c r="AC223" s="13"/>
      <c r="AD223" s="13"/>
      <c r="AE223" s="13"/>
      <c r="AR223" s="149" t="s">
        <v>194</v>
      </c>
      <c r="AT223" s="149" t="s">
        <v>191</v>
      </c>
      <c r="AU223" s="149" t="s">
        <v>18</v>
      </c>
      <c r="AY223" s="2" t="s">
        <v>137</v>
      </c>
      <c r="BE223" s="150">
        <f t="shared" si="34"/>
        <v>0</v>
      </c>
      <c r="BF223" s="150">
        <f t="shared" si="35"/>
        <v>0</v>
      </c>
      <c r="BG223" s="150">
        <f t="shared" si="36"/>
        <v>0</v>
      </c>
      <c r="BH223" s="150">
        <f t="shared" si="37"/>
        <v>0</v>
      </c>
      <c r="BI223" s="150">
        <f t="shared" si="38"/>
        <v>0</v>
      </c>
      <c r="BJ223" s="2" t="s">
        <v>18</v>
      </c>
      <c r="BK223" s="150">
        <f t="shared" si="39"/>
        <v>0</v>
      </c>
      <c r="BL223" s="2" t="s">
        <v>144</v>
      </c>
      <c r="BM223" s="149" t="s">
        <v>1470</v>
      </c>
    </row>
    <row r="224" spans="1:65" s="17" customFormat="1" ht="16.5" customHeight="1">
      <c r="A224" s="13"/>
      <c r="B224" s="142"/>
      <c r="C224" s="242" t="s">
        <v>74</v>
      </c>
      <c r="D224" s="242" t="s">
        <v>191</v>
      </c>
      <c r="E224" s="243" t="s">
        <v>1471</v>
      </c>
      <c r="F224" s="244" t="s">
        <v>1472</v>
      </c>
      <c r="G224" s="245" t="s">
        <v>256</v>
      </c>
      <c r="H224" s="246">
        <v>4</v>
      </c>
      <c r="I224" s="163"/>
      <c r="J224" s="260">
        <f t="shared" si="30"/>
        <v>0</v>
      </c>
      <c r="K224" s="164"/>
      <c r="L224" s="165"/>
      <c r="M224" s="166"/>
      <c r="N224" s="167" t="s">
        <v>39</v>
      </c>
      <c r="O224" s="147">
        <v>0</v>
      </c>
      <c r="P224" s="147">
        <f t="shared" si="31"/>
        <v>0</v>
      </c>
      <c r="Q224" s="147">
        <v>0</v>
      </c>
      <c r="R224" s="147">
        <f t="shared" si="32"/>
        <v>0</v>
      </c>
      <c r="S224" s="147">
        <v>0</v>
      </c>
      <c r="T224" s="148">
        <f t="shared" si="33"/>
        <v>0</v>
      </c>
      <c r="U224" s="13"/>
      <c r="V224" s="13"/>
      <c r="W224" s="13"/>
      <c r="X224" s="13"/>
      <c r="Y224" s="13"/>
      <c r="Z224" s="13"/>
      <c r="AA224" s="13"/>
      <c r="AB224" s="13"/>
      <c r="AC224" s="13"/>
      <c r="AD224" s="13"/>
      <c r="AE224" s="13"/>
      <c r="AR224" s="149" t="s">
        <v>194</v>
      </c>
      <c r="AT224" s="149" t="s">
        <v>191</v>
      </c>
      <c r="AU224" s="149" t="s">
        <v>18</v>
      </c>
      <c r="AY224" s="2" t="s">
        <v>137</v>
      </c>
      <c r="BE224" s="150">
        <f t="shared" si="34"/>
        <v>0</v>
      </c>
      <c r="BF224" s="150">
        <f t="shared" si="35"/>
        <v>0</v>
      </c>
      <c r="BG224" s="150">
        <f t="shared" si="36"/>
        <v>0</v>
      </c>
      <c r="BH224" s="150">
        <f t="shared" si="37"/>
        <v>0</v>
      </c>
      <c r="BI224" s="150">
        <f t="shared" si="38"/>
        <v>0</v>
      </c>
      <c r="BJ224" s="2" t="s">
        <v>18</v>
      </c>
      <c r="BK224" s="150">
        <f t="shared" si="39"/>
        <v>0</v>
      </c>
      <c r="BL224" s="2" t="s">
        <v>144</v>
      </c>
      <c r="BM224" s="149" t="s">
        <v>1473</v>
      </c>
    </row>
    <row r="225" spans="1:65" s="17" customFormat="1" ht="16.5" customHeight="1">
      <c r="A225" s="13"/>
      <c r="B225" s="142"/>
      <c r="C225" s="242" t="s">
        <v>74</v>
      </c>
      <c r="D225" s="242" t="s">
        <v>191</v>
      </c>
      <c r="E225" s="243" t="s">
        <v>1474</v>
      </c>
      <c r="F225" s="244" t="s">
        <v>1475</v>
      </c>
      <c r="G225" s="245" t="s">
        <v>256</v>
      </c>
      <c r="H225" s="246">
        <v>18</v>
      </c>
      <c r="I225" s="163"/>
      <c r="J225" s="260">
        <f t="shared" si="30"/>
        <v>0</v>
      </c>
      <c r="K225" s="164"/>
      <c r="L225" s="165"/>
      <c r="M225" s="166"/>
      <c r="N225" s="167" t="s">
        <v>39</v>
      </c>
      <c r="O225" s="147">
        <v>0</v>
      </c>
      <c r="P225" s="147">
        <f t="shared" si="31"/>
        <v>0</v>
      </c>
      <c r="Q225" s="147">
        <v>0</v>
      </c>
      <c r="R225" s="147">
        <f t="shared" si="32"/>
        <v>0</v>
      </c>
      <c r="S225" s="147">
        <v>0</v>
      </c>
      <c r="T225" s="148">
        <f t="shared" si="33"/>
        <v>0</v>
      </c>
      <c r="U225" s="13"/>
      <c r="V225" s="13"/>
      <c r="W225" s="13"/>
      <c r="X225" s="13"/>
      <c r="Y225" s="13"/>
      <c r="Z225" s="13"/>
      <c r="AA225" s="13"/>
      <c r="AB225" s="13"/>
      <c r="AC225" s="13"/>
      <c r="AD225" s="13"/>
      <c r="AE225" s="13"/>
      <c r="AR225" s="149" t="s">
        <v>194</v>
      </c>
      <c r="AT225" s="149" t="s">
        <v>191</v>
      </c>
      <c r="AU225" s="149" t="s">
        <v>18</v>
      </c>
      <c r="AY225" s="2" t="s">
        <v>137</v>
      </c>
      <c r="BE225" s="150">
        <f t="shared" si="34"/>
        <v>0</v>
      </c>
      <c r="BF225" s="150">
        <f t="shared" si="35"/>
        <v>0</v>
      </c>
      <c r="BG225" s="150">
        <f t="shared" si="36"/>
        <v>0</v>
      </c>
      <c r="BH225" s="150">
        <f t="shared" si="37"/>
        <v>0</v>
      </c>
      <c r="BI225" s="150">
        <f t="shared" si="38"/>
        <v>0</v>
      </c>
      <c r="BJ225" s="2" t="s">
        <v>18</v>
      </c>
      <c r="BK225" s="150">
        <f t="shared" si="39"/>
        <v>0</v>
      </c>
      <c r="BL225" s="2" t="s">
        <v>144</v>
      </c>
      <c r="BM225" s="149" t="s">
        <v>1476</v>
      </c>
    </row>
    <row r="226" spans="1:65" s="17" customFormat="1" ht="16.5" customHeight="1">
      <c r="A226" s="13"/>
      <c r="B226" s="142"/>
      <c r="C226" s="242" t="s">
        <v>74</v>
      </c>
      <c r="D226" s="242" t="s">
        <v>191</v>
      </c>
      <c r="E226" s="243" t="s">
        <v>1477</v>
      </c>
      <c r="F226" s="244" t="s">
        <v>1478</v>
      </c>
      <c r="G226" s="245" t="s">
        <v>256</v>
      </c>
      <c r="H226" s="246">
        <v>1</v>
      </c>
      <c r="I226" s="163"/>
      <c r="J226" s="260">
        <f t="shared" si="30"/>
        <v>0</v>
      </c>
      <c r="K226" s="164"/>
      <c r="L226" s="165"/>
      <c r="M226" s="166"/>
      <c r="N226" s="167" t="s">
        <v>39</v>
      </c>
      <c r="O226" s="147">
        <v>0</v>
      </c>
      <c r="P226" s="147">
        <f t="shared" si="31"/>
        <v>0</v>
      </c>
      <c r="Q226" s="147">
        <v>0</v>
      </c>
      <c r="R226" s="147">
        <f t="shared" si="32"/>
        <v>0</v>
      </c>
      <c r="S226" s="147">
        <v>0</v>
      </c>
      <c r="T226" s="148">
        <f t="shared" si="33"/>
        <v>0</v>
      </c>
      <c r="U226" s="13"/>
      <c r="V226" s="13"/>
      <c r="W226" s="13"/>
      <c r="X226" s="13"/>
      <c r="Y226" s="13"/>
      <c r="Z226" s="13"/>
      <c r="AA226" s="13"/>
      <c r="AB226" s="13"/>
      <c r="AC226" s="13"/>
      <c r="AD226" s="13"/>
      <c r="AE226" s="13"/>
      <c r="AR226" s="149" t="s">
        <v>194</v>
      </c>
      <c r="AT226" s="149" t="s">
        <v>191</v>
      </c>
      <c r="AU226" s="149" t="s">
        <v>18</v>
      </c>
      <c r="AY226" s="2" t="s">
        <v>137</v>
      </c>
      <c r="BE226" s="150">
        <f t="shared" si="34"/>
        <v>0</v>
      </c>
      <c r="BF226" s="150">
        <f t="shared" si="35"/>
        <v>0</v>
      </c>
      <c r="BG226" s="150">
        <f t="shared" si="36"/>
        <v>0</v>
      </c>
      <c r="BH226" s="150">
        <f t="shared" si="37"/>
        <v>0</v>
      </c>
      <c r="BI226" s="150">
        <f t="shared" si="38"/>
        <v>0</v>
      </c>
      <c r="BJ226" s="2" t="s">
        <v>18</v>
      </c>
      <c r="BK226" s="150">
        <f t="shared" si="39"/>
        <v>0</v>
      </c>
      <c r="BL226" s="2" t="s">
        <v>144</v>
      </c>
      <c r="BM226" s="149" t="s">
        <v>1479</v>
      </c>
    </row>
    <row r="227" spans="1:65" s="17" customFormat="1" ht="16.5" customHeight="1">
      <c r="A227" s="13"/>
      <c r="B227" s="142"/>
      <c r="C227" s="242" t="s">
        <v>74</v>
      </c>
      <c r="D227" s="242" t="s">
        <v>191</v>
      </c>
      <c r="E227" s="243" t="s">
        <v>1480</v>
      </c>
      <c r="F227" s="244" t="s">
        <v>1481</v>
      </c>
      <c r="G227" s="245" t="s">
        <v>256</v>
      </c>
      <c r="H227" s="246">
        <v>13</v>
      </c>
      <c r="I227" s="163"/>
      <c r="J227" s="260">
        <f t="shared" si="30"/>
        <v>0</v>
      </c>
      <c r="K227" s="164"/>
      <c r="L227" s="165"/>
      <c r="M227" s="166"/>
      <c r="N227" s="167" t="s">
        <v>39</v>
      </c>
      <c r="O227" s="147">
        <v>0</v>
      </c>
      <c r="P227" s="147">
        <f t="shared" si="31"/>
        <v>0</v>
      </c>
      <c r="Q227" s="147">
        <v>0</v>
      </c>
      <c r="R227" s="147">
        <f t="shared" si="32"/>
        <v>0</v>
      </c>
      <c r="S227" s="147">
        <v>0</v>
      </c>
      <c r="T227" s="148">
        <f t="shared" si="33"/>
        <v>0</v>
      </c>
      <c r="U227" s="13"/>
      <c r="V227" s="13"/>
      <c r="W227" s="13"/>
      <c r="X227" s="13"/>
      <c r="Y227" s="13"/>
      <c r="Z227" s="13"/>
      <c r="AA227" s="13"/>
      <c r="AB227" s="13"/>
      <c r="AC227" s="13"/>
      <c r="AD227" s="13"/>
      <c r="AE227" s="13"/>
      <c r="AR227" s="149" t="s">
        <v>194</v>
      </c>
      <c r="AT227" s="149" t="s">
        <v>191</v>
      </c>
      <c r="AU227" s="149" t="s">
        <v>18</v>
      </c>
      <c r="AY227" s="2" t="s">
        <v>137</v>
      </c>
      <c r="BE227" s="150">
        <f t="shared" si="34"/>
        <v>0</v>
      </c>
      <c r="BF227" s="150">
        <f t="shared" si="35"/>
        <v>0</v>
      </c>
      <c r="BG227" s="150">
        <f t="shared" si="36"/>
        <v>0</v>
      </c>
      <c r="BH227" s="150">
        <f t="shared" si="37"/>
        <v>0</v>
      </c>
      <c r="BI227" s="150">
        <f t="shared" si="38"/>
        <v>0</v>
      </c>
      <c r="BJ227" s="2" t="s">
        <v>18</v>
      </c>
      <c r="BK227" s="150">
        <f t="shared" si="39"/>
        <v>0</v>
      </c>
      <c r="BL227" s="2" t="s">
        <v>144</v>
      </c>
      <c r="BM227" s="149" t="s">
        <v>1482</v>
      </c>
    </row>
    <row r="228" spans="1:65" s="17" customFormat="1" ht="16.5" customHeight="1">
      <c r="A228" s="13"/>
      <c r="B228" s="142"/>
      <c r="C228" s="242" t="s">
        <v>74</v>
      </c>
      <c r="D228" s="242" t="s">
        <v>191</v>
      </c>
      <c r="E228" s="243" t="s">
        <v>1480</v>
      </c>
      <c r="F228" s="244" t="s">
        <v>1481</v>
      </c>
      <c r="G228" s="245" t="s">
        <v>256</v>
      </c>
      <c r="H228" s="246">
        <v>5</v>
      </c>
      <c r="I228" s="163"/>
      <c r="J228" s="260">
        <f t="shared" si="30"/>
        <v>0</v>
      </c>
      <c r="K228" s="164"/>
      <c r="L228" s="165"/>
      <c r="M228" s="166"/>
      <c r="N228" s="167" t="s">
        <v>39</v>
      </c>
      <c r="O228" s="147">
        <v>0</v>
      </c>
      <c r="P228" s="147">
        <f t="shared" si="31"/>
        <v>0</v>
      </c>
      <c r="Q228" s="147">
        <v>0</v>
      </c>
      <c r="R228" s="147">
        <f t="shared" si="32"/>
        <v>0</v>
      </c>
      <c r="S228" s="147">
        <v>0</v>
      </c>
      <c r="T228" s="148">
        <f t="shared" si="33"/>
        <v>0</v>
      </c>
      <c r="U228" s="13"/>
      <c r="V228" s="13"/>
      <c r="W228" s="13"/>
      <c r="X228" s="13"/>
      <c r="Y228" s="13"/>
      <c r="Z228" s="13"/>
      <c r="AA228" s="13"/>
      <c r="AB228" s="13"/>
      <c r="AC228" s="13"/>
      <c r="AD228" s="13"/>
      <c r="AE228" s="13"/>
      <c r="AR228" s="149" t="s">
        <v>194</v>
      </c>
      <c r="AT228" s="149" t="s">
        <v>191</v>
      </c>
      <c r="AU228" s="149" t="s">
        <v>18</v>
      </c>
      <c r="AY228" s="2" t="s">
        <v>137</v>
      </c>
      <c r="BE228" s="150">
        <f t="shared" si="34"/>
        <v>0</v>
      </c>
      <c r="BF228" s="150">
        <f t="shared" si="35"/>
        <v>0</v>
      </c>
      <c r="BG228" s="150">
        <f t="shared" si="36"/>
        <v>0</v>
      </c>
      <c r="BH228" s="150">
        <f t="shared" si="37"/>
        <v>0</v>
      </c>
      <c r="BI228" s="150">
        <f t="shared" si="38"/>
        <v>0</v>
      </c>
      <c r="BJ228" s="2" t="s">
        <v>18</v>
      </c>
      <c r="BK228" s="150">
        <f t="shared" si="39"/>
        <v>0</v>
      </c>
      <c r="BL228" s="2" t="s">
        <v>144</v>
      </c>
      <c r="BM228" s="149" t="s">
        <v>1483</v>
      </c>
    </row>
    <row r="229" spans="1:65" s="17" customFormat="1" ht="16.5" customHeight="1">
      <c r="A229" s="13"/>
      <c r="B229" s="142"/>
      <c r="C229" s="242" t="s">
        <v>74</v>
      </c>
      <c r="D229" s="242" t="s">
        <v>191</v>
      </c>
      <c r="E229" s="243" t="s">
        <v>1484</v>
      </c>
      <c r="F229" s="244" t="s">
        <v>1485</v>
      </c>
      <c r="G229" s="245" t="s">
        <v>256</v>
      </c>
      <c r="H229" s="246">
        <v>3</v>
      </c>
      <c r="I229" s="163"/>
      <c r="J229" s="260">
        <f t="shared" si="30"/>
        <v>0</v>
      </c>
      <c r="K229" s="164"/>
      <c r="L229" s="165"/>
      <c r="M229" s="166"/>
      <c r="N229" s="167" t="s">
        <v>39</v>
      </c>
      <c r="O229" s="147">
        <v>0</v>
      </c>
      <c r="P229" s="147">
        <f t="shared" si="31"/>
        <v>0</v>
      </c>
      <c r="Q229" s="147">
        <v>0</v>
      </c>
      <c r="R229" s="147">
        <f t="shared" si="32"/>
        <v>0</v>
      </c>
      <c r="S229" s="147">
        <v>0</v>
      </c>
      <c r="T229" s="148">
        <f t="shared" si="33"/>
        <v>0</v>
      </c>
      <c r="U229" s="13"/>
      <c r="V229" s="13"/>
      <c r="W229" s="13"/>
      <c r="X229" s="13"/>
      <c r="Y229" s="13"/>
      <c r="Z229" s="13"/>
      <c r="AA229" s="13"/>
      <c r="AB229" s="13"/>
      <c r="AC229" s="13"/>
      <c r="AD229" s="13"/>
      <c r="AE229" s="13"/>
      <c r="AR229" s="149" t="s">
        <v>194</v>
      </c>
      <c r="AT229" s="149" t="s">
        <v>191</v>
      </c>
      <c r="AU229" s="149" t="s">
        <v>18</v>
      </c>
      <c r="AY229" s="2" t="s">
        <v>137</v>
      </c>
      <c r="BE229" s="150">
        <f t="shared" si="34"/>
        <v>0</v>
      </c>
      <c r="BF229" s="150">
        <f t="shared" si="35"/>
        <v>0</v>
      </c>
      <c r="BG229" s="150">
        <f t="shared" si="36"/>
        <v>0</v>
      </c>
      <c r="BH229" s="150">
        <f t="shared" si="37"/>
        <v>0</v>
      </c>
      <c r="BI229" s="150">
        <f t="shared" si="38"/>
        <v>0</v>
      </c>
      <c r="BJ229" s="2" t="s">
        <v>18</v>
      </c>
      <c r="BK229" s="150">
        <f t="shared" si="39"/>
        <v>0</v>
      </c>
      <c r="BL229" s="2" t="s">
        <v>144</v>
      </c>
      <c r="BM229" s="149" t="s">
        <v>1486</v>
      </c>
    </row>
    <row r="230" spans="1:65" s="17" customFormat="1" ht="16.5" customHeight="1">
      <c r="A230" s="13"/>
      <c r="B230" s="142"/>
      <c r="C230" s="242" t="s">
        <v>74</v>
      </c>
      <c r="D230" s="242" t="s">
        <v>191</v>
      </c>
      <c r="E230" s="243" t="s">
        <v>1487</v>
      </c>
      <c r="F230" s="244" t="s">
        <v>1488</v>
      </c>
      <c r="G230" s="245" t="s">
        <v>256</v>
      </c>
      <c r="H230" s="246">
        <v>1</v>
      </c>
      <c r="I230" s="163"/>
      <c r="J230" s="260">
        <f t="shared" si="30"/>
        <v>0</v>
      </c>
      <c r="K230" s="164"/>
      <c r="L230" s="165"/>
      <c r="M230" s="166"/>
      <c r="N230" s="167" t="s">
        <v>39</v>
      </c>
      <c r="O230" s="147">
        <v>0</v>
      </c>
      <c r="P230" s="147">
        <f t="shared" si="31"/>
        <v>0</v>
      </c>
      <c r="Q230" s="147">
        <v>0</v>
      </c>
      <c r="R230" s="147">
        <f t="shared" si="32"/>
        <v>0</v>
      </c>
      <c r="S230" s="147">
        <v>0</v>
      </c>
      <c r="T230" s="148">
        <f t="shared" si="33"/>
        <v>0</v>
      </c>
      <c r="U230" s="13"/>
      <c r="V230" s="13"/>
      <c r="W230" s="13"/>
      <c r="X230" s="13"/>
      <c r="Y230" s="13"/>
      <c r="Z230" s="13"/>
      <c r="AA230" s="13"/>
      <c r="AB230" s="13"/>
      <c r="AC230" s="13"/>
      <c r="AD230" s="13"/>
      <c r="AE230" s="13"/>
      <c r="AR230" s="149" t="s">
        <v>194</v>
      </c>
      <c r="AT230" s="149" t="s">
        <v>191</v>
      </c>
      <c r="AU230" s="149" t="s">
        <v>18</v>
      </c>
      <c r="AY230" s="2" t="s">
        <v>137</v>
      </c>
      <c r="BE230" s="150">
        <f t="shared" si="34"/>
        <v>0</v>
      </c>
      <c r="BF230" s="150">
        <f t="shared" si="35"/>
        <v>0</v>
      </c>
      <c r="BG230" s="150">
        <f t="shared" si="36"/>
        <v>0</v>
      </c>
      <c r="BH230" s="150">
        <f t="shared" si="37"/>
        <v>0</v>
      </c>
      <c r="BI230" s="150">
        <f t="shared" si="38"/>
        <v>0</v>
      </c>
      <c r="BJ230" s="2" t="s">
        <v>18</v>
      </c>
      <c r="BK230" s="150">
        <f t="shared" si="39"/>
        <v>0</v>
      </c>
      <c r="BL230" s="2" t="s">
        <v>144</v>
      </c>
      <c r="BM230" s="149" t="s">
        <v>1489</v>
      </c>
    </row>
    <row r="231" spans="1:65" s="17" customFormat="1" ht="16.5" customHeight="1">
      <c r="A231" s="13"/>
      <c r="B231" s="142"/>
      <c r="C231" s="242" t="s">
        <v>74</v>
      </c>
      <c r="D231" s="242" t="s">
        <v>191</v>
      </c>
      <c r="E231" s="243" t="s">
        <v>1490</v>
      </c>
      <c r="F231" s="244" t="s">
        <v>1491</v>
      </c>
      <c r="G231" s="245" t="s">
        <v>256</v>
      </c>
      <c r="H231" s="246">
        <v>50</v>
      </c>
      <c r="I231" s="163"/>
      <c r="J231" s="260">
        <f t="shared" si="30"/>
        <v>0</v>
      </c>
      <c r="K231" s="164"/>
      <c r="L231" s="165"/>
      <c r="M231" s="166"/>
      <c r="N231" s="167" t="s">
        <v>39</v>
      </c>
      <c r="O231" s="147">
        <v>0</v>
      </c>
      <c r="P231" s="147">
        <f t="shared" si="31"/>
        <v>0</v>
      </c>
      <c r="Q231" s="147">
        <v>0</v>
      </c>
      <c r="R231" s="147">
        <f t="shared" si="32"/>
        <v>0</v>
      </c>
      <c r="S231" s="147">
        <v>0</v>
      </c>
      <c r="T231" s="148">
        <f t="shared" si="33"/>
        <v>0</v>
      </c>
      <c r="U231" s="13"/>
      <c r="V231" s="13"/>
      <c r="W231" s="13"/>
      <c r="X231" s="13"/>
      <c r="Y231" s="13"/>
      <c r="Z231" s="13"/>
      <c r="AA231" s="13"/>
      <c r="AB231" s="13"/>
      <c r="AC231" s="13"/>
      <c r="AD231" s="13"/>
      <c r="AE231" s="13"/>
      <c r="AR231" s="149" t="s">
        <v>194</v>
      </c>
      <c r="AT231" s="149" t="s">
        <v>191</v>
      </c>
      <c r="AU231" s="149" t="s">
        <v>18</v>
      </c>
      <c r="AY231" s="2" t="s">
        <v>137</v>
      </c>
      <c r="BE231" s="150">
        <f t="shared" si="34"/>
        <v>0</v>
      </c>
      <c r="BF231" s="150">
        <f t="shared" si="35"/>
        <v>0</v>
      </c>
      <c r="BG231" s="150">
        <f t="shared" si="36"/>
        <v>0</v>
      </c>
      <c r="BH231" s="150">
        <f t="shared" si="37"/>
        <v>0</v>
      </c>
      <c r="BI231" s="150">
        <f t="shared" si="38"/>
        <v>0</v>
      </c>
      <c r="BJ231" s="2" t="s">
        <v>18</v>
      </c>
      <c r="BK231" s="150">
        <f t="shared" si="39"/>
        <v>0</v>
      </c>
      <c r="BL231" s="2" t="s">
        <v>144</v>
      </c>
      <c r="BM231" s="149" t="s">
        <v>1492</v>
      </c>
    </row>
    <row r="232" spans="1:65" s="17" customFormat="1" ht="21.75" customHeight="1">
      <c r="A232" s="13"/>
      <c r="B232" s="142"/>
      <c r="C232" s="242" t="s">
        <v>74</v>
      </c>
      <c r="D232" s="242" t="s">
        <v>191</v>
      </c>
      <c r="E232" s="243" t="s">
        <v>1493</v>
      </c>
      <c r="F232" s="244" t="s">
        <v>1494</v>
      </c>
      <c r="G232" s="245" t="s">
        <v>256</v>
      </c>
      <c r="H232" s="246">
        <v>19</v>
      </c>
      <c r="I232" s="163"/>
      <c r="J232" s="260">
        <f t="shared" si="30"/>
        <v>0</v>
      </c>
      <c r="K232" s="164"/>
      <c r="L232" s="165"/>
      <c r="M232" s="166"/>
      <c r="N232" s="167" t="s">
        <v>39</v>
      </c>
      <c r="O232" s="147">
        <v>0</v>
      </c>
      <c r="P232" s="147">
        <f t="shared" si="31"/>
        <v>0</v>
      </c>
      <c r="Q232" s="147">
        <v>0</v>
      </c>
      <c r="R232" s="147">
        <f t="shared" si="32"/>
        <v>0</v>
      </c>
      <c r="S232" s="147">
        <v>0</v>
      </c>
      <c r="T232" s="148">
        <f t="shared" si="33"/>
        <v>0</v>
      </c>
      <c r="U232" s="13"/>
      <c r="V232" s="13"/>
      <c r="W232" s="13"/>
      <c r="X232" s="13"/>
      <c r="Y232" s="13"/>
      <c r="Z232" s="13"/>
      <c r="AA232" s="13"/>
      <c r="AB232" s="13"/>
      <c r="AC232" s="13"/>
      <c r="AD232" s="13"/>
      <c r="AE232" s="13"/>
      <c r="AR232" s="149" t="s">
        <v>194</v>
      </c>
      <c r="AT232" s="149" t="s">
        <v>191</v>
      </c>
      <c r="AU232" s="149" t="s">
        <v>18</v>
      </c>
      <c r="AY232" s="2" t="s">
        <v>137</v>
      </c>
      <c r="BE232" s="150">
        <f t="shared" si="34"/>
        <v>0</v>
      </c>
      <c r="BF232" s="150">
        <f t="shared" si="35"/>
        <v>0</v>
      </c>
      <c r="BG232" s="150">
        <f t="shared" si="36"/>
        <v>0</v>
      </c>
      <c r="BH232" s="150">
        <f t="shared" si="37"/>
        <v>0</v>
      </c>
      <c r="BI232" s="150">
        <f t="shared" si="38"/>
        <v>0</v>
      </c>
      <c r="BJ232" s="2" t="s">
        <v>18</v>
      </c>
      <c r="BK232" s="150">
        <f t="shared" si="39"/>
        <v>0</v>
      </c>
      <c r="BL232" s="2" t="s">
        <v>144</v>
      </c>
      <c r="BM232" s="149" t="s">
        <v>1495</v>
      </c>
    </row>
    <row r="233" spans="1:65" s="17" customFormat="1" ht="37.9" customHeight="1">
      <c r="A233" s="13"/>
      <c r="B233" s="142"/>
      <c r="C233" s="242" t="s">
        <v>85</v>
      </c>
      <c r="D233" s="242" t="s">
        <v>191</v>
      </c>
      <c r="E233" s="243" t="s">
        <v>1496</v>
      </c>
      <c r="F233" s="244" t="s">
        <v>1497</v>
      </c>
      <c r="G233" s="245" t="s">
        <v>829</v>
      </c>
      <c r="H233" s="246">
        <v>1</v>
      </c>
      <c r="I233" s="163"/>
      <c r="J233" s="260">
        <f t="shared" si="30"/>
        <v>0</v>
      </c>
      <c r="K233" s="164"/>
      <c r="L233" s="165"/>
      <c r="M233" s="166"/>
      <c r="N233" s="167" t="s">
        <v>39</v>
      </c>
      <c r="O233" s="147">
        <v>0</v>
      </c>
      <c r="P233" s="147">
        <f t="shared" si="31"/>
        <v>0</v>
      </c>
      <c r="Q233" s="147">
        <v>0</v>
      </c>
      <c r="R233" s="147">
        <f t="shared" si="32"/>
        <v>0</v>
      </c>
      <c r="S233" s="147">
        <v>0</v>
      </c>
      <c r="T233" s="148">
        <f t="shared" si="33"/>
        <v>0</v>
      </c>
      <c r="U233" s="13"/>
      <c r="V233" s="13"/>
      <c r="W233" s="13"/>
      <c r="X233" s="13"/>
      <c r="Y233" s="13"/>
      <c r="Z233" s="13"/>
      <c r="AA233" s="13"/>
      <c r="AB233" s="13"/>
      <c r="AC233" s="13"/>
      <c r="AD233" s="13"/>
      <c r="AE233" s="13"/>
      <c r="AR233" s="149" t="s">
        <v>194</v>
      </c>
      <c r="AT233" s="149" t="s">
        <v>191</v>
      </c>
      <c r="AU233" s="149" t="s">
        <v>18</v>
      </c>
      <c r="AY233" s="2" t="s">
        <v>137</v>
      </c>
      <c r="BE233" s="150">
        <f t="shared" si="34"/>
        <v>0</v>
      </c>
      <c r="BF233" s="150">
        <f t="shared" si="35"/>
        <v>0</v>
      </c>
      <c r="BG233" s="150">
        <f t="shared" si="36"/>
        <v>0</v>
      </c>
      <c r="BH233" s="150">
        <f t="shared" si="37"/>
        <v>0</v>
      </c>
      <c r="BI233" s="150">
        <f t="shared" si="38"/>
        <v>0</v>
      </c>
      <c r="BJ233" s="2" t="s">
        <v>18</v>
      </c>
      <c r="BK233" s="150">
        <f t="shared" si="39"/>
        <v>0</v>
      </c>
      <c r="BL233" s="2" t="s">
        <v>144</v>
      </c>
      <c r="BM233" s="149" t="s">
        <v>1498</v>
      </c>
    </row>
    <row r="234" spans="1:65" s="17" customFormat="1" ht="16.5" customHeight="1">
      <c r="A234" s="13"/>
      <c r="B234" s="142"/>
      <c r="C234" s="242" t="s">
        <v>85</v>
      </c>
      <c r="D234" s="242" t="s">
        <v>191</v>
      </c>
      <c r="E234" s="243" t="s">
        <v>1499</v>
      </c>
      <c r="F234" s="244" t="s">
        <v>1500</v>
      </c>
      <c r="G234" s="245" t="s">
        <v>256</v>
      </c>
      <c r="H234" s="246">
        <v>54</v>
      </c>
      <c r="I234" s="163"/>
      <c r="J234" s="260">
        <f t="shared" si="30"/>
        <v>0</v>
      </c>
      <c r="K234" s="164"/>
      <c r="L234" s="165"/>
      <c r="M234" s="166"/>
      <c r="N234" s="167" t="s">
        <v>39</v>
      </c>
      <c r="O234" s="147">
        <v>0</v>
      </c>
      <c r="P234" s="147">
        <f t="shared" si="31"/>
        <v>0</v>
      </c>
      <c r="Q234" s="147">
        <v>0</v>
      </c>
      <c r="R234" s="147">
        <f t="shared" si="32"/>
        <v>0</v>
      </c>
      <c r="S234" s="147">
        <v>0</v>
      </c>
      <c r="T234" s="148">
        <f t="shared" si="33"/>
        <v>0</v>
      </c>
      <c r="U234" s="13"/>
      <c r="V234" s="13"/>
      <c r="W234" s="13"/>
      <c r="X234" s="13"/>
      <c r="Y234" s="13"/>
      <c r="Z234" s="13"/>
      <c r="AA234" s="13"/>
      <c r="AB234" s="13"/>
      <c r="AC234" s="13"/>
      <c r="AD234" s="13"/>
      <c r="AE234" s="13"/>
      <c r="AR234" s="149" t="s">
        <v>194</v>
      </c>
      <c r="AT234" s="149" t="s">
        <v>191</v>
      </c>
      <c r="AU234" s="149" t="s">
        <v>18</v>
      </c>
      <c r="AY234" s="2" t="s">
        <v>137</v>
      </c>
      <c r="BE234" s="150">
        <f t="shared" si="34"/>
        <v>0</v>
      </c>
      <c r="BF234" s="150">
        <f t="shared" si="35"/>
        <v>0</v>
      </c>
      <c r="BG234" s="150">
        <f t="shared" si="36"/>
        <v>0</v>
      </c>
      <c r="BH234" s="150">
        <f t="shared" si="37"/>
        <v>0</v>
      </c>
      <c r="BI234" s="150">
        <f t="shared" si="38"/>
        <v>0</v>
      </c>
      <c r="BJ234" s="2" t="s">
        <v>18</v>
      </c>
      <c r="BK234" s="150">
        <f t="shared" si="39"/>
        <v>0</v>
      </c>
      <c r="BL234" s="2" t="s">
        <v>144</v>
      </c>
      <c r="BM234" s="149" t="s">
        <v>1501</v>
      </c>
    </row>
    <row r="235" spans="1:65" s="17" customFormat="1" ht="16.5" customHeight="1">
      <c r="A235" s="13"/>
      <c r="B235" s="142"/>
      <c r="C235" s="242" t="s">
        <v>85</v>
      </c>
      <c r="D235" s="242" t="s">
        <v>191</v>
      </c>
      <c r="E235" s="243" t="s">
        <v>1502</v>
      </c>
      <c r="F235" s="244" t="s">
        <v>1503</v>
      </c>
      <c r="G235" s="245" t="s">
        <v>256</v>
      </c>
      <c r="H235" s="246">
        <v>18</v>
      </c>
      <c r="I235" s="163"/>
      <c r="J235" s="260">
        <f t="shared" si="30"/>
        <v>0</v>
      </c>
      <c r="K235" s="164"/>
      <c r="L235" s="165"/>
      <c r="M235" s="166"/>
      <c r="N235" s="167" t="s">
        <v>39</v>
      </c>
      <c r="O235" s="147">
        <v>0</v>
      </c>
      <c r="P235" s="147">
        <f t="shared" si="31"/>
        <v>0</v>
      </c>
      <c r="Q235" s="147">
        <v>0</v>
      </c>
      <c r="R235" s="147">
        <f t="shared" si="32"/>
        <v>0</v>
      </c>
      <c r="S235" s="147">
        <v>0</v>
      </c>
      <c r="T235" s="148">
        <f t="shared" si="33"/>
        <v>0</v>
      </c>
      <c r="U235" s="13"/>
      <c r="V235" s="13"/>
      <c r="W235" s="13"/>
      <c r="X235" s="13"/>
      <c r="Y235" s="13"/>
      <c r="Z235" s="13"/>
      <c r="AA235" s="13"/>
      <c r="AB235" s="13"/>
      <c r="AC235" s="13"/>
      <c r="AD235" s="13"/>
      <c r="AE235" s="13"/>
      <c r="AR235" s="149" t="s">
        <v>194</v>
      </c>
      <c r="AT235" s="149" t="s">
        <v>191</v>
      </c>
      <c r="AU235" s="149" t="s">
        <v>18</v>
      </c>
      <c r="AY235" s="2" t="s">
        <v>137</v>
      </c>
      <c r="BE235" s="150">
        <f t="shared" si="34"/>
        <v>0</v>
      </c>
      <c r="BF235" s="150">
        <f t="shared" si="35"/>
        <v>0</v>
      </c>
      <c r="BG235" s="150">
        <f t="shared" si="36"/>
        <v>0</v>
      </c>
      <c r="BH235" s="150">
        <f t="shared" si="37"/>
        <v>0</v>
      </c>
      <c r="BI235" s="150">
        <f t="shared" si="38"/>
        <v>0</v>
      </c>
      <c r="BJ235" s="2" t="s">
        <v>18</v>
      </c>
      <c r="BK235" s="150">
        <f t="shared" si="39"/>
        <v>0</v>
      </c>
      <c r="BL235" s="2" t="s">
        <v>144</v>
      </c>
      <c r="BM235" s="149" t="s">
        <v>1504</v>
      </c>
    </row>
    <row r="236" spans="1:65" s="129" customFormat="1" ht="25.9" customHeight="1">
      <c r="B236" s="130"/>
      <c r="C236" s="222"/>
      <c r="D236" s="223" t="s">
        <v>73</v>
      </c>
      <c r="E236" s="224" t="s">
        <v>945</v>
      </c>
      <c r="F236" s="224" t="s">
        <v>946</v>
      </c>
      <c r="G236" s="222"/>
      <c r="H236" s="222"/>
      <c r="I236" s="172"/>
      <c r="J236" s="257">
        <f>BK236</f>
        <v>0</v>
      </c>
      <c r="L236" s="130"/>
      <c r="M236" s="134"/>
      <c r="N236" s="135"/>
      <c r="O236" s="135"/>
      <c r="P236" s="136">
        <f>SUM(P237:P277)</f>
        <v>0</v>
      </c>
      <c r="Q236" s="135"/>
      <c r="R236" s="136">
        <f>SUM(R237:R277)</f>
        <v>0</v>
      </c>
      <c r="S236" s="135"/>
      <c r="T236" s="137">
        <f>SUM(T237:T277)</f>
        <v>0</v>
      </c>
      <c r="AR236" s="131" t="s">
        <v>18</v>
      </c>
      <c r="AT236" s="138" t="s">
        <v>73</v>
      </c>
      <c r="AU236" s="138" t="s">
        <v>74</v>
      </c>
      <c r="AY236" s="131" t="s">
        <v>137</v>
      </c>
      <c r="BK236" s="139">
        <f>SUM(BK237:BK277)</f>
        <v>0</v>
      </c>
    </row>
    <row r="237" spans="1:65" s="17" customFormat="1" ht="16.5" customHeight="1">
      <c r="A237" s="13"/>
      <c r="B237" s="142"/>
      <c r="C237" s="242" t="s">
        <v>139</v>
      </c>
      <c r="D237" s="242" t="s">
        <v>191</v>
      </c>
      <c r="E237" s="243" t="s">
        <v>1505</v>
      </c>
      <c r="F237" s="244" t="s">
        <v>1506</v>
      </c>
      <c r="G237" s="245" t="s">
        <v>276</v>
      </c>
      <c r="H237" s="246">
        <v>110</v>
      </c>
      <c r="I237" s="163"/>
      <c r="J237" s="260">
        <f t="shared" ref="J237:J277" si="40">ROUND(I237*H237,2)</f>
        <v>0</v>
      </c>
      <c r="K237" s="164"/>
      <c r="L237" s="165"/>
      <c r="M237" s="166"/>
      <c r="N237" s="167" t="s">
        <v>39</v>
      </c>
      <c r="O237" s="147">
        <v>0</v>
      </c>
      <c r="P237" s="147">
        <f t="shared" ref="P237:P277" si="41">O237*H237</f>
        <v>0</v>
      </c>
      <c r="Q237" s="147">
        <v>0</v>
      </c>
      <c r="R237" s="147">
        <f t="shared" ref="R237:R277" si="42">Q237*H237</f>
        <v>0</v>
      </c>
      <c r="S237" s="147">
        <v>0</v>
      </c>
      <c r="T237" s="148">
        <f t="shared" ref="T237:T277" si="43">S237*H237</f>
        <v>0</v>
      </c>
      <c r="U237" s="13"/>
      <c r="V237" s="13"/>
      <c r="W237" s="13"/>
      <c r="X237" s="13"/>
      <c r="Y237" s="13"/>
      <c r="Z237" s="13"/>
      <c r="AA237" s="13"/>
      <c r="AB237" s="13"/>
      <c r="AC237" s="13"/>
      <c r="AD237" s="13"/>
      <c r="AE237" s="13"/>
      <c r="AR237" s="149" t="s">
        <v>194</v>
      </c>
      <c r="AT237" s="149" t="s">
        <v>191</v>
      </c>
      <c r="AU237" s="149" t="s">
        <v>18</v>
      </c>
      <c r="AY237" s="2" t="s">
        <v>137</v>
      </c>
      <c r="BE237" s="150">
        <f t="shared" ref="BE237:BE277" si="44">IF(N237="základní",J237,0)</f>
        <v>0</v>
      </c>
      <c r="BF237" s="150">
        <f t="shared" ref="BF237:BF277" si="45">IF(N237="snížená",J237,0)</f>
        <v>0</v>
      </c>
      <c r="BG237" s="150">
        <f t="shared" ref="BG237:BG277" si="46">IF(N237="zákl. přenesená",J237,0)</f>
        <v>0</v>
      </c>
      <c r="BH237" s="150">
        <f t="shared" ref="BH237:BH277" si="47">IF(N237="sníž. přenesená",J237,0)</f>
        <v>0</v>
      </c>
      <c r="BI237" s="150">
        <f t="shared" ref="BI237:BI277" si="48">IF(N237="nulová",J237,0)</f>
        <v>0</v>
      </c>
      <c r="BJ237" s="2" t="s">
        <v>18</v>
      </c>
      <c r="BK237" s="150">
        <f t="shared" ref="BK237:BK277" si="49">ROUND(I237*H237,2)</f>
        <v>0</v>
      </c>
      <c r="BL237" s="2" t="s">
        <v>144</v>
      </c>
      <c r="BM237" s="149" t="s">
        <v>1507</v>
      </c>
    </row>
    <row r="238" spans="1:65" s="17" customFormat="1" ht="16.5" customHeight="1">
      <c r="A238" s="13"/>
      <c r="B238" s="142"/>
      <c r="C238" s="226" t="s">
        <v>74</v>
      </c>
      <c r="D238" s="226" t="s">
        <v>140</v>
      </c>
      <c r="E238" s="227" t="s">
        <v>1508</v>
      </c>
      <c r="F238" s="228" t="s">
        <v>1509</v>
      </c>
      <c r="G238" s="229" t="s">
        <v>276</v>
      </c>
      <c r="H238" s="230">
        <v>110</v>
      </c>
      <c r="I238" s="143"/>
      <c r="J238" s="259">
        <f t="shared" si="40"/>
        <v>0</v>
      </c>
      <c r="K238" s="144"/>
      <c r="L238" s="14"/>
      <c r="M238" s="145"/>
      <c r="N238" s="146" t="s">
        <v>39</v>
      </c>
      <c r="O238" s="147">
        <v>0</v>
      </c>
      <c r="P238" s="147">
        <f t="shared" si="41"/>
        <v>0</v>
      </c>
      <c r="Q238" s="147">
        <v>0</v>
      </c>
      <c r="R238" s="147">
        <f t="shared" si="42"/>
        <v>0</v>
      </c>
      <c r="S238" s="147">
        <v>0</v>
      </c>
      <c r="T238" s="148">
        <f t="shared" si="43"/>
        <v>0</v>
      </c>
      <c r="U238" s="13"/>
      <c r="V238" s="13"/>
      <c r="W238" s="13"/>
      <c r="X238" s="13"/>
      <c r="Y238" s="13"/>
      <c r="Z238" s="13"/>
      <c r="AA238" s="13"/>
      <c r="AB238" s="13"/>
      <c r="AC238" s="13"/>
      <c r="AD238" s="13"/>
      <c r="AE238" s="13"/>
      <c r="AR238" s="149" t="s">
        <v>144</v>
      </c>
      <c r="AT238" s="149" t="s">
        <v>140</v>
      </c>
      <c r="AU238" s="149" t="s">
        <v>18</v>
      </c>
      <c r="AY238" s="2" t="s">
        <v>137</v>
      </c>
      <c r="BE238" s="150">
        <f t="shared" si="44"/>
        <v>0</v>
      </c>
      <c r="BF238" s="150">
        <f t="shared" si="45"/>
        <v>0</v>
      </c>
      <c r="BG238" s="150">
        <f t="shared" si="46"/>
        <v>0</v>
      </c>
      <c r="BH238" s="150">
        <f t="shared" si="47"/>
        <v>0</v>
      </c>
      <c r="BI238" s="150">
        <f t="shared" si="48"/>
        <v>0</v>
      </c>
      <c r="BJ238" s="2" t="s">
        <v>18</v>
      </c>
      <c r="BK238" s="150">
        <f t="shared" si="49"/>
        <v>0</v>
      </c>
      <c r="BL238" s="2" t="s">
        <v>144</v>
      </c>
      <c r="BM238" s="149" t="s">
        <v>1510</v>
      </c>
    </row>
    <row r="239" spans="1:65" s="17" customFormat="1" ht="16.5" customHeight="1">
      <c r="A239" s="13"/>
      <c r="B239" s="142"/>
      <c r="C239" s="242" t="s">
        <v>139</v>
      </c>
      <c r="D239" s="242" t="s">
        <v>191</v>
      </c>
      <c r="E239" s="243" t="s">
        <v>1511</v>
      </c>
      <c r="F239" s="244" t="s">
        <v>1512</v>
      </c>
      <c r="G239" s="245" t="s">
        <v>276</v>
      </c>
      <c r="H239" s="246">
        <v>43</v>
      </c>
      <c r="I239" s="163"/>
      <c r="J239" s="260">
        <f t="shared" si="40"/>
        <v>0</v>
      </c>
      <c r="K239" s="164"/>
      <c r="L239" s="165"/>
      <c r="M239" s="166"/>
      <c r="N239" s="167" t="s">
        <v>39</v>
      </c>
      <c r="O239" s="147">
        <v>0</v>
      </c>
      <c r="P239" s="147">
        <f t="shared" si="41"/>
        <v>0</v>
      </c>
      <c r="Q239" s="147">
        <v>0</v>
      </c>
      <c r="R239" s="147">
        <f t="shared" si="42"/>
        <v>0</v>
      </c>
      <c r="S239" s="147">
        <v>0</v>
      </c>
      <c r="T239" s="148">
        <f t="shared" si="43"/>
        <v>0</v>
      </c>
      <c r="U239" s="13"/>
      <c r="V239" s="13"/>
      <c r="W239" s="13"/>
      <c r="X239" s="13"/>
      <c r="Y239" s="13"/>
      <c r="Z239" s="13"/>
      <c r="AA239" s="13"/>
      <c r="AB239" s="13"/>
      <c r="AC239" s="13"/>
      <c r="AD239" s="13"/>
      <c r="AE239" s="13"/>
      <c r="AR239" s="149" t="s">
        <v>194</v>
      </c>
      <c r="AT239" s="149" t="s">
        <v>191</v>
      </c>
      <c r="AU239" s="149" t="s">
        <v>18</v>
      </c>
      <c r="AY239" s="2" t="s">
        <v>137</v>
      </c>
      <c r="BE239" s="150">
        <f t="shared" si="44"/>
        <v>0</v>
      </c>
      <c r="BF239" s="150">
        <f t="shared" si="45"/>
        <v>0</v>
      </c>
      <c r="BG239" s="150">
        <f t="shared" si="46"/>
        <v>0</v>
      </c>
      <c r="BH239" s="150">
        <f t="shared" si="47"/>
        <v>0</v>
      </c>
      <c r="BI239" s="150">
        <f t="shared" si="48"/>
        <v>0</v>
      </c>
      <c r="BJ239" s="2" t="s">
        <v>18</v>
      </c>
      <c r="BK239" s="150">
        <f t="shared" si="49"/>
        <v>0</v>
      </c>
      <c r="BL239" s="2" t="s">
        <v>144</v>
      </c>
      <c r="BM239" s="149" t="s">
        <v>1513</v>
      </c>
    </row>
    <row r="240" spans="1:65" s="17" customFormat="1" ht="16.5" customHeight="1">
      <c r="A240" s="13"/>
      <c r="B240" s="142"/>
      <c r="C240" s="226" t="s">
        <v>74</v>
      </c>
      <c r="D240" s="226" t="s">
        <v>140</v>
      </c>
      <c r="E240" s="227" t="s">
        <v>1514</v>
      </c>
      <c r="F240" s="228" t="s">
        <v>1515</v>
      </c>
      <c r="G240" s="229" t="s">
        <v>276</v>
      </c>
      <c r="H240" s="230">
        <v>43</v>
      </c>
      <c r="I240" s="143"/>
      <c r="J240" s="259">
        <f t="shared" si="40"/>
        <v>0</v>
      </c>
      <c r="K240" s="144"/>
      <c r="L240" s="14"/>
      <c r="M240" s="145"/>
      <c r="N240" s="146" t="s">
        <v>39</v>
      </c>
      <c r="O240" s="147">
        <v>0</v>
      </c>
      <c r="P240" s="147">
        <f t="shared" si="41"/>
        <v>0</v>
      </c>
      <c r="Q240" s="147">
        <v>0</v>
      </c>
      <c r="R240" s="147">
        <f t="shared" si="42"/>
        <v>0</v>
      </c>
      <c r="S240" s="147">
        <v>0</v>
      </c>
      <c r="T240" s="148">
        <f t="shared" si="43"/>
        <v>0</v>
      </c>
      <c r="U240" s="13"/>
      <c r="V240" s="13"/>
      <c r="W240" s="13"/>
      <c r="X240" s="13"/>
      <c r="Y240" s="13"/>
      <c r="Z240" s="13"/>
      <c r="AA240" s="13"/>
      <c r="AB240" s="13"/>
      <c r="AC240" s="13"/>
      <c r="AD240" s="13"/>
      <c r="AE240" s="13"/>
      <c r="AR240" s="149" t="s">
        <v>144</v>
      </c>
      <c r="AT240" s="149" t="s">
        <v>140</v>
      </c>
      <c r="AU240" s="149" t="s">
        <v>18</v>
      </c>
      <c r="AY240" s="2" t="s">
        <v>137</v>
      </c>
      <c r="BE240" s="150">
        <f t="shared" si="44"/>
        <v>0</v>
      </c>
      <c r="BF240" s="150">
        <f t="shared" si="45"/>
        <v>0</v>
      </c>
      <c r="BG240" s="150">
        <f t="shared" si="46"/>
        <v>0</v>
      </c>
      <c r="BH240" s="150">
        <f t="shared" si="47"/>
        <v>0</v>
      </c>
      <c r="BI240" s="150">
        <f t="shared" si="48"/>
        <v>0</v>
      </c>
      <c r="BJ240" s="2" t="s">
        <v>18</v>
      </c>
      <c r="BK240" s="150">
        <f t="shared" si="49"/>
        <v>0</v>
      </c>
      <c r="BL240" s="2" t="s">
        <v>144</v>
      </c>
      <c r="BM240" s="149" t="s">
        <v>1516</v>
      </c>
    </row>
    <row r="241" spans="1:65" s="17" customFormat="1" ht="16.5" customHeight="1">
      <c r="A241" s="13"/>
      <c r="B241" s="142"/>
      <c r="C241" s="242" t="s">
        <v>139</v>
      </c>
      <c r="D241" s="242" t="s">
        <v>191</v>
      </c>
      <c r="E241" s="243" t="s">
        <v>1517</v>
      </c>
      <c r="F241" s="244" t="s">
        <v>1518</v>
      </c>
      <c r="G241" s="245" t="s">
        <v>276</v>
      </c>
      <c r="H241" s="246">
        <v>108</v>
      </c>
      <c r="I241" s="163"/>
      <c r="J241" s="260">
        <f t="shared" si="40"/>
        <v>0</v>
      </c>
      <c r="K241" s="164"/>
      <c r="L241" s="165"/>
      <c r="M241" s="166"/>
      <c r="N241" s="167" t="s">
        <v>39</v>
      </c>
      <c r="O241" s="147">
        <v>0</v>
      </c>
      <c r="P241" s="147">
        <f t="shared" si="41"/>
        <v>0</v>
      </c>
      <c r="Q241" s="147">
        <v>0</v>
      </c>
      <c r="R241" s="147">
        <f t="shared" si="42"/>
        <v>0</v>
      </c>
      <c r="S241" s="147">
        <v>0</v>
      </c>
      <c r="T241" s="148">
        <f t="shared" si="43"/>
        <v>0</v>
      </c>
      <c r="U241" s="13"/>
      <c r="V241" s="13"/>
      <c r="W241" s="13"/>
      <c r="X241" s="13"/>
      <c r="Y241" s="13"/>
      <c r="Z241" s="13"/>
      <c r="AA241" s="13"/>
      <c r="AB241" s="13"/>
      <c r="AC241" s="13"/>
      <c r="AD241" s="13"/>
      <c r="AE241" s="13"/>
      <c r="AR241" s="149" t="s">
        <v>194</v>
      </c>
      <c r="AT241" s="149" t="s">
        <v>191</v>
      </c>
      <c r="AU241" s="149" t="s">
        <v>18</v>
      </c>
      <c r="AY241" s="2" t="s">
        <v>137</v>
      </c>
      <c r="BE241" s="150">
        <f t="shared" si="44"/>
        <v>0</v>
      </c>
      <c r="BF241" s="150">
        <f t="shared" si="45"/>
        <v>0</v>
      </c>
      <c r="BG241" s="150">
        <f t="shared" si="46"/>
        <v>0</v>
      </c>
      <c r="BH241" s="150">
        <f t="shared" si="47"/>
        <v>0</v>
      </c>
      <c r="BI241" s="150">
        <f t="shared" si="48"/>
        <v>0</v>
      </c>
      <c r="BJ241" s="2" t="s">
        <v>18</v>
      </c>
      <c r="BK241" s="150">
        <f t="shared" si="49"/>
        <v>0</v>
      </c>
      <c r="BL241" s="2" t="s">
        <v>144</v>
      </c>
      <c r="BM241" s="149" t="s">
        <v>1519</v>
      </c>
    </row>
    <row r="242" spans="1:65" s="17" customFormat="1" ht="16.5" customHeight="1">
      <c r="A242" s="13"/>
      <c r="B242" s="142"/>
      <c r="C242" s="226" t="s">
        <v>74</v>
      </c>
      <c r="D242" s="226" t="s">
        <v>140</v>
      </c>
      <c r="E242" s="227" t="s">
        <v>1520</v>
      </c>
      <c r="F242" s="228" t="s">
        <v>1521</v>
      </c>
      <c r="G242" s="229" t="s">
        <v>276</v>
      </c>
      <c r="H242" s="230">
        <v>108</v>
      </c>
      <c r="I242" s="143"/>
      <c r="J242" s="259">
        <f t="shared" si="40"/>
        <v>0</v>
      </c>
      <c r="K242" s="144"/>
      <c r="L242" s="14"/>
      <c r="M242" s="145"/>
      <c r="N242" s="146" t="s">
        <v>39</v>
      </c>
      <c r="O242" s="147">
        <v>0</v>
      </c>
      <c r="P242" s="147">
        <f t="shared" si="41"/>
        <v>0</v>
      </c>
      <c r="Q242" s="147">
        <v>0</v>
      </c>
      <c r="R242" s="147">
        <f t="shared" si="42"/>
        <v>0</v>
      </c>
      <c r="S242" s="147">
        <v>0</v>
      </c>
      <c r="T242" s="148">
        <f t="shared" si="43"/>
        <v>0</v>
      </c>
      <c r="U242" s="13"/>
      <c r="V242" s="13"/>
      <c r="W242" s="13"/>
      <c r="X242" s="13"/>
      <c r="Y242" s="13"/>
      <c r="Z242" s="13"/>
      <c r="AA242" s="13"/>
      <c r="AB242" s="13"/>
      <c r="AC242" s="13"/>
      <c r="AD242" s="13"/>
      <c r="AE242" s="13"/>
      <c r="AR242" s="149" t="s">
        <v>144</v>
      </c>
      <c r="AT242" s="149" t="s">
        <v>140</v>
      </c>
      <c r="AU242" s="149" t="s">
        <v>18</v>
      </c>
      <c r="AY242" s="2" t="s">
        <v>137</v>
      </c>
      <c r="BE242" s="150">
        <f t="shared" si="44"/>
        <v>0</v>
      </c>
      <c r="BF242" s="150">
        <f t="shared" si="45"/>
        <v>0</v>
      </c>
      <c r="BG242" s="150">
        <f t="shared" si="46"/>
        <v>0</v>
      </c>
      <c r="BH242" s="150">
        <f t="shared" si="47"/>
        <v>0</v>
      </c>
      <c r="BI242" s="150">
        <f t="shared" si="48"/>
        <v>0</v>
      </c>
      <c r="BJ242" s="2" t="s">
        <v>18</v>
      </c>
      <c r="BK242" s="150">
        <f t="shared" si="49"/>
        <v>0</v>
      </c>
      <c r="BL242" s="2" t="s">
        <v>144</v>
      </c>
      <c r="BM242" s="149" t="s">
        <v>1522</v>
      </c>
    </row>
    <row r="243" spans="1:65" s="17" customFormat="1" ht="16.5" customHeight="1">
      <c r="A243" s="13"/>
      <c r="B243" s="142"/>
      <c r="C243" s="242" t="s">
        <v>139</v>
      </c>
      <c r="D243" s="242" t="s">
        <v>191</v>
      </c>
      <c r="E243" s="243" t="s">
        <v>1523</v>
      </c>
      <c r="F243" s="244" t="s">
        <v>1524</v>
      </c>
      <c r="G243" s="245" t="s">
        <v>276</v>
      </c>
      <c r="H243" s="246">
        <v>34</v>
      </c>
      <c r="I243" s="163"/>
      <c r="J243" s="260">
        <f t="shared" si="40"/>
        <v>0</v>
      </c>
      <c r="K243" s="164"/>
      <c r="L243" s="165"/>
      <c r="M243" s="166"/>
      <c r="N243" s="167" t="s">
        <v>39</v>
      </c>
      <c r="O243" s="147">
        <v>0</v>
      </c>
      <c r="P243" s="147">
        <f t="shared" si="41"/>
        <v>0</v>
      </c>
      <c r="Q243" s="147">
        <v>0</v>
      </c>
      <c r="R243" s="147">
        <f t="shared" si="42"/>
        <v>0</v>
      </c>
      <c r="S243" s="147">
        <v>0</v>
      </c>
      <c r="T243" s="148">
        <f t="shared" si="43"/>
        <v>0</v>
      </c>
      <c r="U243" s="13"/>
      <c r="V243" s="13"/>
      <c r="W243" s="13"/>
      <c r="X243" s="13"/>
      <c r="Y243" s="13"/>
      <c r="Z243" s="13"/>
      <c r="AA243" s="13"/>
      <c r="AB243" s="13"/>
      <c r="AC243" s="13"/>
      <c r="AD243" s="13"/>
      <c r="AE243" s="13"/>
      <c r="AR243" s="149" t="s">
        <v>194</v>
      </c>
      <c r="AT243" s="149" t="s">
        <v>191</v>
      </c>
      <c r="AU243" s="149" t="s">
        <v>18</v>
      </c>
      <c r="AY243" s="2" t="s">
        <v>137</v>
      </c>
      <c r="BE243" s="150">
        <f t="shared" si="44"/>
        <v>0</v>
      </c>
      <c r="BF243" s="150">
        <f t="shared" si="45"/>
        <v>0</v>
      </c>
      <c r="BG243" s="150">
        <f t="shared" si="46"/>
        <v>0</v>
      </c>
      <c r="BH243" s="150">
        <f t="shared" si="47"/>
        <v>0</v>
      </c>
      <c r="BI243" s="150">
        <f t="shared" si="48"/>
        <v>0</v>
      </c>
      <c r="BJ243" s="2" t="s">
        <v>18</v>
      </c>
      <c r="BK243" s="150">
        <f t="shared" si="49"/>
        <v>0</v>
      </c>
      <c r="BL243" s="2" t="s">
        <v>144</v>
      </c>
      <c r="BM243" s="149" t="s">
        <v>1525</v>
      </c>
    </row>
    <row r="244" spans="1:65" s="17" customFormat="1" ht="16.5" customHeight="1">
      <c r="A244" s="13"/>
      <c r="B244" s="142"/>
      <c r="C244" s="226" t="s">
        <v>74</v>
      </c>
      <c r="D244" s="226" t="s">
        <v>140</v>
      </c>
      <c r="E244" s="227" t="s">
        <v>1526</v>
      </c>
      <c r="F244" s="228" t="s">
        <v>1527</v>
      </c>
      <c r="G244" s="229" t="s">
        <v>276</v>
      </c>
      <c r="H244" s="230">
        <v>34</v>
      </c>
      <c r="I244" s="143"/>
      <c r="J244" s="259">
        <f t="shared" si="40"/>
        <v>0</v>
      </c>
      <c r="K244" s="144"/>
      <c r="L244" s="14"/>
      <c r="M244" s="145"/>
      <c r="N244" s="146" t="s">
        <v>39</v>
      </c>
      <c r="O244" s="147">
        <v>0</v>
      </c>
      <c r="P244" s="147">
        <f t="shared" si="41"/>
        <v>0</v>
      </c>
      <c r="Q244" s="147">
        <v>0</v>
      </c>
      <c r="R244" s="147">
        <f t="shared" si="42"/>
        <v>0</v>
      </c>
      <c r="S244" s="147">
        <v>0</v>
      </c>
      <c r="T244" s="148">
        <f t="shared" si="43"/>
        <v>0</v>
      </c>
      <c r="U244" s="13"/>
      <c r="V244" s="13"/>
      <c r="W244" s="13"/>
      <c r="X244" s="13"/>
      <c r="Y244" s="13"/>
      <c r="Z244" s="13"/>
      <c r="AA244" s="13"/>
      <c r="AB244" s="13"/>
      <c r="AC244" s="13"/>
      <c r="AD244" s="13"/>
      <c r="AE244" s="13"/>
      <c r="AR244" s="149" t="s">
        <v>144</v>
      </c>
      <c r="AT244" s="149" t="s">
        <v>140</v>
      </c>
      <c r="AU244" s="149" t="s">
        <v>18</v>
      </c>
      <c r="AY244" s="2" t="s">
        <v>137</v>
      </c>
      <c r="BE244" s="150">
        <f t="shared" si="44"/>
        <v>0</v>
      </c>
      <c r="BF244" s="150">
        <f t="shared" si="45"/>
        <v>0</v>
      </c>
      <c r="BG244" s="150">
        <f t="shared" si="46"/>
        <v>0</v>
      </c>
      <c r="BH244" s="150">
        <f t="shared" si="47"/>
        <v>0</v>
      </c>
      <c r="BI244" s="150">
        <f t="shared" si="48"/>
        <v>0</v>
      </c>
      <c r="BJ244" s="2" t="s">
        <v>18</v>
      </c>
      <c r="BK244" s="150">
        <f t="shared" si="49"/>
        <v>0</v>
      </c>
      <c r="BL244" s="2" t="s">
        <v>144</v>
      </c>
      <c r="BM244" s="149" t="s">
        <v>1528</v>
      </c>
    </row>
    <row r="245" spans="1:65" s="17" customFormat="1" ht="16.5" customHeight="1">
      <c r="A245" s="13"/>
      <c r="B245" s="142"/>
      <c r="C245" s="242" t="s">
        <v>144</v>
      </c>
      <c r="D245" s="242" t="s">
        <v>191</v>
      </c>
      <c r="E245" s="243" t="s">
        <v>1529</v>
      </c>
      <c r="F245" s="244" t="s">
        <v>1530</v>
      </c>
      <c r="G245" s="245" t="s">
        <v>276</v>
      </c>
      <c r="H245" s="246">
        <v>610</v>
      </c>
      <c r="I245" s="163"/>
      <c r="J245" s="260">
        <f t="shared" si="40"/>
        <v>0</v>
      </c>
      <c r="K245" s="164"/>
      <c r="L245" s="165"/>
      <c r="M245" s="166"/>
      <c r="N245" s="167" t="s">
        <v>39</v>
      </c>
      <c r="O245" s="147">
        <v>0</v>
      </c>
      <c r="P245" s="147">
        <f t="shared" si="41"/>
        <v>0</v>
      </c>
      <c r="Q245" s="147">
        <v>0</v>
      </c>
      <c r="R245" s="147">
        <f t="shared" si="42"/>
        <v>0</v>
      </c>
      <c r="S245" s="147">
        <v>0</v>
      </c>
      <c r="T245" s="148">
        <f t="shared" si="43"/>
        <v>0</v>
      </c>
      <c r="U245" s="13"/>
      <c r="V245" s="13"/>
      <c r="W245" s="13"/>
      <c r="X245" s="13"/>
      <c r="Y245" s="13"/>
      <c r="Z245" s="13"/>
      <c r="AA245" s="13"/>
      <c r="AB245" s="13"/>
      <c r="AC245" s="13"/>
      <c r="AD245" s="13"/>
      <c r="AE245" s="13"/>
      <c r="AR245" s="149" t="s">
        <v>194</v>
      </c>
      <c r="AT245" s="149" t="s">
        <v>191</v>
      </c>
      <c r="AU245" s="149" t="s">
        <v>18</v>
      </c>
      <c r="AY245" s="2" t="s">
        <v>137</v>
      </c>
      <c r="BE245" s="150">
        <f t="shared" si="44"/>
        <v>0</v>
      </c>
      <c r="BF245" s="150">
        <f t="shared" si="45"/>
        <v>0</v>
      </c>
      <c r="BG245" s="150">
        <f t="shared" si="46"/>
        <v>0</v>
      </c>
      <c r="BH245" s="150">
        <f t="shared" si="47"/>
        <v>0</v>
      </c>
      <c r="BI245" s="150">
        <f t="shared" si="48"/>
        <v>0</v>
      </c>
      <c r="BJ245" s="2" t="s">
        <v>18</v>
      </c>
      <c r="BK245" s="150">
        <f t="shared" si="49"/>
        <v>0</v>
      </c>
      <c r="BL245" s="2" t="s">
        <v>144</v>
      </c>
      <c r="BM245" s="149" t="s">
        <v>1531</v>
      </c>
    </row>
    <row r="246" spans="1:65" s="17" customFormat="1" ht="16.5" customHeight="1">
      <c r="A246" s="13"/>
      <c r="B246" s="142"/>
      <c r="C246" s="226" t="s">
        <v>74</v>
      </c>
      <c r="D246" s="226" t="s">
        <v>140</v>
      </c>
      <c r="E246" s="227" t="s">
        <v>1532</v>
      </c>
      <c r="F246" s="228" t="s">
        <v>1533</v>
      </c>
      <c r="G246" s="229" t="s">
        <v>276</v>
      </c>
      <c r="H246" s="230">
        <v>610</v>
      </c>
      <c r="I246" s="143"/>
      <c r="J246" s="259">
        <f t="shared" si="40"/>
        <v>0</v>
      </c>
      <c r="K246" s="144"/>
      <c r="L246" s="14"/>
      <c r="M246" s="145"/>
      <c r="N246" s="146" t="s">
        <v>39</v>
      </c>
      <c r="O246" s="147">
        <v>0</v>
      </c>
      <c r="P246" s="147">
        <f t="shared" si="41"/>
        <v>0</v>
      </c>
      <c r="Q246" s="147">
        <v>0</v>
      </c>
      <c r="R246" s="147">
        <f t="shared" si="42"/>
        <v>0</v>
      </c>
      <c r="S246" s="147">
        <v>0</v>
      </c>
      <c r="T246" s="148">
        <f t="shared" si="43"/>
        <v>0</v>
      </c>
      <c r="U246" s="13"/>
      <c r="V246" s="13"/>
      <c r="W246" s="13"/>
      <c r="X246" s="13"/>
      <c r="Y246" s="13"/>
      <c r="Z246" s="13"/>
      <c r="AA246" s="13"/>
      <c r="AB246" s="13"/>
      <c r="AC246" s="13"/>
      <c r="AD246" s="13"/>
      <c r="AE246" s="13"/>
      <c r="AR246" s="149" t="s">
        <v>144</v>
      </c>
      <c r="AT246" s="149" t="s">
        <v>140</v>
      </c>
      <c r="AU246" s="149" t="s">
        <v>18</v>
      </c>
      <c r="AY246" s="2" t="s">
        <v>137</v>
      </c>
      <c r="BE246" s="150">
        <f t="shared" si="44"/>
        <v>0</v>
      </c>
      <c r="BF246" s="150">
        <f t="shared" si="45"/>
        <v>0</v>
      </c>
      <c r="BG246" s="150">
        <f t="shared" si="46"/>
        <v>0</v>
      </c>
      <c r="BH246" s="150">
        <f t="shared" si="47"/>
        <v>0</v>
      </c>
      <c r="BI246" s="150">
        <f t="shared" si="48"/>
        <v>0</v>
      </c>
      <c r="BJ246" s="2" t="s">
        <v>18</v>
      </c>
      <c r="BK246" s="150">
        <f t="shared" si="49"/>
        <v>0</v>
      </c>
      <c r="BL246" s="2" t="s">
        <v>144</v>
      </c>
      <c r="BM246" s="149" t="s">
        <v>1534</v>
      </c>
    </row>
    <row r="247" spans="1:65" s="17" customFormat="1" ht="16.5" customHeight="1">
      <c r="A247" s="13"/>
      <c r="B247" s="142"/>
      <c r="C247" s="242" t="s">
        <v>144</v>
      </c>
      <c r="D247" s="242" t="s">
        <v>191</v>
      </c>
      <c r="E247" s="243" t="s">
        <v>1535</v>
      </c>
      <c r="F247" s="244" t="s">
        <v>1536</v>
      </c>
      <c r="G247" s="245" t="s">
        <v>276</v>
      </c>
      <c r="H247" s="246">
        <v>115</v>
      </c>
      <c r="I247" s="163"/>
      <c r="J247" s="260">
        <f t="shared" si="40"/>
        <v>0</v>
      </c>
      <c r="K247" s="164"/>
      <c r="L247" s="165"/>
      <c r="M247" s="166"/>
      <c r="N247" s="167" t="s">
        <v>39</v>
      </c>
      <c r="O247" s="147">
        <v>0</v>
      </c>
      <c r="P247" s="147">
        <f t="shared" si="41"/>
        <v>0</v>
      </c>
      <c r="Q247" s="147">
        <v>0</v>
      </c>
      <c r="R247" s="147">
        <f t="shared" si="42"/>
        <v>0</v>
      </c>
      <c r="S247" s="147">
        <v>0</v>
      </c>
      <c r="T247" s="148">
        <f t="shared" si="43"/>
        <v>0</v>
      </c>
      <c r="U247" s="13"/>
      <c r="V247" s="13"/>
      <c r="W247" s="13"/>
      <c r="X247" s="13"/>
      <c r="Y247" s="13"/>
      <c r="Z247" s="13"/>
      <c r="AA247" s="13"/>
      <c r="AB247" s="13"/>
      <c r="AC247" s="13"/>
      <c r="AD247" s="13"/>
      <c r="AE247" s="13"/>
      <c r="AR247" s="149" t="s">
        <v>194</v>
      </c>
      <c r="AT247" s="149" t="s">
        <v>191</v>
      </c>
      <c r="AU247" s="149" t="s">
        <v>18</v>
      </c>
      <c r="AY247" s="2" t="s">
        <v>137</v>
      </c>
      <c r="BE247" s="150">
        <f t="shared" si="44"/>
        <v>0</v>
      </c>
      <c r="BF247" s="150">
        <f t="shared" si="45"/>
        <v>0</v>
      </c>
      <c r="BG247" s="150">
        <f t="shared" si="46"/>
        <v>0</v>
      </c>
      <c r="BH247" s="150">
        <f t="shared" si="47"/>
        <v>0</v>
      </c>
      <c r="BI247" s="150">
        <f t="shared" si="48"/>
        <v>0</v>
      </c>
      <c r="BJ247" s="2" t="s">
        <v>18</v>
      </c>
      <c r="BK247" s="150">
        <f t="shared" si="49"/>
        <v>0</v>
      </c>
      <c r="BL247" s="2" t="s">
        <v>144</v>
      </c>
      <c r="BM247" s="149" t="s">
        <v>1537</v>
      </c>
    </row>
    <row r="248" spans="1:65" s="17" customFormat="1" ht="16.5" customHeight="1">
      <c r="A248" s="13"/>
      <c r="B248" s="142"/>
      <c r="C248" s="226" t="s">
        <v>74</v>
      </c>
      <c r="D248" s="226" t="s">
        <v>140</v>
      </c>
      <c r="E248" s="227" t="s">
        <v>1538</v>
      </c>
      <c r="F248" s="228" t="s">
        <v>1539</v>
      </c>
      <c r="G248" s="229" t="s">
        <v>276</v>
      </c>
      <c r="H248" s="230">
        <v>115</v>
      </c>
      <c r="I248" s="143"/>
      <c r="J248" s="259">
        <f t="shared" si="40"/>
        <v>0</v>
      </c>
      <c r="K248" s="144"/>
      <c r="L248" s="14"/>
      <c r="M248" s="145"/>
      <c r="N248" s="146" t="s">
        <v>39</v>
      </c>
      <c r="O248" s="147">
        <v>0</v>
      </c>
      <c r="P248" s="147">
        <f t="shared" si="41"/>
        <v>0</v>
      </c>
      <c r="Q248" s="147">
        <v>0</v>
      </c>
      <c r="R248" s="147">
        <f t="shared" si="42"/>
        <v>0</v>
      </c>
      <c r="S248" s="147">
        <v>0</v>
      </c>
      <c r="T248" s="148">
        <f t="shared" si="43"/>
        <v>0</v>
      </c>
      <c r="U248" s="13"/>
      <c r="V248" s="13"/>
      <c r="W248" s="13"/>
      <c r="X248" s="13"/>
      <c r="Y248" s="13"/>
      <c r="Z248" s="13"/>
      <c r="AA248" s="13"/>
      <c r="AB248" s="13"/>
      <c r="AC248" s="13"/>
      <c r="AD248" s="13"/>
      <c r="AE248" s="13"/>
      <c r="AR248" s="149" t="s">
        <v>144</v>
      </c>
      <c r="AT248" s="149" t="s">
        <v>140</v>
      </c>
      <c r="AU248" s="149" t="s">
        <v>18</v>
      </c>
      <c r="AY248" s="2" t="s">
        <v>137</v>
      </c>
      <c r="BE248" s="150">
        <f t="shared" si="44"/>
        <v>0</v>
      </c>
      <c r="BF248" s="150">
        <f t="shared" si="45"/>
        <v>0</v>
      </c>
      <c r="BG248" s="150">
        <f t="shared" si="46"/>
        <v>0</v>
      </c>
      <c r="BH248" s="150">
        <f t="shared" si="47"/>
        <v>0</v>
      </c>
      <c r="BI248" s="150">
        <f t="shared" si="48"/>
        <v>0</v>
      </c>
      <c r="BJ248" s="2" t="s">
        <v>18</v>
      </c>
      <c r="BK248" s="150">
        <f t="shared" si="49"/>
        <v>0</v>
      </c>
      <c r="BL248" s="2" t="s">
        <v>144</v>
      </c>
      <c r="BM248" s="149" t="s">
        <v>1540</v>
      </c>
    </row>
    <row r="249" spans="1:65" s="17" customFormat="1" ht="16.5" customHeight="1">
      <c r="A249" s="13"/>
      <c r="B249" s="142"/>
      <c r="C249" s="242" t="s">
        <v>144</v>
      </c>
      <c r="D249" s="242" t="s">
        <v>191</v>
      </c>
      <c r="E249" s="243" t="s">
        <v>1541</v>
      </c>
      <c r="F249" s="244" t="s">
        <v>1542</v>
      </c>
      <c r="G249" s="245" t="s">
        <v>276</v>
      </c>
      <c r="H249" s="246">
        <v>15</v>
      </c>
      <c r="I249" s="163"/>
      <c r="J249" s="260">
        <f t="shared" si="40"/>
        <v>0</v>
      </c>
      <c r="K249" s="164"/>
      <c r="L249" s="165"/>
      <c r="M249" s="166"/>
      <c r="N249" s="167" t="s">
        <v>39</v>
      </c>
      <c r="O249" s="147">
        <v>0</v>
      </c>
      <c r="P249" s="147">
        <f t="shared" si="41"/>
        <v>0</v>
      </c>
      <c r="Q249" s="147">
        <v>0</v>
      </c>
      <c r="R249" s="147">
        <f t="shared" si="42"/>
        <v>0</v>
      </c>
      <c r="S249" s="147">
        <v>0</v>
      </c>
      <c r="T249" s="148">
        <f t="shared" si="43"/>
        <v>0</v>
      </c>
      <c r="U249" s="13"/>
      <c r="V249" s="13"/>
      <c r="W249" s="13"/>
      <c r="X249" s="13"/>
      <c r="Y249" s="13"/>
      <c r="Z249" s="13"/>
      <c r="AA249" s="13"/>
      <c r="AB249" s="13"/>
      <c r="AC249" s="13"/>
      <c r="AD249" s="13"/>
      <c r="AE249" s="13"/>
      <c r="AR249" s="149" t="s">
        <v>194</v>
      </c>
      <c r="AT249" s="149" t="s">
        <v>191</v>
      </c>
      <c r="AU249" s="149" t="s">
        <v>18</v>
      </c>
      <c r="AY249" s="2" t="s">
        <v>137</v>
      </c>
      <c r="BE249" s="150">
        <f t="shared" si="44"/>
        <v>0</v>
      </c>
      <c r="BF249" s="150">
        <f t="shared" si="45"/>
        <v>0</v>
      </c>
      <c r="BG249" s="150">
        <f t="shared" si="46"/>
        <v>0</v>
      </c>
      <c r="BH249" s="150">
        <f t="shared" si="47"/>
        <v>0</v>
      </c>
      <c r="BI249" s="150">
        <f t="shared" si="48"/>
        <v>0</v>
      </c>
      <c r="BJ249" s="2" t="s">
        <v>18</v>
      </c>
      <c r="BK249" s="150">
        <f t="shared" si="49"/>
        <v>0</v>
      </c>
      <c r="BL249" s="2" t="s">
        <v>144</v>
      </c>
      <c r="BM249" s="149" t="s">
        <v>1543</v>
      </c>
    </row>
    <row r="250" spans="1:65" s="17" customFormat="1" ht="16.5" customHeight="1">
      <c r="A250" s="13"/>
      <c r="B250" s="142"/>
      <c r="C250" s="226" t="s">
        <v>74</v>
      </c>
      <c r="D250" s="226" t="s">
        <v>140</v>
      </c>
      <c r="E250" s="227" t="s">
        <v>1544</v>
      </c>
      <c r="F250" s="228" t="s">
        <v>1545</v>
      </c>
      <c r="G250" s="229" t="s">
        <v>276</v>
      </c>
      <c r="H250" s="230">
        <v>15</v>
      </c>
      <c r="I250" s="143"/>
      <c r="J250" s="259">
        <f t="shared" si="40"/>
        <v>0</v>
      </c>
      <c r="K250" s="144"/>
      <c r="L250" s="14"/>
      <c r="M250" s="145"/>
      <c r="N250" s="146" t="s">
        <v>39</v>
      </c>
      <c r="O250" s="147">
        <v>0</v>
      </c>
      <c r="P250" s="147">
        <f t="shared" si="41"/>
        <v>0</v>
      </c>
      <c r="Q250" s="147">
        <v>0</v>
      </c>
      <c r="R250" s="147">
        <f t="shared" si="42"/>
        <v>0</v>
      </c>
      <c r="S250" s="147">
        <v>0</v>
      </c>
      <c r="T250" s="148">
        <f t="shared" si="43"/>
        <v>0</v>
      </c>
      <c r="U250" s="13"/>
      <c r="V250" s="13"/>
      <c r="W250" s="13"/>
      <c r="X250" s="13"/>
      <c r="Y250" s="13"/>
      <c r="Z250" s="13"/>
      <c r="AA250" s="13"/>
      <c r="AB250" s="13"/>
      <c r="AC250" s="13"/>
      <c r="AD250" s="13"/>
      <c r="AE250" s="13"/>
      <c r="AR250" s="149" t="s">
        <v>144</v>
      </c>
      <c r="AT250" s="149" t="s">
        <v>140</v>
      </c>
      <c r="AU250" s="149" t="s">
        <v>18</v>
      </c>
      <c r="AY250" s="2" t="s">
        <v>137</v>
      </c>
      <c r="BE250" s="150">
        <f t="shared" si="44"/>
        <v>0</v>
      </c>
      <c r="BF250" s="150">
        <f t="shared" si="45"/>
        <v>0</v>
      </c>
      <c r="BG250" s="150">
        <f t="shared" si="46"/>
        <v>0</v>
      </c>
      <c r="BH250" s="150">
        <f t="shared" si="47"/>
        <v>0</v>
      </c>
      <c r="BI250" s="150">
        <f t="shared" si="48"/>
        <v>0</v>
      </c>
      <c r="BJ250" s="2" t="s">
        <v>18</v>
      </c>
      <c r="BK250" s="150">
        <f t="shared" si="49"/>
        <v>0</v>
      </c>
      <c r="BL250" s="2" t="s">
        <v>144</v>
      </c>
      <c r="BM250" s="149" t="s">
        <v>1546</v>
      </c>
    </row>
    <row r="251" spans="1:65" s="17" customFormat="1" ht="16.5" customHeight="1">
      <c r="A251" s="13"/>
      <c r="B251" s="142"/>
      <c r="C251" s="242" t="s">
        <v>144</v>
      </c>
      <c r="D251" s="242" t="s">
        <v>191</v>
      </c>
      <c r="E251" s="243" t="s">
        <v>1547</v>
      </c>
      <c r="F251" s="244" t="s">
        <v>1548</v>
      </c>
      <c r="G251" s="245" t="s">
        <v>276</v>
      </c>
      <c r="H251" s="246">
        <v>52</v>
      </c>
      <c r="I251" s="163"/>
      <c r="J251" s="260">
        <f t="shared" si="40"/>
        <v>0</v>
      </c>
      <c r="K251" s="164"/>
      <c r="L251" s="165"/>
      <c r="M251" s="166"/>
      <c r="N251" s="167" t="s">
        <v>39</v>
      </c>
      <c r="O251" s="147">
        <v>0</v>
      </c>
      <c r="P251" s="147">
        <f t="shared" si="41"/>
        <v>0</v>
      </c>
      <c r="Q251" s="147">
        <v>0</v>
      </c>
      <c r="R251" s="147">
        <f t="shared" si="42"/>
        <v>0</v>
      </c>
      <c r="S251" s="147">
        <v>0</v>
      </c>
      <c r="T251" s="148">
        <f t="shared" si="43"/>
        <v>0</v>
      </c>
      <c r="U251" s="13"/>
      <c r="V251" s="13"/>
      <c r="W251" s="13"/>
      <c r="X251" s="13"/>
      <c r="Y251" s="13"/>
      <c r="Z251" s="13"/>
      <c r="AA251" s="13"/>
      <c r="AB251" s="13"/>
      <c r="AC251" s="13"/>
      <c r="AD251" s="13"/>
      <c r="AE251" s="13"/>
      <c r="AR251" s="149" t="s">
        <v>194</v>
      </c>
      <c r="AT251" s="149" t="s">
        <v>191</v>
      </c>
      <c r="AU251" s="149" t="s">
        <v>18</v>
      </c>
      <c r="AY251" s="2" t="s">
        <v>137</v>
      </c>
      <c r="BE251" s="150">
        <f t="shared" si="44"/>
        <v>0</v>
      </c>
      <c r="BF251" s="150">
        <f t="shared" si="45"/>
        <v>0</v>
      </c>
      <c r="BG251" s="150">
        <f t="shared" si="46"/>
        <v>0</v>
      </c>
      <c r="BH251" s="150">
        <f t="shared" si="47"/>
        <v>0</v>
      </c>
      <c r="BI251" s="150">
        <f t="shared" si="48"/>
        <v>0</v>
      </c>
      <c r="BJ251" s="2" t="s">
        <v>18</v>
      </c>
      <c r="BK251" s="150">
        <f t="shared" si="49"/>
        <v>0</v>
      </c>
      <c r="BL251" s="2" t="s">
        <v>144</v>
      </c>
      <c r="BM251" s="149" t="s">
        <v>1549</v>
      </c>
    </row>
    <row r="252" spans="1:65" s="17" customFormat="1" ht="16.5" customHeight="1">
      <c r="A252" s="13"/>
      <c r="B252" s="142"/>
      <c r="C252" s="226" t="s">
        <v>74</v>
      </c>
      <c r="D252" s="226" t="s">
        <v>140</v>
      </c>
      <c r="E252" s="227" t="s">
        <v>1550</v>
      </c>
      <c r="F252" s="228" t="s">
        <v>1551</v>
      </c>
      <c r="G252" s="229" t="s">
        <v>276</v>
      </c>
      <c r="H252" s="230">
        <v>52</v>
      </c>
      <c r="I252" s="143"/>
      <c r="J252" s="259">
        <f t="shared" si="40"/>
        <v>0</v>
      </c>
      <c r="K252" s="144"/>
      <c r="L252" s="14"/>
      <c r="M252" s="145"/>
      <c r="N252" s="146" t="s">
        <v>39</v>
      </c>
      <c r="O252" s="147">
        <v>0</v>
      </c>
      <c r="P252" s="147">
        <f t="shared" si="41"/>
        <v>0</v>
      </c>
      <c r="Q252" s="147">
        <v>0</v>
      </c>
      <c r="R252" s="147">
        <f t="shared" si="42"/>
        <v>0</v>
      </c>
      <c r="S252" s="147">
        <v>0</v>
      </c>
      <c r="T252" s="148">
        <f t="shared" si="43"/>
        <v>0</v>
      </c>
      <c r="U252" s="13"/>
      <c r="V252" s="13"/>
      <c r="W252" s="13"/>
      <c r="X252" s="13"/>
      <c r="Y252" s="13"/>
      <c r="Z252" s="13"/>
      <c r="AA252" s="13"/>
      <c r="AB252" s="13"/>
      <c r="AC252" s="13"/>
      <c r="AD252" s="13"/>
      <c r="AE252" s="13"/>
      <c r="AR252" s="149" t="s">
        <v>144</v>
      </c>
      <c r="AT252" s="149" t="s">
        <v>140</v>
      </c>
      <c r="AU252" s="149" t="s">
        <v>18</v>
      </c>
      <c r="AY252" s="2" t="s">
        <v>137</v>
      </c>
      <c r="BE252" s="150">
        <f t="shared" si="44"/>
        <v>0</v>
      </c>
      <c r="BF252" s="150">
        <f t="shared" si="45"/>
        <v>0</v>
      </c>
      <c r="BG252" s="150">
        <f t="shared" si="46"/>
        <v>0</v>
      </c>
      <c r="BH252" s="150">
        <f t="shared" si="47"/>
        <v>0</v>
      </c>
      <c r="BI252" s="150">
        <f t="shared" si="48"/>
        <v>0</v>
      </c>
      <c r="BJ252" s="2" t="s">
        <v>18</v>
      </c>
      <c r="BK252" s="150">
        <f t="shared" si="49"/>
        <v>0</v>
      </c>
      <c r="BL252" s="2" t="s">
        <v>144</v>
      </c>
      <c r="BM252" s="149" t="s">
        <v>1552</v>
      </c>
    </row>
    <row r="253" spans="1:65" s="17" customFormat="1" ht="16.5" customHeight="1">
      <c r="A253" s="13"/>
      <c r="B253" s="142"/>
      <c r="C253" s="242" t="s">
        <v>144</v>
      </c>
      <c r="D253" s="242" t="s">
        <v>191</v>
      </c>
      <c r="E253" s="243" t="s">
        <v>1553</v>
      </c>
      <c r="F253" s="244" t="s">
        <v>966</v>
      </c>
      <c r="G253" s="245" t="s">
        <v>276</v>
      </c>
      <c r="H253" s="246">
        <v>343</v>
      </c>
      <c r="I253" s="163"/>
      <c r="J253" s="260">
        <f t="shared" si="40"/>
        <v>0</v>
      </c>
      <c r="K253" s="164"/>
      <c r="L253" s="165"/>
      <c r="M253" s="166"/>
      <c r="N253" s="167" t="s">
        <v>39</v>
      </c>
      <c r="O253" s="147">
        <v>0</v>
      </c>
      <c r="P253" s="147">
        <f t="shared" si="41"/>
        <v>0</v>
      </c>
      <c r="Q253" s="147">
        <v>0</v>
      </c>
      <c r="R253" s="147">
        <f t="shared" si="42"/>
        <v>0</v>
      </c>
      <c r="S253" s="147">
        <v>0</v>
      </c>
      <c r="T253" s="148">
        <f t="shared" si="43"/>
        <v>0</v>
      </c>
      <c r="U253" s="13"/>
      <c r="V253" s="13"/>
      <c r="W253" s="13"/>
      <c r="X253" s="13"/>
      <c r="Y253" s="13"/>
      <c r="Z253" s="13"/>
      <c r="AA253" s="13"/>
      <c r="AB253" s="13"/>
      <c r="AC253" s="13"/>
      <c r="AD253" s="13"/>
      <c r="AE253" s="13"/>
      <c r="AR253" s="149" t="s">
        <v>194</v>
      </c>
      <c r="AT253" s="149" t="s">
        <v>191</v>
      </c>
      <c r="AU253" s="149" t="s">
        <v>18</v>
      </c>
      <c r="AY253" s="2" t="s">
        <v>137</v>
      </c>
      <c r="BE253" s="150">
        <f t="shared" si="44"/>
        <v>0</v>
      </c>
      <c r="BF253" s="150">
        <f t="shared" si="45"/>
        <v>0</v>
      </c>
      <c r="BG253" s="150">
        <f t="shared" si="46"/>
        <v>0</v>
      </c>
      <c r="BH253" s="150">
        <f t="shared" si="47"/>
        <v>0</v>
      </c>
      <c r="BI253" s="150">
        <f t="shared" si="48"/>
        <v>0</v>
      </c>
      <c r="BJ253" s="2" t="s">
        <v>18</v>
      </c>
      <c r="BK253" s="150">
        <f t="shared" si="49"/>
        <v>0</v>
      </c>
      <c r="BL253" s="2" t="s">
        <v>144</v>
      </c>
      <c r="BM253" s="149" t="s">
        <v>1554</v>
      </c>
    </row>
    <row r="254" spans="1:65" s="17" customFormat="1" ht="16.5" customHeight="1">
      <c r="A254" s="13"/>
      <c r="B254" s="142"/>
      <c r="C254" s="226" t="s">
        <v>74</v>
      </c>
      <c r="D254" s="226" t="s">
        <v>140</v>
      </c>
      <c r="E254" s="227" t="s">
        <v>1555</v>
      </c>
      <c r="F254" s="228" t="s">
        <v>1556</v>
      </c>
      <c r="G254" s="229" t="s">
        <v>276</v>
      </c>
      <c r="H254" s="230">
        <v>343</v>
      </c>
      <c r="I254" s="143"/>
      <c r="J254" s="259">
        <f t="shared" si="40"/>
        <v>0</v>
      </c>
      <c r="K254" s="144"/>
      <c r="L254" s="14"/>
      <c r="M254" s="145"/>
      <c r="N254" s="146" t="s">
        <v>39</v>
      </c>
      <c r="O254" s="147">
        <v>0</v>
      </c>
      <c r="P254" s="147">
        <f t="shared" si="41"/>
        <v>0</v>
      </c>
      <c r="Q254" s="147">
        <v>0</v>
      </c>
      <c r="R254" s="147">
        <f t="shared" si="42"/>
        <v>0</v>
      </c>
      <c r="S254" s="147">
        <v>0</v>
      </c>
      <c r="T254" s="148">
        <f t="shared" si="43"/>
        <v>0</v>
      </c>
      <c r="U254" s="13"/>
      <c r="V254" s="13"/>
      <c r="W254" s="13"/>
      <c r="X254" s="13"/>
      <c r="Y254" s="13"/>
      <c r="Z254" s="13"/>
      <c r="AA254" s="13"/>
      <c r="AB254" s="13"/>
      <c r="AC254" s="13"/>
      <c r="AD254" s="13"/>
      <c r="AE254" s="13"/>
      <c r="AR254" s="149" t="s">
        <v>144</v>
      </c>
      <c r="AT254" s="149" t="s">
        <v>140</v>
      </c>
      <c r="AU254" s="149" t="s">
        <v>18</v>
      </c>
      <c r="AY254" s="2" t="s">
        <v>137</v>
      </c>
      <c r="BE254" s="150">
        <f t="shared" si="44"/>
        <v>0</v>
      </c>
      <c r="BF254" s="150">
        <f t="shared" si="45"/>
        <v>0</v>
      </c>
      <c r="BG254" s="150">
        <f t="shared" si="46"/>
        <v>0</v>
      </c>
      <c r="BH254" s="150">
        <f t="shared" si="47"/>
        <v>0</v>
      </c>
      <c r="BI254" s="150">
        <f t="shared" si="48"/>
        <v>0</v>
      </c>
      <c r="BJ254" s="2" t="s">
        <v>18</v>
      </c>
      <c r="BK254" s="150">
        <f t="shared" si="49"/>
        <v>0</v>
      </c>
      <c r="BL254" s="2" t="s">
        <v>144</v>
      </c>
      <c r="BM254" s="149" t="s">
        <v>1557</v>
      </c>
    </row>
    <row r="255" spans="1:65" s="17" customFormat="1" ht="16.5" customHeight="1">
      <c r="A255" s="13"/>
      <c r="B255" s="142"/>
      <c r="C255" s="242" t="s">
        <v>139</v>
      </c>
      <c r="D255" s="242" t="s">
        <v>191</v>
      </c>
      <c r="E255" s="243" t="s">
        <v>1558</v>
      </c>
      <c r="F255" s="244" t="s">
        <v>1559</v>
      </c>
      <c r="G255" s="245" t="s">
        <v>276</v>
      </c>
      <c r="H255" s="246">
        <v>30</v>
      </c>
      <c r="I255" s="163"/>
      <c r="J255" s="260">
        <f t="shared" si="40"/>
        <v>0</v>
      </c>
      <c r="K255" s="164"/>
      <c r="L255" s="165"/>
      <c r="M255" s="166"/>
      <c r="N255" s="167" t="s">
        <v>39</v>
      </c>
      <c r="O255" s="147">
        <v>0</v>
      </c>
      <c r="P255" s="147">
        <f t="shared" si="41"/>
        <v>0</v>
      </c>
      <c r="Q255" s="147">
        <v>0</v>
      </c>
      <c r="R255" s="147">
        <f t="shared" si="42"/>
        <v>0</v>
      </c>
      <c r="S255" s="147">
        <v>0</v>
      </c>
      <c r="T255" s="148">
        <f t="shared" si="43"/>
        <v>0</v>
      </c>
      <c r="U255" s="13"/>
      <c r="V255" s="13"/>
      <c r="W255" s="13"/>
      <c r="X255" s="13"/>
      <c r="Y255" s="13"/>
      <c r="Z255" s="13"/>
      <c r="AA255" s="13"/>
      <c r="AB255" s="13"/>
      <c r="AC255" s="13"/>
      <c r="AD255" s="13"/>
      <c r="AE255" s="13"/>
      <c r="AR255" s="149" t="s">
        <v>194</v>
      </c>
      <c r="AT255" s="149" t="s">
        <v>191</v>
      </c>
      <c r="AU255" s="149" t="s">
        <v>18</v>
      </c>
      <c r="AY255" s="2" t="s">
        <v>137</v>
      </c>
      <c r="BE255" s="150">
        <f t="shared" si="44"/>
        <v>0</v>
      </c>
      <c r="BF255" s="150">
        <f t="shared" si="45"/>
        <v>0</v>
      </c>
      <c r="BG255" s="150">
        <f t="shared" si="46"/>
        <v>0</v>
      </c>
      <c r="BH255" s="150">
        <f t="shared" si="47"/>
        <v>0</v>
      </c>
      <c r="BI255" s="150">
        <f t="shared" si="48"/>
        <v>0</v>
      </c>
      <c r="BJ255" s="2" t="s">
        <v>18</v>
      </c>
      <c r="BK255" s="150">
        <f t="shared" si="49"/>
        <v>0</v>
      </c>
      <c r="BL255" s="2" t="s">
        <v>144</v>
      </c>
      <c r="BM255" s="149" t="s">
        <v>1560</v>
      </c>
    </row>
    <row r="256" spans="1:65" s="17" customFormat="1" ht="16.5" customHeight="1">
      <c r="A256" s="13"/>
      <c r="B256" s="142"/>
      <c r="C256" s="226" t="s">
        <v>74</v>
      </c>
      <c r="D256" s="226" t="s">
        <v>140</v>
      </c>
      <c r="E256" s="227" t="s">
        <v>1561</v>
      </c>
      <c r="F256" s="228" t="s">
        <v>1562</v>
      </c>
      <c r="G256" s="229" t="s">
        <v>276</v>
      </c>
      <c r="H256" s="230">
        <v>30</v>
      </c>
      <c r="I256" s="143"/>
      <c r="J256" s="259">
        <f t="shared" si="40"/>
        <v>0</v>
      </c>
      <c r="K256" s="144"/>
      <c r="L256" s="14"/>
      <c r="M256" s="145"/>
      <c r="N256" s="146" t="s">
        <v>39</v>
      </c>
      <c r="O256" s="147">
        <v>0</v>
      </c>
      <c r="P256" s="147">
        <f t="shared" si="41"/>
        <v>0</v>
      </c>
      <c r="Q256" s="147">
        <v>0</v>
      </c>
      <c r="R256" s="147">
        <f t="shared" si="42"/>
        <v>0</v>
      </c>
      <c r="S256" s="147">
        <v>0</v>
      </c>
      <c r="T256" s="148">
        <f t="shared" si="43"/>
        <v>0</v>
      </c>
      <c r="U256" s="13"/>
      <c r="V256" s="13"/>
      <c r="W256" s="13"/>
      <c r="X256" s="13"/>
      <c r="Y256" s="13"/>
      <c r="Z256" s="13"/>
      <c r="AA256" s="13"/>
      <c r="AB256" s="13"/>
      <c r="AC256" s="13"/>
      <c r="AD256" s="13"/>
      <c r="AE256" s="13"/>
      <c r="AR256" s="149" t="s">
        <v>144</v>
      </c>
      <c r="AT256" s="149" t="s">
        <v>140</v>
      </c>
      <c r="AU256" s="149" t="s">
        <v>18</v>
      </c>
      <c r="AY256" s="2" t="s">
        <v>137</v>
      </c>
      <c r="BE256" s="150">
        <f t="shared" si="44"/>
        <v>0</v>
      </c>
      <c r="BF256" s="150">
        <f t="shared" si="45"/>
        <v>0</v>
      </c>
      <c r="BG256" s="150">
        <f t="shared" si="46"/>
        <v>0</v>
      </c>
      <c r="BH256" s="150">
        <f t="shared" si="47"/>
        <v>0</v>
      </c>
      <c r="BI256" s="150">
        <f t="shared" si="48"/>
        <v>0</v>
      </c>
      <c r="BJ256" s="2" t="s">
        <v>18</v>
      </c>
      <c r="BK256" s="150">
        <f t="shared" si="49"/>
        <v>0</v>
      </c>
      <c r="BL256" s="2" t="s">
        <v>144</v>
      </c>
      <c r="BM256" s="149" t="s">
        <v>1563</v>
      </c>
    </row>
    <row r="257" spans="1:65" s="17" customFormat="1" ht="16.5" customHeight="1">
      <c r="A257" s="13"/>
      <c r="B257" s="142"/>
      <c r="C257" s="242" t="s">
        <v>139</v>
      </c>
      <c r="D257" s="242" t="s">
        <v>191</v>
      </c>
      <c r="E257" s="243" t="s">
        <v>1564</v>
      </c>
      <c r="F257" s="244" t="s">
        <v>1565</v>
      </c>
      <c r="G257" s="245" t="s">
        <v>276</v>
      </c>
      <c r="H257" s="246">
        <v>15</v>
      </c>
      <c r="I257" s="163"/>
      <c r="J257" s="260">
        <f t="shared" si="40"/>
        <v>0</v>
      </c>
      <c r="K257" s="164"/>
      <c r="L257" s="165"/>
      <c r="M257" s="166"/>
      <c r="N257" s="167" t="s">
        <v>39</v>
      </c>
      <c r="O257" s="147">
        <v>0</v>
      </c>
      <c r="P257" s="147">
        <f t="shared" si="41"/>
        <v>0</v>
      </c>
      <c r="Q257" s="147">
        <v>0</v>
      </c>
      <c r="R257" s="147">
        <f t="shared" si="42"/>
        <v>0</v>
      </c>
      <c r="S257" s="147">
        <v>0</v>
      </c>
      <c r="T257" s="148">
        <f t="shared" si="43"/>
        <v>0</v>
      </c>
      <c r="U257" s="13"/>
      <c r="V257" s="13"/>
      <c r="W257" s="13"/>
      <c r="X257" s="13"/>
      <c r="Y257" s="13"/>
      <c r="Z257" s="13"/>
      <c r="AA257" s="13"/>
      <c r="AB257" s="13"/>
      <c r="AC257" s="13"/>
      <c r="AD257" s="13"/>
      <c r="AE257" s="13"/>
      <c r="AR257" s="149" t="s">
        <v>194</v>
      </c>
      <c r="AT257" s="149" t="s">
        <v>191</v>
      </c>
      <c r="AU257" s="149" t="s">
        <v>18</v>
      </c>
      <c r="AY257" s="2" t="s">
        <v>137</v>
      </c>
      <c r="BE257" s="150">
        <f t="shared" si="44"/>
        <v>0</v>
      </c>
      <c r="BF257" s="150">
        <f t="shared" si="45"/>
        <v>0</v>
      </c>
      <c r="BG257" s="150">
        <f t="shared" si="46"/>
        <v>0</v>
      </c>
      <c r="BH257" s="150">
        <f t="shared" si="47"/>
        <v>0</v>
      </c>
      <c r="BI257" s="150">
        <f t="shared" si="48"/>
        <v>0</v>
      </c>
      <c r="BJ257" s="2" t="s">
        <v>18</v>
      </c>
      <c r="BK257" s="150">
        <f t="shared" si="49"/>
        <v>0</v>
      </c>
      <c r="BL257" s="2" t="s">
        <v>144</v>
      </c>
      <c r="BM257" s="149" t="s">
        <v>1566</v>
      </c>
    </row>
    <row r="258" spans="1:65" s="17" customFormat="1" ht="16.5" customHeight="1">
      <c r="A258" s="13"/>
      <c r="B258" s="142"/>
      <c r="C258" s="226" t="s">
        <v>74</v>
      </c>
      <c r="D258" s="226" t="s">
        <v>140</v>
      </c>
      <c r="E258" s="227" t="s">
        <v>1567</v>
      </c>
      <c r="F258" s="228" t="s">
        <v>1568</v>
      </c>
      <c r="G258" s="229" t="s">
        <v>276</v>
      </c>
      <c r="H258" s="230">
        <v>15</v>
      </c>
      <c r="I258" s="143"/>
      <c r="J258" s="259">
        <f t="shared" si="40"/>
        <v>0</v>
      </c>
      <c r="K258" s="144"/>
      <c r="L258" s="14"/>
      <c r="M258" s="145"/>
      <c r="N258" s="146" t="s">
        <v>39</v>
      </c>
      <c r="O258" s="147">
        <v>0</v>
      </c>
      <c r="P258" s="147">
        <f t="shared" si="41"/>
        <v>0</v>
      </c>
      <c r="Q258" s="147">
        <v>0</v>
      </c>
      <c r="R258" s="147">
        <f t="shared" si="42"/>
        <v>0</v>
      </c>
      <c r="S258" s="147">
        <v>0</v>
      </c>
      <c r="T258" s="148">
        <f t="shared" si="43"/>
        <v>0</v>
      </c>
      <c r="U258" s="13"/>
      <c r="V258" s="13"/>
      <c r="W258" s="13"/>
      <c r="X258" s="13"/>
      <c r="Y258" s="13"/>
      <c r="Z258" s="13"/>
      <c r="AA258" s="13"/>
      <c r="AB258" s="13"/>
      <c r="AC258" s="13"/>
      <c r="AD258" s="13"/>
      <c r="AE258" s="13"/>
      <c r="AR258" s="149" t="s">
        <v>144</v>
      </c>
      <c r="AT258" s="149" t="s">
        <v>140</v>
      </c>
      <c r="AU258" s="149" t="s">
        <v>18</v>
      </c>
      <c r="AY258" s="2" t="s">
        <v>137</v>
      </c>
      <c r="BE258" s="150">
        <f t="shared" si="44"/>
        <v>0</v>
      </c>
      <c r="BF258" s="150">
        <f t="shared" si="45"/>
        <v>0</v>
      </c>
      <c r="BG258" s="150">
        <f t="shared" si="46"/>
        <v>0</v>
      </c>
      <c r="BH258" s="150">
        <f t="shared" si="47"/>
        <v>0</v>
      </c>
      <c r="BI258" s="150">
        <f t="shared" si="48"/>
        <v>0</v>
      </c>
      <c r="BJ258" s="2" t="s">
        <v>18</v>
      </c>
      <c r="BK258" s="150">
        <f t="shared" si="49"/>
        <v>0</v>
      </c>
      <c r="BL258" s="2" t="s">
        <v>144</v>
      </c>
      <c r="BM258" s="149" t="s">
        <v>1569</v>
      </c>
    </row>
    <row r="259" spans="1:65" s="17" customFormat="1" ht="16.5" customHeight="1">
      <c r="A259" s="13"/>
      <c r="B259" s="142"/>
      <c r="C259" s="242" t="s">
        <v>139</v>
      </c>
      <c r="D259" s="242" t="s">
        <v>191</v>
      </c>
      <c r="E259" s="243" t="s">
        <v>1570</v>
      </c>
      <c r="F259" s="244" t="s">
        <v>1571</v>
      </c>
      <c r="G259" s="245" t="s">
        <v>276</v>
      </c>
      <c r="H259" s="246">
        <v>230</v>
      </c>
      <c r="I259" s="163"/>
      <c r="J259" s="260">
        <f t="shared" si="40"/>
        <v>0</v>
      </c>
      <c r="K259" s="164"/>
      <c r="L259" s="165"/>
      <c r="M259" s="166"/>
      <c r="N259" s="167" t="s">
        <v>39</v>
      </c>
      <c r="O259" s="147">
        <v>0</v>
      </c>
      <c r="P259" s="147">
        <f t="shared" si="41"/>
        <v>0</v>
      </c>
      <c r="Q259" s="147">
        <v>0</v>
      </c>
      <c r="R259" s="147">
        <f t="shared" si="42"/>
        <v>0</v>
      </c>
      <c r="S259" s="147">
        <v>0</v>
      </c>
      <c r="T259" s="148">
        <f t="shared" si="43"/>
        <v>0</v>
      </c>
      <c r="U259" s="13"/>
      <c r="V259" s="13"/>
      <c r="W259" s="13"/>
      <c r="X259" s="13"/>
      <c r="Y259" s="13"/>
      <c r="Z259" s="13"/>
      <c r="AA259" s="13"/>
      <c r="AB259" s="13"/>
      <c r="AC259" s="13"/>
      <c r="AD259" s="13"/>
      <c r="AE259" s="13"/>
      <c r="AR259" s="149" t="s">
        <v>194</v>
      </c>
      <c r="AT259" s="149" t="s">
        <v>191</v>
      </c>
      <c r="AU259" s="149" t="s">
        <v>18</v>
      </c>
      <c r="AY259" s="2" t="s">
        <v>137</v>
      </c>
      <c r="BE259" s="150">
        <f t="shared" si="44"/>
        <v>0</v>
      </c>
      <c r="BF259" s="150">
        <f t="shared" si="45"/>
        <v>0</v>
      </c>
      <c r="BG259" s="150">
        <f t="shared" si="46"/>
        <v>0</v>
      </c>
      <c r="BH259" s="150">
        <f t="shared" si="47"/>
        <v>0</v>
      </c>
      <c r="BI259" s="150">
        <f t="shared" si="48"/>
        <v>0</v>
      </c>
      <c r="BJ259" s="2" t="s">
        <v>18</v>
      </c>
      <c r="BK259" s="150">
        <f t="shared" si="49"/>
        <v>0</v>
      </c>
      <c r="BL259" s="2" t="s">
        <v>144</v>
      </c>
      <c r="BM259" s="149" t="s">
        <v>1572</v>
      </c>
    </row>
    <row r="260" spans="1:65" s="17" customFormat="1" ht="16.5" customHeight="1">
      <c r="A260" s="13"/>
      <c r="B260" s="142"/>
      <c r="C260" s="226" t="s">
        <v>74</v>
      </c>
      <c r="D260" s="226" t="s">
        <v>140</v>
      </c>
      <c r="E260" s="227" t="s">
        <v>1573</v>
      </c>
      <c r="F260" s="228" t="s">
        <v>1574</v>
      </c>
      <c r="G260" s="229" t="s">
        <v>276</v>
      </c>
      <c r="H260" s="230">
        <v>230</v>
      </c>
      <c r="I260" s="143"/>
      <c r="J260" s="259">
        <f t="shared" si="40"/>
        <v>0</v>
      </c>
      <c r="K260" s="144"/>
      <c r="L260" s="14"/>
      <c r="M260" s="145"/>
      <c r="N260" s="146" t="s">
        <v>39</v>
      </c>
      <c r="O260" s="147">
        <v>0</v>
      </c>
      <c r="P260" s="147">
        <f t="shared" si="41"/>
        <v>0</v>
      </c>
      <c r="Q260" s="147">
        <v>0</v>
      </c>
      <c r="R260" s="147">
        <f t="shared" si="42"/>
        <v>0</v>
      </c>
      <c r="S260" s="147">
        <v>0</v>
      </c>
      <c r="T260" s="148">
        <f t="shared" si="43"/>
        <v>0</v>
      </c>
      <c r="U260" s="13"/>
      <c r="V260" s="13"/>
      <c r="W260" s="13"/>
      <c r="X260" s="13"/>
      <c r="Y260" s="13"/>
      <c r="Z260" s="13"/>
      <c r="AA260" s="13"/>
      <c r="AB260" s="13"/>
      <c r="AC260" s="13"/>
      <c r="AD260" s="13"/>
      <c r="AE260" s="13"/>
      <c r="AR260" s="149" t="s">
        <v>144</v>
      </c>
      <c r="AT260" s="149" t="s">
        <v>140</v>
      </c>
      <c r="AU260" s="149" t="s">
        <v>18</v>
      </c>
      <c r="AY260" s="2" t="s">
        <v>137</v>
      </c>
      <c r="BE260" s="150">
        <f t="shared" si="44"/>
        <v>0</v>
      </c>
      <c r="BF260" s="150">
        <f t="shared" si="45"/>
        <v>0</v>
      </c>
      <c r="BG260" s="150">
        <f t="shared" si="46"/>
        <v>0</v>
      </c>
      <c r="BH260" s="150">
        <f t="shared" si="47"/>
        <v>0</v>
      </c>
      <c r="BI260" s="150">
        <f t="shared" si="48"/>
        <v>0</v>
      </c>
      <c r="BJ260" s="2" t="s">
        <v>18</v>
      </c>
      <c r="BK260" s="150">
        <f t="shared" si="49"/>
        <v>0</v>
      </c>
      <c r="BL260" s="2" t="s">
        <v>144</v>
      </c>
      <c r="BM260" s="149" t="s">
        <v>1575</v>
      </c>
    </row>
    <row r="261" spans="1:65" s="17" customFormat="1" ht="16.5" customHeight="1">
      <c r="A261" s="13"/>
      <c r="B261" s="142"/>
      <c r="C261" s="242" t="s">
        <v>139</v>
      </c>
      <c r="D261" s="242" t="s">
        <v>191</v>
      </c>
      <c r="E261" s="243" t="s">
        <v>1576</v>
      </c>
      <c r="F261" s="244" t="s">
        <v>1577</v>
      </c>
      <c r="G261" s="245" t="s">
        <v>276</v>
      </c>
      <c r="H261" s="246">
        <v>24</v>
      </c>
      <c r="I261" s="163"/>
      <c r="J261" s="260">
        <f t="shared" si="40"/>
        <v>0</v>
      </c>
      <c r="K261" s="164"/>
      <c r="L261" s="165"/>
      <c r="M261" s="166"/>
      <c r="N261" s="167" t="s">
        <v>39</v>
      </c>
      <c r="O261" s="147">
        <v>0</v>
      </c>
      <c r="P261" s="147">
        <f t="shared" si="41"/>
        <v>0</v>
      </c>
      <c r="Q261" s="147">
        <v>0</v>
      </c>
      <c r="R261" s="147">
        <f t="shared" si="42"/>
        <v>0</v>
      </c>
      <c r="S261" s="147">
        <v>0</v>
      </c>
      <c r="T261" s="148">
        <f t="shared" si="43"/>
        <v>0</v>
      </c>
      <c r="U261" s="13"/>
      <c r="V261" s="13"/>
      <c r="W261" s="13"/>
      <c r="X261" s="13"/>
      <c r="Y261" s="13"/>
      <c r="Z261" s="13"/>
      <c r="AA261" s="13"/>
      <c r="AB261" s="13"/>
      <c r="AC261" s="13"/>
      <c r="AD261" s="13"/>
      <c r="AE261" s="13"/>
      <c r="AR261" s="149" t="s">
        <v>194</v>
      </c>
      <c r="AT261" s="149" t="s">
        <v>191</v>
      </c>
      <c r="AU261" s="149" t="s">
        <v>18</v>
      </c>
      <c r="AY261" s="2" t="s">
        <v>137</v>
      </c>
      <c r="BE261" s="150">
        <f t="shared" si="44"/>
        <v>0</v>
      </c>
      <c r="BF261" s="150">
        <f t="shared" si="45"/>
        <v>0</v>
      </c>
      <c r="BG261" s="150">
        <f t="shared" si="46"/>
        <v>0</v>
      </c>
      <c r="BH261" s="150">
        <f t="shared" si="47"/>
        <v>0</v>
      </c>
      <c r="BI261" s="150">
        <f t="shared" si="48"/>
        <v>0</v>
      </c>
      <c r="BJ261" s="2" t="s">
        <v>18</v>
      </c>
      <c r="BK261" s="150">
        <f t="shared" si="49"/>
        <v>0</v>
      </c>
      <c r="BL261" s="2" t="s">
        <v>144</v>
      </c>
      <c r="BM261" s="149" t="s">
        <v>1578</v>
      </c>
    </row>
    <row r="262" spans="1:65" s="17" customFormat="1" ht="16.5" customHeight="1">
      <c r="A262" s="13"/>
      <c r="B262" s="142"/>
      <c r="C262" s="226" t="s">
        <v>74</v>
      </c>
      <c r="D262" s="226" t="s">
        <v>140</v>
      </c>
      <c r="E262" s="227" t="s">
        <v>1579</v>
      </c>
      <c r="F262" s="228" t="s">
        <v>1580</v>
      </c>
      <c r="G262" s="229" t="s">
        <v>276</v>
      </c>
      <c r="H262" s="230">
        <v>24</v>
      </c>
      <c r="I262" s="143"/>
      <c r="J262" s="259">
        <f t="shared" si="40"/>
        <v>0</v>
      </c>
      <c r="K262" s="144"/>
      <c r="L262" s="14"/>
      <c r="M262" s="145"/>
      <c r="N262" s="146" t="s">
        <v>39</v>
      </c>
      <c r="O262" s="147">
        <v>0</v>
      </c>
      <c r="P262" s="147">
        <f t="shared" si="41"/>
        <v>0</v>
      </c>
      <c r="Q262" s="147">
        <v>0</v>
      </c>
      <c r="R262" s="147">
        <f t="shared" si="42"/>
        <v>0</v>
      </c>
      <c r="S262" s="147">
        <v>0</v>
      </c>
      <c r="T262" s="148">
        <f t="shared" si="43"/>
        <v>0</v>
      </c>
      <c r="U262" s="13"/>
      <c r="V262" s="13"/>
      <c r="W262" s="13"/>
      <c r="X262" s="13"/>
      <c r="Y262" s="13"/>
      <c r="Z262" s="13"/>
      <c r="AA262" s="13"/>
      <c r="AB262" s="13"/>
      <c r="AC262" s="13"/>
      <c r="AD262" s="13"/>
      <c r="AE262" s="13"/>
      <c r="AR262" s="149" t="s">
        <v>144</v>
      </c>
      <c r="AT262" s="149" t="s">
        <v>140</v>
      </c>
      <c r="AU262" s="149" t="s">
        <v>18</v>
      </c>
      <c r="AY262" s="2" t="s">
        <v>137</v>
      </c>
      <c r="BE262" s="150">
        <f t="shared" si="44"/>
        <v>0</v>
      </c>
      <c r="BF262" s="150">
        <f t="shared" si="45"/>
        <v>0</v>
      </c>
      <c r="BG262" s="150">
        <f t="shared" si="46"/>
        <v>0</v>
      </c>
      <c r="BH262" s="150">
        <f t="shared" si="47"/>
        <v>0</v>
      </c>
      <c r="BI262" s="150">
        <f t="shared" si="48"/>
        <v>0</v>
      </c>
      <c r="BJ262" s="2" t="s">
        <v>18</v>
      </c>
      <c r="BK262" s="150">
        <f t="shared" si="49"/>
        <v>0</v>
      </c>
      <c r="BL262" s="2" t="s">
        <v>144</v>
      </c>
      <c r="BM262" s="149" t="s">
        <v>1581</v>
      </c>
    </row>
    <row r="263" spans="1:65" s="17" customFormat="1" ht="16.5" customHeight="1">
      <c r="A263" s="13"/>
      <c r="B263" s="142"/>
      <c r="C263" s="242" t="s">
        <v>139</v>
      </c>
      <c r="D263" s="242" t="s">
        <v>191</v>
      </c>
      <c r="E263" s="243" t="s">
        <v>1582</v>
      </c>
      <c r="F263" s="244" t="s">
        <v>1583</v>
      </c>
      <c r="G263" s="245" t="s">
        <v>276</v>
      </c>
      <c r="H263" s="246">
        <v>15</v>
      </c>
      <c r="I263" s="163"/>
      <c r="J263" s="260">
        <f t="shared" si="40"/>
        <v>0</v>
      </c>
      <c r="K263" s="164"/>
      <c r="L263" s="165"/>
      <c r="M263" s="166"/>
      <c r="N263" s="167" t="s">
        <v>39</v>
      </c>
      <c r="O263" s="147">
        <v>0</v>
      </c>
      <c r="P263" s="147">
        <f t="shared" si="41"/>
        <v>0</v>
      </c>
      <c r="Q263" s="147">
        <v>0</v>
      </c>
      <c r="R263" s="147">
        <f t="shared" si="42"/>
        <v>0</v>
      </c>
      <c r="S263" s="147">
        <v>0</v>
      </c>
      <c r="T263" s="148">
        <f t="shared" si="43"/>
        <v>0</v>
      </c>
      <c r="U263" s="13"/>
      <c r="V263" s="13"/>
      <c r="W263" s="13"/>
      <c r="X263" s="13"/>
      <c r="Y263" s="13"/>
      <c r="Z263" s="13"/>
      <c r="AA263" s="13"/>
      <c r="AB263" s="13"/>
      <c r="AC263" s="13"/>
      <c r="AD263" s="13"/>
      <c r="AE263" s="13"/>
      <c r="AR263" s="149" t="s">
        <v>194</v>
      </c>
      <c r="AT263" s="149" t="s">
        <v>191</v>
      </c>
      <c r="AU263" s="149" t="s">
        <v>18</v>
      </c>
      <c r="AY263" s="2" t="s">
        <v>137</v>
      </c>
      <c r="BE263" s="150">
        <f t="shared" si="44"/>
        <v>0</v>
      </c>
      <c r="BF263" s="150">
        <f t="shared" si="45"/>
        <v>0</v>
      </c>
      <c r="BG263" s="150">
        <f t="shared" si="46"/>
        <v>0</v>
      </c>
      <c r="BH263" s="150">
        <f t="shared" si="47"/>
        <v>0</v>
      </c>
      <c r="BI263" s="150">
        <f t="shared" si="48"/>
        <v>0</v>
      </c>
      <c r="BJ263" s="2" t="s">
        <v>18</v>
      </c>
      <c r="BK263" s="150">
        <f t="shared" si="49"/>
        <v>0</v>
      </c>
      <c r="BL263" s="2" t="s">
        <v>144</v>
      </c>
      <c r="BM263" s="149" t="s">
        <v>1584</v>
      </c>
    </row>
    <row r="264" spans="1:65" s="17" customFormat="1" ht="16.5" customHeight="1">
      <c r="A264" s="13"/>
      <c r="B264" s="142"/>
      <c r="C264" s="226" t="s">
        <v>74</v>
      </c>
      <c r="D264" s="226" t="s">
        <v>140</v>
      </c>
      <c r="E264" s="227" t="s">
        <v>1585</v>
      </c>
      <c r="F264" s="228" t="s">
        <v>1586</v>
      </c>
      <c r="G264" s="229" t="s">
        <v>276</v>
      </c>
      <c r="H264" s="230">
        <v>15</v>
      </c>
      <c r="I264" s="143"/>
      <c r="J264" s="259">
        <f t="shared" si="40"/>
        <v>0</v>
      </c>
      <c r="K264" s="144"/>
      <c r="L264" s="14"/>
      <c r="M264" s="145"/>
      <c r="N264" s="146" t="s">
        <v>39</v>
      </c>
      <c r="O264" s="147">
        <v>0</v>
      </c>
      <c r="P264" s="147">
        <f t="shared" si="41"/>
        <v>0</v>
      </c>
      <c r="Q264" s="147">
        <v>0</v>
      </c>
      <c r="R264" s="147">
        <f t="shared" si="42"/>
        <v>0</v>
      </c>
      <c r="S264" s="147">
        <v>0</v>
      </c>
      <c r="T264" s="148">
        <f t="shared" si="43"/>
        <v>0</v>
      </c>
      <c r="U264" s="13"/>
      <c r="V264" s="13"/>
      <c r="W264" s="13"/>
      <c r="X264" s="13"/>
      <c r="Y264" s="13"/>
      <c r="Z264" s="13"/>
      <c r="AA264" s="13"/>
      <c r="AB264" s="13"/>
      <c r="AC264" s="13"/>
      <c r="AD264" s="13"/>
      <c r="AE264" s="13"/>
      <c r="AR264" s="149" t="s">
        <v>144</v>
      </c>
      <c r="AT264" s="149" t="s">
        <v>140</v>
      </c>
      <c r="AU264" s="149" t="s">
        <v>18</v>
      </c>
      <c r="AY264" s="2" t="s">
        <v>137</v>
      </c>
      <c r="BE264" s="150">
        <f t="shared" si="44"/>
        <v>0</v>
      </c>
      <c r="BF264" s="150">
        <f t="shared" si="45"/>
        <v>0</v>
      </c>
      <c r="BG264" s="150">
        <f t="shared" si="46"/>
        <v>0</v>
      </c>
      <c r="BH264" s="150">
        <f t="shared" si="47"/>
        <v>0</v>
      </c>
      <c r="BI264" s="150">
        <f t="shared" si="48"/>
        <v>0</v>
      </c>
      <c r="BJ264" s="2" t="s">
        <v>18</v>
      </c>
      <c r="BK264" s="150">
        <f t="shared" si="49"/>
        <v>0</v>
      </c>
      <c r="BL264" s="2" t="s">
        <v>144</v>
      </c>
      <c r="BM264" s="149" t="s">
        <v>1587</v>
      </c>
    </row>
    <row r="265" spans="1:65" s="17" customFormat="1" ht="16.5" customHeight="1">
      <c r="A265" s="13"/>
      <c r="B265" s="142"/>
      <c r="C265" s="242" t="s">
        <v>139</v>
      </c>
      <c r="D265" s="242" t="s">
        <v>191</v>
      </c>
      <c r="E265" s="243" t="s">
        <v>1588</v>
      </c>
      <c r="F265" s="244" t="s">
        <v>1589</v>
      </c>
      <c r="G265" s="245" t="s">
        <v>276</v>
      </c>
      <c r="H265" s="246">
        <v>108</v>
      </c>
      <c r="I265" s="163"/>
      <c r="J265" s="260">
        <f t="shared" si="40"/>
        <v>0</v>
      </c>
      <c r="K265" s="164"/>
      <c r="L265" s="165"/>
      <c r="M265" s="166"/>
      <c r="N265" s="167" t="s">
        <v>39</v>
      </c>
      <c r="O265" s="147">
        <v>0</v>
      </c>
      <c r="P265" s="147">
        <f t="shared" si="41"/>
        <v>0</v>
      </c>
      <c r="Q265" s="147">
        <v>0</v>
      </c>
      <c r="R265" s="147">
        <f t="shared" si="42"/>
        <v>0</v>
      </c>
      <c r="S265" s="147">
        <v>0</v>
      </c>
      <c r="T265" s="148">
        <f t="shared" si="43"/>
        <v>0</v>
      </c>
      <c r="U265" s="13"/>
      <c r="V265" s="13"/>
      <c r="W265" s="13"/>
      <c r="X265" s="13"/>
      <c r="Y265" s="13"/>
      <c r="Z265" s="13"/>
      <c r="AA265" s="13"/>
      <c r="AB265" s="13"/>
      <c r="AC265" s="13"/>
      <c r="AD265" s="13"/>
      <c r="AE265" s="13"/>
      <c r="AR265" s="149" t="s">
        <v>194</v>
      </c>
      <c r="AT265" s="149" t="s">
        <v>191</v>
      </c>
      <c r="AU265" s="149" t="s">
        <v>18</v>
      </c>
      <c r="AY265" s="2" t="s">
        <v>137</v>
      </c>
      <c r="BE265" s="150">
        <f t="shared" si="44"/>
        <v>0</v>
      </c>
      <c r="BF265" s="150">
        <f t="shared" si="45"/>
        <v>0</v>
      </c>
      <c r="BG265" s="150">
        <f t="shared" si="46"/>
        <v>0</v>
      </c>
      <c r="BH265" s="150">
        <f t="shared" si="47"/>
        <v>0</v>
      </c>
      <c r="BI265" s="150">
        <f t="shared" si="48"/>
        <v>0</v>
      </c>
      <c r="BJ265" s="2" t="s">
        <v>18</v>
      </c>
      <c r="BK265" s="150">
        <f t="shared" si="49"/>
        <v>0</v>
      </c>
      <c r="BL265" s="2" t="s">
        <v>144</v>
      </c>
      <c r="BM265" s="149" t="s">
        <v>1590</v>
      </c>
    </row>
    <row r="266" spans="1:65" s="17" customFormat="1" ht="16.5" customHeight="1">
      <c r="A266" s="13"/>
      <c r="B266" s="142"/>
      <c r="C266" s="226" t="s">
        <v>74</v>
      </c>
      <c r="D266" s="226" t="s">
        <v>140</v>
      </c>
      <c r="E266" s="227" t="s">
        <v>1591</v>
      </c>
      <c r="F266" s="228" t="s">
        <v>1592</v>
      </c>
      <c r="G266" s="229" t="s">
        <v>276</v>
      </c>
      <c r="H266" s="230">
        <v>108</v>
      </c>
      <c r="I266" s="143"/>
      <c r="J266" s="259">
        <f t="shared" si="40"/>
        <v>0</v>
      </c>
      <c r="K266" s="144"/>
      <c r="L266" s="14"/>
      <c r="M266" s="145"/>
      <c r="N266" s="146" t="s">
        <v>39</v>
      </c>
      <c r="O266" s="147">
        <v>0</v>
      </c>
      <c r="P266" s="147">
        <f t="shared" si="41"/>
        <v>0</v>
      </c>
      <c r="Q266" s="147">
        <v>0</v>
      </c>
      <c r="R266" s="147">
        <f t="shared" si="42"/>
        <v>0</v>
      </c>
      <c r="S266" s="147">
        <v>0</v>
      </c>
      <c r="T266" s="148">
        <f t="shared" si="43"/>
        <v>0</v>
      </c>
      <c r="U266" s="13"/>
      <c r="V266" s="13"/>
      <c r="W266" s="13"/>
      <c r="X266" s="13"/>
      <c r="Y266" s="13"/>
      <c r="Z266" s="13"/>
      <c r="AA266" s="13"/>
      <c r="AB266" s="13"/>
      <c r="AC266" s="13"/>
      <c r="AD266" s="13"/>
      <c r="AE266" s="13"/>
      <c r="AR266" s="149" t="s">
        <v>144</v>
      </c>
      <c r="AT266" s="149" t="s">
        <v>140</v>
      </c>
      <c r="AU266" s="149" t="s">
        <v>18</v>
      </c>
      <c r="AY266" s="2" t="s">
        <v>137</v>
      </c>
      <c r="BE266" s="150">
        <f t="shared" si="44"/>
        <v>0</v>
      </c>
      <c r="BF266" s="150">
        <f t="shared" si="45"/>
        <v>0</v>
      </c>
      <c r="BG266" s="150">
        <f t="shared" si="46"/>
        <v>0</v>
      </c>
      <c r="BH266" s="150">
        <f t="shared" si="47"/>
        <v>0</v>
      </c>
      <c r="BI266" s="150">
        <f t="shared" si="48"/>
        <v>0</v>
      </c>
      <c r="BJ266" s="2" t="s">
        <v>18</v>
      </c>
      <c r="BK266" s="150">
        <f t="shared" si="49"/>
        <v>0</v>
      </c>
      <c r="BL266" s="2" t="s">
        <v>144</v>
      </c>
      <c r="BM266" s="149" t="s">
        <v>1593</v>
      </c>
    </row>
    <row r="267" spans="1:65" s="17" customFormat="1" ht="16.5" customHeight="1">
      <c r="A267" s="13"/>
      <c r="B267" s="142"/>
      <c r="C267" s="242" t="s">
        <v>139</v>
      </c>
      <c r="D267" s="242" t="s">
        <v>191</v>
      </c>
      <c r="E267" s="243" t="s">
        <v>1594</v>
      </c>
      <c r="F267" s="244" t="s">
        <v>1595</v>
      </c>
      <c r="G267" s="245" t="s">
        <v>276</v>
      </c>
      <c r="H267" s="246">
        <v>15</v>
      </c>
      <c r="I267" s="163"/>
      <c r="J267" s="260">
        <f t="shared" si="40"/>
        <v>0</v>
      </c>
      <c r="K267" s="164"/>
      <c r="L267" s="165"/>
      <c r="M267" s="166"/>
      <c r="N267" s="167" t="s">
        <v>39</v>
      </c>
      <c r="O267" s="147">
        <v>0</v>
      </c>
      <c r="P267" s="147">
        <f t="shared" si="41"/>
        <v>0</v>
      </c>
      <c r="Q267" s="147">
        <v>0</v>
      </c>
      <c r="R267" s="147">
        <f t="shared" si="42"/>
        <v>0</v>
      </c>
      <c r="S267" s="147">
        <v>0</v>
      </c>
      <c r="T267" s="148">
        <f t="shared" si="43"/>
        <v>0</v>
      </c>
      <c r="U267" s="13"/>
      <c r="V267" s="13"/>
      <c r="W267" s="13"/>
      <c r="X267" s="13"/>
      <c r="Y267" s="13"/>
      <c r="Z267" s="13"/>
      <c r="AA267" s="13"/>
      <c r="AB267" s="13"/>
      <c r="AC267" s="13"/>
      <c r="AD267" s="13"/>
      <c r="AE267" s="13"/>
      <c r="AR267" s="149" t="s">
        <v>194</v>
      </c>
      <c r="AT267" s="149" t="s">
        <v>191</v>
      </c>
      <c r="AU267" s="149" t="s">
        <v>18</v>
      </c>
      <c r="AY267" s="2" t="s">
        <v>137</v>
      </c>
      <c r="BE267" s="150">
        <f t="shared" si="44"/>
        <v>0</v>
      </c>
      <c r="BF267" s="150">
        <f t="shared" si="45"/>
        <v>0</v>
      </c>
      <c r="BG267" s="150">
        <f t="shared" si="46"/>
        <v>0</v>
      </c>
      <c r="BH267" s="150">
        <f t="shared" si="47"/>
        <v>0</v>
      </c>
      <c r="BI267" s="150">
        <f t="shared" si="48"/>
        <v>0</v>
      </c>
      <c r="BJ267" s="2" t="s">
        <v>18</v>
      </c>
      <c r="BK267" s="150">
        <f t="shared" si="49"/>
        <v>0</v>
      </c>
      <c r="BL267" s="2" t="s">
        <v>144</v>
      </c>
      <c r="BM267" s="149" t="s">
        <v>1596</v>
      </c>
    </row>
    <row r="268" spans="1:65" s="17" customFormat="1" ht="16.5" customHeight="1">
      <c r="A268" s="13"/>
      <c r="B268" s="142"/>
      <c r="C268" s="226" t="s">
        <v>74</v>
      </c>
      <c r="D268" s="226" t="s">
        <v>140</v>
      </c>
      <c r="E268" s="227" t="s">
        <v>1597</v>
      </c>
      <c r="F268" s="228" t="s">
        <v>1598</v>
      </c>
      <c r="G268" s="229" t="s">
        <v>276</v>
      </c>
      <c r="H268" s="230">
        <v>15</v>
      </c>
      <c r="I268" s="143"/>
      <c r="J268" s="259">
        <f t="shared" si="40"/>
        <v>0</v>
      </c>
      <c r="K268" s="144"/>
      <c r="L268" s="14"/>
      <c r="M268" s="145"/>
      <c r="N268" s="146" t="s">
        <v>39</v>
      </c>
      <c r="O268" s="147">
        <v>0</v>
      </c>
      <c r="P268" s="147">
        <f t="shared" si="41"/>
        <v>0</v>
      </c>
      <c r="Q268" s="147">
        <v>0</v>
      </c>
      <c r="R268" s="147">
        <f t="shared" si="42"/>
        <v>0</v>
      </c>
      <c r="S268" s="147">
        <v>0</v>
      </c>
      <c r="T268" s="148">
        <f t="shared" si="43"/>
        <v>0</v>
      </c>
      <c r="U268" s="13"/>
      <c r="V268" s="13"/>
      <c r="W268" s="13"/>
      <c r="X268" s="13"/>
      <c r="Y268" s="13"/>
      <c r="Z268" s="13"/>
      <c r="AA268" s="13"/>
      <c r="AB268" s="13"/>
      <c r="AC268" s="13"/>
      <c r="AD268" s="13"/>
      <c r="AE268" s="13"/>
      <c r="AR268" s="149" t="s">
        <v>144</v>
      </c>
      <c r="AT268" s="149" t="s">
        <v>140</v>
      </c>
      <c r="AU268" s="149" t="s">
        <v>18</v>
      </c>
      <c r="AY268" s="2" t="s">
        <v>137</v>
      </c>
      <c r="BE268" s="150">
        <f t="shared" si="44"/>
        <v>0</v>
      </c>
      <c r="BF268" s="150">
        <f t="shared" si="45"/>
        <v>0</v>
      </c>
      <c r="BG268" s="150">
        <f t="shared" si="46"/>
        <v>0</v>
      </c>
      <c r="BH268" s="150">
        <f t="shared" si="47"/>
        <v>0</v>
      </c>
      <c r="BI268" s="150">
        <f t="shared" si="48"/>
        <v>0</v>
      </c>
      <c r="BJ268" s="2" t="s">
        <v>18</v>
      </c>
      <c r="BK268" s="150">
        <f t="shared" si="49"/>
        <v>0</v>
      </c>
      <c r="BL268" s="2" t="s">
        <v>144</v>
      </c>
      <c r="BM268" s="149" t="s">
        <v>1599</v>
      </c>
    </row>
    <row r="269" spans="1:65" s="17" customFormat="1" ht="16.5" customHeight="1">
      <c r="A269" s="13"/>
      <c r="B269" s="142"/>
      <c r="C269" s="242" t="s">
        <v>139</v>
      </c>
      <c r="D269" s="242" t="s">
        <v>191</v>
      </c>
      <c r="E269" s="243" t="s">
        <v>1600</v>
      </c>
      <c r="F269" s="244" t="s">
        <v>1601</v>
      </c>
      <c r="G269" s="245" t="s">
        <v>276</v>
      </c>
      <c r="H269" s="246">
        <v>15</v>
      </c>
      <c r="I269" s="163"/>
      <c r="J269" s="260">
        <f t="shared" si="40"/>
        <v>0</v>
      </c>
      <c r="K269" s="164"/>
      <c r="L269" s="165"/>
      <c r="M269" s="166"/>
      <c r="N269" s="167" t="s">
        <v>39</v>
      </c>
      <c r="O269" s="147">
        <v>0</v>
      </c>
      <c r="P269" s="147">
        <f t="shared" si="41"/>
        <v>0</v>
      </c>
      <c r="Q269" s="147">
        <v>0</v>
      </c>
      <c r="R269" s="147">
        <f t="shared" si="42"/>
        <v>0</v>
      </c>
      <c r="S269" s="147">
        <v>0</v>
      </c>
      <c r="T269" s="148">
        <f t="shared" si="43"/>
        <v>0</v>
      </c>
      <c r="U269" s="13"/>
      <c r="V269" s="13"/>
      <c r="W269" s="13"/>
      <c r="X269" s="13"/>
      <c r="Y269" s="13"/>
      <c r="Z269" s="13"/>
      <c r="AA269" s="13"/>
      <c r="AB269" s="13"/>
      <c r="AC269" s="13"/>
      <c r="AD269" s="13"/>
      <c r="AE269" s="13"/>
      <c r="AR269" s="149" t="s">
        <v>194</v>
      </c>
      <c r="AT269" s="149" t="s">
        <v>191</v>
      </c>
      <c r="AU269" s="149" t="s">
        <v>18</v>
      </c>
      <c r="AY269" s="2" t="s">
        <v>137</v>
      </c>
      <c r="BE269" s="150">
        <f t="shared" si="44"/>
        <v>0</v>
      </c>
      <c r="BF269" s="150">
        <f t="shared" si="45"/>
        <v>0</v>
      </c>
      <c r="BG269" s="150">
        <f t="shared" si="46"/>
        <v>0</v>
      </c>
      <c r="BH269" s="150">
        <f t="shared" si="47"/>
        <v>0</v>
      </c>
      <c r="BI269" s="150">
        <f t="shared" si="48"/>
        <v>0</v>
      </c>
      <c r="BJ269" s="2" t="s">
        <v>18</v>
      </c>
      <c r="BK269" s="150">
        <f t="shared" si="49"/>
        <v>0</v>
      </c>
      <c r="BL269" s="2" t="s">
        <v>144</v>
      </c>
      <c r="BM269" s="149" t="s">
        <v>1602</v>
      </c>
    </row>
    <row r="270" spans="1:65" s="17" customFormat="1" ht="16.5" customHeight="1">
      <c r="A270" s="13"/>
      <c r="B270" s="142"/>
      <c r="C270" s="226" t="s">
        <v>74</v>
      </c>
      <c r="D270" s="226" t="s">
        <v>140</v>
      </c>
      <c r="E270" s="227" t="s">
        <v>1603</v>
      </c>
      <c r="F270" s="228" t="s">
        <v>1604</v>
      </c>
      <c r="G270" s="229" t="s">
        <v>276</v>
      </c>
      <c r="H270" s="230">
        <v>15</v>
      </c>
      <c r="I270" s="143"/>
      <c r="J270" s="259">
        <f t="shared" si="40"/>
        <v>0</v>
      </c>
      <c r="K270" s="144"/>
      <c r="L270" s="14"/>
      <c r="M270" s="145"/>
      <c r="N270" s="146" t="s">
        <v>39</v>
      </c>
      <c r="O270" s="147">
        <v>0</v>
      </c>
      <c r="P270" s="147">
        <f t="shared" si="41"/>
        <v>0</v>
      </c>
      <c r="Q270" s="147">
        <v>0</v>
      </c>
      <c r="R270" s="147">
        <f t="shared" si="42"/>
        <v>0</v>
      </c>
      <c r="S270" s="147">
        <v>0</v>
      </c>
      <c r="T270" s="148">
        <f t="shared" si="43"/>
        <v>0</v>
      </c>
      <c r="U270" s="13"/>
      <c r="V270" s="13"/>
      <c r="W270" s="13"/>
      <c r="X270" s="13"/>
      <c r="Y270" s="13"/>
      <c r="Z270" s="13"/>
      <c r="AA270" s="13"/>
      <c r="AB270" s="13"/>
      <c r="AC270" s="13"/>
      <c r="AD270" s="13"/>
      <c r="AE270" s="13"/>
      <c r="AR270" s="149" t="s">
        <v>144</v>
      </c>
      <c r="AT270" s="149" t="s">
        <v>140</v>
      </c>
      <c r="AU270" s="149" t="s">
        <v>18</v>
      </c>
      <c r="AY270" s="2" t="s">
        <v>137</v>
      </c>
      <c r="BE270" s="150">
        <f t="shared" si="44"/>
        <v>0</v>
      </c>
      <c r="BF270" s="150">
        <f t="shared" si="45"/>
        <v>0</v>
      </c>
      <c r="BG270" s="150">
        <f t="shared" si="46"/>
        <v>0</v>
      </c>
      <c r="BH270" s="150">
        <f t="shared" si="47"/>
        <v>0</v>
      </c>
      <c r="BI270" s="150">
        <f t="shared" si="48"/>
        <v>0</v>
      </c>
      <c r="BJ270" s="2" t="s">
        <v>18</v>
      </c>
      <c r="BK270" s="150">
        <f t="shared" si="49"/>
        <v>0</v>
      </c>
      <c r="BL270" s="2" t="s">
        <v>144</v>
      </c>
      <c r="BM270" s="149" t="s">
        <v>1605</v>
      </c>
    </row>
    <row r="271" spans="1:65" s="17" customFormat="1" ht="16.5" customHeight="1">
      <c r="A271" s="13"/>
      <c r="B271" s="142"/>
      <c r="C271" s="242" t="s">
        <v>139</v>
      </c>
      <c r="D271" s="242" t="s">
        <v>191</v>
      </c>
      <c r="E271" s="243" t="s">
        <v>1606</v>
      </c>
      <c r="F271" s="244" t="s">
        <v>1607</v>
      </c>
      <c r="G271" s="245" t="s">
        <v>276</v>
      </c>
      <c r="H271" s="246">
        <v>180</v>
      </c>
      <c r="I271" s="163"/>
      <c r="J271" s="260">
        <f t="shared" si="40"/>
        <v>0</v>
      </c>
      <c r="K271" s="164"/>
      <c r="L271" s="165"/>
      <c r="M271" s="166"/>
      <c r="N271" s="167" t="s">
        <v>39</v>
      </c>
      <c r="O271" s="147">
        <v>0</v>
      </c>
      <c r="P271" s="147">
        <f t="shared" si="41"/>
        <v>0</v>
      </c>
      <c r="Q271" s="147">
        <v>0</v>
      </c>
      <c r="R271" s="147">
        <f t="shared" si="42"/>
        <v>0</v>
      </c>
      <c r="S271" s="147">
        <v>0</v>
      </c>
      <c r="T271" s="148">
        <f t="shared" si="43"/>
        <v>0</v>
      </c>
      <c r="U271" s="13"/>
      <c r="V271" s="13"/>
      <c r="W271" s="13"/>
      <c r="X271" s="13"/>
      <c r="Y271" s="13"/>
      <c r="Z271" s="13"/>
      <c r="AA271" s="13"/>
      <c r="AB271" s="13"/>
      <c r="AC271" s="13"/>
      <c r="AD271" s="13"/>
      <c r="AE271" s="13"/>
      <c r="AR271" s="149" t="s">
        <v>194</v>
      </c>
      <c r="AT271" s="149" t="s">
        <v>191</v>
      </c>
      <c r="AU271" s="149" t="s">
        <v>18</v>
      </c>
      <c r="AY271" s="2" t="s">
        <v>137</v>
      </c>
      <c r="BE271" s="150">
        <f t="shared" si="44"/>
        <v>0</v>
      </c>
      <c r="BF271" s="150">
        <f t="shared" si="45"/>
        <v>0</v>
      </c>
      <c r="BG271" s="150">
        <f t="shared" si="46"/>
        <v>0</v>
      </c>
      <c r="BH271" s="150">
        <f t="shared" si="47"/>
        <v>0</v>
      </c>
      <c r="BI271" s="150">
        <f t="shared" si="48"/>
        <v>0</v>
      </c>
      <c r="BJ271" s="2" t="s">
        <v>18</v>
      </c>
      <c r="BK271" s="150">
        <f t="shared" si="49"/>
        <v>0</v>
      </c>
      <c r="BL271" s="2" t="s">
        <v>144</v>
      </c>
      <c r="BM271" s="149" t="s">
        <v>1608</v>
      </c>
    </row>
    <row r="272" spans="1:65" s="17" customFormat="1" ht="16.5" customHeight="1">
      <c r="A272" s="13"/>
      <c r="B272" s="142"/>
      <c r="C272" s="226" t="s">
        <v>74</v>
      </c>
      <c r="D272" s="226" t="s">
        <v>140</v>
      </c>
      <c r="E272" s="227" t="s">
        <v>1609</v>
      </c>
      <c r="F272" s="228" t="s">
        <v>1610</v>
      </c>
      <c r="G272" s="229" t="s">
        <v>276</v>
      </c>
      <c r="H272" s="230">
        <v>180</v>
      </c>
      <c r="I272" s="143"/>
      <c r="J272" s="259">
        <f t="shared" si="40"/>
        <v>0</v>
      </c>
      <c r="K272" s="144"/>
      <c r="L272" s="14"/>
      <c r="M272" s="145"/>
      <c r="N272" s="146" t="s">
        <v>39</v>
      </c>
      <c r="O272" s="147">
        <v>0</v>
      </c>
      <c r="P272" s="147">
        <f t="shared" si="41"/>
        <v>0</v>
      </c>
      <c r="Q272" s="147">
        <v>0</v>
      </c>
      <c r="R272" s="147">
        <f t="shared" si="42"/>
        <v>0</v>
      </c>
      <c r="S272" s="147">
        <v>0</v>
      </c>
      <c r="T272" s="148">
        <f t="shared" si="43"/>
        <v>0</v>
      </c>
      <c r="U272" s="13"/>
      <c r="V272" s="13"/>
      <c r="W272" s="13"/>
      <c r="X272" s="13"/>
      <c r="Y272" s="13"/>
      <c r="Z272" s="13"/>
      <c r="AA272" s="13"/>
      <c r="AB272" s="13"/>
      <c r="AC272" s="13"/>
      <c r="AD272" s="13"/>
      <c r="AE272" s="13"/>
      <c r="AR272" s="149" t="s">
        <v>144</v>
      </c>
      <c r="AT272" s="149" t="s">
        <v>140</v>
      </c>
      <c r="AU272" s="149" t="s">
        <v>18</v>
      </c>
      <c r="AY272" s="2" t="s">
        <v>137</v>
      </c>
      <c r="BE272" s="150">
        <f t="shared" si="44"/>
        <v>0</v>
      </c>
      <c r="BF272" s="150">
        <f t="shared" si="45"/>
        <v>0</v>
      </c>
      <c r="BG272" s="150">
        <f t="shared" si="46"/>
        <v>0</v>
      </c>
      <c r="BH272" s="150">
        <f t="shared" si="47"/>
        <v>0</v>
      </c>
      <c r="BI272" s="150">
        <f t="shared" si="48"/>
        <v>0</v>
      </c>
      <c r="BJ272" s="2" t="s">
        <v>18</v>
      </c>
      <c r="BK272" s="150">
        <f t="shared" si="49"/>
        <v>0</v>
      </c>
      <c r="BL272" s="2" t="s">
        <v>144</v>
      </c>
      <c r="BM272" s="149" t="s">
        <v>1611</v>
      </c>
    </row>
    <row r="273" spans="1:65" s="17" customFormat="1" ht="24.2" customHeight="1">
      <c r="A273" s="13"/>
      <c r="B273" s="142"/>
      <c r="C273" s="242" t="s">
        <v>139</v>
      </c>
      <c r="D273" s="242" t="s">
        <v>191</v>
      </c>
      <c r="E273" s="243" t="s">
        <v>983</v>
      </c>
      <c r="F273" s="244" t="s">
        <v>984</v>
      </c>
      <c r="G273" s="245" t="s">
        <v>256</v>
      </c>
      <c r="H273" s="246">
        <v>1000</v>
      </c>
      <c r="I273" s="163"/>
      <c r="J273" s="260">
        <f t="shared" si="40"/>
        <v>0</v>
      </c>
      <c r="K273" s="164"/>
      <c r="L273" s="165"/>
      <c r="M273" s="166"/>
      <c r="N273" s="167" t="s">
        <v>39</v>
      </c>
      <c r="O273" s="147">
        <v>0</v>
      </c>
      <c r="P273" s="147">
        <f t="shared" si="41"/>
        <v>0</v>
      </c>
      <c r="Q273" s="147">
        <v>0</v>
      </c>
      <c r="R273" s="147">
        <f t="shared" si="42"/>
        <v>0</v>
      </c>
      <c r="S273" s="147">
        <v>0</v>
      </c>
      <c r="T273" s="148">
        <f t="shared" si="43"/>
        <v>0</v>
      </c>
      <c r="U273" s="13"/>
      <c r="V273" s="13"/>
      <c r="W273" s="13"/>
      <c r="X273" s="13"/>
      <c r="Y273" s="13"/>
      <c r="Z273" s="13"/>
      <c r="AA273" s="13"/>
      <c r="AB273" s="13"/>
      <c r="AC273" s="13"/>
      <c r="AD273" s="13"/>
      <c r="AE273" s="13"/>
      <c r="AR273" s="149" t="s">
        <v>194</v>
      </c>
      <c r="AT273" s="149" t="s">
        <v>191</v>
      </c>
      <c r="AU273" s="149" t="s">
        <v>18</v>
      </c>
      <c r="AY273" s="2" t="s">
        <v>137</v>
      </c>
      <c r="BE273" s="150">
        <f t="shared" si="44"/>
        <v>0</v>
      </c>
      <c r="BF273" s="150">
        <f t="shared" si="45"/>
        <v>0</v>
      </c>
      <c r="BG273" s="150">
        <f t="shared" si="46"/>
        <v>0</v>
      </c>
      <c r="BH273" s="150">
        <f t="shared" si="47"/>
        <v>0</v>
      </c>
      <c r="BI273" s="150">
        <f t="shared" si="48"/>
        <v>0</v>
      </c>
      <c r="BJ273" s="2" t="s">
        <v>18</v>
      </c>
      <c r="BK273" s="150">
        <f t="shared" si="49"/>
        <v>0</v>
      </c>
      <c r="BL273" s="2" t="s">
        <v>144</v>
      </c>
      <c r="BM273" s="149" t="s">
        <v>1612</v>
      </c>
    </row>
    <row r="274" spans="1:65" s="17" customFormat="1" ht="24.2" customHeight="1">
      <c r="A274" s="13"/>
      <c r="B274" s="142"/>
      <c r="C274" s="242" t="s">
        <v>139</v>
      </c>
      <c r="D274" s="242" t="s">
        <v>191</v>
      </c>
      <c r="E274" s="243" t="s">
        <v>1613</v>
      </c>
      <c r="F274" s="244" t="s">
        <v>1614</v>
      </c>
      <c r="G274" s="245" t="s">
        <v>256</v>
      </c>
      <c r="H274" s="246">
        <v>100</v>
      </c>
      <c r="I274" s="163"/>
      <c r="J274" s="260">
        <f t="shared" si="40"/>
        <v>0</v>
      </c>
      <c r="K274" s="164"/>
      <c r="L274" s="165"/>
      <c r="M274" s="166"/>
      <c r="N274" s="167" t="s">
        <v>39</v>
      </c>
      <c r="O274" s="147">
        <v>0</v>
      </c>
      <c r="P274" s="147">
        <f t="shared" si="41"/>
        <v>0</v>
      </c>
      <c r="Q274" s="147">
        <v>0</v>
      </c>
      <c r="R274" s="147">
        <f t="shared" si="42"/>
        <v>0</v>
      </c>
      <c r="S274" s="147">
        <v>0</v>
      </c>
      <c r="T274" s="148">
        <f t="shared" si="43"/>
        <v>0</v>
      </c>
      <c r="U274" s="13"/>
      <c r="V274" s="13"/>
      <c r="W274" s="13"/>
      <c r="X274" s="13"/>
      <c r="Y274" s="13"/>
      <c r="Z274" s="13"/>
      <c r="AA274" s="13"/>
      <c r="AB274" s="13"/>
      <c r="AC274" s="13"/>
      <c r="AD274" s="13"/>
      <c r="AE274" s="13"/>
      <c r="AR274" s="149" t="s">
        <v>194</v>
      </c>
      <c r="AT274" s="149" t="s">
        <v>191</v>
      </c>
      <c r="AU274" s="149" t="s">
        <v>18</v>
      </c>
      <c r="AY274" s="2" t="s">
        <v>137</v>
      </c>
      <c r="BE274" s="150">
        <f t="shared" si="44"/>
        <v>0</v>
      </c>
      <c r="BF274" s="150">
        <f t="shared" si="45"/>
        <v>0</v>
      </c>
      <c r="BG274" s="150">
        <f t="shared" si="46"/>
        <v>0</v>
      </c>
      <c r="BH274" s="150">
        <f t="shared" si="47"/>
        <v>0</v>
      </c>
      <c r="BI274" s="150">
        <f t="shared" si="48"/>
        <v>0</v>
      </c>
      <c r="BJ274" s="2" t="s">
        <v>18</v>
      </c>
      <c r="BK274" s="150">
        <f t="shared" si="49"/>
        <v>0</v>
      </c>
      <c r="BL274" s="2" t="s">
        <v>144</v>
      </c>
      <c r="BM274" s="149" t="s">
        <v>1615</v>
      </c>
    </row>
    <row r="275" spans="1:65" s="17" customFormat="1" ht="24.2" customHeight="1">
      <c r="A275" s="13"/>
      <c r="B275" s="142"/>
      <c r="C275" s="242" t="s">
        <v>139</v>
      </c>
      <c r="D275" s="242" t="s">
        <v>191</v>
      </c>
      <c r="E275" s="243" t="s">
        <v>1616</v>
      </c>
      <c r="F275" s="244" t="s">
        <v>1617</v>
      </c>
      <c r="G275" s="245" t="s">
        <v>256</v>
      </c>
      <c r="H275" s="246">
        <v>12</v>
      </c>
      <c r="I275" s="163"/>
      <c r="J275" s="260">
        <f t="shared" si="40"/>
        <v>0</v>
      </c>
      <c r="K275" s="164"/>
      <c r="L275" s="165"/>
      <c r="M275" s="166"/>
      <c r="N275" s="167" t="s">
        <v>39</v>
      </c>
      <c r="O275" s="147">
        <v>0</v>
      </c>
      <c r="P275" s="147">
        <f t="shared" si="41"/>
        <v>0</v>
      </c>
      <c r="Q275" s="147">
        <v>0</v>
      </c>
      <c r="R275" s="147">
        <f t="shared" si="42"/>
        <v>0</v>
      </c>
      <c r="S275" s="147">
        <v>0</v>
      </c>
      <c r="T275" s="148">
        <f t="shared" si="43"/>
        <v>0</v>
      </c>
      <c r="U275" s="13"/>
      <c r="V275" s="13"/>
      <c r="W275" s="13"/>
      <c r="X275" s="13"/>
      <c r="Y275" s="13"/>
      <c r="Z275" s="13"/>
      <c r="AA275" s="13"/>
      <c r="AB275" s="13"/>
      <c r="AC275" s="13"/>
      <c r="AD275" s="13"/>
      <c r="AE275" s="13"/>
      <c r="AR275" s="149" t="s">
        <v>194</v>
      </c>
      <c r="AT275" s="149" t="s">
        <v>191</v>
      </c>
      <c r="AU275" s="149" t="s">
        <v>18</v>
      </c>
      <c r="AY275" s="2" t="s">
        <v>137</v>
      </c>
      <c r="BE275" s="150">
        <f t="shared" si="44"/>
        <v>0</v>
      </c>
      <c r="BF275" s="150">
        <f t="shared" si="45"/>
        <v>0</v>
      </c>
      <c r="BG275" s="150">
        <f t="shared" si="46"/>
        <v>0</v>
      </c>
      <c r="BH275" s="150">
        <f t="shared" si="47"/>
        <v>0</v>
      </c>
      <c r="BI275" s="150">
        <f t="shared" si="48"/>
        <v>0</v>
      </c>
      <c r="BJ275" s="2" t="s">
        <v>18</v>
      </c>
      <c r="BK275" s="150">
        <f t="shared" si="49"/>
        <v>0</v>
      </c>
      <c r="BL275" s="2" t="s">
        <v>144</v>
      </c>
      <c r="BM275" s="149" t="s">
        <v>1618</v>
      </c>
    </row>
    <row r="276" spans="1:65" s="17" customFormat="1" ht="24.2" customHeight="1">
      <c r="A276" s="13"/>
      <c r="B276" s="142"/>
      <c r="C276" s="242" t="s">
        <v>74</v>
      </c>
      <c r="D276" s="242" t="s">
        <v>191</v>
      </c>
      <c r="E276" s="243" t="s">
        <v>1619</v>
      </c>
      <c r="F276" s="244" t="s">
        <v>1620</v>
      </c>
      <c r="G276" s="245" t="s">
        <v>256</v>
      </c>
      <c r="H276" s="246">
        <v>40</v>
      </c>
      <c r="I276" s="163"/>
      <c r="J276" s="260">
        <f t="shared" si="40"/>
        <v>0</v>
      </c>
      <c r="K276" s="164"/>
      <c r="L276" s="165"/>
      <c r="M276" s="166"/>
      <c r="N276" s="167" t="s">
        <v>39</v>
      </c>
      <c r="O276" s="147">
        <v>0</v>
      </c>
      <c r="P276" s="147">
        <f t="shared" si="41"/>
        <v>0</v>
      </c>
      <c r="Q276" s="147">
        <v>0</v>
      </c>
      <c r="R276" s="147">
        <f t="shared" si="42"/>
        <v>0</v>
      </c>
      <c r="S276" s="147">
        <v>0</v>
      </c>
      <c r="T276" s="148">
        <f t="shared" si="43"/>
        <v>0</v>
      </c>
      <c r="U276" s="13"/>
      <c r="V276" s="13"/>
      <c r="W276" s="13"/>
      <c r="X276" s="13"/>
      <c r="Y276" s="13"/>
      <c r="Z276" s="13"/>
      <c r="AA276" s="13"/>
      <c r="AB276" s="13"/>
      <c r="AC276" s="13"/>
      <c r="AD276" s="13"/>
      <c r="AE276" s="13"/>
      <c r="AR276" s="149" t="s">
        <v>194</v>
      </c>
      <c r="AT276" s="149" t="s">
        <v>191</v>
      </c>
      <c r="AU276" s="149" t="s">
        <v>18</v>
      </c>
      <c r="AY276" s="2" t="s">
        <v>137</v>
      </c>
      <c r="BE276" s="150">
        <f t="shared" si="44"/>
        <v>0</v>
      </c>
      <c r="BF276" s="150">
        <f t="shared" si="45"/>
        <v>0</v>
      </c>
      <c r="BG276" s="150">
        <f t="shared" si="46"/>
        <v>0</v>
      </c>
      <c r="BH276" s="150">
        <f t="shared" si="47"/>
        <v>0</v>
      </c>
      <c r="BI276" s="150">
        <f t="shared" si="48"/>
        <v>0</v>
      </c>
      <c r="BJ276" s="2" t="s">
        <v>18</v>
      </c>
      <c r="BK276" s="150">
        <f t="shared" si="49"/>
        <v>0</v>
      </c>
      <c r="BL276" s="2" t="s">
        <v>144</v>
      </c>
      <c r="BM276" s="149" t="s">
        <v>1621</v>
      </c>
    </row>
    <row r="277" spans="1:65" s="17" customFormat="1" ht="33" customHeight="1">
      <c r="A277" s="13"/>
      <c r="B277" s="142"/>
      <c r="C277" s="242" t="s">
        <v>139</v>
      </c>
      <c r="D277" s="242" t="s">
        <v>191</v>
      </c>
      <c r="E277" s="243" t="s">
        <v>1622</v>
      </c>
      <c r="F277" s="244" t="s">
        <v>1623</v>
      </c>
      <c r="G277" s="245" t="s">
        <v>829</v>
      </c>
      <c r="H277" s="246">
        <v>1</v>
      </c>
      <c r="I277" s="163"/>
      <c r="J277" s="260">
        <f t="shared" si="40"/>
        <v>0</v>
      </c>
      <c r="K277" s="164"/>
      <c r="L277" s="165"/>
      <c r="M277" s="166"/>
      <c r="N277" s="167" t="s">
        <v>39</v>
      </c>
      <c r="O277" s="147">
        <v>0</v>
      </c>
      <c r="P277" s="147">
        <f t="shared" si="41"/>
        <v>0</v>
      </c>
      <c r="Q277" s="147">
        <v>0</v>
      </c>
      <c r="R277" s="147">
        <f t="shared" si="42"/>
        <v>0</v>
      </c>
      <c r="S277" s="147">
        <v>0</v>
      </c>
      <c r="T277" s="148">
        <f t="shared" si="43"/>
        <v>0</v>
      </c>
      <c r="U277" s="13"/>
      <c r="V277" s="13"/>
      <c r="W277" s="13"/>
      <c r="X277" s="13"/>
      <c r="Y277" s="13"/>
      <c r="Z277" s="13"/>
      <c r="AA277" s="13"/>
      <c r="AB277" s="13"/>
      <c r="AC277" s="13"/>
      <c r="AD277" s="13"/>
      <c r="AE277" s="13"/>
      <c r="AR277" s="149" t="s">
        <v>194</v>
      </c>
      <c r="AT277" s="149" t="s">
        <v>191</v>
      </c>
      <c r="AU277" s="149" t="s">
        <v>18</v>
      </c>
      <c r="AY277" s="2" t="s">
        <v>137</v>
      </c>
      <c r="BE277" s="150">
        <f t="shared" si="44"/>
        <v>0</v>
      </c>
      <c r="BF277" s="150">
        <f t="shared" si="45"/>
        <v>0</v>
      </c>
      <c r="BG277" s="150">
        <f t="shared" si="46"/>
        <v>0</v>
      </c>
      <c r="BH277" s="150">
        <f t="shared" si="47"/>
        <v>0</v>
      </c>
      <c r="BI277" s="150">
        <f t="shared" si="48"/>
        <v>0</v>
      </c>
      <c r="BJ277" s="2" t="s">
        <v>18</v>
      </c>
      <c r="BK277" s="150">
        <f t="shared" si="49"/>
        <v>0</v>
      </c>
      <c r="BL277" s="2" t="s">
        <v>144</v>
      </c>
      <c r="BM277" s="149" t="s">
        <v>1624</v>
      </c>
    </row>
    <row r="278" spans="1:65" s="129" customFormat="1" ht="25.9" customHeight="1">
      <c r="B278" s="130"/>
      <c r="C278" s="222"/>
      <c r="D278" s="223" t="s">
        <v>73</v>
      </c>
      <c r="E278" s="224" t="s">
        <v>1009</v>
      </c>
      <c r="F278" s="224" t="s">
        <v>1625</v>
      </c>
      <c r="G278" s="222"/>
      <c r="H278" s="222"/>
      <c r="I278" s="172"/>
      <c r="J278" s="257">
        <f>BK278</f>
        <v>0</v>
      </c>
      <c r="L278" s="130"/>
      <c r="M278" s="134"/>
      <c r="N278" s="135"/>
      <c r="O278" s="135"/>
      <c r="P278" s="136">
        <f>SUM(P279:P309)</f>
        <v>0</v>
      </c>
      <c r="Q278" s="135"/>
      <c r="R278" s="136">
        <f>SUM(R279:R309)</f>
        <v>0</v>
      </c>
      <c r="S278" s="135"/>
      <c r="T278" s="137">
        <f>SUM(T279:T309)</f>
        <v>0</v>
      </c>
      <c r="AR278" s="131" t="s">
        <v>18</v>
      </c>
      <c r="AT278" s="138" t="s">
        <v>73</v>
      </c>
      <c r="AU278" s="138" t="s">
        <v>74</v>
      </c>
      <c r="AY278" s="131" t="s">
        <v>137</v>
      </c>
      <c r="BK278" s="139">
        <f>SUM(BK279:BK309)</f>
        <v>0</v>
      </c>
    </row>
    <row r="279" spans="1:65" s="17" customFormat="1" ht="49.15" customHeight="1">
      <c r="A279" s="13"/>
      <c r="B279" s="142"/>
      <c r="C279" s="242" t="s">
        <v>144</v>
      </c>
      <c r="D279" s="242" t="s">
        <v>191</v>
      </c>
      <c r="E279" s="243" t="s">
        <v>1626</v>
      </c>
      <c r="F279" s="244" t="s">
        <v>1627</v>
      </c>
      <c r="G279" s="245" t="s">
        <v>276</v>
      </c>
      <c r="H279" s="246">
        <v>200</v>
      </c>
      <c r="I279" s="163"/>
      <c r="J279" s="260">
        <f t="shared" ref="J279:J309" si="50">ROUND(I279*H279,2)</f>
        <v>0</v>
      </c>
      <c r="K279" s="164"/>
      <c r="L279" s="165"/>
      <c r="M279" s="166"/>
      <c r="N279" s="167" t="s">
        <v>39</v>
      </c>
      <c r="O279" s="147">
        <v>0</v>
      </c>
      <c r="P279" s="147">
        <f t="shared" ref="P279:P309" si="51">O279*H279</f>
        <v>0</v>
      </c>
      <c r="Q279" s="147">
        <v>0</v>
      </c>
      <c r="R279" s="147">
        <f t="shared" ref="R279:R309" si="52">Q279*H279</f>
        <v>0</v>
      </c>
      <c r="S279" s="147">
        <v>0</v>
      </c>
      <c r="T279" s="148">
        <f t="shared" ref="T279:T309" si="53">S279*H279</f>
        <v>0</v>
      </c>
      <c r="U279" s="13"/>
      <c r="V279" s="13"/>
      <c r="W279" s="13"/>
      <c r="X279" s="13"/>
      <c r="Y279" s="13"/>
      <c r="Z279" s="13"/>
      <c r="AA279" s="13"/>
      <c r="AB279" s="13"/>
      <c r="AC279" s="13"/>
      <c r="AD279" s="13"/>
      <c r="AE279" s="13"/>
      <c r="AR279" s="149" t="s">
        <v>194</v>
      </c>
      <c r="AT279" s="149" t="s">
        <v>191</v>
      </c>
      <c r="AU279" s="149" t="s">
        <v>18</v>
      </c>
      <c r="AY279" s="2" t="s">
        <v>137</v>
      </c>
      <c r="BE279" s="150">
        <f t="shared" ref="BE279:BE309" si="54">IF(N279="základní",J279,0)</f>
        <v>0</v>
      </c>
      <c r="BF279" s="150">
        <f t="shared" ref="BF279:BF309" si="55">IF(N279="snížená",J279,0)</f>
        <v>0</v>
      </c>
      <c r="BG279" s="150">
        <f t="shared" ref="BG279:BG309" si="56">IF(N279="zákl. přenesená",J279,0)</f>
        <v>0</v>
      </c>
      <c r="BH279" s="150">
        <f t="shared" ref="BH279:BH309" si="57">IF(N279="sníž. přenesená",J279,0)</f>
        <v>0</v>
      </c>
      <c r="BI279" s="150">
        <f t="shared" ref="BI279:BI309" si="58">IF(N279="nulová",J279,0)</f>
        <v>0</v>
      </c>
      <c r="BJ279" s="2" t="s">
        <v>18</v>
      </c>
      <c r="BK279" s="150">
        <f t="shared" ref="BK279:BK309" si="59">ROUND(I279*H279,2)</f>
        <v>0</v>
      </c>
      <c r="BL279" s="2" t="s">
        <v>144</v>
      </c>
      <c r="BM279" s="149" t="s">
        <v>1628</v>
      </c>
    </row>
    <row r="280" spans="1:65" s="17" customFormat="1" ht="49.15" customHeight="1">
      <c r="A280" s="13"/>
      <c r="B280" s="142"/>
      <c r="C280" s="226" t="s">
        <v>74</v>
      </c>
      <c r="D280" s="226" t="s">
        <v>140</v>
      </c>
      <c r="E280" s="227" t="s">
        <v>1629</v>
      </c>
      <c r="F280" s="228" t="s">
        <v>1630</v>
      </c>
      <c r="G280" s="229" t="s">
        <v>276</v>
      </c>
      <c r="H280" s="230">
        <v>200</v>
      </c>
      <c r="I280" s="143"/>
      <c r="J280" s="259">
        <f t="shared" si="50"/>
        <v>0</v>
      </c>
      <c r="K280" s="144"/>
      <c r="L280" s="14"/>
      <c r="M280" s="145"/>
      <c r="N280" s="146" t="s">
        <v>39</v>
      </c>
      <c r="O280" s="147">
        <v>0</v>
      </c>
      <c r="P280" s="147">
        <f t="shared" si="51"/>
        <v>0</v>
      </c>
      <c r="Q280" s="147">
        <v>0</v>
      </c>
      <c r="R280" s="147">
        <f t="shared" si="52"/>
        <v>0</v>
      </c>
      <c r="S280" s="147">
        <v>0</v>
      </c>
      <c r="T280" s="148">
        <f t="shared" si="53"/>
        <v>0</v>
      </c>
      <c r="U280" s="13"/>
      <c r="V280" s="13"/>
      <c r="W280" s="13"/>
      <c r="X280" s="13"/>
      <c r="Y280" s="13"/>
      <c r="Z280" s="13"/>
      <c r="AA280" s="13"/>
      <c r="AB280" s="13"/>
      <c r="AC280" s="13"/>
      <c r="AD280" s="13"/>
      <c r="AE280" s="13"/>
      <c r="AR280" s="149" t="s">
        <v>144</v>
      </c>
      <c r="AT280" s="149" t="s">
        <v>140</v>
      </c>
      <c r="AU280" s="149" t="s">
        <v>18</v>
      </c>
      <c r="AY280" s="2" t="s">
        <v>137</v>
      </c>
      <c r="BE280" s="150">
        <f t="shared" si="54"/>
        <v>0</v>
      </c>
      <c r="BF280" s="150">
        <f t="shared" si="55"/>
        <v>0</v>
      </c>
      <c r="BG280" s="150">
        <f t="shared" si="56"/>
        <v>0</v>
      </c>
      <c r="BH280" s="150">
        <f t="shared" si="57"/>
        <v>0</v>
      </c>
      <c r="BI280" s="150">
        <f t="shared" si="58"/>
        <v>0</v>
      </c>
      <c r="BJ280" s="2" t="s">
        <v>18</v>
      </c>
      <c r="BK280" s="150">
        <f t="shared" si="59"/>
        <v>0</v>
      </c>
      <c r="BL280" s="2" t="s">
        <v>144</v>
      </c>
      <c r="BM280" s="149" t="s">
        <v>1631</v>
      </c>
    </row>
    <row r="281" spans="1:65" s="17" customFormat="1" ht="16.5" customHeight="1">
      <c r="A281" s="13"/>
      <c r="B281" s="142"/>
      <c r="C281" s="242" t="s">
        <v>144</v>
      </c>
      <c r="D281" s="242" t="s">
        <v>191</v>
      </c>
      <c r="E281" s="243" t="s">
        <v>1632</v>
      </c>
      <c r="F281" s="244" t="s">
        <v>1633</v>
      </c>
      <c r="G281" s="245" t="s">
        <v>256</v>
      </c>
      <c r="H281" s="246">
        <v>80</v>
      </c>
      <c r="I281" s="163"/>
      <c r="J281" s="260">
        <f t="shared" si="50"/>
        <v>0</v>
      </c>
      <c r="K281" s="164"/>
      <c r="L281" s="165"/>
      <c r="M281" s="166"/>
      <c r="N281" s="167" t="s">
        <v>39</v>
      </c>
      <c r="O281" s="147">
        <v>0</v>
      </c>
      <c r="P281" s="147">
        <f t="shared" si="51"/>
        <v>0</v>
      </c>
      <c r="Q281" s="147">
        <v>0</v>
      </c>
      <c r="R281" s="147">
        <f t="shared" si="52"/>
        <v>0</v>
      </c>
      <c r="S281" s="147">
        <v>0</v>
      </c>
      <c r="T281" s="148">
        <f t="shared" si="53"/>
        <v>0</v>
      </c>
      <c r="U281" s="13"/>
      <c r="V281" s="13"/>
      <c r="W281" s="13"/>
      <c r="X281" s="13"/>
      <c r="Y281" s="13"/>
      <c r="Z281" s="13"/>
      <c r="AA281" s="13"/>
      <c r="AB281" s="13"/>
      <c r="AC281" s="13"/>
      <c r="AD281" s="13"/>
      <c r="AE281" s="13"/>
      <c r="AR281" s="149" t="s">
        <v>194</v>
      </c>
      <c r="AT281" s="149" t="s">
        <v>191</v>
      </c>
      <c r="AU281" s="149" t="s">
        <v>18</v>
      </c>
      <c r="AY281" s="2" t="s">
        <v>137</v>
      </c>
      <c r="BE281" s="150">
        <f t="shared" si="54"/>
        <v>0</v>
      </c>
      <c r="BF281" s="150">
        <f t="shared" si="55"/>
        <v>0</v>
      </c>
      <c r="BG281" s="150">
        <f t="shared" si="56"/>
        <v>0</v>
      </c>
      <c r="BH281" s="150">
        <f t="shared" si="57"/>
        <v>0</v>
      </c>
      <c r="BI281" s="150">
        <f t="shared" si="58"/>
        <v>0</v>
      </c>
      <c r="BJ281" s="2" t="s">
        <v>18</v>
      </c>
      <c r="BK281" s="150">
        <f t="shared" si="59"/>
        <v>0</v>
      </c>
      <c r="BL281" s="2" t="s">
        <v>144</v>
      </c>
      <c r="BM281" s="149" t="s">
        <v>1634</v>
      </c>
    </row>
    <row r="282" spans="1:65" s="17" customFormat="1" ht="21.75" customHeight="1">
      <c r="A282" s="13"/>
      <c r="B282" s="142"/>
      <c r="C282" s="226" t="s">
        <v>74</v>
      </c>
      <c r="D282" s="226" t="s">
        <v>140</v>
      </c>
      <c r="E282" s="227" t="s">
        <v>1635</v>
      </c>
      <c r="F282" s="228" t="s">
        <v>1636</v>
      </c>
      <c r="G282" s="229" t="s">
        <v>256</v>
      </c>
      <c r="H282" s="230">
        <v>80</v>
      </c>
      <c r="I282" s="143"/>
      <c r="J282" s="259">
        <f t="shared" si="50"/>
        <v>0</v>
      </c>
      <c r="K282" s="144"/>
      <c r="L282" s="14"/>
      <c r="M282" s="145"/>
      <c r="N282" s="146" t="s">
        <v>39</v>
      </c>
      <c r="O282" s="147">
        <v>0</v>
      </c>
      <c r="P282" s="147">
        <f t="shared" si="51"/>
        <v>0</v>
      </c>
      <c r="Q282" s="147">
        <v>0</v>
      </c>
      <c r="R282" s="147">
        <f t="shared" si="52"/>
        <v>0</v>
      </c>
      <c r="S282" s="147">
        <v>0</v>
      </c>
      <c r="T282" s="148">
        <f t="shared" si="53"/>
        <v>0</v>
      </c>
      <c r="U282" s="13"/>
      <c r="V282" s="13"/>
      <c r="W282" s="13"/>
      <c r="X282" s="13"/>
      <c r="Y282" s="13"/>
      <c r="Z282" s="13"/>
      <c r="AA282" s="13"/>
      <c r="AB282" s="13"/>
      <c r="AC282" s="13"/>
      <c r="AD282" s="13"/>
      <c r="AE282" s="13"/>
      <c r="AR282" s="149" t="s">
        <v>144</v>
      </c>
      <c r="AT282" s="149" t="s">
        <v>140</v>
      </c>
      <c r="AU282" s="149" t="s">
        <v>18</v>
      </c>
      <c r="AY282" s="2" t="s">
        <v>137</v>
      </c>
      <c r="BE282" s="150">
        <f t="shared" si="54"/>
        <v>0</v>
      </c>
      <c r="BF282" s="150">
        <f t="shared" si="55"/>
        <v>0</v>
      </c>
      <c r="BG282" s="150">
        <f t="shared" si="56"/>
        <v>0</v>
      </c>
      <c r="BH282" s="150">
        <f t="shared" si="57"/>
        <v>0</v>
      </c>
      <c r="BI282" s="150">
        <f t="shared" si="58"/>
        <v>0</v>
      </c>
      <c r="BJ282" s="2" t="s">
        <v>18</v>
      </c>
      <c r="BK282" s="150">
        <f t="shared" si="59"/>
        <v>0</v>
      </c>
      <c r="BL282" s="2" t="s">
        <v>144</v>
      </c>
      <c r="BM282" s="149" t="s">
        <v>1637</v>
      </c>
    </row>
    <row r="283" spans="1:65" s="17" customFormat="1" ht="16.5" customHeight="1">
      <c r="A283" s="13"/>
      <c r="B283" s="142"/>
      <c r="C283" s="242" t="s">
        <v>144</v>
      </c>
      <c r="D283" s="242" t="s">
        <v>191</v>
      </c>
      <c r="E283" s="243" t="s">
        <v>1638</v>
      </c>
      <c r="F283" s="244" t="s">
        <v>1639</v>
      </c>
      <c r="G283" s="245" t="s">
        <v>276</v>
      </c>
      <c r="H283" s="246">
        <v>40</v>
      </c>
      <c r="I283" s="163"/>
      <c r="J283" s="260">
        <f t="shared" si="50"/>
        <v>0</v>
      </c>
      <c r="K283" s="164"/>
      <c r="L283" s="165"/>
      <c r="M283" s="166"/>
      <c r="N283" s="167" t="s">
        <v>39</v>
      </c>
      <c r="O283" s="147">
        <v>0</v>
      </c>
      <c r="P283" s="147">
        <f t="shared" si="51"/>
        <v>0</v>
      </c>
      <c r="Q283" s="147">
        <v>0</v>
      </c>
      <c r="R283" s="147">
        <f t="shared" si="52"/>
        <v>0</v>
      </c>
      <c r="S283" s="147">
        <v>0</v>
      </c>
      <c r="T283" s="148">
        <f t="shared" si="53"/>
        <v>0</v>
      </c>
      <c r="U283" s="13"/>
      <c r="V283" s="13"/>
      <c r="W283" s="13"/>
      <c r="X283" s="13"/>
      <c r="Y283" s="13"/>
      <c r="Z283" s="13"/>
      <c r="AA283" s="13"/>
      <c r="AB283" s="13"/>
      <c r="AC283" s="13"/>
      <c r="AD283" s="13"/>
      <c r="AE283" s="13"/>
      <c r="AR283" s="149" t="s">
        <v>194</v>
      </c>
      <c r="AT283" s="149" t="s">
        <v>191</v>
      </c>
      <c r="AU283" s="149" t="s">
        <v>18</v>
      </c>
      <c r="AY283" s="2" t="s">
        <v>137</v>
      </c>
      <c r="BE283" s="150">
        <f t="shared" si="54"/>
        <v>0</v>
      </c>
      <c r="BF283" s="150">
        <f t="shared" si="55"/>
        <v>0</v>
      </c>
      <c r="BG283" s="150">
        <f t="shared" si="56"/>
        <v>0</v>
      </c>
      <c r="BH283" s="150">
        <f t="shared" si="57"/>
        <v>0</v>
      </c>
      <c r="BI283" s="150">
        <f t="shared" si="58"/>
        <v>0</v>
      </c>
      <c r="BJ283" s="2" t="s">
        <v>18</v>
      </c>
      <c r="BK283" s="150">
        <f t="shared" si="59"/>
        <v>0</v>
      </c>
      <c r="BL283" s="2" t="s">
        <v>144</v>
      </c>
      <c r="BM283" s="149" t="s">
        <v>1640</v>
      </c>
    </row>
    <row r="284" spans="1:65" s="17" customFormat="1" ht="21.75" customHeight="1">
      <c r="A284" s="13"/>
      <c r="B284" s="142"/>
      <c r="C284" s="226" t="s">
        <v>74</v>
      </c>
      <c r="D284" s="226" t="s">
        <v>140</v>
      </c>
      <c r="E284" s="227" t="s">
        <v>1641</v>
      </c>
      <c r="F284" s="228" t="s">
        <v>1642</v>
      </c>
      <c r="G284" s="229" t="s">
        <v>276</v>
      </c>
      <c r="H284" s="230">
        <v>40</v>
      </c>
      <c r="I284" s="143"/>
      <c r="J284" s="259">
        <f t="shared" si="50"/>
        <v>0</v>
      </c>
      <c r="K284" s="144"/>
      <c r="L284" s="14"/>
      <c r="M284" s="145"/>
      <c r="N284" s="146" t="s">
        <v>39</v>
      </c>
      <c r="O284" s="147">
        <v>0</v>
      </c>
      <c r="P284" s="147">
        <f t="shared" si="51"/>
        <v>0</v>
      </c>
      <c r="Q284" s="147">
        <v>0</v>
      </c>
      <c r="R284" s="147">
        <f t="shared" si="52"/>
        <v>0</v>
      </c>
      <c r="S284" s="147">
        <v>0</v>
      </c>
      <c r="T284" s="148">
        <f t="shared" si="53"/>
        <v>0</v>
      </c>
      <c r="U284" s="13"/>
      <c r="V284" s="13"/>
      <c r="W284" s="13"/>
      <c r="X284" s="13"/>
      <c r="Y284" s="13"/>
      <c r="Z284" s="13"/>
      <c r="AA284" s="13"/>
      <c r="AB284" s="13"/>
      <c r="AC284" s="13"/>
      <c r="AD284" s="13"/>
      <c r="AE284" s="13"/>
      <c r="AR284" s="149" t="s">
        <v>144</v>
      </c>
      <c r="AT284" s="149" t="s">
        <v>140</v>
      </c>
      <c r="AU284" s="149" t="s">
        <v>18</v>
      </c>
      <c r="AY284" s="2" t="s">
        <v>137</v>
      </c>
      <c r="BE284" s="150">
        <f t="shared" si="54"/>
        <v>0</v>
      </c>
      <c r="BF284" s="150">
        <f t="shared" si="55"/>
        <v>0</v>
      </c>
      <c r="BG284" s="150">
        <f t="shared" si="56"/>
        <v>0</v>
      </c>
      <c r="BH284" s="150">
        <f t="shared" si="57"/>
        <v>0</v>
      </c>
      <c r="BI284" s="150">
        <f t="shared" si="58"/>
        <v>0</v>
      </c>
      <c r="BJ284" s="2" t="s">
        <v>18</v>
      </c>
      <c r="BK284" s="150">
        <f t="shared" si="59"/>
        <v>0</v>
      </c>
      <c r="BL284" s="2" t="s">
        <v>144</v>
      </c>
      <c r="BM284" s="149" t="s">
        <v>1643</v>
      </c>
    </row>
    <row r="285" spans="1:65" s="17" customFormat="1" ht="21.75" customHeight="1">
      <c r="A285" s="13"/>
      <c r="B285" s="142"/>
      <c r="C285" s="242" t="s">
        <v>144</v>
      </c>
      <c r="D285" s="242" t="s">
        <v>191</v>
      </c>
      <c r="E285" s="243" t="s">
        <v>1644</v>
      </c>
      <c r="F285" s="244" t="s">
        <v>1645</v>
      </c>
      <c r="G285" s="245" t="s">
        <v>276</v>
      </c>
      <c r="H285" s="246">
        <v>160</v>
      </c>
      <c r="I285" s="163"/>
      <c r="J285" s="260">
        <f t="shared" si="50"/>
        <v>0</v>
      </c>
      <c r="K285" s="164"/>
      <c r="L285" s="165"/>
      <c r="M285" s="166"/>
      <c r="N285" s="167" t="s">
        <v>39</v>
      </c>
      <c r="O285" s="147">
        <v>0</v>
      </c>
      <c r="P285" s="147">
        <f t="shared" si="51"/>
        <v>0</v>
      </c>
      <c r="Q285" s="147">
        <v>0</v>
      </c>
      <c r="R285" s="147">
        <f t="shared" si="52"/>
        <v>0</v>
      </c>
      <c r="S285" s="147">
        <v>0</v>
      </c>
      <c r="T285" s="148">
        <f t="shared" si="53"/>
        <v>0</v>
      </c>
      <c r="U285" s="13"/>
      <c r="V285" s="13"/>
      <c r="W285" s="13"/>
      <c r="X285" s="13"/>
      <c r="Y285" s="13"/>
      <c r="Z285" s="13"/>
      <c r="AA285" s="13"/>
      <c r="AB285" s="13"/>
      <c r="AC285" s="13"/>
      <c r="AD285" s="13"/>
      <c r="AE285" s="13"/>
      <c r="AR285" s="149" t="s">
        <v>194</v>
      </c>
      <c r="AT285" s="149" t="s">
        <v>191</v>
      </c>
      <c r="AU285" s="149" t="s">
        <v>18</v>
      </c>
      <c r="AY285" s="2" t="s">
        <v>137</v>
      </c>
      <c r="BE285" s="150">
        <f t="shared" si="54"/>
        <v>0</v>
      </c>
      <c r="BF285" s="150">
        <f t="shared" si="55"/>
        <v>0</v>
      </c>
      <c r="BG285" s="150">
        <f t="shared" si="56"/>
        <v>0</v>
      </c>
      <c r="BH285" s="150">
        <f t="shared" si="57"/>
        <v>0</v>
      </c>
      <c r="BI285" s="150">
        <f t="shared" si="58"/>
        <v>0</v>
      </c>
      <c r="BJ285" s="2" t="s">
        <v>18</v>
      </c>
      <c r="BK285" s="150">
        <f t="shared" si="59"/>
        <v>0</v>
      </c>
      <c r="BL285" s="2" t="s">
        <v>144</v>
      </c>
      <c r="BM285" s="149" t="s">
        <v>1646</v>
      </c>
    </row>
    <row r="286" spans="1:65" s="17" customFormat="1" ht="24.2" customHeight="1">
      <c r="A286" s="13"/>
      <c r="B286" s="142"/>
      <c r="C286" s="226" t="s">
        <v>74</v>
      </c>
      <c r="D286" s="226" t="s">
        <v>140</v>
      </c>
      <c r="E286" s="227" t="s">
        <v>1647</v>
      </c>
      <c r="F286" s="228" t="s">
        <v>1648</v>
      </c>
      <c r="G286" s="229" t="s">
        <v>276</v>
      </c>
      <c r="H286" s="230">
        <v>160</v>
      </c>
      <c r="I286" s="143"/>
      <c r="J286" s="259">
        <f t="shared" si="50"/>
        <v>0</v>
      </c>
      <c r="K286" s="144"/>
      <c r="L286" s="14"/>
      <c r="M286" s="145"/>
      <c r="N286" s="146" t="s">
        <v>39</v>
      </c>
      <c r="O286" s="147">
        <v>0</v>
      </c>
      <c r="P286" s="147">
        <f t="shared" si="51"/>
        <v>0</v>
      </c>
      <c r="Q286" s="147">
        <v>0</v>
      </c>
      <c r="R286" s="147">
        <f t="shared" si="52"/>
        <v>0</v>
      </c>
      <c r="S286" s="147">
        <v>0</v>
      </c>
      <c r="T286" s="148">
        <f t="shared" si="53"/>
        <v>0</v>
      </c>
      <c r="U286" s="13"/>
      <c r="V286" s="13"/>
      <c r="W286" s="13"/>
      <c r="X286" s="13"/>
      <c r="Y286" s="13"/>
      <c r="Z286" s="13"/>
      <c r="AA286" s="13"/>
      <c r="AB286" s="13"/>
      <c r="AC286" s="13"/>
      <c r="AD286" s="13"/>
      <c r="AE286" s="13"/>
      <c r="AR286" s="149" t="s">
        <v>144</v>
      </c>
      <c r="AT286" s="149" t="s">
        <v>140</v>
      </c>
      <c r="AU286" s="149" t="s">
        <v>18</v>
      </c>
      <c r="AY286" s="2" t="s">
        <v>137</v>
      </c>
      <c r="BE286" s="150">
        <f t="shared" si="54"/>
        <v>0</v>
      </c>
      <c r="BF286" s="150">
        <f t="shared" si="55"/>
        <v>0</v>
      </c>
      <c r="BG286" s="150">
        <f t="shared" si="56"/>
        <v>0</v>
      </c>
      <c r="BH286" s="150">
        <f t="shared" si="57"/>
        <v>0</v>
      </c>
      <c r="BI286" s="150">
        <f t="shared" si="58"/>
        <v>0</v>
      </c>
      <c r="BJ286" s="2" t="s">
        <v>18</v>
      </c>
      <c r="BK286" s="150">
        <f t="shared" si="59"/>
        <v>0</v>
      </c>
      <c r="BL286" s="2" t="s">
        <v>144</v>
      </c>
      <c r="BM286" s="149" t="s">
        <v>1649</v>
      </c>
    </row>
    <row r="287" spans="1:65" s="17" customFormat="1" ht="21.75" customHeight="1">
      <c r="A287" s="13"/>
      <c r="B287" s="142"/>
      <c r="C287" s="242" t="s">
        <v>144</v>
      </c>
      <c r="D287" s="242" t="s">
        <v>191</v>
      </c>
      <c r="E287" s="243" t="s">
        <v>1650</v>
      </c>
      <c r="F287" s="244" t="s">
        <v>1651</v>
      </c>
      <c r="G287" s="245" t="s">
        <v>276</v>
      </c>
      <c r="H287" s="246">
        <v>50</v>
      </c>
      <c r="I287" s="163"/>
      <c r="J287" s="260">
        <f t="shared" si="50"/>
        <v>0</v>
      </c>
      <c r="K287" s="164"/>
      <c r="L287" s="165"/>
      <c r="M287" s="166"/>
      <c r="N287" s="167" t="s">
        <v>39</v>
      </c>
      <c r="O287" s="147">
        <v>0</v>
      </c>
      <c r="P287" s="147">
        <f t="shared" si="51"/>
        <v>0</v>
      </c>
      <c r="Q287" s="147">
        <v>0</v>
      </c>
      <c r="R287" s="147">
        <f t="shared" si="52"/>
        <v>0</v>
      </c>
      <c r="S287" s="147">
        <v>0</v>
      </c>
      <c r="T287" s="148">
        <f t="shared" si="53"/>
        <v>0</v>
      </c>
      <c r="U287" s="13"/>
      <c r="V287" s="13"/>
      <c r="W287" s="13"/>
      <c r="X287" s="13"/>
      <c r="Y287" s="13"/>
      <c r="Z287" s="13"/>
      <c r="AA287" s="13"/>
      <c r="AB287" s="13"/>
      <c r="AC287" s="13"/>
      <c r="AD287" s="13"/>
      <c r="AE287" s="13"/>
      <c r="AR287" s="149" t="s">
        <v>194</v>
      </c>
      <c r="AT287" s="149" t="s">
        <v>191</v>
      </c>
      <c r="AU287" s="149" t="s">
        <v>18</v>
      </c>
      <c r="AY287" s="2" t="s">
        <v>137</v>
      </c>
      <c r="BE287" s="150">
        <f t="shared" si="54"/>
        <v>0</v>
      </c>
      <c r="BF287" s="150">
        <f t="shared" si="55"/>
        <v>0</v>
      </c>
      <c r="BG287" s="150">
        <f t="shared" si="56"/>
        <v>0</v>
      </c>
      <c r="BH287" s="150">
        <f t="shared" si="57"/>
        <v>0</v>
      </c>
      <c r="BI287" s="150">
        <f t="shared" si="58"/>
        <v>0</v>
      </c>
      <c r="BJ287" s="2" t="s">
        <v>18</v>
      </c>
      <c r="BK287" s="150">
        <f t="shared" si="59"/>
        <v>0</v>
      </c>
      <c r="BL287" s="2" t="s">
        <v>144</v>
      </c>
      <c r="BM287" s="149" t="s">
        <v>1652</v>
      </c>
    </row>
    <row r="288" spans="1:65" s="17" customFormat="1" ht="24.2" customHeight="1">
      <c r="A288" s="13"/>
      <c r="B288" s="142"/>
      <c r="C288" s="226" t="s">
        <v>74</v>
      </c>
      <c r="D288" s="226" t="s">
        <v>140</v>
      </c>
      <c r="E288" s="227" t="s">
        <v>1653</v>
      </c>
      <c r="F288" s="228" t="s">
        <v>1654</v>
      </c>
      <c r="G288" s="229" t="s">
        <v>276</v>
      </c>
      <c r="H288" s="230">
        <v>50</v>
      </c>
      <c r="I288" s="143"/>
      <c r="J288" s="259">
        <f t="shared" si="50"/>
        <v>0</v>
      </c>
      <c r="K288" s="144"/>
      <c r="L288" s="14"/>
      <c r="M288" s="145"/>
      <c r="N288" s="146" t="s">
        <v>39</v>
      </c>
      <c r="O288" s="147">
        <v>0</v>
      </c>
      <c r="P288" s="147">
        <f t="shared" si="51"/>
        <v>0</v>
      </c>
      <c r="Q288" s="147">
        <v>0</v>
      </c>
      <c r="R288" s="147">
        <f t="shared" si="52"/>
        <v>0</v>
      </c>
      <c r="S288" s="147">
        <v>0</v>
      </c>
      <c r="T288" s="148">
        <f t="shared" si="53"/>
        <v>0</v>
      </c>
      <c r="U288" s="13"/>
      <c r="V288" s="13"/>
      <c r="W288" s="13"/>
      <c r="X288" s="13"/>
      <c r="Y288" s="13"/>
      <c r="Z288" s="13"/>
      <c r="AA288" s="13"/>
      <c r="AB288" s="13"/>
      <c r="AC288" s="13"/>
      <c r="AD288" s="13"/>
      <c r="AE288" s="13"/>
      <c r="AR288" s="149" t="s">
        <v>144</v>
      </c>
      <c r="AT288" s="149" t="s">
        <v>140</v>
      </c>
      <c r="AU288" s="149" t="s">
        <v>18</v>
      </c>
      <c r="AY288" s="2" t="s">
        <v>137</v>
      </c>
      <c r="BE288" s="150">
        <f t="shared" si="54"/>
        <v>0</v>
      </c>
      <c r="BF288" s="150">
        <f t="shared" si="55"/>
        <v>0</v>
      </c>
      <c r="BG288" s="150">
        <f t="shared" si="56"/>
        <v>0</v>
      </c>
      <c r="BH288" s="150">
        <f t="shared" si="57"/>
        <v>0</v>
      </c>
      <c r="BI288" s="150">
        <f t="shared" si="58"/>
        <v>0</v>
      </c>
      <c r="BJ288" s="2" t="s">
        <v>18</v>
      </c>
      <c r="BK288" s="150">
        <f t="shared" si="59"/>
        <v>0</v>
      </c>
      <c r="BL288" s="2" t="s">
        <v>144</v>
      </c>
      <c r="BM288" s="149" t="s">
        <v>1655</v>
      </c>
    </row>
    <row r="289" spans="1:65" s="17" customFormat="1" ht="21.75" customHeight="1">
      <c r="A289" s="13"/>
      <c r="B289" s="142"/>
      <c r="C289" s="242" t="s">
        <v>198</v>
      </c>
      <c r="D289" s="242" t="s">
        <v>191</v>
      </c>
      <c r="E289" s="243" t="s">
        <v>1656</v>
      </c>
      <c r="F289" s="244" t="s">
        <v>1657</v>
      </c>
      <c r="G289" s="245" t="s">
        <v>276</v>
      </c>
      <c r="H289" s="246">
        <v>40</v>
      </c>
      <c r="I289" s="163"/>
      <c r="J289" s="260">
        <f t="shared" si="50"/>
        <v>0</v>
      </c>
      <c r="K289" s="164"/>
      <c r="L289" s="165"/>
      <c r="M289" s="166"/>
      <c r="N289" s="167" t="s">
        <v>39</v>
      </c>
      <c r="O289" s="147">
        <v>0</v>
      </c>
      <c r="P289" s="147">
        <f t="shared" si="51"/>
        <v>0</v>
      </c>
      <c r="Q289" s="147">
        <v>0</v>
      </c>
      <c r="R289" s="147">
        <f t="shared" si="52"/>
        <v>0</v>
      </c>
      <c r="S289" s="147">
        <v>0</v>
      </c>
      <c r="T289" s="148">
        <f t="shared" si="53"/>
        <v>0</v>
      </c>
      <c r="U289" s="13"/>
      <c r="V289" s="13"/>
      <c r="W289" s="13"/>
      <c r="X289" s="13"/>
      <c r="Y289" s="13"/>
      <c r="Z289" s="13"/>
      <c r="AA289" s="13"/>
      <c r="AB289" s="13"/>
      <c r="AC289" s="13"/>
      <c r="AD289" s="13"/>
      <c r="AE289" s="13"/>
      <c r="AR289" s="149" t="s">
        <v>194</v>
      </c>
      <c r="AT289" s="149" t="s">
        <v>191</v>
      </c>
      <c r="AU289" s="149" t="s">
        <v>18</v>
      </c>
      <c r="AY289" s="2" t="s">
        <v>137</v>
      </c>
      <c r="BE289" s="150">
        <f t="shared" si="54"/>
        <v>0</v>
      </c>
      <c r="BF289" s="150">
        <f t="shared" si="55"/>
        <v>0</v>
      </c>
      <c r="BG289" s="150">
        <f t="shared" si="56"/>
        <v>0</v>
      </c>
      <c r="BH289" s="150">
        <f t="shared" si="57"/>
        <v>0</v>
      </c>
      <c r="BI289" s="150">
        <f t="shared" si="58"/>
        <v>0</v>
      </c>
      <c r="BJ289" s="2" t="s">
        <v>18</v>
      </c>
      <c r="BK289" s="150">
        <f t="shared" si="59"/>
        <v>0</v>
      </c>
      <c r="BL289" s="2" t="s">
        <v>144</v>
      </c>
      <c r="BM289" s="149" t="s">
        <v>1658</v>
      </c>
    </row>
    <row r="290" spans="1:65" s="17" customFormat="1" ht="24.2" customHeight="1">
      <c r="A290" s="13"/>
      <c r="B290" s="142"/>
      <c r="C290" s="226" t="s">
        <v>74</v>
      </c>
      <c r="D290" s="226" t="s">
        <v>140</v>
      </c>
      <c r="E290" s="227" t="s">
        <v>1659</v>
      </c>
      <c r="F290" s="228" t="s">
        <v>1660</v>
      </c>
      <c r="G290" s="229" t="s">
        <v>276</v>
      </c>
      <c r="H290" s="230">
        <v>40</v>
      </c>
      <c r="I290" s="143"/>
      <c r="J290" s="259">
        <f t="shared" si="50"/>
        <v>0</v>
      </c>
      <c r="K290" s="144"/>
      <c r="L290" s="14"/>
      <c r="M290" s="145"/>
      <c r="N290" s="146" t="s">
        <v>39</v>
      </c>
      <c r="O290" s="147">
        <v>0</v>
      </c>
      <c r="P290" s="147">
        <f t="shared" si="51"/>
        <v>0</v>
      </c>
      <c r="Q290" s="147">
        <v>0</v>
      </c>
      <c r="R290" s="147">
        <f t="shared" si="52"/>
        <v>0</v>
      </c>
      <c r="S290" s="147">
        <v>0</v>
      </c>
      <c r="T290" s="148">
        <f t="shared" si="53"/>
        <v>0</v>
      </c>
      <c r="U290" s="13"/>
      <c r="V290" s="13"/>
      <c r="W290" s="13"/>
      <c r="X290" s="13"/>
      <c r="Y290" s="13"/>
      <c r="Z290" s="13"/>
      <c r="AA290" s="13"/>
      <c r="AB290" s="13"/>
      <c r="AC290" s="13"/>
      <c r="AD290" s="13"/>
      <c r="AE290" s="13"/>
      <c r="AR290" s="149" t="s">
        <v>144</v>
      </c>
      <c r="AT290" s="149" t="s">
        <v>140</v>
      </c>
      <c r="AU290" s="149" t="s">
        <v>18</v>
      </c>
      <c r="AY290" s="2" t="s">
        <v>137</v>
      </c>
      <c r="BE290" s="150">
        <f t="shared" si="54"/>
        <v>0</v>
      </c>
      <c r="BF290" s="150">
        <f t="shared" si="55"/>
        <v>0</v>
      </c>
      <c r="BG290" s="150">
        <f t="shared" si="56"/>
        <v>0</v>
      </c>
      <c r="BH290" s="150">
        <f t="shared" si="57"/>
        <v>0</v>
      </c>
      <c r="BI290" s="150">
        <f t="shared" si="58"/>
        <v>0</v>
      </c>
      <c r="BJ290" s="2" t="s">
        <v>18</v>
      </c>
      <c r="BK290" s="150">
        <f t="shared" si="59"/>
        <v>0</v>
      </c>
      <c r="BL290" s="2" t="s">
        <v>144</v>
      </c>
      <c r="BM290" s="149" t="s">
        <v>1661</v>
      </c>
    </row>
    <row r="291" spans="1:65" s="17" customFormat="1" ht="24.2" customHeight="1">
      <c r="A291" s="13"/>
      <c r="B291" s="142"/>
      <c r="C291" s="242" t="s">
        <v>198</v>
      </c>
      <c r="D291" s="242" t="s">
        <v>191</v>
      </c>
      <c r="E291" s="243" t="s">
        <v>1662</v>
      </c>
      <c r="F291" s="244" t="s">
        <v>1663</v>
      </c>
      <c r="G291" s="245" t="s">
        <v>256</v>
      </c>
      <c r="H291" s="246">
        <v>16</v>
      </c>
      <c r="I291" s="163"/>
      <c r="J291" s="260">
        <f t="shared" si="50"/>
        <v>0</v>
      </c>
      <c r="K291" s="164"/>
      <c r="L291" s="165"/>
      <c r="M291" s="166"/>
      <c r="N291" s="167" t="s">
        <v>39</v>
      </c>
      <c r="O291" s="147">
        <v>0</v>
      </c>
      <c r="P291" s="147">
        <f t="shared" si="51"/>
        <v>0</v>
      </c>
      <c r="Q291" s="147">
        <v>0</v>
      </c>
      <c r="R291" s="147">
        <f t="shared" si="52"/>
        <v>0</v>
      </c>
      <c r="S291" s="147">
        <v>0</v>
      </c>
      <c r="T291" s="148">
        <f t="shared" si="53"/>
        <v>0</v>
      </c>
      <c r="U291" s="13"/>
      <c r="V291" s="13"/>
      <c r="W291" s="13"/>
      <c r="X291" s="13"/>
      <c r="Y291" s="13"/>
      <c r="Z291" s="13"/>
      <c r="AA291" s="13"/>
      <c r="AB291" s="13"/>
      <c r="AC291" s="13"/>
      <c r="AD291" s="13"/>
      <c r="AE291" s="13"/>
      <c r="AR291" s="149" t="s">
        <v>194</v>
      </c>
      <c r="AT291" s="149" t="s">
        <v>191</v>
      </c>
      <c r="AU291" s="149" t="s">
        <v>18</v>
      </c>
      <c r="AY291" s="2" t="s">
        <v>137</v>
      </c>
      <c r="BE291" s="150">
        <f t="shared" si="54"/>
        <v>0</v>
      </c>
      <c r="BF291" s="150">
        <f t="shared" si="55"/>
        <v>0</v>
      </c>
      <c r="BG291" s="150">
        <f t="shared" si="56"/>
        <v>0</v>
      </c>
      <c r="BH291" s="150">
        <f t="shared" si="57"/>
        <v>0</v>
      </c>
      <c r="BI291" s="150">
        <f t="shared" si="58"/>
        <v>0</v>
      </c>
      <c r="BJ291" s="2" t="s">
        <v>18</v>
      </c>
      <c r="BK291" s="150">
        <f t="shared" si="59"/>
        <v>0</v>
      </c>
      <c r="BL291" s="2" t="s">
        <v>144</v>
      </c>
      <c r="BM291" s="149" t="s">
        <v>1664</v>
      </c>
    </row>
    <row r="292" spans="1:65" s="17" customFormat="1" ht="24.2" customHeight="1">
      <c r="A292" s="13"/>
      <c r="B292" s="142"/>
      <c r="C292" s="226" t="s">
        <v>74</v>
      </c>
      <c r="D292" s="226" t="s">
        <v>140</v>
      </c>
      <c r="E292" s="227" t="s">
        <v>1665</v>
      </c>
      <c r="F292" s="228" t="s">
        <v>1666</v>
      </c>
      <c r="G292" s="229" t="s">
        <v>256</v>
      </c>
      <c r="H292" s="230">
        <v>16</v>
      </c>
      <c r="I292" s="143"/>
      <c r="J292" s="259">
        <f t="shared" si="50"/>
        <v>0</v>
      </c>
      <c r="K292" s="144"/>
      <c r="L292" s="14"/>
      <c r="M292" s="145"/>
      <c r="N292" s="146" t="s">
        <v>39</v>
      </c>
      <c r="O292" s="147">
        <v>0</v>
      </c>
      <c r="P292" s="147">
        <f t="shared" si="51"/>
        <v>0</v>
      </c>
      <c r="Q292" s="147">
        <v>0</v>
      </c>
      <c r="R292" s="147">
        <f t="shared" si="52"/>
        <v>0</v>
      </c>
      <c r="S292" s="147">
        <v>0</v>
      </c>
      <c r="T292" s="148">
        <f t="shared" si="53"/>
        <v>0</v>
      </c>
      <c r="U292" s="13"/>
      <c r="V292" s="13"/>
      <c r="W292" s="13"/>
      <c r="X292" s="13"/>
      <c r="Y292" s="13"/>
      <c r="Z292" s="13"/>
      <c r="AA292" s="13"/>
      <c r="AB292" s="13"/>
      <c r="AC292" s="13"/>
      <c r="AD292" s="13"/>
      <c r="AE292" s="13"/>
      <c r="AR292" s="149" t="s">
        <v>144</v>
      </c>
      <c r="AT292" s="149" t="s">
        <v>140</v>
      </c>
      <c r="AU292" s="149" t="s">
        <v>18</v>
      </c>
      <c r="AY292" s="2" t="s">
        <v>137</v>
      </c>
      <c r="BE292" s="150">
        <f t="shared" si="54"/>
        <v>0</v>
      </c>
      <c r="BF292" s="150">
        <f t="shared" si="55"/>
        <v>0</v>
      </c>
      <c r="BG292" s="150">
        <f t="shared" si="56"/>
        <v>0</v>
      </c>
      <c r="BH292" s="150">
        <f t="shared" si="57"/>
        <v>0</v>
      </c>
      <c r="BI292" s="150">
        <f t="shared" si="58"/>
        <v>0</v>
      </c>
      <c r="BJ292" s="2" t="s">
        <v>18</v>
      </c>
      <c r="BK292" s="150">
        <f t="shared" si="59"/>
        <v>0</v>
      </c>
      <c r="BL292" s="2" t="s">
        <v>144</v>
      </c>
      <c r="BM292" s="149" t="s">
        <v>1667</v>
      </c>
    </row>
    <row r="293" spans="1:65" s="17" customFormat="1" ht="24.2" customHeight="1">
      <c r="A293" s="13"/>
      <c r="B293" s="142"/>
      <c r="C293" s="242" t="s">
        <v>198</v>
      </c>
      <c r="D293" s="242" t="s">
        <v>191</v>
      </c>
      <c r="E293" s="243" t="s">
        <v>1668</v>
      </c>
      <c r="F293" s="244" t="s">
        <v>1669</v>
      </c>
      <c r="G293" s="245" t="s">
        <v>256</v>
      </c>
      <c r="H293" s="246">
        <v>20</v>
      </c>
      <c r="I293" s="163"/>
      <c r="J293" s="260">
        <f t="shared" si="50"/>
        <v>0</v>
      </c>
      <c r="K293" s="164"/>
      <c r="L293" s="165"/>
      <c r="M293" s="166"/>
      <c r="N293" s="167" t="s">
        <v>39</v>
      </c>
      <c r="O293" s="147">
        <v>0</v>
      </c>
      <c r="P293" s="147">
        <f t="shared" si="51"/>
        <v>0</v>
      </c>
      <c r="Q293" s="147">
        <v>0</v>
      </c>
      <c r="R293" s="147">
        <f t="shared" si="52"/>
        <v>0</v>
      </c>
      <c r="S293" s="147">
        <v>0</v>
      </c>
      <c r="T293" s="148">
        <f t="shared" si="53"/>
        <v>0</v>
      </c>
      <c r="U293" s="13"/>
      <c r="V293" s="13"/>
      <c r="W293" s="13"/>
      <c r="X293" s="13"/>
      <c r="Y293" s="13"/>
      <c r="Z293" s="13"/>
      <c r="AA293" s="13"/>
      <c r="AB293" s="13"/>
      <c r="AC293" s="13"/>
      <c r="AD293" s="13"/>
      <c r="AE293" s="13"/>
      <c r="AR293" s="149" t="s">
        <v>194</v>
      </c>
      <c r="AT293" s="149" t="s">
        <v>191</v>
      </c>
      <c r="AU293" s="149" t="s">
        <v>18</v>
      </c>
      <c r="AY293" s="2" t="s">
        <v>137</v>
      </c>
      <c r="BE293" s="150">
        <f t="shared" si="54"/>
        <v>0</v>
      </c>
      <c r="BF293" s="150">
        <f t="shared" si="55"/>
        <v>0</v>
      </c>
      <c r="BG293" s="150">
        <f t="shared" si="56"/>
        <v>0</v>
      </c>
      <c r="BH293" s="150">
        <f t="shared" si="57"/>
        <v>0</v>
      </c>
      <c r="BI293" s="150">
        <f t="shared" si="58"/>
        <v>0</v>
      </c>
      <c r="BJ293" s="2" t="s">
        <v>18</v>
      </c>
      <c r="BK293" s="150">
        <f t="shared" si="59"/>
        <v>0</v>
      </c>
      <c r="BL293" s="2" t="s">
        <v>144</v>
      </c>
      <c r="BM293" s="149" t="s">
        <v>1670</v>
      </c>
    </row>
    <row r="294" spans="1:65" s="17" customFormat="1" ht="24.2" customHeight="1">
      <c r="A294" s="13"/>
      <c r="B294" s="142"/>
      <c r="C294" s="226" t="s">
        <v>74</v>
      </c>
      <c r="D294" s="226" t="s">
        <v>140</v>
      </c>
      <c r="E294" s="227" t="s">
        <v>1671</v>
      </c>
      <c r="F294" s="228" t="s">
        <v>1672</v>
      </c>
      <c r="G294" s="229" t="s">
        <v>256</v>
      </c>
      <c r="H294" s="230">
        <v>20</v>
      </c>
      <c r="I294" s="143"/>
      <c r="J294" s="259">
        <f t="shared" si="50"/>
        <v>0</v>
      </c>
      <c r="K294" s="144"/>
      <c r="L294" s="14"/>
      <c r="M294" s="145"/>
      <c r="N294" s="146" t="s">
        <v>39</v>
      </c>
      <c r="O294" s="147">
        <v>0</v>
      </c>
      <c r="P294" s="147">
        <f t="shared" si="51"/>
        <v>0</v>
      </c>
      <c r="Q294" s="147">
        <v>0</v>
      </c>
      <c r="R294" s="147">
        <f t="shared" si="52"/>
        <v>0</v>
      </c>
      <c r="S294" s="147">
        <v>0</v>
      </c>
      <c r="T294" s="148">
        <f t="shared" si="53"/>
        <v>0</v>
      </c>
      <c r="U294" s="13"/>
      <c r="V294" s="13"/>
      <c r="W294" s="13"/>
      <c r="X294" s="13"/>
      <c r="Y294" s="13"/>
      <c r="Z294" s="13"/>
      <c r="AA294" s="13"/>
      <c r="AB294" s="13"/>
      <c r="AC294" s="13"/>
      <c r="AD294" s="13"/>
      <c r="AE294" s="13"/>
      <c r="AR294" s="149" t="s">
        <v>144</v>
      </c>
      <c r="AT294" s="149" t="s">
        <v>140</v>
      </c>
      <c r="AU294" s="149" t="s">
        <v>18</v>
      </c>
      <c r="AY294" s="2" t="s">
        <v>137</v>
      </c>
      <c r="BE294" s="150">
        <f t="shared" si="54"/>
        <v>0</v>
      </c>
      <c r="BF294" s="150">
        <f t="shared" si="55"/>
        <v>0</v>
      </c>
      <c r="BG294" s="150">
        <f t="shared" si="56"/>
        <v>0</v>
      </c>
      <c r="BH294" s="150">
        <f t="shared" si="57"/>
        <v>0</v>
      </c>
      <c r="BI294" s="150">
        <f t="shared" si="58"/>
        <v>0</v>
      </c>
      <c r="BJ294" s="2" t="s">
        <v>18</v>
      </c>
      <c r="BK294" s="150">
        <f t="shared" si="59"/>
        <v>0</v>
      </c>
      <c r="BL294" s="2" t="s">
        <v>144</v>
      </c>
      <c r="BM294" s="149" t="s">
        <v>1673</v>
      </c>
    </row>
    <row r="295" spans="1:65" s="17" customFormat="1" ht="37.9" customHeight="1">
      <c r="A295" s="13"/>
      <c r="B295" s="142"/>
      <c r="C295" s="242" t="s">
        <v>198</v>
      </c>
      <c r="D295" s="242" t="s">
        <v>191</v>
      </c>
      <c r="E295" s="243" t="s">
        <v>1674</v>
      </c>
      <c r="F295" s="244" t="s">
        <v>1675</v>
      </c>
      <c r="G295" s="245" t="s">
        <v>829</v>
      </c>
      <c r="H295" s="246">
        <v>1</v>
      </c>
      <c r="I295" s="163"/>
      <c r="J295" s="260">
        <f t="shared" si="50"/>
        <v>0</v>
      </c>
      <c r="K295" s="164"/>
      <c r="L295" s="165"/>
      <c r="M295" s="166"/>
      <c r="N295" s="167" t="s">
        <v>39</v>
      </c>
      <c r="O295" s="147">
        <v>0</v>
      </c>
      <c r="P295" s="147">
        <f t="shared" si="51"/>
        <v>0</v>
      </c>
      <c r="Q295" s="147">
        <v>0</v>
      </c>
      <c r="R295" s="147">
        <f t="shared" si="52"/>
        <v>0</v>
      </c>
      <c r="S295" s="147">
        <v>0</v>
      </c>
      <c r="T295" s="148">
        <f t="shared" si="53"/>
        <v>0</v>
      </c>
      <c r="U295" s="13"/>
      <c r="V295" s="13"/>
      <c r="W295" s="13"/>
      <c r="X295" s="13"/>
      <c r="Y295" s="13"/>
      <c r="Z295" s="13"/>
      <c r="AA295" s="13"/>
      <c r="AB295" s="13"/>
      <c r="AC295" s="13"/>
      <c r="AD295" s="13"/>
      <c r="AE295" s="13"/>
      <c r="AR295" s="149" t="s">
        <v>194</v>
      </c>
      <c r="AT295" s="149" t="s">
        <v>191</v>
      </c>
      <c r="AU295" s="149" t="s">
        <v>18</v>
      </c>
      <c r="AY295" s="2" t="s">
        <v>137</v>
      </c>
      <c r="BE295" s="150">
        <f t="shared" si="54"/>
        <v>0</v>
      </c>
      <c r="BF295" s="150">
        <f t="shared" si="55"/>
        <v>0</v>
      </c>
      <c r="BG295" s="150">
        <f t="shared" si="56"/>
        <v>0</v>
      </c>
      <c r="BH295" s="150">
        <f t="shared" si="57"/>
        <v>0</v>
      </c>
      <c r="BI295" s="150">
        <f t="shared" si="58"/>
        <v>0</v>
      </c>
      <c r="BJ295" s="2" t="s">
        <v>18</v>
      </c>
      <c r="BK295" s="150">
        <f t="shared" si="59"/>
        <v>0</v>
      </c>
      <c r="BL295" s="2" t="s">
        <v>144</v>
      </c>
      <c r="BM295" s="149" t="s">
        <v>1676</v>
      </c>
    </row>
    <row r="296" spans="1:65" s="17" customFormat="1" ht="16.5" customHeight="1">
      <c r="A296" s="13"/>
      <c r="B296" s="142"/>
      <c r="C296" s="242" t="s">
        <v>144</v>
      </c>
      <c r="D296" s="242" t="s">
        <v>191</v>
      </c>
      <c r="E296" s="243" t="s">
        <v>1677</v>
      </c>
      <c r="F296" s="244" t="s">
        <v>1678</v>
      </c>
      <c r="G296" s="245" t="s">
        <v>256</v>
      </c>
      <c r="H296" s="246">
        <v>4</v>
      </c>
      <c r="I296" s="163"/>
      <c r="J296" s="260">
        <f t="shared" si="50"/>
        <v>0</v>
      </c>
      <c r="K296" s="164"/>
      <c r="L296" s="165"/>
      <c r="M296" s="166"/>
      <c r="N296" s="167" t="s">
        <v>39</v>
      </c>
      <c r="O296" s="147">
        <v>0</v>
      </c>
      <c r="P296" s="147">
        <f t="shared" si="51"/>
        <v>0</v>
      </c>
      <c r="Q296" s="147">
        <v>0</v>
      </c>
      <c r="R296" s="147">
        <f t="shared" si="52"/>
        <v>0</v>
      </c>
      <c r="S296" s="147">
        <v>0</v>
      </c>
      <c r="T296" s="148">
        <f t="shared" si="53"/>
        <v>0</v>
      </c>
      <c r="U296" s="13"/>
      <c r="V296" s="13"/>
      <c r="W296" s="13"/>
      <c r="X296" s="13"/>
      <c r="Y296" s="13"/>
      <c r="Z296" s="13"/>
      <c r="AA296" s="13"/>
      <c r="AB296" s="13"/>
      <c r="AC296" s="13"/>
      <c r="AD296" s="13"/>
      <c r="AE296" s="13"/>
      <c r="AR296" s="149" t="s">
        <v>194</v>
      </c>
      <c r="AT296" s="149" t="s">
        <v>191</v>
      </c>
      <c r="AU296" s="149" t="s">
        <v>18</v>
      </c>
      <c r="AY296" s="2" t="s">
        <v>137</v>
      </c>
      <c r="BE296" s="150">
        <f t="shared" si="54"/>
        <v>0</v>
      </c>
      <c r="BF296" s="150">
        <f t="shared" si="55"/>
        <v>0</v>
      </c>
      <c r="BG296" s="150">
        <f t="shared" si="56"/>
        <v>0</v>
      </c>
      <c r="BH296" s="150">
        <f t="shared" si="57"/>
        <v>0</v>
      </c>
      <c r="BI296" s="150">
        <f t="shared" si="58"/>
        <v>0</v>
      </c>
      <c r="BJ296" s="2" t="s">
        <v>18</v>
      </c>
      <c r="BK296" s="150">
        <f t="shared" si="59"/>
        <v>0</v>
      </c>
      <c r="BL296" s="2" t="s">
        <v>144</v>
      </c>
      <c r="BM296" s="149" t="s">
        <v>1679</v>
      </c>
    </row>
    <row r="297" spans="1:65" s="17" customFormat="1" ht="21.75" customHeight="1">
      <c r="A297" s="13"/>
      <c r="B297" s="142"/>
      <c r="C297" s="226" t="s">
        <v>74</v>
      </c>
      <c r="D297" s="226" t="s">
        <v>140</v>
      </c>
      <c r="E297" s="227" t="s">
        <v>1680</v>
      </c>
      <c r="F297" s="228" t="s">
        <v>1681</v>
      </c>
      <c r="G297" s="229" t="s">
        <v>256</v>
      </c>
      <c r="H297" s="230">
        <v>4</v>
      </c>
      <c r="I297" s="143"/>
      <c r="J297" s="259">
        <f t="shared" si="50"/>
        <v>0</v>
      </c>
      <c r="K297" s="144"/>
      <c r="L297" s="14"/>
      <c r="M297" s="145"/>
      <c r="N297" s="146" t="s">
        <v>39</v>
      </c>
      <c r="O297" s="147">
        <v>0</v>
      </c>
      <c r="P297" s="147">
        <f t="shared" si="51"/>
        <v>0</v>
      </c>
      <c r="Q297" s="147">
        <v>0</v>
      </c>
      <c r="R297" s="147">
        <f t="shared" si="52"/>
        <v>0</v>
      </c>
      <c r="S297" s="147">
        <v>0</v>
      </c>
      <c r="T297" s="148">
        <f t="shared" si="53"/>
        <v>0</v>
      </c>
      <c r="U297" s="13"/>
      <c r="V297" s="13"/>
      <c r="W297" s="13"/>
      <c r="X297" s="13"/>
      <c r="Y297" s="13"/>
      <c r="Z297" s="13"/>
      <c r="AA297" s="13"/>
      <c r="AB297" s="13"/>
      <c r="AC297" s="13"/>
      <c r="AD297" s="13"/>
      <c r="AE297" s="13"/>
      <c r="AR297" s="149" t="s">
        <v>144</v>
      </c>
      <c r="AT297" s="149" t="s">
        <v>140</v>
      </c>
      <c r="AU297" s="149" t="s">
        <v>18</v>
      </c>
      <c r="AY297" s="2" t="s">
        <v>137</v>
      </c>
      <c r="BE297" s="150">
        <f t="shared" si="54"/>
        <v>0</v>
      </c>
      <c r="BF297" s="150">
        <f t="shared" si="55"/>
        <v>0</v>
      </c>
      <c r="BG297" s="150">
        <f t="shared" si="56"/>
        <v>0</v>
      </c>
      <c r="BH297" s="150">
        <f t="shared" si="57"/>
        <v>0</v>
      </c>
      <c r="BI297" s="150">
        <f t="shared" si="58"/>
        <v>0</v>
      </c>
      <c r="BJ297" s="2" t="s">
        <v>18</v>
      </c>
      <c r="BK297" s="150">
        <f t="shared" si="59"/>
        <v>0</v>
      </c>
      <c r="BL297" s="2" t="s">
        <v>144</v>
      </c>
      <c r="BM297" s="149" t="s">
        <v>1682</v>
      </c>
    </row>
    <row r="298" spans="1:65" s="17" customFormat="1" ht="37.9" customHeight="1">
      <c r="A298" s="13"/>
      <c r="B298" s="142"/>
      <c r="C298" s="242" t="s">
        <v>144</v>
      </c>
      <c r="D298" s="242" t="s">
        <v>191</v>
      </c>
      <c r="E298" s="243" t="s">
        <v>1683</v>
      </c>
      <c r="F298" s="244" t="s">
        <v>1684</v>
      </c>
      <c r="G298" s="245" t="s">
        <v>276</v>
      </c>
      <c r="H298" s="246">
        <v>30</v>
      </c>
      <c r="I298" s="163"/>
      <c r="J298" s="260">
        <f t="shared" si="50"/>
        <v>0</v>
      </c>
      <c r="K298" s="164"/>
      <c r="L298" s="165"/>
      <c r="M298" s="166"/>
      <c r="N298" s="167" t="s">
        <v>39</v>
      </c>
      <c r="O298" s="147">
        <v>0</v>
      </c>
      <c r="P298" s="147">
        <f t="shared" si="51"/>
        <v>0</v>
      </c>
      <c r="Q298" s="147">
        <v>0</v>
      </c>
      <c r="R298" s="147">
        <f t="shared" si="52"/>
        <v>0</v>
      </c>
      <c r="S298" s="147">
        <v>0</v>
      </c>
      <c r="T298" s="148">
        <f t="shared" si="53"/>
        <v>0</v>
      </c>
      <c r="U298" s="13"/>
      <c r="V298" s="13"/>
      <c r="W298" s="13"/>
      <c r="X298" s="13"/>
      <c r="Y298" s="13"/>
      <c r="Z298" s="13"/>
      <c r="AA298" s="13"/>
      <c r="AB298" s="13"/>
      <c r="AC298" s="13"/>
      <c r="AD298" s="13"/>
      <c r="AE298" s="13"/>
      <c r="AR298" s="149" t="s">
        <v>194</v>
      </c>
      <c r="AT298" s="149" t="s">
        <v>191</v>
      </c>
      <c r="AU298" s="149" t="s">
        <v>18</v>
      </c>
      <c r="AY298" s="2" t="s">
        <v>137</v>
      </c>
      <c r="BE298" s="150">
        <f t="shared" si="54"/>
        <v>0</v>
      </c>
      <c r="BF298" s="150">
        <f t="shared" si="55"/>
        <v>0</v>
      </c>
      <c r="BG298" s="150">
        <f t="shared" si="56"/>
        <v>0</v>
      </c>
      <c r="BH298" s="150">
        <f t="shared" si="57"/>
        <v>0</v>
      </c>
      <c r="BI298" s="150">
        <f t="shared" si="58"/>
        <v>0</v>
      </c>
      <c r="BJ298" s="2" t="s">
        <v>18</v>
      </c>
      <c r="BK298" s="150">
        <f t="shared" si="59"/>
        <v>0</v>
      </c>
      <c r="BL298" s="2" t="s">
        <v>144</v>
      </c>
      <c r="BM298" s="149" t="s">
        <v>1685</v>
      </c>
    </row>
    <row r="299" spans="1:65" s="17" customFormat="1" ht="37.9" customHeight="1">
      <c r="A299" s="13"/>
      <c r="B299" s="142"/>
      <c r="C299" s="226" t="s">
        <v>74</v>
      </c>
      <c r="D299" s="226" t="s">
        <v>140</v>
      </c>
      <c r="E299" s="227" t="s">
        <v>1686</v>
      </c>
      <c r="F299" s="228" t="s">
        <v>1687</v>
      </c>
      <c r="G299" s="229" t="s">
        <v>276</v>
      </c>
      <c r="H299" s="230">
        <v>30</v>
      </c>
      <c r="I299" s="143"/>
      <c r="J299" s="259">
        <f t="shared" si="50"/>
        <v>0</v>
      </c>
      <c r="K299" s="144"/>
      <c r="L299" s="14"/>
      <c r="M299" s="145"/>
      <c r="N299" s="146" t="s">
        <v>39</v>
      </c>
      <c r="O299" s="147">
        <v>0</v>
      </c>
      <c r="P299" s="147">
        <f t="shared" si="51"/>
        <v>0</v>
      </c>
      <c r="Q299" s="147">
        <v>0</v>
      </c>
      <c r="R299" s="147">
        <f t="shared" si="52"/>
        <v>0</v>
      </c>
      <c r="S299" s="147">
        <v>0</v>
      </c>
      <c r="T299" s="148">
        <f t="shared" si="53"/>
        <v>0</v>
      </c>
      <c r="U299" s="13"/>
      <c r="V299" s="13"/>
      <c r="W299" s="13"/>
      <c r="X299" s="13"/>
      <c r="Y299" s="13"/>
      <c r="Z299" s="13"/>
      <c r="AA299" s="13"/>
      <c r="AB299" s="13"/>
      <c r="AC299" s="13"/>
      <c r="AD299" s="13"/>
      <c r="AE299" s="13"/>
      <c r="AR299" s="149" t="s">
        <v>144</v>
      </c>
      <c r="AT299" s="149" t="s">
        <v>140</v>
      </c>
      <c r="AU299" s="149" t="s">
        <v>18</v>
      </c>
      <c r="AY299" s="2" t="s">
        <v>137</v>
      </c>
      <c r="BE299" s="150">
        <f t="shared" si="54"/>
        <v>0</v>
      </c>
      <c r="BF299" s="150">
        <f t="shared" si="55"/>
        <v>0</v>
      </c>
      <c r="BG299" s="150">
        <f t="shared" si="56"/>
        <v>0</v>
      </c>
      <c r="BH299" s="150">
        <f t="shared" si="57"/>
        <v>0</v>
      </c>
      <c r="BI299" s="150">
        <f t="shared" si="58"/>
        <v>0</v>
      </c>
      <c r="BJ299" s="2" t="s">
        <v>18</v>
      </c>
      <c r="BK299" s="150">
        <f t="shared" si="59"/>
        <v>0</v>
      </c>
      <c r="BL299" s="2" t="s">
        <v>144</v>
      </c>
      <c r="BM299" s="149" t="s">
        <v>1688</v>
      </c>
    </row>
    <row r="300" spans="1:65" s="17" customFormat="1" ht="37.9" customHeight="1">
      <c r="A300" s="13"/>
      <c r="B300" s="142"/>
      <c r="C300" s="242" t="s">
        <v>144</v>
      </c>
      <c r="D300" s="242" t="s">
        <v>191</v>
      </c>
      <c r="E300" s="243" t="s">
        <v>1689</v>
      </c>
      <c r="F300" s="244" t="s">
        <v>1690</v>
      </c>
      <c r="G300" s="245" t="s">
        <v>276</v>
      </c>
      <c r="H300" s="246">
        <v>200</v>
      </c>
      <c r="I300" s="163"/>
      <c r="J300" s="260">
        <f t="shared" si="50"/>
        <v>0</v>
      </c>
      <c r="K300" s="164"/>
      <c r="L300" s="165"/>
      <c r="M300" s="166"/>
      <c r="N300" s="167" t="s">
        <v>39</v>
      </c>
      <c r="O300" s="147">
        <v>0</v>
      </c>
      <c r="P300" s="147">
        <f t="shared" si="51"/>
        <v>0</v>
      </c>
      <c r="Q300" s="147">
        <v>0</v>
      </c>
      <c r="R300" s="147">
        <f t="shared" si="52"/>
        <v>0</v>
      </c>
      <c r="S300" s="147">
        <v>0</v>
      </c>
      <c r="T300" s="148">
        <f t="shared" si="53"/>
        <v>0</v>
      </c>
      <c r="U300" s="13"/>
      <c r="V300" s="13"/>
      <c r="W300" s="13"/>
      <c r="X300" s="13"/>
      <c r="Y300" s="13"/>
      <c r="Z300" s="13"/>
      <c r="AA300" s="13"/>
      <c r="AB300" s="13"/>
      <c r="AC300" s="13"/>
      <c r="AD300" s="13"/>
      <c r="AE300" s="13"/>
      <c r="AR300" s="149" t="s">
        <v>194</v>
      </c>
      <c r="AT300" s="149" t="s">
        <v>191</v>
      </c>
      <c r="AU300" s="149" t="s">
        <v>18</v>
      </c>
      <c r="AY300" s="2" t="s">
        <v>137</v>
      </c>
      <c r="BE300" s="150">
        <f t="shared" si="54"/>
        <v>0</v>
      </c>
      <c r="BF300" s="150">
        <f t="shared" si="55"/>
        <v>0</v>
      </c>
      <c r="BG300" s="150">
        <f t="shared" si="56"/>
        <v>0</v>
      </c>
      <c r="BH300" s="150">
        <f t="shared" si="57"/>
        <v>0</v>
      </c>
      <c r="BI300" s="150">
        <f t="shared" si="58"/>
        <v>0</v>
      </c>
      <c r="BJ300" s="2" t="s">
        <v>18</v>
      </c>
      <c r="BK300" s="150">
        <f t="shared" si="59"/>
        <v>0</v>
      </c>
      <c r="BL300" s="2" t="s">
        <v>144</v>
      </c>
      <c r="BM300" s="149" t="s">
        <v>1691</v>
      </c>
    </row>
    <row r="301" spans="1:65" s="17" customFormat="1" ht="37.9" customHeight="1">
      <c r="A301" s="13"/>
      <c r="B301" s="142"/>
      <c r="C301" s="226" t="s">
        <v>74</v>
      </c>
      <c r="D301" s="226" t="s">
        <v>140</v>
      </c>
      <c r="E301" s="227" t="s">
        <v>1692</v>
      </c>
      <c r="F301" s="228" t="s">
        <v>1693</v>
      </c>
      <c r="G301" s="229" t="s">
        <v>276</v>
      </c>
      <c r="H301" s="230">
        <v>200</v>
      </c>
      <c r="I301" s="143"/>
      <c r="J301" s="259">
        <f t="shared" si="50"/>
        <v>0</v>
      </c>
      <c r="K301" s="144"/>
      <c r="L301" s="14"/>
      <c r="M301" s="145"/>
      <c r="N301" s="146" t="s">
        <v>39</v>
      </c>
      <c r="O301" s="147">
        <v>0</v>
      </c>
      <c r="P301" s="147">
        <f t="shared" si="51"/>
        <v>0</v>
      </c>
      <c r="Q301" s="147">
        <v>0</v>
      </c>
      <c r="R301" s="147">
        <f t="shared" si="52"/>
        <v>0</v>
      </c>
      <c r="S301" s="147">
        <v>0</v>
      </c>
      <c r="T301" s="148">
        <f t="shared" si="53"/>
        <v>0</v>
      </c>
      <c r="U301" s="13"/>
      <c r="V301" s="13"/>
      <c r="W301" s="13"/>
      <c r="X301" s="13"/>
      <c r="Y301" s="13"/>
      <c r="Z301" s="13"/>
      <c r="AA301" s="13"/>
      <c r="AB301" s="13"/>
      <c r="AC301" s="13"/>
      <c r="AD301" s="13"/>
      <c r="AE301" s="13"/>
      <c r="AR301" s="149" t="s">
        <v>144</v>
      </c>
      <c r="AT301" s="149" t="s">
        <v>140</v>
      </c>
      <c r="AU301" s="149" t="s">
        <v>18</v>
      </c>
      <c r="AY301" s="2" t="s">
        <v>137</v>
      </c>
      <c r="BE301" s="150">
        <f t="shared" si="54"/>
        <v>0</v>
      </c>
      <c r="BF301" s="150">
        <f t="shared" si="55"/>
        <v>0</v>
      </c>
      <c r="BG301" s="150">
        <f t="shared" si="56"/>
        <v>0</v>
      </c>
      <c r="BH301" s="150">
        <f t="shared" si="57"/>
        <v>0</v>
      </c>
      <c r="BI301" s="150">
        <f t="shared" si="58"/>
        <v>0</v>
      </c>
      <c r="BJ301" s="2" t="s">
        <v>18</v>
      </c>
      <c r="BK301" s="150">
        <f t="shared" si="59"/>
        <v>0</v>
      </c>
      <c r="BL301" s="2" t="s">
        <v>144</v>
      </c>
      <c r="BM301" s="149" t="s">
        <v>1694</v>
      </c>
    </row>
    <row r="302" spans="1:65" s="17" customFormat="1" ht="37.9" customHeight="1">
      <c r="A302" s="13"/>
      <c r="B302" s="142"/>
      <c r="C302" s="242" t="s">
        <v>144</v>
      </c>
      <c r="D302" s="242" t="s">
        <v>191</v>
      </c>
      <c r="E302" s="243" t="s">
        <v>1695</v>
      </c>
      <c r="F302" s="244" t="s">
        <v>1696</v>
      </c>
      <c r="G302" s="245" t="s">
        <v>405</v>
      </c>
      <c r="H302" s="246">
        <v>100</v>
      </c>
      <c r="I302" s="163"/>
      <c r="J302" s="260">
        <f t="shared" si="50"/>
        <v>0</v>
      </c>
      <c r="K302" s="164"/>
      <c r="L302" s="165"/>
      <c r="M302" s="166"/>
      <c r="N302" s="167" t="s">
        <v>39</v>
      </c>
      <c r="O302" s="147">
        <v>0</v>
      </c>
      <c r="P302" s="147">
        <f t="shared" si="51"/>
        <v>0</v>
      </c>
      <c r="Q302" s="147">
        <v>0</v>
      </c>
      <c r="R302" s="147">
        <f t="shared" si="52"/>
        <v>0</v>
      </c>
      <c r="S302" s="147">
        <v>0</v>
      </c>
      <c r="T302" s="148">
        <f t="shared" si="53"/>
        <v>0</v>
      </c>
      <c r="U302" s="13"/>
      <c r="V302" s="13"/>
      <c r="W302" s="13"/>
      <c r="X302" s="13"/>
      <c r="Y302" s="13"/>
      <c r="Z302" s="13"/>
      <c r="AA302" s="13"/>
      <c r="AB302" s="13"/>
      <c r="AC302" s="13"/>
      <c r="AD302" s="13"/>
      <c r="AE302" s="13"/>
      <c r="AR302" s="149" t="s">
        <v>194</v>
      </c>
      <c r="AT302" s="149" t="s">
        <v>191</v>
      </c>
      <c r="AU302" s="149" t="s">
        <v>18</v>
      </c>
      <c r="AY302" s="2" t="s">
        <v>137</v>
      </c>
      <c r="BE302" s="150">
        <f t="shared" si="54"/>
        <v>0</v>
      </c>
      <c r="BF302" s="150">
        <f t="shared" si="55"/>
        <v>0</v>
      </c>
      <c r="BG302" s="150">
        <f t="shared" si="56"/>
        <v>0</v>
      </c>
      <c r="BH302" s="150">
        <f t="shared" si="57"/>
        <v>0</v>
      </c>
      <c r="BI302" s="150">
        <f t="shared" si="58"/>
        <v>0</v>
      </c>
      <c r="BJ302" s="2" t="s">
        <v>18</v>
      </c>
      <c r="BK302" s="150">
        <f t="shared" si="59"/>
        <v>0</v>
      </c>
      <c r="BL302" s="2" t="s">
        <v>144</v>
      </c>
      <c r="BM302" s="149" t="s">
        <v>1697</v>
      </c>
    </row>
    <row r="303" spans="1:65" s="17" customFormat="1" ht="37.9" customHeight="1">
      <c r="A303" s="13"/>
      <c r="B303" s="142"/>
      <c r="C303" s="226" t="s">
        <v>74</v>
      </c>
      <c r="D303" s="226" t="s">
        <v>140</v>
      </c>
      <c r="E303" s="227" t="s">
        <v>1698</v>
      </c>
      <c r="F303" s="228" t="s">
        <v>1699</v>
      </c>
      <c r="G303" s="229" t="s">
        <v>405</v>
      </c>
      <c r="H303" s="230">
        <v>100</v>
      </c>
      <c r="I303" s="143"/>
      <c r="J303" s="259">
        <f t="shared" si="50"/>
        <v>0</v>
      </c>
      <c r="K303" s="144"/>
      <c r="L303" s="14"/>
      <c r="M303" s="145"/>
      <c r="N303" s="146" t="s">
        <v>39</v>
      </c>
      <c r="O303" s="147">
        <v>0</v>
      </c>
      <c r="P303" s="147">
        <f t="shared" si="51"/>
        <v>0</v>
      </c>
      <c r="Q303" s="147">
        <v>0</v>
      </c>
      <c r="R303" s="147">
        <f t="shared" si="52"/>
        <v>0</v>
      </c>
      <c r="S303" s="147">
        <v>0</v>
      </c>
      <c r="T303" s="148">
        <f t="shared" si="53"/>
        <v>0</v>
      </c>
      <c r="U303" s="13"/>
      <c r="V303" s="13"/>
      <c r="W303" s="13"/>
      <c r="X303" s="13"/>
      <c r="Y303" s="13"/>
      <c r="Z303" s="13"/>
      <c r="AA303" s="13"/>
      <c r="AB303" s="13"/>
      <c r="AC303" s="13"/>
      <c r="AD303" s="13"/>
      <c r="AE303" s="13"/>
      <c r="AR303" s="149" t="s">
        <v>144</v>
      </c>
      <c r="AT303" s="149" t="s">
        <v>140</v>
      </c>
      <c r="AU303" s="149" t="s">
        <v>18</v>
      </c>
      <c r="AY303" s="2" t="s">
        <v>137</v>
      </c>
      <c r="BE303" s="150">
        <f t="shared" si="54"/>
        <v>0</v>
      </c>
      <c r="BF303" s="150">
        <f t="shared" si="55"/>
        <v>0</v>
      </c>
      <c r="BG303" s="150">
        <f t="shared" si="56"/>
        <v>0</v>
      </c>
      <c r="BH303" s="150">
        <f t="shared" si="57"/>
        <v>0</v>
      </c>
      <c r="BI303" s="150">
        <f t="shared" si="58"/>
        <v>0</v>
      </c>
      <c r="BJ303" s="2" t="s">
        <v>18</v>
      </c>
      <c r="BK303" s="150">
        <f t="shared" si="59"/>
        <v>0</v>
      </c>
      <c r="BL303" s="2" t="s">
        <v>144</v>
      </c>
      <c r="BM303" s="149" t="s">
        <v>1700</v>
      </c>
    </row>
    <row r="304" spans="1:65" s="17" customFormat="1" ht="55.5" customHeight="1">
      <c r="A304" s="13"/>
      <c r="B304" s="142"/>
      <c r="C304" s="242" t="s">
        <v>144</v>
      </c>
      <c r="D304" s="242" t="s">
        <v>191</v>
      </c>
      <c r="E304" s="243" t="s">
        <v>1701</v>
      </c>
      <c r="F304" s="244" t="s">
        <v>1702</v>
      </c>
      <c r="G304" s="245" t="s">
        <v>256</v>
      </c>
      <c r="H304" s="246">
        <v>18</v>
      </c>
      <c r="I304" s="163"/>
      <c r="J304" s="260">
        <f t="shared" si="50"/>
        <v>0</v>
      </c>
      <c r="K304" s="164"/>
      <c r="L304" s="165"/>
      <c r="M304" s="166"/>
      <c r="N304" s="167" t="s">
        <v>39</v>
      </c>
      <c r="O304" s="147">
        <v>0</v>
      </c>
      <c r="P304" s="147">
        <f t="shared" si="51"/>
        <v>0</v>
      </c>
      <c r="Q304" s="147">
        <v>0</v>
      </c>
      <c r="R304" s="147">
        <f t="shared" si="52"/>
        <v>0</v>
      </c>
      <c r="S304" s="147">
        <v>0</v>
      </c>
      <c r="T304" s="148">
        <f t="shared" si="53"/>
        <v>0</v>
      </c>
      <c r="U304" s="13"/>
      <c r="V304" s="13"/>
      <c r="W304" s="13"/>
      <c r="X304" s="13"/>
      <c r="Y304" s="13"/>
      <c r="Z304" s="13"/>
      <c r="AA304" s="13"/>
      <c r="AB304" s="13"/>
      <c r="AC304" s="13"/>
      <c r="AD304" s="13"/>
      <c r="AE304" s="13"/>
      <c r="AR304" s="149" t="s">
        <v>194</v>
      </c>
      <c r="AT304" s="149" t="s">
        <v>191</v>
      </c>
      <c r="AU304" s="149" t="s">
        <v>18</v>
      </c>
      <c r="AY304" s="2" t="s">
        <v>137</v>
      </c>
      <c r="BE304" s="150">
        <f t="shared" si="54"/>
        <v>0</v>
      </c>
      <c r="BF304" s="150">
        <f t="shared" si="55"/>
        <v>0</v>
      </c>
      <c r="BG304" s="150">
        <f t="shared" si="56"/>
        <v>0</v>
      </c>
      <c r="BH304" s="150">
        <f t="shared" si="57"/>
        <v>0</v>
      </c>
      <c r="BI304" s="150">
        <f t="shared" si="58"/>
        <v>0</v>
      </c>
      <c r="BJ304" s="2" t="s">
        <v>18</v>
      </c>
      <c r="BK304" s="150">
        <f t="shared" si="59"/>
        <v>0</v>
      </c>
      <c r="BL304" s="2" t="s">
        <v>144</v>
      </c>
      <c r="BM304" s="149" t="s">
        <v>1703</v>
      </c>
    </row>
    <row r="305" spans="1:65" s="17" customFormat="1" ht="62.65" customHeight="1">
      <c r="A305" s="13"/>
      <c r="B305" s="142"/>
      <c r="C305" s="226" t="s">
        <v>74</v>
      </c>
      <c r="D305" s="226" t="s">
        <v>140</v>
      </c>
      <c r="E305" s="227" t="s">
        <v>1704</v>
      </c>
      <c r="F305" s="228" t="s">
        <v>1705</v>
      </c>
      <c r="G305" s="229" t="s">
        <v>256</v>
      </c>
      <c r="H305" s="230">
        <v>18</v>
      </c>
      <c r="I305" s="143"/>
      <c r="J305" s="259">
        <f t="shared" si="50"/>
        <v>0</v>
      </c>
      <c r="K305" s="144"/>
      <c r="L305" s="14"/>
      <c r="M305" s="145"/>
      <c r="N305" s="146" t="s">
        <v>39</v>
      </c>
      <c r="O305" s="147">
        <v>0</v>
      </c>
      <c r="P305" s="147">
        <f t="shared" si="51"/>
        <v>0</v>
      </c>
      <c r="Q305" s="147">
        <v>0</v>
      </c>
      <c r="R305" s="147">
        <f t="shared" si="52"/>
        <v>0</v>
      </c>
      <c r="S305" s="147">
        <v>0</v>
      </c>
      <c r="T305" s="148">
        <f t="shared" si="53"/>
        <v>0</v>
      </c>
      <c r="U305" s="13"/>
      <c r="V305" s="13"/>
      <c r="W305" s="13"/>
      <c r="X305" s="13"/>
      <c r="Y305" s="13"/>
      <c r="Z305" s="13"/>
      <c r="AA305" s="13"/>
      <c r="AB305" s="13"/>
      <c r="AC305" s="13"/>
      <c r="AD305" s="13"/>
      <c r="AE305" s="13"/>
      <c r="AR305" s="149" t="s">
        <v>144</v>
      </c>
      <c r="AT305" s="149" t="s">
        <v>140</v>
      </c>
      <c r="AU305" s="149" t="s">
        <v>18</v>
      </c>
      <c r="AY305" s="2" t="s">
        <v>137</v>
      </c>
      <c r="BE305" s="150">
        <f t="shared" si="54"/>
        <v>0</v>
      </c>
      <c r="BF305" s="150">
        <f t="shared" si="55"/>
        <v>0</v>
      </c>
      <c r="BG305" s="150">
        <f t="shared" si="56"/>
        <v>0</v>
      </c>
      <c r="BH305" s="150">
        <f t="shared" si="57"/>
        <v>0</v>
      </c>
      <c r="BI305" s="150">
        <f t="shared" si="58"/>
        <v>0</v>
      </c>
      <c r="BJ305" s="2" t="s">
        <v>18</v>
      </c>
      <c r="BK305" s="150">
        <f t="shared" si="59"/>
        <v>0</v>
      </c>
      <c r="BL305" s="2" t="s">
        <v>144</v>
      </c>
      <c r="BM305" s="149" t="s">
        <v>1706</v>
      </c>
    </row>
    <row r="306" spans="1:65" s="17" customFormat="1" ht="16.5" customHeight="1">
      <c r="A306" s="13"/>
      <c r="B306" s="142"/>
      <c r="C306" s="242" t="s">
        <v>144</v>
      </c>
      <c r="D306" s="242" t="s">
        <v>191</v>
      </c>
      <c r="E306" s="243" t="s">
        <v>1707</v>
      </c>
      <c r="F306" s="244" t="s">
        <v>1708</v>
      </c>
      <c r="G306" s="245" t="s">
        <v>256</v>
      </c>
      <c r="H306" s="246">
        <v>50</v>
      </c>
      <c r="I306" s="163"/>
      <c r="J306" s="260">
        <f t="shared" si="50"/>
        <v>0</v>
      </c>
      <c r="K306" s="164"/>
      <c r="L306" s="165"/>
      <c r="M306" s="166"/>
      <c r="N306" s="167" t="s">
        <v>39</v>
      </c>
      <c r="O306" s="147">
        <v>0</v>
      </c>
      <c r="P306" s="147">
        <f t="shared" si="51"/>
        <v>0</v>
      </c>
      <c r="Q306" s="147">
        <v>0</v>
      </c>
      <c r="R306" s="147">
        <f t="shared" si="52"/>
        <v>0</v>
      </c>
      <c r="S306" s="147">
        <v>0</v>
      </c>
      <c r="T306" s="148">
        <f t="shared" si="53"/>
        <v>0</v>
      </c>
      <c r="U306" s="13"/>
      <c r="V306" s="13"/>
      <c r="W306" s="13"/>
      <c r="X306" s="13"/>
      <c r="Y306" s="13"/>
      <c r="Z306" s="13"/>
      <c r="AA306" s="13"/>
      <c r="AB306" s="13"/>
      <c r="AC306" s="13"/>
      <c r="AD306" s="13"/>
      <c r="AE306" s="13"/>
      <c r="AR306" s="149" t="s">
        <v>194</v>
      </c>
      <c r="AT306" s="149" t="s">
        <v>191</v>
      </c>
      <c r="AU306" s="149" t="s">
        <v>18</v>
      </c>
      <c r="AY306" s="2" t="s">
        <v>137</v>
      </c>
      <c r="BE306" s="150">
        <f t="shared" si="54"/>
        <v>0</v>
      </c>
      <c r="BF306" s="150">
        <f t="shared" si="55"/>
        <v>0</v>
      </c>
      <c r="BG306" s="150">
        <f t="shared" si="56"/>
        <v>0</v>
      </c>
      <c r="BH306" s="150">
        <f t="shared" si="57"/>
        <v>0</v>
      </c>
      <c r="BI306" s="150">
        <f t="shared" si="58"/>
        <v>0</v>
      </c>
      <c r="BJ306" s="2" t="s">
        <v>18</v>
      </c>
      <c r="BK306" s="150">
        <f t="shared" si="59"/>
        <v>0</v>
      </c>
      <c r="BL306" s="2" t="s">
        <v>144</v>
      </c>
      <c r="BM306" s="149" t="s">
        <v>1709</v>
      </c>
    </row>
    <row r="307" spans="1:65" s="17" customFormat="1" ht="21.75" customHeight="1">
      <c r="A307" s="13"/>
      <c r="B307" s="142"/>
      <c r="C307" s="226" t="s">
        <v>74</v>
      </c>
      <c r="D307" s="226" t="s">
        <v>140</v>
      </c>
      <c r="E307" s="227" t="s">
        <v>1710</v>
      </c>
      <c r="F307" s="228" t="s">
        <v>1711</v>
      </c>
      <c r="G307" s="229" t="s">
        <v>256</v>
      </c>
      <c r="H307" s="230">
        <v>50</v>
      </c>
      <c r="I307" s="143"/>
      <c r="J307" s="259">
        <f t="shared" si="50"/>
        <v>0</v>
      </c>
      <c r="K307" s="144"/>
      <c r="L307" s="14"/>
      <c r="M307" s="145"/>
      <c r="N307" s="146" t="s">
        <v>39</v>
      </c>
      <c r="O307" s="147">
        <v>0</v>
      </c>
      <c r="P307" s="147">
        <f t="shared" si="51"/>
        <v>0</v>
      </c>
      <c r="Q307" s="147">
        <v>0</v>
      </c>
      <c r="R307" s="147">
        <f t="shared" si="52"/>
        <v>0</v>
      </c>
      <c r="S307" s="147">
        <v>0</v>
      </c>
      <c r="T307" s="148">
        <f t="shared" si="53"/>
        <v>0</v>
      </c>
      <c r="U307" s="13"/>
      <c r="V307" s="13"/>
      <c r="W307" s="13"/>
      <c r="X307" s="13"/>
      <c r="Y307" s="13"/>
      <c r="Z307" s="13"/>
      <c r="AA307" s="13"/>
      <c r="AB307" s="13"/>
      <c r="AC307" s="13"/>
      <c r="AD307" s="13"/>
      <c r="AE307" s="13"/>
      <c r="AR307" s="149" t="s">
        <v>144</v>
      </c>
      <c r="AT307" s="149" t="s">
        <v>140</v>
      </c>
      <c r="AU307" s="149" t="s">
        <v>18</v>
      </c>
      <c r="AY307" s="2" t="s">
        <v>137</v>
      </c>
      <c r="BE307" s="150">
        <f t="shared" si="54"/>
        <v>0</v>
      </c>
      <c r="BF307" s="150">
        <f t="shared" si="55"/>
        <v>0</v>
      </c>
      <c r="BG307" s="150">
        <f t="shared" si="56"/>
        <v>0</v>
      </c>
      <c r="BH307" s="150">
        <f t="shared" si="57"/>
        <v>0</v>
      </c>
      <c r="BI307" s="150">
        <f t="shared" si="58"/>
        <v>0</v>
      </c>
      <c r="BJ307" s="2" t="s">
        <v>18</v>
      </c>
      <c r="BK307" s="150">
        <f t="shared" si="59"/>
        <v>0</v>
      </c>
      <c r="BL307" s="2" t="s">
        <v>144</v>
      </c>
      <c r="BM307" s="149" t="s">
        <v>1712</v>
      </c>
    </row>
    <row r="308" spans="1:65" s="17" customFormat="1" ht="21.75" customHeight="1">
      <c r="A308" s="13"/>
      <c r="B308" s="142"/>
      <c r="C308" s="242" t="s">
        <v>144</v>
      </c>
      <c r="D308" s="242" t="s">
        <v>191</v>
      </c>
      <c r="E308" s="243" t="s">
        <v>1713</v>
      </c>
      <c r="F308" s="244" t="s">
        <v>1714</v>
      </c>
      <c r="G308" s="245" t="s">
        <v>256</v>
      </c>
      <c r="H308" s="246">
        <v>20</v>
      </c>
      <c r="I308" s="163"/>
      <c r="J308" s="260">
        <f t="shared" si="50"/>
        <v>0</v>
      </c>
      <c r="K308" s="164"/>
      <c r="L308" s="165"/>
      <c r="M308" s="166"/>
      <c r="N308" s="167" t="s">
        <v>39</v>
      </c>
      <c r="O308" s="147">
        <v>0</v>
      </c>
      <c r="P308" s="147">
        <f t="shared" si="51"/>
        <v>0</v>
      </c>
      <c r="Q308" s="147">
        <v>0</v>
      </c>
      <c r="R308" s="147">
        <f t="shared" si="52"/>
        <v>0</v>
      </c>
      <c r="S308" s="147">
        <v>0</v>
      </c>
      <c r="T308" s="148">
        <f t="shared" si="53"/>
        <v>0</v>
      </c>
      <c r="U308" s="13"/>
      <c r="V308" s="13"/>
      <c r="W308" s="13"/>
      <c r="X308" s="13"/>
      <c r="Y308" s="13"/>
      <c r="Z308" s="13"/>
      <c r="AA308" s="13"/>
      <c r="AB308" s="13"/>
      <c r="AC308" s="13"/>
      <c r="AD308" s="13"/>
      <c r="AE308" s="13"/>
      <c r="AR308" s="149" t="s">
        <v>194</v>
      </c>
      <c r="AT308" s="149" t="s">
        <v>191</v>
      </c>
      <c r="AU308" s="149" t="s">
        <v>18</v>
      </c>
      <c r="AY308" s="2" t="s">
        <v>137</v>
      </c>
      <c r="BE308" s="150">
        <f t="shared" si="54"/>
        <v>0</v>
      </c>
      <c r="BF308" s="150">
        <f t="shared" si="55"/>
        <v>0</v>
      </c>
      <c r="BG308" s="150">
        <f t="shared" si="56"/>
        <v>0</v>
      </c>
      <c r="BH308" s="150">
        <f t="shared" si="57"/>
        <v>0</v>
      </c>
      <c r="BI308" s="150">
        <f t="shared" si="58"/>
        <v>0</v>
      </c>
      <c r="BJ308" s="2" t="s">
        <v>18</v>
      </c>
      <c r="BK308" s="150">
        <f t="shared" si="59"/>
        <v>0</v>
      </c>
      <c r="BL308" s="2" t="s">
        <v>144</v>
      </c>
      <c r="BM308" s="149" t="s">
        <v>1715</v>
      </c>
    </row>
    <row r="309" spans="1:65" s="17" customFormat="1" ht="24.2" customHeight="1">
      <c r="A309" s="13"/>
      <c r="B309" s="142"/>
      <c r="C309" s="226" t="s">
        <v>74</v>
      </c>
      <c r="D309" s="226" t="s">
        <v>140</v>
      </c>
      <c r="E309" s="227" t="s">
        <v>1716</v>
      </c>
      <c r="F309" s="228" t="s">
        <v>1717</v>
      </c>
      <c r="G309" s="229" t="s">
        <v>256</v>
      </c>
      <c r="H309" s="230">
        <v>20</v>
      </c>
      <c r="I309" s="143"/>
      <c r="J309" s="259">
        <f t="shared" si="50"/>
        <v>0</v>
      </c>
      <c r="K309" s="144"/>
      <c r="L309" s="14"/>
      <c r="M309" s="145"/>
      <c r="N309" s="146" t="s">
        <v>39</v>
      </c>
      <c r="O309" s="147">
        <v>0</v>
      </c>
      <c r="P309" s="147">
        <f t="shared" si="51"/>
        <v>0</v>
      </c>
      <c r="Q309" s="147">
        <v>0</v>
      </c>
      <c r="R309" s="147">
        <f t="shared" si="52"/>
        <v>0</v>
      </c>
      <c r="S309" s="147">
        <v>0</v>
      </c>
      <c r="T309" s="148">
        <f t="shared" si="53"/>
        <v>0</v>
      </c>
      <c r="U309" s="13"/>
      <c r="V309" s="13"/>
      <c r="W309" s="13"/>
      <c r="X309" s="13"/>
      <c r="Y309" s="13"/>
      <c r="Z309" s="13"/>
      <c r="AA309" s="13"/>
      <c r="AB309" s="13"/>
      <c r="AC309" s="13"/>
      <c r="AD309" s="13"/>
      <c r="AE309" s="13"/>
      <c r="AR309" s="149" t="s">
        <v>144</v>
      </c>
      <c r="AT309" s="149" t="s">
        <v>140</v>
      </c>
      <c r="AU309" s="149" t="s">
        <v>18</v>
      </c>
      <c r="AY309" s="2" t="s">
        <v>137</v>
      </c>
      <c r="BE309" s="150">
        <f t="shared" si="54"/>
        <v>0</v>
      </c>
      <c r="BF309" s="150">
        <f t="shared" si="55"/>
        <v>0</v>
      </c>
      <c r="BG309" s="150">
        <f t="shared" si="56"/>
        <v>0</v>
      </c>
      <c r="BH309" s="150">
        <f t="shared" si="57"/>
        <v>0</v>
      </c>
      <c r="BI309" s="150">
        <f t="shared" si="58"/>
        <v>0</v>
      </c>
      <c r="BJ309" s="2" t="s">
        <v>18</v>
      </c>
      <c r="BK309" s="150">
        <f t="shared" si="59"/>
        <v>0</v>
      </c>
      <c r="BL309" s="2" t="s">
        <v>144</v>
      </c>
      <c r="BM309" s="149" t="s">
        <v>1718</v>
      </c>
    </row>
    <row r="310" spans="1:65" s="129" customFormat="1" ht="25.9" customHeight="1">
      <c r="B310" s="130"/>
      <c r="C310" s="222"/>
      <c r="D310" s="223" t="s">
        <v>73</v>
      </c>
      <c r="E310" s="224" t="s">
        <v>1065</v>
      </c>
      <c r="F310" s="224" t="s">
        <v>1719</v>
      </c>
      <c r="G310" s="222"/>
      <c r="H310" s="222"/>
      <c r="I310" s="172"/>
      <c r="J310" s="257">
        <f>BK310</f>
        <v>0</v>
      </c>
      <c r="L310" s="130"/>
      <c r="M310" s="134"/>
      <c r="N310" s="135"/>
      <c r="O310" s="135"/>
      <c r="P310" s="136">
        <v>0</v>
      </c>
      <c r="Q310" s="135"/>
      <c r="R310" s="136">
        <v>0</v>
      </c>
      <c r="S310" s="135"/>
      <c r="T310" s="137">
        <v>0</v>
      </c>
      <c r="AR310" s="131" t="s">
        <v>18</v>
      </c>
      <c r="AT310" s="138" t="s">
        <v>73</v>
      </c>
      <c r="AU310" s="138" t="s">
        <v>74</v>
      </c>
      <c r="AY310" s="131" t="s">
        <v>137</v>
      </c>
      <c r="BK310" s="139">
        <v>0</v>
      </c>
    </row>
    <row r="311" spans="1:65" s="129" customFormat="1" ht="25.9" customHeight="1">
      <c r="B311" s="130"/>
      <c r="C311" s="222"/>
      <c r="D311" s="223" t="s">
        <v>73</v>
      </c>
      <c r="E311" s="224" t="s">
        <v>1119</v>
      </c>
      <c r="F311" s="224" t="s">
        <v>1720</v>
      </c>
      <c r="G311" s="222"/>
      <c r="H311" s="222"/>
      <c r="I311" s="172"/>
      <c r="J311" s="257">
        <f>BK311</f>
        <v>0</v>
      </c>
      <c r="L311" s="130"/>
      <c r="M311" s="134"/>
      <c r="N311" s="135"/>
      <c r="O311" s="135"/>
      <c r="P311" s="136">
        <f>SUM(P312:P324)</f>
        <v>0</v>
      </c>
      <c r="Q311" s="135"/>
      <c r="R311" s="136">
        <f>SUM(R312:R324)</f>
        <v>0</v>
      </c>
      <c r="S311" s="135"/>
      <c r="T311" s="137">
        <f>SUM(T312:T324)</f>
        <v>0</v>
      </c>
      <c r="AR311" s="131" t="s">
        <v>18</v>
      </c>
      <c r="AT311" s="138" t="s">
        <v>73</v>
      </c>
      <c r="AU311" s="138" t="s">
        <v>74</v>
      </c>
      <c r="AY311" s="131" t="s">
        <v>137</v>
      </c>
      <c r="BK311" s="139">
        <f>SUM(BK312:BK324)</f>
        <v>0</v>
      </c>
    </row>
    <row r="312" spans="1:65" s="17" customFormat="1" ht="37.9" customHeight="1">
      <c r="A312" s="13"/>
      <c r="B312" s="142"/>
      <c r="C312" s="242" t="s">
        <v>198</v>
      </c>
      <c r="D312" s="242" t="s">
        <v>191</v>
      </c>
      <c r="E312" s="243" t="s">
        <v>1721</v>
      </c>
      <c r="F312" s="244" t="s">
        <v>1722</v>
      </c>
      <c r="G312" s="245" t="s">
        <v>256</v>
      </c>
      <c r="H312" s="246">
        <v>7</v>
      </c>
      <c r="I312" s="163"/>
      <c r="J312" s="260">
        <f t="shared" ref="J312:J324" si="60">ROUND(I312*H312,2)</f>
        <v>0</v>
      </c>
      <c r="K312" s="164"/>
      <c r="L312" s="165"/>
      <c r="M312" s="166"/>
      <c r="N312" s="167" t="s">
        <v>39</v>
      </c>
      <c r="O312" s="147">
        <v>0</v>
      </c>
      <c r="P312" s="147">
        <f t="shared" ref="P312:P324" si="61">O312*H312</f>
        <v>0</v>
      </c>
      <c r="Q312" s="147">
        <v>0</v>
      </c>
      <c r="R312" s="147">
        <f t="shared" ref="R312:R324" si="62">Q312*H312</f>
        <v>0</v>
      </c>
      <c r="S312" s="147">
        <v>0</v>
      </c>
      <c r="T312" s="148">
        <f t="shared" ref="T312:T324" si="63">S312*H312</f>
        <v>0</v>
      </c>
      <c r="U312" s="13"/>
      <c r="V312" s="13"/>
      <c r="W312" s="13"/>
      <c r="X312" s="13"/>
      <c r="Y312" s="13"/>
      <c r="Z312" s="13"/>
      <c r="AA312" s="13"/>
      <c r="AB312" s="13"/>
      <c r="AC312" s="13"/>
      <c r="AD312" s="13"/>
      <c r="AE312" s="13"/>
      <c r="AR312" s="149" t="s">
        <v>194</v>
      </c>
      <c r="AT312" s="149" t="s">
        <v>191</v>
      </c>
      <c r="AU312" s="149" t="s">
        <v>18</v>
      </c>
      <c r="AY312" s="2" t="s">
        <v>137</v>
      </c>
      <c r="BE312" s="150">
        <f t="shared" ref="BE312:BE324" si="64">IF(N312="základní",J312,0)</f>
        <v>0</v>
      </c>
      <c r="BF312" s="150">
        <f t="shared" ref="BF312:BF324" si="65">IF(N312="snížená",J312,0)</f>
        <v>0</v>
      </c>
      <c r="BG312" s="150">
        <f t="shared" ref="BG312:BG324" si="66">IF(N312="zákl. přenesená",J312,0)</f>
        <v>0</v>
      </c>
      <c r="BH312" s="150">
        <f t="shared" ref="BH312:BH324" si="67">IF(N312="sníž. přenesená",J312,0)</f>
        <v>0</v>
      </c>
      <c r="BI312" s="150">
        <f t="shared" ref="BI312:BI324" si="68">IF(N312="nulová",J312,0)</f>
        <v>0</v>
      </c>
      <c r="BJ312" s="2" t="s">
        <v>18</v>
      </c>
      <c r="BK312" s="150">
        <f t="shared" ref="BK312:BK324" si="69">ROUND(I312*H312,2)</f>
        <v>0</v>
      </c>
      <c r="BL312" s="2" t="s">
        <v>144</v>
      </c>
      <c r="BM312" s="149" t="s">
        <v>1723</v>
      </c>
    </row>
    <row r="313" spans="1:65" s="17" customFormat="1" ht="37.9" customHeight="1">
      <c r="A313" s="13"/>
      <c r="B313" s="142"/>
      <c r="C313" s="226" t="s">
        <v>74</v>
      </c>
      <c r="D313" s="226" t="s">
        <v>140</v>
      </c>
      <c r="E313" s="227" t="s">
        <v>1724</v>
      </c>
      <c r="F313" s="228" t="s">
        <v>1722</v>
      </c>
      <c r="G313" s="229" t="s">
        <v>256</v>
      </c>
      <c r="H313" s="230">
        <v>7</v>
      </c>
      <c r="I313" s="143"/>
      <c r="J313" s="259">
        <f t="shared" si="60"/>
        <v>0</v>
      </c>
      <c r="K313" s="144"/>
      <c r="L313" s="14"/>
      <c r="M313" s="145"/>
      <c r="N313" s="146" t="s">
        <v>39</v>
      </c>
      <c r="O313" s="147">
        <v>0</v>
      </c>
      <c r="P313" s="147">
        <f t="shared" si="61"/>
        <v>0</v>
      </c>
      <c r="Q313" s="147">
        <v>0</v>
      </c>
      <c r="R313" s="147">
        <f t="shared" si="62"/>
        <v>0</v>
      </c>
      <c r="S313" s="147">
        <v>0</v>
      </c>
      <c r="T313" s="148">
        <f t="shared" si="63"/>
        <v>0</v>
      </c>
      <c r="U313" s="13"/>
      <c r="V313" s="13"/>
      <c r="W313" s="13"/>
      <c r="X313" s="13"/>
      <c r="Y313" s="13"/>
      <c r="Z313" s="13"/>
      <c r="AA313" s="13"/>
      <c r="AB313" s="13"/>
      <c r="AC313" s="13"/>
      <c r="AD313" s="13"/>
      <c r="AE313" s="13"/>
      <c r="AR313" s="149" t="s">
        <v>144</v>
      </c>
      <c r="AT313" s="149" t="s">
        <v>140</v>
      </c>
      <c r="AU313" s="149" t="s">
        <v>18</v>
      </c>
      <c r="AY313" s="2" t="s">
        <v>137</v>
      </c>
      <c r="BE313" s="150">
        <f t="shared" si="64"/>
        <v>0</v>
      </c>
      <c r="BF313" s="150">
        <f t="shared" si="65"/>
        <v>0</v>
      </c>
      <c r="BG313" s="150">
        <f t="shared" si="66"/>
        <v>0</v>
      </c>
      <c r="BH313" s="150">
        <f t="shared" si="67"/>
        <v>0</v>
      </c>
      <c r="BI313" s="150">
        <f t="shared" si="68"/>
        <v>0</v>
      </c>
      <c r="BJ313" s="2" t="s">
        <v>18</v>
      </c>
      <c r="BK313" s="150">
        <f t="shared" si="69"/>
        <v>0</v>
      </c>
      <c r="BL313" s="2" t="s">
        <v>144</v>
      </c>
      <c r="BM313" s="149" t="s">
        <v>1725</v>
      </c>
    </row>
    <row r="314" spans="1:65" s="17" customFormat="1" ht="55.5" customHeight="1">
      <c r="A314" s="13"/>
      <c r="B314" s="142"/>
      <c r="C314" s="242" t="s">
        <v>198</v>
      </c>
      <c r="D314" s="242" t="s">
        <v>191</v>
      </c>
      <c r="E314" s="243" t="s">
        <v>1726</v>
      </c>
      <c r="F314" s="244" t="s">
        <v>1727</v>
      </c>
      <c r="G314" s="245" t="s">
        <v>256</v>
      </c>
      <c r="H314" s="246">
        <v>38</v>
      </c>
      <c r="I314" s="163"/>
      <c r="J314" s="260">
        <f t="shared" si="60"/>
        <v>0</v>
      </c>
      <c r="K314" s="164"/>
      <c r="L314" s="165"/>
      <c r="M314" s="166"/>
      <c r="N314" s="167" t="s">
        <v>39</v>
      </c>
      <c r="O314" s="147">
        <v>0</v>
      </c>
      <c r="P314" s="147">
        <f t="shared" si="61"/>
        <v>0</v>
      </c>
      <c r="Q314" s="147">
        <v>0</v>
      </c>
      <c r="R314" s="147">
        <f t="shared" si="62"/>
        <v>0</v>
      </c>
      <c r="S314" s="147">
        <v>0</v>
      </c>
      <c r="T314" s="148">
        <f t="shared" si="63"/>
        <v>0</v>
      </c>
      <c r="U314" s="13"/>
      <c r="V314" s="13"/>
      <c r="W314" s="13"/>
      <c r="X314" s="13"/>
      <c r="Y314" s="13"/>
      <c r="Z314" s="13"/>
      <c r="AA314" s="13"/>
      <c r="AB314" s="13"/>
      <c r="AC314" s="13"/>
      <c r="AD314" s="13"/>
      <c r="AE314" s="13"/>
      <c r="AR314" s="149" t="s">
        <v>194</v>
      </c>
      <c r="AT314" s="149" t="s">
        <v>191</v>
      </c>
      <c r="AU314" s="149" t="s">
        <v>18</v>
      </c>
      <c r="AY314" s="2" t="s">
        <v>137</v>
      </c>
      <c r="BE314" s="150">
        <f t="shared" si="64"/>
        <v>0</v>
      </c>
      <c r="BF314" s="150">
        <f t="shared" si="65"/>
        <v>0</v>
      </c>
      <c r="BG314" s="150">
        <f t="shared" si="66"/>
        <v>0</v>
      </c>
      <c r="BH314" s="150">
        <f t="shared" si="67"/>
        <v>0</v>
      </c>
      <c r="BI314" s="150">
        <f t="shared" si="68"/>
        <v>0</v>
      </c>
      <c r="BJ314" s="2" t="s">
        <v>18</v>
      </c>
      <c r="BK314" s="150">
        <f t="shared" si="69"/>
        <v>0</v>
      </c>
      <c r="BL314" s="2" t="s">
        <v>144</v>
      </c>
      <c r="BM314" s="149" t="s">
        <v>1728</v>
      </c>
    </row>
    <row r="315" spans="1:65" s="17" customFormat="1" ht="55.5" customHeight="1">
      <c r="A315" s="13"/>
      <c r="B315" s="142"/>
      <c r="C315" s="226" t="s">
        <v>74</v>
      </c>
      <c r="D315" s="226" t="s">
        <v>140</v>
      </c>
      <c r="E315" s="227" t="s">
        <v>1729</v>
      </c>
      <c r="F315" s="228" t="s">
        <v>1727</v>
      </c>
      <c r="G315" s="229" t="s">
        <v>256</v>
      </c>
      <c r="H315" s="230">
        <v>38</v>
      </c>
      <c r="I315" s="143"/>
      <c r="J315" s="259">
        <f t="shared" si="60"/>
        <v>0</v>
      </c>
      <c r="K315" s="144"/>
      <c r="L315" s="14"/>
      <c r="M315" s="145"/>
      <c r="N315" s="146" t="s">
        <v>39</v>
      </c>
      <c r="O315" s="147">
        <v>0</v>
      </c>
      <c r="P315" s="147">
        <f t="shared" si="61"/>
        <v>0</v>
      </c>
      <c r="Q315" s="147">
        <v>0</v>
      </c>
      <c r="R315" s="147">
        <f t="shared" si="62"/>
        <v>0</v>
      </c>
      <c r="S315" s="147">
        <v>0</v>
      </c>
      <c r="T315" s="148">
        <f t="shared" si="63"/>
        <v>0</v>
      </c>
      <c r="U315" s="13"/>
      <c r="V315" s="13"/>
      <c r="W315" s="13"/>
      <c r="X315" s="13"/>
      <c r="Y315" s="13"/>
      <c r="Z315" s="13"/>
      <c r="AA315" s="13"/>
      <c r="AB315" s="13"/>
      <c r="AC315" s="13"/>
      <c r="AD315" s="13"/>
      <c r="AE315" s="13"/>
      <c r="AR315" s="149" t="s">
        <v>144</v>
      </c>
      <c r="AT315" s="149" t="s">
        <v>140</v>
      </c>
      <c r="AU315" s="149" t="s">
        <v>18</v>
      </c>
      <c r="AY315" s="2" t="s">
        <v>137</v>
      </c>
      <c r="BE315" s="150">
        <f t="shared" si="64"/>
        <v>0</v>
      </c>
      <c r="BF315" s="150">
        <f t="shared" si="65"/>
        <v>0</v>
      </c>
      <c r="BG315" s="150">
        <f t="shared" si="66"/>
        <v>0</v>
      </c>
      <c r="BH315" s="150">
        <f t="shared" si="67"/>
        <v>0</v>
      </c>
      <c r="BI315" s="150">
        <f t="shared" si="68"/>
        <v>0</v>
      </c>
      <c r="BJ315" s="2" t="s">
        <v>18</v>
      </c>
      <c r="BK315" s="150">
        <f t="shared" si="69"/>
        <v>0</v>
      </c>
      <c r="BL315" s="2" t="s">
        <v>144</v>
      </c>
      <c r="BM315" s="149" t="s">
        <v>1730</v>
      </c>
    </row>
    <row r="316" spans="1:65" s="17" customFormat="1" ht="16.5" customHeight="1">
      <c r="A316" s="13"/>
      <c r="B316" s="142"/>
      <c r="C316" s="242" t="s">
        <v>198</v>
      </c>
      <c r="D316" s="242" t="s">
        <v>191</v>
      </c>
      <c r="E316" s="243" t="s">
        <v>1731</v>
      </c>
      <c r="F316" s="244" t="s">
        <v>1732</v>
      </c>
      <c r="G316" s="245" t="s">
        <v>256</v>
      </c>
      <c r="H316" s="246">
        <v>7</v>
      </c>
      <c r="I316" s="163"/>
      <c r="J316" s="260">
        <f t="shared" si="60"/>
        <v>0</v>
      </c>
      <c r="K316" s="164"/>
      <c r="L316" s="165"/>
      <c r="M316" s="166"/>
      <c r="N316" s="167" t="s">
        <v>39</v>
      </c>
      <c r="O316" s="147">
        <v>0</v>
      </c>
      <c r="P316" s="147">
        <f t="shared" si="61"/>
        <v>0</v>
      </c>
      <c r="Q316" s="147">
        <v>0</v>
      </c>
      <c r="R316" s="147">
        <f t="shared" si="62"/>
        <v>0</v>
      </c>
      <c r="S316" s="147">
        <v>0</v>
      </c>
      <c r="T316" s="148">
        <f t="shared" si="63"/>
        <v>0</v>
      </c>
      <c r="U316" s="13"/>
      <c r="V316" s="13"/>
      <c r="W316" s="13"/>
      <c r="X316" s="13"/>
      <c r="Y316" s="13"/>
      <c r="Z316" s="13"/>
      <c r="AA316" s="13"/>
      <c r="AB316" s="13"/>
      <c r="AC316" s="13"/>
      <c r="AD316" s="13"/>
      <c r="AE316" s="13"/>
      <c r="AR316" s="149" t="s">
        <v>194</v>
      </c>
      <c r="AT316" s="149" t="s">
        <v>191</v>
      </c>
      <c r="AU316" s="149" t="s">
        <v>18</v>
      </c>
      <c r="AY316" s="2" t="s">
        <v>137</v>
      </c>
      <c r="BE316" s="150">
        <f t="shared" si="64"/>
        <v>0</v>
      </c>
      <c r="BF316" s="150">
        <f t="shared" si="65"/>
        <v>0</v>
      </c>
      <c r="BG316" s="150">
        <f t="shared" si="66"/>
        <v>0</v>
      </c>
      <c r="BH316" s="150">
        <f t="shared" si="67"/>
        <v>0</v>
      </c>
      <c r="BI316" s="150">
        <f t="shared" si="68"/>
        <v>0</v>
      </c>
      <c r="BJ316" s="2" t="s">
        <v>18</v>
      </c>
      <c r="BK316" s="150">
        <f t="shared" si="69"/>
        <v>0</v>
      </c>
      <c r="BL316" s="2" t="s">
        <v>144</v>
      </c>
      <c r="BM316" s="149" t="s">
        <v>1733</v>
      </c>
    </row>
    <row r="317" spans="1:65" s="17" customFormat="1" ht="16.5" customHeight="1">
      <c r="A317" s="13"/>
      <c r="B317" s="142"/>
      <c r="C317" s="226" t="s">
        <v>74</v>
      </c>
      <c r="D317" s="226" t="s">
        <v>140</v>
      </c>
      <c r="E317" s="227" t="s">
        <v>1734</v>
      </c>
      <c r="F317" s="228" t="s">
        <v>1732</v>
      </c>
      <c r="G317" s="229" t="s">
        <v>256</v>
      </c>
      <c r="H317" s="230">
        <v>7</v>
      </c>
      <c r="I317" s="143"/>
      <c r="J317" s="259">
        <f t="shared" si="60"/>
        <v>0</v>
      </c>
      <c r="K317" s="144"/>
      <c r="L317" s="14"/>
      <c r="M317" s="145"/>
      <c r="N317" s="146" t="s">
        <v>39</v>
      </c>
      <c r="O317" s="147">
        <v>0</v>
      </c>
      <c r="P317" s="147">
        <f t="shared" si="61"/>
        <v>0</v>
      </c>
      <c r="Q317" s="147">
        <v>0</v>
      </c>
      <c r="R317" s="147">
        <f t="shared" si="62"/>
        <v>0</v>
      </c>
      <c r="S317" s="147">
        <v>0</v>
      </c>
      <c r="T317" s="148">
        <f t="shared" si="63"/>
        <v>0</v>
      </c>
      <c r="U317" s="13"/>
      <c r="V317" s="13"/>
      <c r="W317" s="13"/>
      <c r="X317" s="13"/>
      <c r="Y317" s="13"/>
      <c r="Z317" s="13"/>
      <c r="AA317" s="13"/>
      <c r="AB317" s="13"/>
      <c r="AC317" s="13"/>
      <c r="AD317" s="13"/>
      <c r="AE317" s="13"/>
      <c r="AR317" s="149" t="s">
        <v>144</v>
      </c>
      <c r="AT317" s="149" t="s">
        <v>140</v>
      </c>
      <c r="AU317" s="149" t="s">
        <v>18</v>
      </c>
      <c r="AY317" s="2" t="s">
        <v>137</v>
      </c>
      <c r="BE317" s="150">
        <f t="shared" si="64"/>
        <v>0</v>
      </c>
      <c r="BF317" s="150">
        <f t="shared" si="65"/>
        <v>0</v>
      </c>
      <c r="BG317" s="150">
        <f t="shared" si="66"/>
        <v>0</v>
      </c>
      <c r="BH317" s="150">
        <f t="shared" si="67"/>
        <v>0</v>
      </c>
      <c r="BI317" s="150">
        <f t="shared" si="68"/>
        <v>0</v>
      </c>
      <c r="BJ317" s="2" t="s">
        <v>18</v>
      </c>
      <c r="BK317" s="150">
        <f t="shared" si="69"/>
        <v>0</v>
      </c>
      <c r="BL317" s="2" t="s">
        <v>144</v>
      </c>
      <c r="BM317" s="149" t="s">
        <v>1735</v>
      </c>
    </row>
    <row r="318" spans="1:65" s="17" customFormat="1" ht="33" customHeight="1">
      <c r="A318" s="13"/>
      <c r="B318" s="142"/>
      <c r="C318" s="242" t="s">
        <v>198</v>
      </c>
      <c r="D318" s="242" t="s">
        <v>191</v>
      </c>
      <c r="E318" s="243" t="s">
        <v>1736</v>
      </c>
      <c r="F318" s="244" t="s">
        <v>1737</v>
      </c>
      <c r="G318" s="245" t="s">
        <v>256</v>
      </c>
      <c r="H318" s="246">
        <v>7</v>
      </c>
      <c r="I318" s="163"/>
      <c r="J318" s="260">
        <f t="shared" si="60"/>
        <v>0</v>
      </c>
      <c r="K318" s="164"/>
      <c r="L318" s="165"/>
      <c r="M318" s="166"/>
      <c r="N318" s="167" t="s">
        <v>39</v>
      </c>
      <c r="O318" s="147">
        <v>0</v>
      </c>
      <c r="P318" s="147">
        <f t="shared" si="61"/>
        <v>0</v>
      </c>
      <c r="Q318" s="147">
        <v>0</v>
      </c>
      <c r="R318" s="147">
        <f t="shared" si="62"/>
        <v>0</v>
      </c>
      <c r="S318" s="147">
        <v>0</v>
      </c>
      <c r="T318" s="148">
        <f t="shared" si="63"/>
        <v>0</v>
      </c>
      <c r="U318" s="13"/>
      <c r="V318" s="13"/>
      <c r="W318" s="13"/>
      <c r="X318" s="13"/>
      <c r="Y318" s="13"/>
      <c r="Z318" s="13"/>
      <c r="AA318" s="13"/>
      <c r="AB318" s="13"/>
      <c r="AC318" s="13"/>
      <c r="AD318" s="13"/>
      <c r="AE318" s="13"/>
      <c r="AR318" s="149" t="s">
        <v>194</v>
      </c>
      <c r="AT318" s="149" t="s">
        <v>191</v>
      </c>
      <c r="AU318" s="149" t="s">
        <v>18</v>
      </c>
      <c r="AY318" s="2" t="s">
        <v>137</v>
      </c>
      <c r="BE318" s="150">
        <f t="shared" si="64"/>
        <v>0</v>
      </c>
      <c r="BF318" s="150">
        <f t="shared" si="65"/>
        <v>0</v>
      </c>
      <c r="BG318" s="150">
        <f t="shared" si="66"/>
        <v>0</v>
      </c>
      <c r="BH318" s="150">
        <f t="shared" si="67"/>
        <v>0</v>
      </c>
      <c r="BI318" s="150">
        <f t="shared" si="68"/>
        <v>0</v>
      </c>
      <c r="BJ318" s="2" t="s">
        <v>18</v>
      </c>
      <c r="BK318" s="150">
        <f t="shared" si="69"/>
        <v>0</v>
      </c>
      <c r="BL318" s="2" t="s">
        <v>144</v>
      </c>
      <c r="BM318" s="149" t="s">
        <v>1738</v>
      </c>
    </row>
    <row r="319" spans="1:65" s="17" customFormat="1" ht="33" customHeight="1">
      <c r="A319" s="13"/>
      <c r="B319" s="142"/>
      <c r="C319" s="226" t="s">
        <v>74</v>
      </c>
      <c r="D319" s="226" t="s">
        <v>140</v>
      </c>
      <c r="E319" s="227" t="s">
        <v>1739</v>
      </c>
      <c r="F319" s="228" t="s">
        <v>1737</v>
      </c>
      <c r="G319" s="229" t="s">
        <v>256</v>
      </c>
      <c r="H319" s="230">
        <v>7</v>
      </c>
      <c r="I319" s="143"/>
      <c r="J319" s="259">
        <f t="shared" si="60"/>
        <v>0</v>
      </c>
      <c r="K319" s="144"/>
      <c r="L319" s="14"/>
      <c r="M319" s="145"/>
      <c r="N319" s="146" t="s">
        <v>39</v>
      </c>
      <c r="O319" s="147">
        <v>0</v>
      </c>
      <c r="P319" s="147">
        <f t="shared" si="61"/>
        <v>0</v>
      </c>
      <c r="Q319" s="147">
        <v>0</v>
      </c>
      <c r="R319" s="147">
        <f t="shared" si="62"/>
        <v>0</v>
      </c>
      <c r="S319" s="147">
        <v>0</v>
      </c>
      <c r="T319" s="148">
        <f t="shared" si="63"/>
        <v>0</v>
      </c>
      <c r="U319" s="13"/>
      <c r="V319" s="13"/>
      <c r="W319" s="13"/>
      <c r="X319" s="13"/>
      <c r="Y319" s="13"/>
      <c r="Z319" s="13"/>
      <c r="AA319" s="13"/>
      <c r="AB319" s="13"/>
      <c r="AC319" s="13"/>
      <c r="AD319" s="13"/>
      <c r="AE319" s="13"/>
      <c r="AR319" s="149" t="s">
        <v>144</v>
      </c>
      <c r="AT319" s="149" t="s">
        <v>140</v>
      </c>
      <c r="AU319" s="149" t="s">
        <v>18</v>
      </c>
      <c r="AY319" s="2" t="s">
        <v>137</v>
      </c>
      <c r="BE319" s="150">
        <f t="shared" si="64"/>
        <v>0</v>
      </c>
      <c r="BF319" s="150">
        <f t="shared" si="65"/>
        <v>0</v>
      </c>
      <c r="BG319" s="150">
        <f t="shared" si="66"/>
        <v>0</v>
      </c>
      <c r="BH319" s="150">
        <f t="shared" si="67"/>
        <v>0</v>
      </c>
      <c r="BI319" s="150">
        <f t="shared" si="68"/>
        <v>0</v>
      </c>
      <c r="BJ319" s="2" t="s">
        <v>18</v>
      </c>
      <c r="BK319" s="150">
        <f t="shared" si="69"/>
        <v>0</v>
      </c>
      <c r="BL319" s="2" t="s">
        <v>144</v>
      </c>
      <c r="BM319" s="149" t="s">
        <v>1740</v>
      </c>
    </row>
    <row r="320" spans="1:65" s="17" customFormat="1" ht="24.2" customHeight="1">
      <c r="A320" s="13"/>
      <c r="B320" s="142"/>
      <c r="C320" s="242" t="s">
        <v>283</v>
      </c>
      <c r="D320" s="242" t="s">
        <v>191</v>
      </c>
      <c r="E320" s="243" t="s">
        <v>1741</v>
      </c>
      <c r="F320" s="244" t="s">
        <v>1742</v>
      </c>
      <c r="G320" s="245" t="s">
        <v>256</v>
      </c>
      <c r="H320" s="246">
        <v>7</v>
      </c>
      <c r="I320" s="163"/>
      <c r="J320" s="260">
        <f t="shared" si="60"/>
        <v>0</v>
      </c>
      <c r="K320" s="164"/>
      <c r="L320" s="165"/>
      <c r="M320" s="166"/>
      <c r="N320" s="167" t="s">
        <v>39</v>
      </c>
      <c r="O320" s="147">
        <v>0</v>
      </c>
      <c r="P320" s="147">
        <f t="shared" si="61"/>
        <v>0</v>
      </c>
      <c r="Q320" s="147">
        <v>0</v>
      </c>
      <c r="R320" s="147">
        <f t="shared" si="62"/>
        <v>0</v>
      </c>
      <c r="S320" s="147">
        <v>0</v>
      </c>
      <c r="T320" s="148">
        <f t="shared" si="63"/>
        <v>0</v>
      </c>
      <c r="U320" s="13"/>
      <c r="V320" s="13"/>
      <c r="W320" s="13"/>
      <c r="X320" s="13"/>
      <c r="Y320" s="13"/>
      <c r="Z320" s="13"/>
      <c r="AA320" s="13"/>
      <c r="AB320" s="13"/>
      <c r="AC320" s="13"/>
      <c r="AD320" s="13"/>
      <c r="AE320" s="13"/>
      <c r="AR320" s="149" t="s">
        <v>194</v>
      </c>
      <c r="AT320" s="149" t="s">
        <v>191</v>
      </c>
      <c r="AU320" s="149" t="s">
        <v>18</v>
      </c>
      <c r="AY320" s="2" t="s">
        <v>137</v>
      </c>
      <c r="BE320" s="150">
        <f t="shared" si="64"/>
        <v>0</v>
      </c>
      <c r="BF320" s="150">
        <f t="shared" si="65"/>
        <v>0</v>
      </c>
      <c r="BG320" s="150">
        <f t="shared" si="66"/>
        <v>0</v>
      </c>
      <c r="BH320" s="150">
        <f t="shared" si="67"/>
        <v>0</v>
      </c>
      <c r="BI320" s="150">
        <f t="shared" si="68"/>
        <v>0</v>
      </c>
      <c r="BJ320" s="2" t="s">
        <v>18</v>
      </c>
      <c r="BK320" s="150">
        <f t="shared" si="69"/>
        <v>0</v>
      </c>
      <c r="BL320" s="2" t="s">
        <v>144</v>
      </c>
      <c r="BM320" s="149" t="s">
        <v>1743</v>
      </c>
    </row>
    <row r="321" spans="1:65" s="17" customFormat="1" ht="24.2" customHeight="1">
      <c r="A321" s="13"/>
      <c r="B321" s="142"/>
      <c r="C321" s="226" t="s">
        <v>74</v>
      </c>
      <c r="D321" s="226" t="s">
        <v>140</v>
      </c>
      <c r="E321" s="227" t="s">
        <v>1744</v>
      </c>
      <c r="F321" s="228" t="s">
        <v>1742</v>
      </c>
      <c r="G321" s="229" t="s">
        <v>256</v>
      </c>
      <c r="H321" s="230">
        <v>7</v>
      </c>
      <c r="I321" s="143"/>
      <c r="J321" s="259">
        <f t="shared" si="60"/>
        <v>0</v>
      </c>
      <c r="K321" s="144"/>
      <c r="L321" s="14"/>
      <c r="M321" s="145"/>
      <c r="N321" s="146" t="s">
        <v>39</v>
      </c>
      <c r="O321" s="147">
        <v>0</v>
      </c>
      <c r="P321" s="147">
        <f t="shared" si="61"/>
        <v>0</v>
      </c>
      <c r="Q321" s="147">
        <v>0</v>
      </c>
      <c r="R321" s="147">
        <f t="shared" si="62"/>
        <v>0</v>
      </c>
      <c r="S321" s="147">
        <v>0</v>
      </c>
      <c r="T321" s="148">
        <f t="shared" si="63"/>
        <v>0</v>
      </c>
      <c r="U321" s="13"/>
      <c r="V321" s="13"/>
      <c r="W321" s="13"/>
      <c r="X321" s="13"/>
      <c r="Y321" s="13"/>
      <c r="Z321" s="13"/>
      <c r="AA321" s="13"/>
      <c r="AB321" s="13"/>
      <c r="AC321" s="13"/>
      <c r="AD321" s="13"/>
      <c r="AE321" s="13"/>
      <c r="AR321" s="149" t="s">
        <v>144</v>
      </c>
      <c r="AT321" s="149" t="s">
        <v>140</v>
      </c>
      <c r="AU321" s="149" t="s">
        <v>18</v>
      </c>
      <c r="AY321" s="2" t="s">
        <v>137</v>
      </c>
      <c r="BE321" s="150">
        <f t="shared" si="64"/>
        <v>0</v>
      </c>
      <c r="BF321" s="150">
        <f t="shared" si="65"/>
        <v>0</v>
      </c>
      <c r="BG321" s="150">
        <f t="shared" si="66"/>
        <v>0</v>
      </c>
      <c r="BH321" s="150">
        <f t="shared" si="67"/>
        <v>0</v>
      </c>
      <c r="BI321" s="150">
        <f t="shared" si="68"/>
        <v>0</v>
      </c>
      <c r="BJ321" s="2" t="s">
        <v>18</v>
      </c>
      <c r="BK321" s="150">
        <f t="shared" si="69"/>
        <v>0</v>
      </c>
      <c r="BL321" s="2" t="s">
        <v>144</v>
      </c>
      <c r="BM321" s="149" t="s">
        <v>1745</v>
      </c>
    </row>
    <row r="322" spans="1:65" s="17" customFormat="1" ht="33" customHeight="1">
      <c r="A322" s="13"/>
      <c r="B322" s="142"/>
      <c r="C322" s="242" t="s">
        <v>283</v>
      </c>
      <c r="D322" s="242" t="s">
        <v>191</v>
      </c>
      <c r="E322" s="243" t="s">
        <v>1746</v>
      </c>
      <c r="F322" s="244" t="s">
        <v>1747</v>
      </c>
      <c r="G322" s="245" t="s">
        <v>256</v>
      </c>
      <c r="H322" s="246">
        <v>2</v>
      </c>
      <c r="I322" s="163"/>
      <c r="J322" s="260">
        <f t="shared" si="60"/>
        <v>0</v>
      </c>
      <c r="K322" s="164"/>
      <c r="L322" s="165"/>
      <c r="M322" s="166"/>
      <c r="N322" s="167" t="s">
        <v>39</v>
      </c>
      <c r="O322" s="147">
        <v>0</v>
      </c>
      <c r="P322" s="147">
        <f t="shared" si="61"/>
        <v>0</v>
      </c>
      <c r="Q322" s="147">
        <v>0</v>
      </c>
      <c r="R322" s="147">
        <f t="shared" si="62"/>
        <v>0</v>
      </c>
      <c r="S322" s="147">
        <v>0</v>
      </c>
      <c r="T322" s="148">
        <f t="shared" si="63"/>
        <v>0</v>
      </c>
      <c r="U322" s="13"/>
      <c r="V322" s="13"/>
      <c r="W322" s="13"/>
      <c r="X322" s="13"/>
      <c r="Y322" s="13"/>
      <c r="Z322" s="13"/>
      <c r="AA322" s="13"/>
      <c r="AB322" s="13"/>
      <c r="AC322" s="13"/>
      <c r="AD322" s="13"/>
      <c r="AE322" s="13"/>
      <c r="AR322" s="149" t="s">
        <v>194</v>
      </c>
      <c r="AT322" s="149" t="s">
        <v>191</v>
      </c>
      <c r="AU322" s="149" t="s">
        <v>18</v>
      </c>
      <c r="AY322" s="2" t="s">
        <v>137</v>
      </c>
      <c r="BE322" s="150">
        <f t="shared" si="64"/>
        <v>0</v>
      </c>
      <c r="BF322" s="150">
        <f t="shared" si="65"/>
        <v>0</v>
      </c>
      <c r="BG322" s="150">
        <f t="shared" si="66"/>
        <v>0</v>
      </c>
      <c r="BH322" s="150">
        <f t="shared" si="67"/>
        <v>0</v>
      </c>
      <c r="BI322" s="150">
        <f t="shared" si="68"/>
        <v>0</v>
      </c>
      <c r="BJ322" s="2" t="s">
        <v>18</v>
      </c>
      <c r="BK322" s="150">
        <f t="shared" si="69"/>
        <v>0</v>
      </c>
      <c r="BL322" s="2" t="s">
        <v>144</v>
      </c>
      <c r="BM322" s="149" t="s">
        <v>1748</v>
      </c>
    </row>
    <row r="323" spans="1:65" s="17" customFormat="1" ht="33" customHeight="1">
      <c r="A323" s="13"/>
      <c r="B323" s="142"/>
      <c r="C323" s="226" t="s">
        <v>74</v>
      </c>
      <c r="D323" s="226" t="s">
        <v>140</v>
      </c>
      <c r="E323" s="227" t="s">
        <v>1749</v>
      </c>
      <c r="F323" s="228" t="s">
        <v>1747</v>
      </c>
      <c r="G323" s="229" t="s">
        <v>256</v>
      </c>
      <c r="H323" s="230">
        <v>2</v>
      </c>
      <c r="I323" s="143"/>
      <c r="J323" s="259">
        <f t="shared" si="60"/>
        <v>0</v>
      </c>
      <c r="K323" s="144"/>
      <c r="L323" s="14"/>
      <c r="M323" s="145"/>
      <c r="N323" s="146" t="s">
        <v>39</v>
      </c>
      <c r="O323" s="147">
        <v>0</v>
      </c>
      <c r="P323" s="147">
        <f t="shared" si="61"/>
        <v>0</v>
      </c>
      <c r="Q323" s="147">
        <v>0</v>
      </c>
      <c r="R323" s="147">
        <f t="shared" si="62"/>
        <v>0</v>
      </c>
      <c r="S323" s="147">
        <v>0</v>
      </c>
      <c r="T323" s="148">
        <f t="shared" si="63"/>
        <v>0</v>
      </c>
      <c r="U323" s="13"/>
      <c r="V323" s="13"/>
      <c r="W323" s="13"/>
      <c r="X323" s="13"/>
      <c r="Y323" s="13"/>
      <c r="Z323" s="13"/>
      <c r="AA323" s="13"/>
      <c r="AB323" s="13"/>
      <c r="AC323" s="13"/>
      <c r="AD323" s="13"/>
      <c r="AE323" s="13"/>
      <c r="AR323" s="149" t="s">
        <v>144</v>
      </c>
      <c r="AT323" s="149" t="s">
        <v>140</v>
      </c>
      <c r="AU323" s="149" t="s">
        <v>18</v>
      </c>
      <c r="AY323" s="2" t="s">
        <v>137</v>
      </c>
      <c r="BE323" s="150">
        <f t="shared" si="64"/>
        <v>0</v>
      </c>
      <c r="BF323" s="150">
        <f t="shared" si="65"/>
        <v>0</v>
      </c>
      <c r="BG323" s="150">
        <f t="shared" si="66"/>
        <v>0</v>
      </c>
      <c r="BH323" s="150">
        <f t="shared" si="67"/>
        <v>0</v>
      </c>
      <c r="BI323" s="150">
        <f t="shared" si="68"/>
        <v>0</v>
      </c>
      <c r="BJ323" s="2" t="s">
        <v>18</v>
      </c>
      <c r="BK323" s="150">
        <f t="shared" si="69"/>
        <v>0</v>
      </c>
      <c r="BL323" s="2" t="s">
        <v>144</v>
      </c>
      <c r="BM323" s="149" t="s">
        <v>1750</v>
      </c>
    </row>
    <row r="324" spans="1:65" s="17" customFormat="1" ht="62.65" customHeight="1">
      <c r="A324" s="13"/>
      <c r="B324" s="142"/>
      <c r="C324" s="242" t="s">
        <v>283</v>
      </c>
      <c r="D324" s="242" t="s">
        <v>191</v>
      </c>
      <c r="E324" s="243" t="s">
        <v>1751</v>
      </c>
      <c r="F324" s="244" t="s">
        <v>1752</v>
      </c>
      <c r="G324" s="245" t="s">
        <v>256</v>
      </c>
      <c r="H324" s="246">
        <v>1</v>
      </c>
      <c r="I324" s="163"/>
      <c r="J324" s="260">
        <f t="shared" si="60"/>
        <v>0</v>
      </c>
      <c r="K324" s="164"/>
      <c r="L324" s="165"/>
      <c r="M324" s="166"/>
      <c r="N324" s="167" t="s">
        <v>39</v>
      </c>
      <c r="O324" s="147">
        <v>0</v>
      </c>
      <c r="P324" s="147">
        <f t="shared" si="61"/>
        <v>0</v>
      </c>
      <c r="Q324" s="147">
        <v>0</v>
      </c>
      <c r="R324" s="147">
        <f t="shared" si="62"/>
        <v>0</v>
      </c>
      <c r="S324" s="147">
        <v>0</v>
      </c>
      <c r="T324" s="148">
        <f t="shared" si="63"/>
        <v>0</v>
      </c>
      <c r="U324" s="13"/>
      <c r="V324" s="13"/>
      <c r="W324" s="13"/>
      <c r="X324" s="13"/>
      <c r="Y324" s="13"/>
      <c r="Z324" s="13"/>
      <c r="AA324" s="13"/>
      <c r="AB324" s="13"/>
      <c r="AC324" s="13"/>
      <c r="AD324" s="13"/>
      <c r="AE324" s="13"/>
      <c r="AR324" s="149" t="s">
        <v>194</v>
      </c>
      <c r="AT324" s="149" t="s">
        <v>191</v>
      </c>
      <c r="AU324" s="149" t="s">
        <v>18</v>
      </c>
      <c r="AY324" s="2" t="s">
        <v>137</v>
      </c>
      <c r="BE324" s="150">
        <f t="shared" si="64"/>
        <v>0</v>
      </c>
      <c r="BF324" s="150">
        <f t="shared" si="65"/>
        <v>0</v>
      </c>
      <c r="BG324" s="150">
        <f t="shared" si="66"/>
        <v>0</v>
      </c>
      <c r="BH324" s="150">
        <f t="shared" si="67"/>
        <v>0</v>
      </c>
      <c r="BI324" s="150">
        <f t="shared" si="68"/>
        <v>0</v>
      </c>
      <c r="BJ324" s="2" t="s">
        <v>18</v>
      </c>
      <c r="BK324" s="150">
        <f t="shared" si="69"/>
        <v>0</v>
      </c>
      <c r="BL324" s="2" t="s">
        <v>144</v>
      </c>
      <c r="BM324" s="149" t="s">
        <v>1753</v>
      </c>
    </row>
    <row r="325" spans="1:65" s="129" customFormat="1" ht="25.9" customHeight="1">
      <c r="B325" s="130"/>
      <c r="C325" s="222"/>
      <c r="D325" s="223" t="s">
        <v>73</v>
      </c>
      <c r="E325" s="224" t="s">
        <v>1127</v>
      </c>
      <c r="F325" s="224" t="s">
        <v>1010</v>
      </c>
      <c r="G325" s="222"/>
      <c r="H325" s="222"/>
      <c r="I325" s="172"/>
      <c r="J325" s="257">
        <f>BK325</f>
        <v>0</v>
      </c>
      <c r="L325" s="130"/>
      <c r="M325" s="134"/>
      <c r="N325" s="135"/>
      <c r="O325" s="135"/>
      <c r="P325" s="136">
        <f>SUM(P326:P340)</f>
        <v>0</v>
      </c>
      <c r="Q325" s="135"/>
      <c r="R325" s="136">
        <f>SUM(R326:R340)</f>
        <v>0</v>
      </c>
      <c r="S325" s="135"/>
      <c r="T325" s="137">
        <f>SUM(T326:T340)</f>
        <v>0</v>
      </c>
      <c r="AR325" s="131" t="s">
        <v>18</v>
      </c>
      <c r="AT325" s="138" t="s">
        <v>73</v>
      </c>
      <c r="AU325" s="138" t="s">
        <v>74</v>
      </c>
      <c r="AY325" s="131" t="s">
        <v>137</v>
      </c>
      <c r="BK325" s="139">
        <f>SUM(BK326:BK340)</f>
        <v>0</v>
      </c>
    </row>
    <row r="326" spans="1:65" s="17" customFormat="1" ht="16.5" customHeight="1">
      <c r="A326" s="13"/>
      <c r="B326" s="142"/>
      <c r="C326" s="242" t="s">
        <v>283</v>
      </c>
      <c r="D326" s="242" t="s">
        <v>191</v>
      </c>
      <c r="E326" s="243" t="s">
        <v>1011</v>
      </c>
      <c r="F326" s="244" t="s">
        <v>1012</v>
      </c>
      <c r="G326" s="245" t="s">
        <v>276</v>
      </c>
      <c r="H326" s="246">
        <v>912</v>
      </c>
      <c r="I326" s="163"/>
      <c r="J326" s="260">
        <f t="shared" ref="J326:J340" si="70">ROUND(I326*H326,2)</f>
        <v>0</v>
      </c>
      <c r="K326" s="164"/>
      <c r="L326" s="165"/>
      <c r="M326" s="166"/>
      <c r="N326" s="167" t="s">
        <v>39</v>
      </c>
      <c r="O326" s="147">
        <v>0</v>
      </c>
      <c r="P326" s="147">
        <f t="shared" ref="P326:P340" si="71">O326*H326</f>
        <v>0</v>
      </c>
      <c r="Q326" s="147">
        <v>0</v>
      </c>
      <c r="R326" s="147">
        <f t="shared" ref="R326:R340" si="72">Q326*H326</f>
        <v>0</v>
      </c>
      <c r="S326" s="147">
        <v>0</v>
      </c>
      <c r="T326" s="148">
        <f t="shared" ref="T326:T340" si="73">S326*H326</f>
        <v>0</v>
      </c>
      <c r="U326" s="13"/>
      <c r="V326" s="13"/>
      <c r="W326" s="13"/>
      <c r="X326" s="13"/>
      <c r="Y326" s="13"/>
      <c r="Z326" s="13"/>
      <c r="AA326" s="13"/>
      <c r="AB326" s="13"/>
      <c r="AC326" s="13"/>
      <c r="AD326" s="13"/>
      <c r="AE326" s="13"/>
      <c r="AR326" s="149" t="s">
        <v>194</v>
      </c>
      <c r="AT326" s="149" t="s">
        <v>191</v>
      </c>
      <c r="AU326" s="149" t="s">
        <v>18</v>
      </c>
      <c r="AY326" s="2" t="s">
        <v>137</v>
      </c>
      <c r="BE326" s="150">
        <f t="shared" ref="BE326:BE340" si="74">IF(N326="základní",J326,0)</f>
        <v>0</v>
      </c>
      <c r="BF326" s="150">
        <f t="shared" ref="BF326:BF340" si="75">IF(N326="snížená",J326,0)</f>
        <v>0</v>
      </c>
      <c r="BG326" s="150">
        <f t="shared" ref="BG326:BG340" si="76">IF(N326="zákl. přenesená",J326,0)</f>
        <v>0</v>
      </c>
      <c r="BH326" s="150">
        <f t="shared" ref="BH326:BH340" si="77">IF(N326="sníž. přenesená",J326,0)</f>
        <v>0</v>
      </c>
      <c r="BI326" s="150">
        <f t="shared" ref="BI326:BI340" si="78">IF(N326="nulová",J326,0)</f>
        <v>0</v>
      </c>
      <c r="BJ326" s="2" t="s">
        <v>18</v>
      </c>
      <c r="BK326" s="150">
        <f t="shared" ref="BK326:BK340" si="79">ROUND(I326*H326,2)</f>
        <v>0</v>
      </c>
      <c r="BL326" s="2" t="s">
        <v>144</v>
      </c>
      <c r="BM326" s="149" t="s">
        <v>1754</v>
      </c>
    </row>
    <row r="327" spans="1:65" s="17" customFormat="1" ht="16.5" customHeight="1">
      <c r="A327" s="13"/>
      <c r="B327" s="142"/>
      <c r="C327" s="226" t="s">
        <v>74</v>
      </c>
      <c r="D327" s="226" t="s">
        <v>140</v>
      </c>
      <c r="E327" s="227" t="s">
        <v>1755</v>
      </c>
      <c r="F327" s="228" t="s">
        <v>1015</v>
      </c>
      <c r="G327" s="229" t="s">
        <v>276</v>
      </c>
      <c r="H327" s="230">
        <v>912</v>
      </c>
      <c r="I327" s="143"/>
      <c r="J327" s="259">
        <f t="shared" si="70"/>
        <v>0</v>
      </c>
      <c r="K327" s="144"/>
      <c r="L327" s="14"/>
      <c r="M327" s="145"/>
      <c r="N327" s="146" t="s">
        <v>39</v>
      </c>
      <c r="O327" s="147">
        <v>0</v>
      </c>
      <c r="P327" s="147">
        <f t="shared" si="71"/>
        <v>0</v>
      </c>
      <c r="Q327" s="147">
        <v>0</v>
      </c>
      <c r="R327" s="147">
        <f t="shared" si="72"/>
        <v>0</v>
      </c>
      <c r="S327" s="147">
        <v>0</v>
      </c>
      <c r="T327" s="148">
        <f t="shared" si="73"/>
        <v>0</v>
      </c>
      <c r="U327" s="13"/>
      <c r="V327" s="13"/>
      <c r="W327" s="13"/>
      <c r="X327" s="13"/>
      <c r="Y327" s="13"/>
      <c r="Z327" s="13"/>
      <c r="AA327" s="13"/>
      <c r="AB327" s="13"/>
      <c r="AC327" s="13"/>
      <c r="AD327" s="13"/>
      <c r="AE327" s="13"/>
      <c r="AR327" s="149" t="s">
        <v>144</v>
      </c>
      <c r="AT327" s="149" t="s">
        <v>140</v>
      </c>
      <c r="AU327" s="149" t="s">
        <v>18</v>
      </c>
      <c r="AY327" s="2" t="s">
        <v>137</v>
      </c>
      <c r="BE327" s="150">
        <f t="shared" si="74"/>
        <v>0</v>
      </c>
      <c r="BF327" s="150">
        <f t="shared" si="75"/>
        <v>0</v>
      </c>
      <c r="BG327" s="150">
        <f t="shared" si="76"/>
        <v>0</v>
      </c>
      <c r="BH327" s="150">
        <f t="shared" si="77"/>
        <v>0</v>
      </c>
      <c r="BI327" s="150">
        <f t="shared" si="78"/>
        <v>0</v>
      </c>
      <c r="BJ327" s="2" t="s">
        <v>18</v>
      </c>
      <c r="BK327" s="150">
        <f t="shared" si="79"/>
        <v>0</v>
      </c>
      <c r="BL327" s="2" t="s">
        <v>144</v>
      </c>
      <c r="BM327" s="149" t="s">
        <v>1756</v>
      </c>
    </row>
    <row r="328" spans="1:65" s="17" customFormat="1" ht="16.5" customHeight="1">
      <c r="A328" s="13"/>
      <c r="B328" s="142"/>
      <c r="C328" s="242" t="s">
        <v>283</v>
      </c>
      <c r="D328" s="242" t="s">
        <v>191</v>
      </c>
      <c r="E328" s="243" t="s">
        <v>1017</v>
      </c>
      <c r="F328" s="244" t="s">
        <v>1018</v>
      </c>
      <c r="G328" s="245" t="s">
        <v>276</v>
      </c>
      <c r="H328" s="246">
        <v>46</v>
      </c>
      <c r="I328" s="163"/>
      <c r="J328" s="260">
        <f t="shared" si="70"/>
        <v>0</v>
      </c>
      <c r="K328" s="164"/>
      <c r="L328" s="165"/>
      <c r="M328" s="166"/>
      <c r="N328" s="167" t="s">
        <v>39</v>
      </c>
      <c r="O328" s="147">
        <v>0</v>
      </c>
      <c r="P328" s="147">
        <f t="shared" si="71"/>
        <v>0</v>
      </c>
      <c r="Q328" s="147">
        <v>0</v>
      </c>
      <c r="R328" s="147">
        <f t="shared" si="72"/>
        <v>0</v>
      </c>
      <c r="S328" s="147">
        <v>0</v>
      </c>
      <c r="T328" s="148">
        <f t="shared" si="73"/>
        <v>0</v>
      </c>
      <c r="U328" s="13"/>
      <c r="V328" s="13"/>
      <c r="W328" s="13"/>
      <c r="X328" s="13"/>
      <c r="Y328" s="13"/>
      <c r="Z328" s="13"/>
      <c r="AA328" s="13"/>
      <c r="AB328" s="13"/>
      <c r="AC328" s="13"/>
      <c r="AD328" s="13"/>
      <c r="AE328" s="13"/>
      <c r="AR328" s="149" t="s">
        <v>194</v>
      </c>
      <c r="AT328" s="149" t="s">
        <v>191</v>
      </c>
      <c r="AU328" s="149" t="s">
        <v>18</v>
      </c>
      <c r="AY328" s="2" t="s">
        <v>137</v>
      </c>
      <c r="BE328" s="150">
        <f t="shared" si="74"/>
        <v>0</v>
      </c>
      <c r="BF328" s="150">
        <f t="shared" si="75"/>
        <v>0</v>
      </c>
      <c r="BG328" s="150">
        <f t="shared" si="76"/>
        <v>0</v>
      </c>
      <c r="BH328" s="150">
        <f t="shared" si="77"/>
        <v>0</v>
      </c>
      <c r="BI328" s="150">
        <f t="shared" si="78"/>
        <v>0</v>
      </c>
      <c r="BJ328" s="2" t="s">
        <v>18</v>
      </c>
      <c r="BK328" s="150">
        <f t="shared" si="79"/>
        <v>0</v>
      </c>
      <c r="BL328" s="2" t="s">
        <v>144</v>
      </c>
      <c r="BM328" s="149" t="s">
        <v>1757</v>
      </c>
    </row>
    <row r="329" spans="1:65" s="17" customFormat="1" ht="21.75" customHeight="1">
      <c r="A329" s="13"/>
      <c r="B329" s="142"/>
      <c r="C329" s="226" t="s">
        <v>74</v>
      </c>
      <c r="D329" s="226" t="s">
        <v>140</v>
      </c>
      <c r="E329" s="227" t="s">
        <v>1758</v>
      </c>
      <c r="F329" s="228" t="s">
        <v>1759</v>
      </c>
      <c r="G329" s="229" t="s">
        <v>276</v>
      </c>
      <c r="H329" s="230">
        <v>46</v>
      </c>
      <c r="I329" s="143"/>
      <c r="J329" s="259">
        <f t="shared" si="70"/>
        <v>0</v>
      </c>
      <c r="K329" s="144"/>
      <c r="L329" s="14"/>
      <c r="M329" s="145"/>
      <c r="N329" s="146" t="s">
        <v>39</v>
      </c>
      <c r="O329" s="147">
        <v>0</v>
      </c>
      <c r="P329" s="147">
        <f t="shared" si="71"/>
        <v>0</v>
      </c>
      <c r="Q329" s="147">
        <v>0</v>
      </c>
      <c r="R329" s="147">
        <f t="shared" si="72"/>
        <v>0</v>
      </c>
      <c r="S329" s="147">
        <v>0</v>
      </c>
      <c r="T329" s="148">
        <f t="shared" si="73"/>
        <v>0</v>
      </c>
      <c r="U329" s="13"/>
      <c r="V329" s="13"/>
      <c r="W329" s="13"/>
      <c r="X329" s="13"/>
      <c r="Y329" s="13"/>
      <c r="Z329" s="13"/>
      <c r="AA329" s="13"/>
      <c r="AB329" s="13"/>
      <c r="AC329" s="13"/>
      <c r="AD329" s="13"/>
      <c r="AE329" s="13"/>
      <c r="AR329" s="149" t="s">
        <v>144</v>
      </c>
      <c r="AT329" s="149" t="s">
        <v>140</v>
      </c>
      <c r="AU329" s="149" t="s">
        <v>18</v>
      </c>
      <c r="AY329" s="2" t="s">
        <v>137</v>
      </c>
      <c r="BE329" s="150">
        <f t="shared" si="74"/>
        <v>0</v>
      </c>
      <c r="BF329" s="150">
        <f t="shared" si="75"/>
        <v>0</v>
      </c>
      <c r="BG329" s="150">
        <f t="shared" si="76"/>
        <v>0</v>
      </c>
      <c r="BH329" s="150">
        <f t="shared" si="77"/>
        <v>0</v>
      </c>
      <c r="BI329" s="150">
        <f t="shared" si="78"/>
        <v>0</v>
      </c>
      <c r="BJ329" s="2" t="s">
        <v>18</v>
      </c>
      <c r="BK329" s="150">
        <f t="shared" si="79"/>
        <v>0</v>
      </c>
      <c r="BL329" s="2" t="s">
        <v>144</v>
      </c>
      <c r="BM329" s="149" t="s">
        <v>1760</v>
      </c>
    </row>
    <row r="330" spans="1:65" s="17" customFormat="1" ht="24.2" customHeight="1">
      <c r="A330" s="13"/>
      <c r="B330" s="142"/>
      <c r="C330" s="242" t="s">
        <v>283</v>
      </c>
      <c r="D330" s="242" t="s">
        <v>191</v>
      </c>
      <c r="E330" s="243" t="s">
        <v>1032</v>
      </c>
      <c r="F330" s="244" t="s">
        <v>1033</v>
      </c>
      <c r="G330" s="245" t="s">
        <v>256</v>
      </c>
      <c r="H330" s="246">
        <v>540</v>
      </c>
      <c r="I330" s="163"/>
      <c r="J330" s="260">
        <f t="shared" si="70"/>
        <v>0</v>
      </c>
      <c r="K330" s="164"/>
      <c r="L330" s="165"/>
      <c r="M330" s="166"/>
      <c r="N330" s="167" t="s">
        <v>39</v>
      </c>
      <c r="O330" s="147">
        <v>0</v>
      </c>
      <c r="P330" s="147">
        <f t="shared" si="71"/>
        <v>0</v>
      </c>
      <c r="Q330" s="147">
        <v>0</v>
      </c>
      <c r="R330" s="147">
        <f t="shared" si="72"/>
        <v>0</v>
      </c>
      <c r="S330" s="147">
        <v>0</v>
      </c>
      <c r="T330" s="148">
        <f t="shared" si="73"/>
        <v>0</v>
      </c>
      <c r="U330" s="13"/>
      <c r="V330" s="13"/>
      <c r="W330" s="13"/>
      <c r="X330" s="13"/>
      <c r="Y330" s="13"/>
      <c r="Z330" s="13"/>
      <c r="AA330" s="13"/>
      <c r="AB330" s="13"/>
      <c r="AC330" s="13"/>
      <c r="AD330" s="13"/>
      <c r="AE330" s="13"/>
      <c r="AR330" s="149" t="s">
        <v>194</v>
      </c>
      <c r="AT330" s="149" t="s">
        <v>191</v>
      </c>
      <c r="AU330" s="149" t="s">
        <v>18</v>
      </c>
      <c r="AY330" s="2" t="s">
        <v>137</v>
      </c>
      <c r="BE330" s="150">
        <f t="shared" si="74"/>
        <v>0</v>
      </c>
      <c r="BF330" s="150">
        <f t="shared" si="75"/>
        <v>0</v>
      </c>
      <c r="BG330" s="150">
        <f t="shared" si="76"/>
        <v>0</v>
      </c>
      <c r="BH330" s="150">
        <f t="shared" si="77"/>
        <v>0</v>
      </c>
      <c r="BI330" s="150">
        <f t="shared" si="78"/>
        <v>0</v>
      </c>
      <c r="BJ330" s="2" t="s">
        <v>18</v>
      </c>
      <c r="BK330" s="150">
        <f t="shared" si="79"/>
        <v>0</v>
      </c>
      <c r="BL330" s="2" t="s">
        <v>144</v>
      </c>
      <c r="BM330" s="149" t="s">
        <v>1761</v>
      </c>
    </row>
    <row r="331" spans="1:65" s="17" customFormat="1" ht="24.2" customHeight="1">
      <c r="A331" s="13"/>
      <c r="B331" s="142"/>
      <c r="C331" s="226" t="s">
        <v>74</v>
      </c>
      <c r="D331" s="226" t="s">
        <v>140</v>
      </c>
      <c r="E331" s="227" t="s">
        <v>1762</v>
      </c>
      <c r="F331" s="228" t="s">
        <v>1763</v>
      </c>
      <c r="G331" s="229" t="s">
        <v>256</v>
      </c>
      <c r="H331" s="230">
        <v>540</v>
      </c>
      <c r="I331" s="143"/>
      <c r="J331" s="259">
        <f t="shared" si="70"/>
        <v>0</v>
      </c>
      <c r="K331" s="144"/>
      <c r="L331" s="14"/>
      <c r="M331" s="145"/>
      <c r="N331" s="146" t="s">
        <v>39</v>
      </c>
      <c r="O331" s="147">
        <v>0</v>
      </c>
      <c r="P331" s="147">
        <f t="shared" si="71"/>
        <v>0</v>
      </c>
      <c r="Q331" s="147">
        <v>0</v>
      </c>
      <c r="R331" s="147">
        <f t="shared" si="72"/>
        <v>0</v>
      </c>
      <c r="S331" s="147">
        <v>0</v>
      </c>
      <c r="T331" s="148">
        <f t="shared" si="73"/>
        <v>0</v>
      </c>
      <c r="U331" s="13"/>
      <c r="V331" s="13"/>
      <c r="W331" s="13"/>
      <c r="X331" s="13"/>
      <c r="Y331" s="13"/>
      <c r="Z331" s="13"/>
      <c r="AA331" s="13"/>
      <c r="AB331" s="13"/>
      <c r="AC331" s="13"/>
      <c r="AD331" s="13"/>
      <c r="AE331" s="13"/>
      <c r="AR331" s="149" t="s">
        <v>144</v>
      </c>
      <c r="AT331" s="149" t="s">
        <v>140</v>
      </c>
      <c r="AU331" s="149" t="s">
        <v>18</v>
      </c>
      <c r="AY331" s="2" t="s">
        <v>137</v>
      </c>
      <c r="BE331" s="150">
        <f t="shared" si="74"/>
        <v>0</v>
      </c>
      <c r="BF331" s="150">
        <f t="shared" si="75"/>
        <v>0</v>
      </c>
      <c r="BG331" s="150">
        <f t="shared" si="76"/>
        <v>0</v>
      </c>
      <c r="BH331" s="150">
        <f t="shared" si="77"/>
        <v>0</v>
      </c>
      <c r="BI331" s="150">
        <f t="shared" si="78"/>
        <v>0</v>
      </c>
      <c r="BJ331" s="2" t="s">
        <v>18</v>
      </c>
      <c r="BK331" s="150">
        <f t="shared" si="79"/>
        <v>0</v>
      </c>
      <c r="BL331" s="2" t="s">
        <v>144</v>
      </c>
      <c r="BM331" s="149" t="s">
        <v>1764</v>
      </c>
    </row>
    <row r="332" spans="1:65" s="17" customFormat="1" ht="24.2" customHeight="1">
      <c r="A332" s="13"/>
      <c r="B332" s="142"/>
      <c r="C332" s="242" t="s">
        <v>283</v>
      </c>
      <c r="D332" s="242" t="s">
        <v>191</v>
      </c>
      <c r="E332" s="243" t="s">
        <v>1765</v>
      </c>
      <c r="F332" s="244" t="s">
        <v>1045</v>
      </c>
      <c r="G332" s="245" t="s">
        <v>829</v>
      </c>
      <c r="H332" s="246">
        <v>1</v>
      </c>
      <c r="I332" s="163"/>
      <c r="J332" s="260">
        <f t="shared" si="70"/>
        <v>0</v>
      </c>
      <c r="K332" s="164"/>
      <c r="L332" s="165"/>
      <c r="M332" s="166"/>
      <c r="N332" s="167" t="s">
        <v>39</v>
      </c>
      <c r="O332" s="147">
        <v>0</v>
      </c>
      <c r="P332" s="147">
        <f t="shared" si="71"/>
        <v>0</v>
      </c>
      <c r="Q332" s="147">
        <v>0</v>
      </c>
      <c r="R332" s="147">
        <f t="shared" si="72"/>
        <v>0</v>
      </c>
      <c r="S332" s="147">
        <v>0</v>
      </c>
      <c r="T332" s="148">
        <f t="shared" si="73"/>
        <v>0</v>
      </c>
      <c r="U332" s="13"/>
      <c r="V332" s="13"/>
      <c r="W332" s="13"/>
      <c r="X332" s="13"/>
      <c r="Y332" s="13"/>
      <c r="Z332" s="13"/>
      <c r="AA332" s="13"/>
      <c r="AB332" s="13"/>
      <c r="AC332" s="13"/>
      <c r="AD332" s="13"/>
      <c r="AE332" s="13"/>
      <c r="AR332" s="149" t="s">
        <v>194</v>
      </c>
      <c r="AT332" s="149" t="s">
        <v>191</v>
      </c>
      <c r="AU332" s="149" t="s">
        <v>18</v>
      </c>
      <c r="AY332" s="2" t="s">
        <v>137</v>
      </c>
      <c r="BE332" s="150">
        <f t="shared" si="74"/>
        <v>0</v>
      </c>
      <c r="BF332" s="150">
        <f t="shared" si="75"/>
        <v>0</v>
      </c>
      <c r="BG332" s="150">
        <f t="shared" si="76"/>
        <v>0</v>
      </c>
      <c r="BH332" s="150">
        <f t="shared" si="77"/>
        <v>0</v>
      </c>
      <c r="BI332" s="150">
        <f t="shared" si="78"/>
        <v>0</v>
      </c>
      <c r="BJ332" s="2" t="s">
        <v>18</v>
      </c>
      <c r="BK332" s="150">
        <f t="shared" si="79"/>
        <v>0</v>
      </c>
      <c r="BL332" s="2" t="s">
        <v>144</v>
      </c>
      <c r="BM332" s="149" t="s">
        <v>1766</v>
      </c>
    </row>
    <row r="333" spans="1:65" s="17" customFormat="1" ht="24.2" customHeight="1">
      <c r="A333" s="13"/>
      <c r="B333" s="142"/>
      <c r="C333" s="242" t="s">
        <v>283</v>
      </c>
      <c r="D333" s="242" t="s">
        <v>191</v>
      </c>
      <c r="E333" s="243" t="s">
        <v>1047</v>
      </c>
      <c r="F333" s="244" t="s">
        <v>1048</v>
      </c>
      <c r="G333" s="245" t="s">
        <v>256</v>
      </c>
      <c r="H333" s="246">
        <v>10</v>
      </c>
      <c r="I333" s="163"/>
      <c r="J333" s="260">
        <f t="shared" si="70"/>
        <v>0</v>
      </c>
      <c r="K333" s="164"/>
      <c r="L333" s="165"/>
      <c r="M333" s="166"/>
      <c r="N333" s="167" t="s">
        <v>39</v>
      </c>
      <c r="O333" s="147">
        <v>0</v>
      </c>
      <c r="P333" s="147">
        <f t="shared" si="71"/>
        <v>0</v>
      </c>
      <c r="Q333" s="147">
        <v>0</v>
      </c>
      <c r="R333" s="147">
        <f t="shared" si="72"/>
        <v>0</v>
      </c>
      <c r="S333" s="147">
        <v>0</v>
      </c>
      <c r="T333" s="148">
        <f t="shared" si="73"/>
        <v>0</v>
      </c>
      <c r="U333" s="13"/>
      <c r="V333" s="13"/>
      <c r="W333" s="13"/>
      <c r="X333" s="13"/>
      <c r="Y333" s="13"/>
      <c r="Z333" s="13"/>
      <c r="AA333" s="13"/>
      <c r="AB333" s="13"/>
      <c r="AC333" s="13"/>
      <c r="AD333" s="13"/>
      <c r="AE333" s="13"/>
      <c r="AR333" s="149" t="s">
        <v>194</v>
      </c>
      <c r="AT333" s="149" t="s">
        <v>191</v>
      </c>
      <c r="AU333" s="149" t="s">
        <v>18</v>
      </c>
      <c r="AY333" s="2" t="s">
        <v>137</v>
      </c>
      <c r="BE333" s="150">
        <f t="shared" si="74"/>
        <v>0</v>
      </c>
      <c r="BF333" s="150">
        <f t="shared" si="75"/>
        <v>0</v>
      </c>
      <c r="BG333" s="150">
        <f t="shared" si="76"/>
        <v>0</v>
      </c>
      <c r="BH333" s="150">
        <f t="shared" si="77"/>
        <v>0</v>
      </c>
      <c r="BI333" s="150">
        <f t="shared" si="78"/>
        <v>0</v>
      </c>
      <c r="BJ333" s="2" t="s">
        <v>18</v>
      </c>
      <c r="BK333" s="150">
        <f t="shared" si="79"/>
        <v>0</v>
      </c>
      <c r="BL333" s="2" t="s">
        <v>144</v>
      </c>
      <c r="BM333" s="149" t="s">
        <v>1767</v>
      </c>
    </row>
    <row r="334" spans="1:65" s="17" customFormat="1" ht="16.5" customHeight="1">
      <c r="A334" s="13"/>
      <c r="B334" s="142"/>
      <c r="C334" s="242" t="s">
        <v>290</v>
      </c>
      <c r="D334" s="242" t="s">
        <v>191</v>
      </c>
      <c r="E334" s="243" t="s">
        <v>1050</v>
      </c>
      <c r="F334" s="244" t="s">
        <v>1051</v>
      </c>
      <c r="G334" s="245" t="s">
        <v>256</v>
      </c>
      <c r="H334" s="246">
        <v>20</v>
      </c>
      <c r="I334" s="163"/>
      <c r="J334" s="260">
        <f t="shared" si="70"/>
        <v>0</v>
      </c>
      <c r="K334" s="164"/>
      <c r="L334" s="165"/>
      <c r="M334" s="166"/>
      <c r="N334" s="167" t="s">
        <v>39</v>
      </c>
      <c r="O334" s="147">
        <v>0</v>
      </c>
      <c r="P334" s="147">
        <f t="shared" si="71"/>
        <v>0</v>
      </c>
      <c r="Q334" s="147">
        <v>0</v>
      </c>
      <c r="R334" s="147">
        <f t="shared" si="72"/>
        <v>0</v>
      </c>
      <c r="S334" s="147">
        <v>0</v>
      </c>
      <c r="T334" s="148">
        <f t="shared" si="73"/>
        <v>0</v>
      </c>
      <c r="U334" s="13"/>
      <c r="V334" s="13"/>
      <c r="W334" s="13"/>
      <c r="X334" s="13"/>
      <c r="Y334" s="13"/>
      <c r="Z334" s="13"/>
      <c r="AA334" s="13"/>
      <c r="AB334" s="13"/>
      <c r="AC334" s="13"/>
      <c r="AD334" s="13"/>
      <c r="AE334" s="13"/>
      <c r="AR334" s="149" t="s">
        <v>194</v>
      </c>
      <c r="AT334" s="149" t="s">
        <v>191</v>
      </c>
      <c r="AU334" s="149" t="s">
        <v>18</v>
      </c>
      <c r="AY334" s="2" t="s">
        <v>137</v>
      </c>
      <c r="BE334" s="150">
        <f t="shared" si="74"/>
        <v>0</v>
      </c>
      <c r="BF334" s="150">
        <f t="shared" si="75"/>
        <v>0</v>
      </c>
      <c r="BG334" s="150">
        <f t="shared" si="76"/>
        <v>0</v>
      </c>
      <c r="BH334" s="150">
        <f t="shared" si="77"/>
        <v>0</v>
      </c>
      <c r="BI334" s="150">
        <f t="shared" si="78"/>
        <v>0</v>
      </c>
      <c r="BJ334" s="2" t="s">
        <v>18</v>
      </c>
      <c r="BK334" s="150">
        <f t="shared" si="79"/>
        <v>0</v>
      </c>
      <c r="BL334" s="2" t="s">
        <v>144</v>
      </c>
      <c r="BM334" s="149" t="s">
        <v>1768</v>
      </c>
    </row>
    <row r="335" spans="1:65" s="17" customFormat="1" ht="24.2" customHeight="1">
      <c r="A335" s="13"/>
      <c r="B335" s="142"/>
      <c r="C335" s="242" t="s">
        <v>290</v>
      </c>
      <c r="D335" s="242" t="s">
        <v>191</v>
      </c>
      <c r="E335" s="243" t="s">
        <v>1769</v>
      </c>
      <c r="F335" s="244" t="s">
        <v>1060</v>
      </c>
      <c r="G335" s="245" t="s">
        <v>829</v>
      </c>
      <c r="H335" s="246">
        <v>1</v>
      </c>
      <c r="I335" s="163"/>
      <c r="J335" s="260">
        <f t="shared" si="70"/>
        <v>0</v>
      </c>
      <c r="K335" s="164"/>
      <c r="L335" s="165"/>
      <c r="M335" s="166"/>
      <c r="N335" s="167" t="s">
        <v>39</v>
      </c>
      <c r="O335" s="147">
        <v>0</v>
      </c>
      <c r="P335" s="147">
        <f t="shared" si="71"/>
        <v>0</v>
      </c>
      <c r="Q335" s="147">
        <v>0</v>
      </c>
      <c r="R335" s="147">
        <f t="shared" si="72"/>
        <v>0</v>
      </c>
      <c r="S335" s="147">
        <v>0</v>
      </c>
      <c r="T335" s="148">
        <f t="shared" si="73"/>
        <v>0</v>
      </c>
      <c r="U335" s="13"/>
      <c r="V335" s="13"/>
      <c r="W335" s="13"/>
      <c r="X335" s="13"/>
      <c r="Y335" s="13"/>
      <c r="Z335" s="13"/>
      <c r="AA335" s="13"/>
      <c r="AB335" s="13"/>
      <c r="AC335" s="13"/>
      <c r="AD335" s="13"/>
      <c r="AE335" s="13"/>
      <c r="AR335" s="149" t="s">
        <v>194</v>
      </c>
      <c r="AT335" s="149" t="s">
        <v>191</v>
      </c>
      <c r="AU335" s="149" t="s">
        <v>18</v>
      </c>
      <c r="AY335" s="2" t="s">
        <v>137</v>
      </c>
      <c r="BE335" s="150">
        <f t="shared" si="74"/>
        <v>0</v>
      </c>
      <c r="BF335" s="150">
        <f t="shared" si="75"/>
        <v>0</v>
      </c>
      <c r="BG335" s="150">
        <f t="shared" si="76"/>
        <v>0</v>
      </c>
      <c r="BH335" s="150">
        <f t="shared" si="77"/>
        <v>0</v>
      </c>
      <c r="BI335" s="150">
        <f t="shared" si="78"/>
        <v>0</v>
      </c>
      <c r="BJ335" s="2" t="s">
        <v>18</v>
      </c>
      <c r="BK335" s="150">
        <f t="shared" si="79"/>
        <v>0</v>
      </c>
      <c r="BL335" s="2" t="s">
        <v>144</v>
      </c>
      <c r="BM335" s="149" t="s">
        <v>1770</v>
      </c>
    </row>
    <row r="336" spans="1:65" s="17" customFormat="1" ht="16.5" customHeight="1">
      <c r="A336" s="13"/>
      <c r="B336" s="142"/>
      <c r="C336" s="242" t="s">
        <v>290</v>
      </c>
      <c r="D336" s="242" t="s">
        <v>191</v>
      </c>
      <c r="E336" s="243" t="s">
        <v>1771</v>
      </c>
      <c r="F336" s="244" t="s">
        <v>1063</v>
      </c>
      <c r="G336" s="245" t="s">
        <v>829</v>
      </c>
      <c r="H336" s="246">
        <v>1</v>
      </c>
      <c r="I336" s="163"/>
      <c r="J336" s="260">
        <f t="shared" si="70"/>
        <v>0</v>
      </c>
      <c r="K336" s="164"/>
      <c r="L336" s="165"/>
      <c r="M336" s="166"/>
      <c r="N336" s="167" t="s">
        <v>39</v>
      </c>
      <c r="O336" s="147">
        <v>0</v>
      </c>
      <c r="P336" s="147">
        <f t="shared" si="71"/>
        <v>0</v>
      </c>
      <c r="Q336" s="147">
        <v>0</v>
      </c>
      <c r="R336" s="147">
        <f t="shared" si="72"/>
        <v>0</v>
      </c>
      <c r="S336" s="147">
        <v>0</v>
      </c>
      <c r="T336" s="148">
        <f t="shared" si="73"/>
        <v>0</v>
      </c>
      <c r="U336" s="13"/>
      <c r="V336" s="13"/>
      <c r="W336" s="13"/>
      <c r="X336" s="13"/>
      <c r="Y336" s="13"/>
      <c r="Z336" s="13"/>
      <c r="AA336" s="13"/>
      <c r="AB336" s="13"/>
      <c r="AC336" s="13"/>
      <c r="AD336" s="13"/>
      <c r="AE336" s="13"/>
      <c r="AR336" s="149" t="s">
        <v>194</v>
      </c>
      <c r="AT336" s="149" t="s">
        <v>191</v>
      </c>
      <c r="AU336" s="149" t="s">
        <v>18</v>
      </c>
      <c r="AY336" s="2" t="s">
        <v>137</v>
      </c>
      <c r="BE336" s="150">
        <f t="shared" si="74"/>
        <v>0</v>
      </c>
      <c r="BF336" s="150">
        <f t="shared" si="75"/>
        <v>0</v>
      </c>
      <c r="BG336" s="150">
        <f t="shared" si="76"/>
        <v>0</v>
      </c>
      <c r="BH336" s="150">
        <f t="shared" si="77"/>
        <v>0</v>
      </c>
      <c r="BI336" s="150">
        <f t="shared" si="78"/>
        <v>0</v>
      </c>
      <c r="BJ336" s="2" t="s">
        <v>18</v>
      </c>
      <c r="BK336" s="150">
        <f t="shared" si="79"/>
        <v>0</v>
      </c>
      <c r="BL336" s="2" t="s">
        <v>144</v>
      </c>
      <c r="BM336" s="149" t="s">
        <v>1772</v>
      </c>
    </row>
    <row r="337" spans="1:65" s="17" customFormat="1" ht="16.5" customHeight="1">
      <c r="A337" s="13"/>
      <c r="B337" s="142"/>
      <c r="C337" s="242" t="s">
        <v>290</v>
      </c>
      <c r="D337" s="242" t="s">
        <v>191</v>
      </c>
      <c r="E337" s="243" t="s">
        <v>1773</v>
      </c>
      <c r="F337" s="244" t="s">
        <v>1774</v>
      </c>
      <c r="G337" s="245" t="s">
        <v>256</v>
      </c>
      <c r="H337" s="246">
        <v>4</v>
      </c>
      <c r="I337" s="163"/>
      <c r="J337" s="260">
        <f t="shared" si="70"/>
        <v>0</v>
      </c>
      <c r="K337" s="164"/>
      <c r="L337" s="165"/>
      <c r="M337" s="166"/>
      <c r="N337" s="167" t="s">
        <v>39</v>
      </c>
      <c r="O337" s="147">
        <v>0</v>
      </c>
      <c r="P337" s="147">
        <f t="shared" si="71"/>
        <v>0</v>
      </c>
      <c r="Q337" s="147">
        <v>0</v>
      </c>
      <c r="R337" s="147">
        <f t="shared" si="72"/>
        <v>0</v>
      </c>
      <c r="S337" s="147">
        <v>0</v>
      </c>
      <c r="T337" s="148">
        <f t="shared" si="73"/>
        <v>0</v>
      </c>
      <c r="U337" s="13"/>
      <c r="V337" s="13"/>
      <c r="W337" s="13"/>
      <c r="X337" s="13"/>
      <c r="Y337" s="13"/>
      <c r="Z337" s="13"/>
      <c r="AA337" s="13"/>
      <c r="AB337" s="13"/>
      <c r="AC337" s="13"/>
      <c r="AD337" s="13"/>
      <c r="AE337" s="13"/>
      <c r="AR337" s="149" t="s">
        <v>194</v>
      </c>
      <c r="AT337" s="149" t="s">
        <v>191</v>
      </c>
      <c r="AU337" s="149" t="s">
        <v>18</v>
      </c>
      <c r="AY337" s="2" t="s">
        <v>137</v>
      </c>
      <c r="BE337" s="150">
        <f t="shared" si="74"/>
        <v>0</v>
      </c>
      <c r="BF337" s="150">
        <f t="shared" si="75"/>
        <v>0</v>
      </c>
      <c r="BG337" s="150">
        <f t="shared" si="76"/>
        <v>0</v>
      </c>
      <c r="BH337" s="150">
        <f t="shared" si="77"/>
        <v>0</v>
      </c>
      <c r="BI337" s="150">
        <f t="shared" si="78"/>
        <v>0</v>
      </c>
      <c r="BJ337" s="2" t="s">
        <v>18</v>
      </c>
      <c r="BK337" s="150">
        <f t="shared" si="79"/>
        <v>0</v>
      </c>
      <c r="BL337" s="2" t="s">
        <v>144</v>
      </c>
      <c r="BM337" s="149" t="s">
        <v>1775</v>
      </c>
    </row>
    <row r="338" spans="1:65" s="17" customFormat="1" ht="16.5" customHeight="1">
      <c r="A338" s="13"/>
      <c r="B338" s="142"/>
      <c r="C338" s="242" t="s">
        <v>283</v>
      </c>
      <c r="D338" s="242" t="s">
        <v>191</v>
      </c>
      <c r="E338" s="243" t="s">
        <v>1776</v>
      </c>
      <c r="F338" s="244" t="s">
        <v>1777</v>
      </c>
      <c r="G338" s="245" t="s">
        <v>256</v>
      </c>
      <c r="H338" s="246">
        <v>20</v>
      </c>
      <c r="I338" s="163"/>
      <c r="J338" s="260">
        <f t="shared" si="70"/>
        <v>0</v>
      </c>
      <c r="K338" s="164"/>
      <c r="L338" s="165"/>
      <c r="M338" s="166"/>
      <c r="N338" s="167" t="s">
        <v>39</v>
      </c>
      <c r="O338" s="147">
        <v>0</v>
      </c>
      <c r="P338" s="147">
        <f t="shared" si="71"/>
        <v>0</v>
      </c>
      <c r="Q338" s="147">
        <v>0</v>
      </c>
      <c r="R338" s="147">
        <f t="shared" si="72"/>
        <v>0</v>
      </c>
      <c r="S338" s="147">
        <v>0</v>
      </c>
      <c r="T338" s="148">
        <f t="shared" si="73"/>
        <v>0</v>
      </c>
      <c r="U338" s="13"/>
      <c r="V338" s="13"/>
      <c r="W338" s="13"/>
      <c r="X338" s="13"/>
      <c r="Y338" s="13"/>
      <c r="Z338" s="13"/>
      <c r="AA338" s="13"/>
      <c r="AB338" s="13"/>
      <c r="AC338" s="13"/>
      <c r="AD338" s="13"/>
      <c r="AE338" s="13"/>
      <c r="AR338" s="149" t="s">
        <v>194</v>
      </c>
      <c r="AT338" s="149" t="s">
        <v>191</v>
      </c>
      <c r="AU338" s="149" t="s">
        <v>18</v>
      </c>
      <c r="AY338" s="2" t="s">
        <v>137</v>
      </c>
      <c r="BE338" s="150">
        <f t="shared" si="74"/>
        <v>0</v>
      </c>
      <c r="BF338" s="150">
        <f t="shared" si="75"/>
        <v>0</v>
      </c>
      <c r="BG338" s="150">
        <f t="shared" si="76"/>
        <v>0</v>
      </c>
      <c r="BH338" s="150">
        <f t="shared" si="77"/>
        <v>0</v>
      </c>
      <c r="BI338" s="150">
        <f t="shared" si="78"/>
        <v>0</v>
      </c>
      <c r="BJ338" s="2" t="s">
        <v>18</v>
      </c>
      <c r="BK338" s="150">
        <f t="shared" si="79"/>
        <v>0</v>
      </c>
      <c r="BL338" s="2" t="s">
        <v>144</v>
      </c>
      <c r="BM338" s="149" t="s">
        <v>1778</v>
      </c>
    </row>
    <row r="339" spans="1:65" s="17" customFormat="1" ht="16.5" customHeight="1">
      <c r="A339" s="13"/>
      <c r="B339" s="142"/>
      <c r="C339" s="226" t="s">
        <v>74</v>
      </c>
      <c r="D339" s="226" t="s">
        <v>140</v>
      </c>
      <c r="E339" s="227" t="s">
        <v>1779</v>
      </c>
      <c r="F339" s="228" t="s">
        <v>1777</v>
      </c>
      <c r="G339" s="229" t="s">
        <v>256</v>
      </c>
      <c r="H339" s="230">
        <v>20</v>
      </c>
      <c r="I339" s="143"/>
      <c r="J339" s="259">
        <f t="shared" si="70"/>
        <v>0</v>
      </c>
      <c r="K339" s="144"/>
      <c r="L339" s="14"/>
      <c r="M339" s="145"/>
      <c r="N339" s="146" t="s">
        <v>39</v>
      </c>
      <c r="O339" s="147">
        <v>0</v>
      </c>
      <c r="P339" s="147">
        <f t="shared" si="71"/>
        <v>0</v>
      </c>
      <c r="Q339" s="147">
        <v>0</v>
      </c>
      <c r="R339" s="147">
        <f t="shared" si="72"/>
        <v>0</v>
      </c>
      <c r="S339" s="147">
        <v>0</v>
      </c>
      <c r="T339" s="148">
        <f t="shared" si="73"/>
        <v>0</v>
      </c>
      <c r="U339" s="13"/>
      <c r="V339" s="13"/>
      <c r="W339" s="13"/>
      <c r="X339" s="13"/>
      <c r="Y339" s="13"/>
      <c r="Z339" s="13"/>
      <c r="AA339" s="13"/>
      <c r="AB339" s="13"/>
      <c r="AC339" s="13"/>
      <c r="AD339" s="13"/>
      <c r="AE339" s="13"/>
      <c r="AR339" s="149" t="s">
        <v>144</v>
      </c>
      <c r="AT339" s="149" t="s">
        <v>140</v>
      </c>
      <c r="AU339" s="149" t="s">
        <v>18</v>
      </c>
      <c r="AY339" s="2" t="s">
        <v>137</v>
      </c>
      <c r="BE339" s="150">
        <f t="shared" si="74"/>
        <v>0</v>
      </c>
      <c r="BF339" s="150">
        <f t="shared" si="75"/>
        <v>0</v>
      </c>
      <c r="BG339" s="150">
        <f t="shared" si="76"/>
        <v>0</v>
      </c>
      <c r="BH339" s="150">
        <f t="shared" si="77"/>
        <v>0</v>
      </c>
      <c r="BI339" s="150">
        <f t="shared" si="78"/>
        <v>0</v>
      </c>
      <c r="BJ339" s="2" t="s">
        <v>18</v>
      </c>
      <c r="BK339" s="150">
        <f t="shared" si="79"/>
        <v>0</v>
      </c>
      <c r="BL339" s="2" t="s">
        <v>144</v>
      </c>
      <c r="BM339" s="149" t="s">
        <v>1780</v>
      </c>
    </row>
    <row r="340" spans="1:65" s="17" customFormat="1" ht="24.2" customHeight="1">
      <c r="A340" s="13"/>
      <c r="B340" s="142"/>
      <c r="C340" s="242" t="s">
        <v>283</v>
      </c>
      <c r="D340" s="242" t="s">
        <v>191</v>
      </c>
      <c r="E340" s="243" t="s">
        <v>1781</v>
      </c>
      <c r="F340" s="244" t="s">
        <v>1782</v>
      </c>
      <c r="G340" s="245" t="s">
        <v>256</v>
      </c>
      <c r="H340" s="246">
        <v>34</v>
      </c>
      <c r="I340" s="163"/>
      <c r="J340" s="260">
        <f t="shared" si="70"/>
        <v>0</v>
      </c>
      <c r="K340" s="164"/>
      <c r="L340" s="165"/>
      <c r="M340" s="166"/>
      <c r="N340" s="167" t="s">
        <v>39</v>
      </c>
      <c r="O340" s="147">
        <v>0</v>
      </c>
      <c r="P340" s="147">
        <f t="shared" si="71"/>
        <v>0</v>
      </c>
      <c r="Q340" s="147">
        <v>0</v>
      </c>
      <c r="R340" s="147">
        <f t="shared" si="72"/>
        <v>0</v>
      </c>
      <c r="S340" s="147">
        <v>0</v>
      </c>
      <c r="T340" s="148">
        <f t="shared" si="73"/>
        <v>0</v>
      </c>
      <c r="U340" s="13"/>
      <c r="V340" s="13"/>
      <c r="W340" s="13"/>
      <c r="X340" s="13"/>
      <c r="Y340" s="13"/>
      <c r="Z340" s="13"/>
      <c r="AA340" s="13"/>
      <c r="AB340" s="13"/>
      <c r="AC340" s="13"/>
      <c r="AD340" s="13"/>
      <c r="AE340" s="13"/>
      <c r="AR340" s="149" t="s">
        <v>194</v>
      </c>
      <c r="AT340" s="149" t="s">
        <v>191</v>
      </c>
      <c r="AU340" s="149" t="s">
        <v>18</v>
      </c>
      <c r="AY340" s="2" t="s">
        <v>137</v>
      </c>
      <c r="BE340" s="150">
        <f t="shared" si="74"/>
        <v>0</v>
      </c>
      <c r="BF340" s="150">
        <f t="shared" si="75"/>
        <v>0</v>
      </c>
      <c r="BG340" s="150">
        <f t="shared" si="76"/>
        <v>0</v>
      </c>
      <c r="BH340" s="150">
        <f t="shared" si="77"/>
        <v>0</v>
      </c>
      <c r="BI340" s="150">
        <f t="shared" si="78"/>
        <v>0</v>
      </c>
      <c r="BJ340" s="2" t="s">
        <v>18</v>
      </c>
      <c r="BK340" s="150">
        <f t="shared" si="79"/>
        <v>0</v>
      </c>
      <c r="BL340" s="2" t="s">
        <v>144</v>
      </c>
      <c r="BM340" s="149" t="s">
        <v>1783</v>
      </c>
    </row>
    <row r="341" spans="1:65" s="129" customFormat="1" ht="25.9" customHeight="1">
      <c r="B341" s="130"/>
      <c r="C341" s="222"/>
      <c r="D341" s="223" t="s">
        <v>73</v>
      </c>
      <c r="E341" s="224" t="s">
        <v>1784</v>
      </c>
      <c r="F341" s="224" t="s">
        <v>1066</v>
      </c>
      <c r="G341" s="222"/>
      <c r="H341" s="222"/>
      <c r="I341" s="172"/>
      <c r="J341" s="257">
        <f>BK341</f>
        <v>0</v>
      </c>
      <c r="L341" s="130"/>
      <c r="M341" s="134"/>
      <c r="N341" s="135"/>
      <c r="O341" s="135"/>
      <c r="P341" s="136">
        <f>SUM(P342:P352)</f>
        <v>0</v>
      </c>
      <c r="Q341" s="135"/>
      <c r="R341" s="136">
        <f>SUM(R342:R352)</f>
        <v>0</v>
      </c>
      <c r="S341" s="135"/>
      <c r="T341" s="137">
        <f>SUM(T342:T352)</f>
        <v>0</v>
      </c>
      <c r="AR341" s="131" t="s">
        <v>18</v>
      </c>
      <c r="AT341" s="138" t="s">
        <v>73</v>
      </c>
      <c r="AU341" s="138" t="s">
        <v>74</v>
      </c>
      <c r="AY341" s="131" t="s">
        <v>137</v>
      </c>
      <c r="BK341" s="139">
        <f>SUM(BK342:BK352)</f>
        <v>0</v>
      </c>
    </row>
    <row r="342" spans="1:65" s="17" customFormat="1" ht="16.5" customHeight="1">
      <c r="A342" s="13"/>
      <c r="B342" s="142"/>
      <c r="C342" s="242" t="s">
        <v>290</v>
      </c>
      <c r="D342" s="242" t="s">
        <v>191</v>
      </c>
      <c r="E342" s="243" t="s">
        <v>1067</v>
      </c>
      <c r="F342" s="244" t="s">
        <v>1068</v>
      </c>
      <c r="G342" s="245" t="s">
        <v>276</v>
      </c>
      <c r="H342" s="246">
        <v>516</v>
      </c>
      <c r="I342" s="163"/>
      <c r="J342" s="260">
        <f t="shared" ref="J342:J352" si="80">ROUND(I342*H342,2)</f>
        <v>0</v>
      </c>
      <c r="K342" s="164"/>
      <c r="L342" s="165"/>
      <c r="M342" s="166"/>
      <c r="N342" s="167" t="s">
        <v>39</v>
      </c>
      <c r="O342" s="147">
        <v>0</v>
      </c>
      <c r="P342" s="147">
        <f t="shared" ref="P342:P352" si="81">O342*H342</f>
        <v>0</v>
      </c>
      <c r="Q342" s="147">
        <v>0</v>
      </c>
      <c r="R342" s="147">
        <f t="shared" ref="R342:R352" si="82">Q342*H342</f>
        <v>0</v>
      </c>
      <c r="S342" s="147">
        <v>0</v>
      </c>
      <c r="T342" s="148">
        <f t="shared" ref="T342:T352" si="83">S342*H342</f>
        <v>0</v>
      </c>
      <c r="U342" s="13"/>
      <c r="V342" s="13"/>
      <c r="W342" s="13"/>
      <c r="X342" s="13"/>
      <c r="Y342" s="13"/>
      <c r="Z342" s="13"/>
      <c r="AA342" s="13"/>
      <c r="AB342" s="13"/>
      <c r="AC342" s="13"/>
      <c r="AD342" s="13"/>
      <c r="AE342" s="13"/>
      <c r="AR342" s="149" t="s">
        <v>194</v>
      </c>
      <c r="AT342" s="149" t="s">
        <v>191</v>
      </c>
      <c r="AU342" s="149" t="s">
        <v>18</v>
      </c>
      <c r="AY342" s="2" t="s">
        <v>137</v>
      </c>
      <c r="BE342" s="150">
        <f t="shared" ref="BE342:BE352" si="84">IF(N342="základní",J342,0)</f>
        <v>0</v>
      </c>
      <c r="BF342" s="150">
        <f t="shared" ref="BF342:BF352" si="85">IF(N342="snížená",J342,0)</f>
        <v>0</v>
      </c>
      <c r="BG342" s="150">
        <f t="shared" ref="BG342:BG352" si="86">IF(N342="zákl. přenesená",J342,0)</f>
        <v>0</v>
      </c>
      <c r="BH342" s="150">
        <f t="shared" ref="BH342:BH352" si="87">IF(N342="sníž. přenesená",J342,0)</f>
        <v>0</v>
      </c>
      <c r="BI342" s="150">
        <f t="shared" ref="BI342:BI352" si="88">IF(N342="nulová",J342,0)</f>
        <v>0</v>
      </c>
      <c r="BJ342" s="2" t="s">
        <v>18</v>
      </c>
      <c r="BK342" s="150">
        <f t="shared" ref="BK342:BK352" si="89">ROUND(I342*H342,2)</f>
        <v>0</v>
      </c>
      <c r="BL342" s="2" t="s">
        <v>144</v>
      </c>
      <c r="BM342" s="149" t="s">
        <v>1785</v>
      </c>
    </row>
    <row r="343" spans="1:65" s="17" customFormat="1" ht="16.5" customHeight="1">
      <c r="A343" s="13"/>
      <c r="B343" s="142"/>
      <c r="C343" s="226" t="s">
        <v>74</v>
      </c>
      <c r="D343" s="226" t="s">
        <v>140</v>
      </c>
      <c r="E343" s="227" t="s">
        <v>1070</v>
      </c>
      <c r="F343" s="228" t="s">
        <v>1071</v>
      </c>
      <c r="G343" s="229" t="s">
        <v>276</v>
      </c>
      <c r="H343" s="230">
        <v>516</v>
      </c>
      <c r="I343" s="143"/>
      <c r="J343" s="259">
        <f t="shared" si="80"/>
        <v>0</v>
      </c>
      <c r="K343" s="144"/>
      <c r="L343" s="14"/>
      <c r="M343" s="145"/>
      <c r="N343" s="146" t="s">
        <v>39</v>
      </c>
      <c r="O343" s="147">
        <v>0</v>
      </c>
      <c r="P343" s="147">
        <f t="shared" si="81"/>
        <v>0</v>
      </c>
      <c r="Q343" s="147">
        <v>0</v>
      </c>
      <c r="R343" s="147">
        <f t="shared" si="82"/>
        <v>0</v>
      </c>
      <c r="S343" s="147">
        <v>0</v>
      </c>
      <c r="T343" s="148">
        <f t="shared" si="83"/>
        <v>0</v>
      </c>
      <c r="U343" s="13"/>
      <c r="V343" s="13"/>
      <c r="W343" s="13"/>
      <c r="X343" s="13"/>
      <c r="Y343" s="13"/>
      <c r="Z343" s="13"/>
      <c r="AA343" s="13"/>
      <c r="AB343" s="13"/>
      <c r="AC343" s="13"/>
      <c r="AD343" s="13"/>
      <c r="AE343" s="13"/>
      <c r="AR343" s="149" t="s">
        <v>144</v>
      </c>
      <c r="AT343" s="149" t="s">
        <v>140</v>
      </c>
      <c r="AU343" s="149" t="s">
        <v>18</v>
      </c>
      <c r="AY343" s="2" t="s">
        <v>137</v>
      </c>
      <c r="BE343" s="150">
        <f t="shared" si="84"/>
        <v>0</v>
      </c>
      <c r="BF343" s="150">
        <f t="shared" si="85"/>
        <v>0</v>
      </c>
      <c r="BG343" s="150">
        <f t="shared" si="86"/>
        <v>0</v>
      </c>
      <c r="BH343" s="150">
        <f t="shared" si="87"/>
        <v>0</v>
      </c>
      <c r="BI343" s="150">
        <f t="shared" si="88"/>
        <v>0</v>
      </c>
      <c r="BJ343" s="2" t="s">
        <v>18</v>
      </c>
      <c r="BK343" s="150">
        <f t="shared" si="89"/>
        <v>0</v>
      </c>
      <c r="BL343" s="2" t="s">
        <v>144</v>
      </c>
      <c r="BM343" s="149" t="s">
        <v>1786</v>
      </c>
    </row>
    <row r="344" spans="1:65" s="17" customFormat="1" ht="21.75" customHeight="1">
      <c r="A344" s="13"/>
      <c r="B344" s="142"/>
      <c r="C344" s="242" t="s">
        <v>290</v>
      </c>
      <c r="D344" s="242" t="s">
        <v>191</v>
      </c>
      <c r="E344" s="243" t="s">
        <v>1073</v>
      </c>
      <c r="F344" s="244" t="s">
        <v>1074</v>
      </c>
      <c r="G344" s="245" t="s">
        <v>256</v>
      </c>
      <c r="H344" s="246">
        <v>320</v>
      </c>
      <c r="I344" s="163"/>
      <c r="J344" s="260">
        <f t="shared" si="80"/>
        <v>0</v>
      </c>
      <c r="K344" s="164"/>
      <c r="L344" s="165"/>
      <c r="M344" s="166"/>
      <c r="N344" s="167" t="s">
        <v>39</v>
      </c>
      <c r="O344" s="147">
        <v>0</v>
      </c>
      <c r="P344" s="147">
        <f t="shared" si="81"/>
        <v>0</v>
      </c>
      <c r="Q344" s="147">
        <v>0</v>
      </c>
      <c r="R344" s="147">
        <f t="shared" si="82"/>
        <v>0</v>
      </c>
      <c r="S344" s="147">
        <v>0</v>
      </c>
      <c r="T344" s="148">
        <f t="shared" si="83"/>
        <v>0</v>
      </c>
      <c r="U344" s="13"/>
      <c r="V344" s="13"/>
      <c r="W344" s="13"/>
      <c r="X344" s="13"/>
      <c r="Y344" s="13"/>
      <c r="Z344" s="13"/>
      <c r="AA344" s="13"/>
      <c r="AB344" s="13"/>
      <c r="AC344" s="13"/>
      <c r="AD344" s="13"/>
      <c r="AE344" s="13"/>
      <c r="AR344" s="149" t="s">
        <v>194</v>
      </c>
      <c r="AT344" s="149" t="s">
        <v>191</v>
      </c>
      <c r="AU344" s="149" t="s">
        <v>18</v>
      </c>
      <c r="AY344" s="2" t="s">
        <v>137</v>
      </c>
      <c r="BE344" s="150">
        <f t="shared" si="84"/>
        <v>0</v>
      </c>
      <c r="BF344" s="150">
        <f t="shared" si="85"/>
        <v>0</v>
      </c>
      <c r="BG344" s="150">
        <f t="shared" si="86"/>
        <v>0</v>
      </c>
      <c r="BH344" s="150">
        <f t="shared" si="87"/>
        <v>0</v>
      </c>
      <c r="BI344" s="150">
        <f t="shared" si="88"/>
        <v>0</v>
      </c>
      <c r="BJ344" s="2" t="s">
        <v>18</v>
      </c>
      <c r="BK344" s="150">
        <f t="shared" si="89"/>
        <v>0</v>
      </c>
      <c r="BL344" s="2" t="s">
        <v>144</v>
      </c>
      <c r="BM344" s="149" t="s">
        <v>1787</v>
      </c>
    </row>
    <row r="345" spans="1:65" s="17" customFormat="1" ht="24.2" customHeight="1">
      <c r="A345" s="13"/>
      <c r="B345" s="142"/>
      <c r="C345" s="226" t="s">
        <v>74</v>
      </c>
      <c r="D345" s="226" t="s">
        <v>140</v>
      </c>
      <c r="E345" s="227" t="s">
        <v>1788</v>
      </c>
      <c r="F345" s="228" t="s">
        <v>1789</v>
      </c>
      <c r="G345" s="229" t="s">
        <v>256</v>
      </c>
      <c r="H345" s="230">
        <v>320</v>
      </c>
      <c r="I345" s="143"/>
      <c r="J345" s="259">
        <f t="shared" si="80"/>
        <v>0</v>
      </c>
      <c r="K345" s="144"/>
      <c r="L345" s="14"/>
      <c r="M345" s="145"/>
      <c r="N345" s="146" t="s">
        <v>39</v>
      </c>
      <c r="O345" s="147">
        <v>0</v>
      </c>
      <c r="P345" s="147">
        <f t="shared" si="81"/>
        <v>0</v>
      </c>
      <c r="Q345" s="147">
        <v>0</v>
      </c>
      <c r="R345" s="147">
        <f t="shared" si="82"/>
        <v>0</v>
      </c>
      <c r="S345" s="147">
        <v>0</v>
      </c>
      <c r="T345" s="148">
        <f t="shared" si="83"/>
        <v>0</v>
      </c>
      <c r="U345" s="13"/>
      <c r="V345" s="13"/>
      <c r="W345" s="13"/>
      <c r="X345" s="13"/>
      <c r="Y345" s="13"/>
      <c r="Z345" s="13"/>
      <c r="AA345" s="13"/>
      <c r="AB345" s="13"/>
      <c r="AC345" s="13"/>
      <c r="AD345" s="13"/>
      <c r="AE345" s="13"/>
      <c r="AR345" s="149" t="s">
        <v>144</v>
      </c>
      <c r="AT345" s="149" t="s">
        <v>140</v>
      </c>
      <c r="AU345" s="149" t="s">
        <v>18</v>
      </c>
      <c r="AY345" s="2" t="s">
        <v>137</v>
      </c>
      <c r="BE345" s="150">
        <f t="shared" si="84"/>
        <v>0</v>
      </c>
      <c r="BF345" s="150">
        <f t="shared" si="85"/>
        <v>0</v>
      </c>
      <c r="BG345" s="150">
        <f t="shared" si="86"/>
        <v>0</v>
      </c>
      <c r="BH345" s="150">
        <f t="shared" si="87"/>
        <v>0</v>
      </c>
      <c r="BI345" s="150">
        <f t="shared" si="88"/>
        <v>0</v>
      </c>
      <c r="BJ345" s="2" t="s">
        <v>18</v>
      </c>
      <c r="BK345" s="150">
        <f t="shared" si="89"/>
        <v>0</v>
      </c>
      <c r="BL345" s="2" t="s">
        <v>144</v>
      </c>
      <c r="BM345" s="149" t="s">
        <v>1790</v>
      </c>
    </row>
    <row r="346" spans="1:65" s="17" customFormat="1" ht="16.5" customHeight="1">
      <c r="A346" s="13"/>
      <c r="B346" s="142"/>
      <c r="C346" s="242" t="s">
        <v>290</v>
      </c>
      <c r="D346" s="242" t="s">
        <v>191</v>
      </c>
      <c r="E346" s="243" t="s">
        <v>1791</v>
      </c>
      <c r="F346" s="244" t="s">
        <v>1792</v>
      </c>
      <c r="G346" s="245" t="s">
        <v>256</v>
      </c>
      <c r="H346" s="246">
        <v>600</v>
      </c>
      <c r="I346" s="163"/>
      <c r="J346" s="260">
        <f t="shared" si="80"/>
        <v>0</v>
      </c>
      <c r="K346" s="164"/>
      <c r="L346" s="165"/>
      <c r="M346" s="166"/>
      <c r="N346" s="167" t="s">
        <v>39</v>
      </c>
      <c r="O346" s="147">
        <v>0</v>
      </c>
      <c r="P346" s="147">
        <f t="shared" si="81"/>
        <v>0</v>
      </c>
      <c r="Q346" s="147">
        <v>0</v>
      </c>
      <c r="R346" s="147">
        <f t="shared" si="82"/>
        <v>0</v>
      </c>
      <c r="S346" s="147">
        <v>0</v>
      </c>
      <c r="T346" s="148">
        <f t="shared" si="83"/>
        <v>0</v>
      </c>
      <c r="U346" s="13"/>
      <c r="V346" s="13"/>
      <c r="W346" s="13"/>
      <c r="X346" s="13"/>
      <c r="Y346" s="13"/>
      <c r="Z346" s="13"/>
      <c r="AA346" s="13"/>
      <c r="AB346" s="13"/>
      <c r="AC346" s="13"/>
      <c r="AD346" s="13"/>
      <c r="AE346" s="13"/>
      <c r="AR346" s="149" t="s">
        <v>194</v>
      </c>
      <c r="AT346" s="149" t="s">
        <v>191</v>
      </c>
      <c r="AU346" s="149" t="s">
        <v>18</v>
      </c>
      <c r="AY346" s="2" t="s">
        <v>137</v>
      </c>
      <c r="BE346" s="150">
        <f t="shared" si="84"/>
        <v>0</v>
      </c>
      <c r="BF346" s="150">
        <f t="shared" si="85"/>
        <v>0</v>
      </c>
      <c r="BG346" s="150">
        <f t="shared" si="86"/>
        <v>0</v>
      </c>
      <c r="BH346" s="150">
        <f t="shared" si="87"/>
        <v>0</v>
      </c>
      <c r="BI346" s="150">
        <f t="shared" si="88"/>
        <v>0</v>
      </c>
      <c r="BJ346" s="2" t="s">
        <v>18</v>
      </c>
      <c r="BK346" s="150">
        <f t="shared" si="89"/>
        <v>0</v>
      </c>
      <c r="BL346" s="2" t="s">
        <v>144</v>
      </c>
      <c r="BM346" s="149" t="s">
        <v>1793</v>
      </c>
    </row>
    <row r="347" spans="1:65" s="17" customFormat="1" ht="16.5" customHeight="1">
      <c r="A347" s="13"/>
      <c r="B347" s="142"/>
      <c r="C347" s="226" t="s">
        <v>74</v>
      </c>
      <c r="D347" s="226" t="s">
        <v>140</v>
      </c>
      <c r="E347" s="227" t="s">
        <v>1794</v>
      </c>
      <c r="F347" s="228" t="s">
        <v>1795</v>
      </c>
      <c r="G347" s="229" t="s">
        <v>256</v>
      </c>
      <c r="H347" s="230">
        <v>600</v>
      </c>
      <c r="I347" s="143"/>
      <c r="J347" s="259">
        <f t="shared" si="80"/>
        <v>0</v>
      </c>
      <c r="K347" s="144"/>
      <c r="L347" s="14"/>
      <c r="M347" s="145"/>
      <c r="N347" s="146" t="s">
        <v>39</v>
      </c>
      <c r="O347" s="147">
        <v>0</v>
      </c>
      <c r="P347" s="147">
        <f t="shared" si="81"/>
        <v>0</v>
      </c>
      <c r="Q347" s="147">
        <v>0</v>
      </c>
      <c r="R347" s="147">
        <f t="shared" si="82"/>
        <v>0</v>
      </c>
      <c r="S347" s="147">
        <v>0</v>
      </c>
      <c r="T347" s="148">
        <f t="shared" si="83"/>
        <v>0</v>
      </c>
      <c r="U347" s="13"/>
      <c r="V347" s="13"/>
      <c r="W347" s="13"/>
      <c r="X347" s="13"/>
      <c r="Y347" s="13"/>
      <c r="Z347" s="13"/>
      <c r="AA347" s="13"/>
      <c r="AB347" s="13"/>
      <c r="AC347" s="13"/>
      <c r="AD347" s="13"/>
      <c r="AE347" s="13"/>
      <c r="AR347" s="149" t="s">
        <v>144</v>
      </c>
      <c r="AT347" s="149" t="s">
        <v>140</v>
      </c>
      <c r="AU347" s="149" t="s">
        <v>18</v>
      </c>
      <c r="AY347" s="2" t="s">
        <v>137</v>
      </c>
      <c r="BE347" s="150">
        <f t="shared" si="84"/>
        <v>0</v>
      </c>
      <c r="BF347" s="150">
        <f t="shared" si="85"/>
        <v>0</v>
      </c>
      <c r="BG347" s="150">
        <f t="shared" si="86"/>
        <v>0</v>
      </c>
      <c r="BH347" s="150">
        <f t="shared" si="87"/>
        <v>0</v>
      </c>
      <c r="BI347" s="150">
        <f t="shared" si="88"/>
        <v>0</v>
      </c>
      <c r="BJ347" s="2" t="s">
        <v>18</v>
      </c>
      <c r="BK347" s="150">
        <f t="shared" si="89"/>
        <v>0</v>
      </c>
      <c r="BL347" s="2" t="s">
        <v>144</v>
      </c>
      <c r="BM347" s="149" t="s">
        <v>1796</v>
      </c>
    </row>
    <row r="348" spans="1:65" s="17" customFormat="1" ht="16.5" customHeight="1">
      <c r="A348" s="13"/>
      <c r="B348" s="142"/>
      <c r="C348" s="242" t="s">
        <v>290</v>
      </c>
      <c r="D348" s="242" t="s">
        <v>191</v>
      </c>
      <c r="E348" s="243" t="s">
        <v>1109</v>
      </c>
      <c r="F348" s="244" t="s">
        <v>1110</v>
      </c>
      <c r="G348" s="245" t="s">
        <v>1111</v>
      </c>
      <c r="H348" s="246">
        <v>4</v>
      </c>
      <c r="I348" s="163"/>
      <c r="J348" s="260">
        <f t="shared" si="80"/>
        <v>0</v>
      </c>
      <c r="K348" s="164"/>
      <c r="L348" s="165"/>
      <c r="M348" s="166"/>
      <c r="N348" s="167" t="s">
        <v>39</v>
      </c>
      <c r="O348" s="147">
        <v>0</v>
      </c>
      <c r="P348" s="147">
        <f t="shared" si="81"/>
        <v>0</v>
      </c>
      <c r="Q348" s="147">
        <v>0</v>
      </c>
      <c r="R348" s="147">
        <f t="shared" si="82"/>
        <v>0</v>
      </c>
      <c r="S348" s="147">
        <v>0</v>
      </c>
      <c r="T348" s="148">
        <f t="shared" si="83"/>
        <v>0</v>
      </c>
      <c r="U348" s="13"/>
      <c r="V348" s="13"/>
      <c r="W348" s="13"/>
      <c r="X348" s="13"/>
      <c r="Y348" s="13"/>
      <c r="Z348" s="13"/>
      <c r="AA348" s="13"/>
      <c r="AB348" s="13"/>
      <c r="AC348" s="13"/>
      <c r="AD348" s="13"/>
      <c r="AE348" s="13"/>
      <c r="AR348" s="149" t="s">
        <v>194</v>
      </c>
      <c r="AT348" s="149" t="s">
        <v>191</v>
      </c>
      <c r="AU348" s="149" t="s">
        <v>18</v>
      </c>
      <c r="AY348" s="2" t="s">
        <v>137</v>
      </c>
      <c r="BE348" s="150">
        <f t="shared" si="84"/>
        <v>0</v>
      </c>
      <c r="BF348" s="150">
        <f t="shared" si="85"/>
        <v>0</v>
      </c>
      <c r="BG348" s="150">
        <f t="shared" si="86"/>
        <v>0</v>
      </c>
      <c r="BH348" s="150">
        <f t="shared" si="87"/>
        <v>0</v>
      </c>
      <c r="BI348" s="150">
        <f t="shared" si="88"/>
        <v>0</v>
      </c>
      <c r="BJ348" s="2" t="s">
        <v>18</v>
      </c>
      <c r="BK348" s="150">
        <f t="shared" si="89"/>
        <v>0</v>
      </c>
      <c r="BL348" s="2" t="s">
        <v>144</v>
      </c>
      <c r="BM348" s="149" t="s">
        <v>1797</v>
      </c>
    </row>
    <row r="349" spans="1:65" s="17" customFormat="1" ht="16.5" customHeight="1">
      <c r="A349" s="13"/>
      <c r="B349" s="142"/>
      <c r="C349" s="242" t="s">
        <v>194</v>
      </c>
      <c r="D349" s="242" t="s">
        <v>191</v>
      </c>
      <c r="E349" s="243" t="s">
        <v>1113</v>
      </c>
      <c r="F349" s="244" t="s">
        <v>1114</v>
      </c>
      <c r="G349" s="245" t="s">
        <v>256</v>
      </c>
      <c r="H349" s="246">
        <v>20</v>
      </c>
      <c r="I349" s="163"/>
      <c r="J349" s="260">
        <f t="shared" si="80"/>
        <v>0</v>
      </c>
      <c r="K349" s="164"/>
      <c r="L349" s="165"/>
      <c r="M349" s="166"/>
      <c r="N349" s="167" t="s">
        <v>39</v>
      </c>
      <c r="O349" s="147">
        <v>0</v>
      </c>
      <c r="P349" s="147">
        <f t="shared" si="81"/>
        <v>0</v>
      </c>
      <c r="Q349" s="147">
        <v>0</v>
      </c>
      <c r="R349" s="147">
        <f t="shared" si="82"/>
        <v>0</v>
      </c>
      <c r="S349" s="147">
        <v>0</v>
      </c>
      <c r="T349" s="148">
        <f t="shared" si="83"/>
        <v>0</v>
      </c>
      <c r="U349" s="13"/>
      <c r="V349" s="13"/>
      <c r="W349" s="13"/>
      <c r="X349" s="13"/>
      <c r="Y349" s="13"/>
      <c r="Z349" s="13"/>
      <c r="AA349" s="13"/>
      <c r="AB349" s="13"/>
      <c r="AC349" s="13"/>
      <c r="AD349" s="13"/>
      <c r="AE349" s="13"/>
      <c r="AR349" s="149" t="s">
        <v>194</v>
      </c>
      <c r="AT349" s="149" t="s">
        <v>191</v>
      </c>
      <c r="AU349" s="149" t="s">
        <v>18</v>
      </c>
      <c r="AY349" s="2" t="s">
        <v>137</v>
      </c>
      <c r="BE349" s="150">
        <f t="shared" si="84"/>
        <v>0</v>
      </c>
      <c r="BF349" s="150">
        <f t="shared" si="85"/>
        <v>0</v>
      </c>
      <c r="BG349" s="150">
        <f t="shared" si="86"/>
        <v>0</v>
      </c>
      <c r="BH349" s="150">
        <f t="shared" si="87"/>
        <v>0</v>
      </c>
      <c r="BI349" s="150">
        <f t="shared" si="88"/>
        <v>0</v>
      </c>
      <c r="BJ349" s="2" t="s">
        <v>18</v>
      </c>
      <c r="BK349" s="150">
        <f t="shared" si="89"/>
        <v>0</v>
      </c>
      <c r="BL349" s="2" t="s">
        <v>144</v>
      </c>
      <c r="BM349" s="149" t="s">
        <v>1798</v>
      </c>
    </row>
    <row r="350" spans="1:65" s="17" customFormat="1" ht="16.5" customHeight="1">
      <c r="A350" s="13"/>
      <c r="B350" s="142"/>
      <c r="C350" s="226" t="s">
        <v>74</v>
      </c>
      <c r="D350" s="226" t="s">
        <v>140</v>
      </c>
      <c r="E350" s="227" t="s">
        <v>1116</v>
      </c>
      <c r="F350" s="228" t="s">
        <v>1117</v>
      </c>
      <c r="G350" s="229" t="s">
        <v>256</v>
      </c>
      <c r="H350" s="230">
        <v>20</v>
      </c>
      <c r="I350" s="143"/>
      <c r="J350" s="259">
        <f t="shared" si="80"/>
        <v>0</v>
      </c>
      <c r="K350" s="144"/>
      <c r="L350" s="14"/>
      <c r="M350" s="145"/>
      <c r="N350" s="146" t="s">
        <v>39</v>
      </c>
      <c r="O350" s="147">
        <v>0</v>
      </c>
      <c r="P350" s="147">
        <f t="shared" si="81"/>
        <v>0</v>
      </c>
      <c r="Q350" s="147">
        <v>0</v>
      </c>
      <c r="R350" s="147">
        <f t="shared" si="82"/>
        <v>0</v>
      </c>
      <c r="S350" s="147">
        <v>0</v>
      </c>
      <c r="T350" s="148">
        <f t="shared" si="83"/>
        <v>0</v>
      </c>
      <c r="U350" s="13"/>
      <c r="V350" s="13"/>
      <c r="W350" s="13"/>
      <c r="X350" s="13"/>
      <c r="Y350" s="13"/>
      <c r="Z350" s="13"/>
      <c r="AA350" s="13"/>
      <c r="AB350" s="13"/>
      <c r="AC350" s="13"/>
      <c r="AD350" s="13"/>
      <c r="AE350" s="13"/>
      <c r="AR350" s="149" t="s">
        <v>144</v>
      </c>
      <c r="AT350" s="149" t="s">
        <v>140</v>
      </c>
      <c r="AU350" s="149" t="s">
        <v>18</v>
      </c>
      <c r="AY350" s="2" t="s">
        <v>137</v>
      </c>
      <c r="BE350" s="150">
        <f t="shared" si="84"/>
        <v>0</v>
      </c>
      <c r="BF350" s="150">
        <f t="shared" si="85"/>
        <v>0</v>
      </c>
      <c r="BG350" s="150">
        <f t="shared" si="86"/>
        <v>0</v>
      </c>
      <c r="BH350" s="150">
        <f t="shared" si="87"/>
        <v>0</v>
      </c>
      <c r="BI350" s="150">
        <f t="shared" si="88"/>
        <v>0</v>
      </c>
      <c r="BJ350" s="2" t="s">
        <v>18</v>
      </c>
      <c r="BK350" s="150">
        <f t="shared" si="89"/>
        <v>0</v>
      </c>
      <c r="BL350" s="2" t="s">
        <v>144</v>
      </c>
      <c r="BM350" s="149" t="s">
        <v>1799</v>
      </c>
    </row>
    <row r="351" spans="1:65" s="17" customFormat="1" ht="16.5" customHeight="1">
      <c r="A351" s="13"/>
      <c r="B351" s="142"/>
      <c r="C351" s="242" t="s">
        <v>194</v>
      </c>
      <c r="D351" s="242" t="s">
        <v>191</v>
      </c>
      <c r="E351" s="243" t="s">
        <v>1776</v>
      </c>
      <c r="F351" s="244" t="s">
        <v>1777</v>
      </c>
      <c r="G351" s="245" t="s">
        <v>256</v>
      </c>
      <c r="H351" s="246">
        <v>20</v>
      </c>
      <c r="I351" s="163"/>
      <c r="J351" s="260">
        <f t="shared" si="80"/>
        <v>0</v>
      </c>
      <c r="K351" s="164"/>
      <c r="L351" s="165"/>
      <c r="M351" s="166"/>
      <c r="N351" s="167" t="s">
        <v>39</v>
      </c>
      <c r="O351" s="147">
        <v>0</v>
      </c>
      <c r="P351" s="147">
        <f t="shared" si="81"/>
        <v>0</v>
      </c>
      <c r="Q351" s="147">
        <v>0</v>
      </c>
      <c r="R351" s="147">
        <f t="shared" si="82"/>
        <v>0</v>
      </c>
      <c r="S351" s="147">
        <v>0</v>
      </c>
      <c r="T351" s="148">
        <f t="shared" si="83"/>
        <v>0</v>
      </c>
      <c r="U351" s="13"/>
      <c r="V351" s="13"/>
      <c r="W351" s="13"/>
      <c r="X351" s="13"/>
      <c r="Y351" s="13"/>
      <c r="Z351" s="13"/>
      <c r="AA351" s="13"/>
      <c r="AB351" s="13"/>
      <c r="AC351" s="13"/>
      <c r="AD351" s="13"/>
      <c r="AE351" s="13"/>
      <c r="AR351" s="149" t="s">
        <v>194</v>
      </c>
      <c r="AT351" s="149" t="s">
        <v>191</v>
      </c>
      <c r="AU351" s="149" t="s">
        <v>18</v>
      </c>
      <c r="AY351" s="2" t="s">
        <v>137</v>
      </c>
      <c r="BE351" s="150">
        <f t="shared" si="84"/>
        <v>0</v>
      </c>
      <c r="BF351" s="150">
        <f t="shared" si="85"/>
        <v>0</v>
      </c>
      <c r="BG351" s="150">
        <f t="shared" si="86"/>
        <v>0</v>
      </c>
      <c r="BH351" s="150">
        <f t="shared" si="87"/>
        <v>0</v>
      </c>
      <c r="BI351" s="150">
        <f t="shared" si="88"/>
        <v>0</v>
      </c>
      <c r="BJ351" s="2" t="s">
        <v>18</v>
      </c>
      <c r="BK351" s="150">
        <f t="shared" si="89"/>
        <v>0</v>
      </c>
      <c r="BL351" s="2" t="s">
        <v>144</v>
      </c>
      <c r="BM351" s="149" t="s">
        <v>1800</v>
      </c>
    </row>
    <row r="352" spans="1:65" s="17" customFormat="1" ht="16.5" customHeight="1">
      <c r="A352" s="13"/>
      <c r="B352" s="142"/>
      <c r="C352" s="226" t="s">
        <v>74</v>
      </c>
      <c r="D352" s="226" t="s">
        <v>140</v>
      </c>
      <c r="E352" s="227" t="s">
        <v>1801</v>
      </c>
      <c r="F352" s="228" t="s">
        <v>1802</v>
      </c>
      <c r="G352" s="229" t="s">
        <v>256</v>
      </c>
      <c r="H352" s="230">
        <v>20</v>
      </c>
      <c r="I352" s="143"/>
      <c r="J352" s="259">
        <f t="shared" si="80"/>
        <v>0</v>
      </c>
      <c r="K352" s="144"/>
      <c r="L352" s="14"/>
      <c r="M352" s="145"/>
      <c r="N352" s="146" t="s">
        <v>39</v>
      </c>
      <c r="O352" s="147">
        <v>0</v>
      </c>
      <c r="P352" s="147">
        <f t="shared" si="81"/>
        <v>0</v>
      </c>
      <c r="Q352" s="147">
        <v>0</v>
      </c>
      <c r="R352" s="147">
        <f t="shared" si="82"/>
        <v>0</v>
      </c>
      <c r="S352" s="147">
        <v>0</v>
      </c>
      <c r="T352" s="148">
        <f t="shared" si="83"/>
        <v>0</v>
      </c>
      <c r="U352" s="13"/>
      <c r="V352" s="13"/>
      <c r="W352" s="13"/>
      <c r="X352" s="13"/>
      <c r="Y352" s="13"/>
      <c r="Z352" s="13"/>
      <c r="AA352" s="13"/>
      <c r="AB352" s="13"/>
      <c r="AC352" s="13"/>
      <c r="AD352" s="13"/>
      <c r="AE352" s="13"/>
      <c r="AR352" s="149" t="s">
        <v>144</v>
      </c>
      <c r="AT352" s="149" t="s">
        <v>140</v>
      </c>
      <c r="AU352" s="149" t="s">
        <v>18</v>
      </c>
      <c r="AY352" s="2" t="s">
        <v>137</v>
      </c>
      <c r="BE352" s="150">
        <f t="shared" si="84"/>
        <v>0</v>
      </c>
      <c r="BF352" s="150">
        <f t="shared" si="85"/>
        <v>0</v>
      </c>
      <c r="BG352" s="150">
        <f t="shared" si="86"/>
        <v>0</v>
      </c>
      <c r="BH352" s="150">
        <f t="shared" si="87"/>
        <v>0</v>
      </c>
      <c r="BI352" s="150">
        <f t="shared" si="88"/>
        <v>0</v>
      </c>
      <c r="BJ352" s="2" t="s">
        <v>18</v>
      </c>
      <c r="BK352" s="150">
        <f t="shared" si="89"/>
        <v>0</v>
      </c>
      <c r="BL352" s="2" t="s">
        <v>144</v>
      </c>
      <c r="BM352" s="149" t="s">
        <v>1803</v>
      </c>
    </row>
    <row r="353" spans="1:65" s="129" customFormat="1" ht="25.9" customHeight="1">
      <c r="B353" s="130"/>
      <c r="C353" s="222"/>
      <c r="D353" s="223" t="s">
        <v>73</v>
      </c>
      <c r="E353" s="224" t="s">
        <v>1804</v>
      </c>
      <c r="F353" s="224" t="s">
        <v>1120</v>
      </c>
      <c r="G353" s="222"/>
      <c r="H353" s="222"/>
      <c r="I353" s="172"/>
      <c r="J353" s="257">
        <f>BK353</f>
        <v>0</v>
      </c>
      <c r="L353" s="130"/>
      <c r="M353" s="134"/>
      <c r="N353" s="135"/>
      <c r="O353" s="135"/>
      <c r="P353" s="136">
        <f>SUM(P354:P355)</f>
        <v>0</v>
      </c>
      <c r="Q353" s="135"/>
      <c r="R353" s="136">
        <f>SUM(R354:R355)</f>
        <v>0</v>
      </c>
      <c r="S353" s="135"/>
      <c r="T353" s="137">
        <f>SUM(T354:T355)</f>
        <v>0</v>
      </c>
      <c r="AR353" s="131" t="s">
        <v>18</v>
      </c>
      <c r="AT353" s="138" t="s">
        <v>73</v>
      </c>
      <c r="AU353" s="138" t="s">
        <v>74</v>
      </c>
      <c r="AY353" s="131" t="s">
        <v>137</v>
      </c>
      <c r="BK353" s="139">
        <f>SUM(BK354:BK355)</f>
        <v>0</v>
      </c>
    </row>
    <row r="354" spans="1:65" s="17" customFormat="1" ht="24.2" customHeight="1">
      <c r="A354" s="13"/>
      <c r="B354" s="142"/>
      <c r="C354" s="226" t="s">
        <v>194</v>
      </c>
      <c r="D354" s="226" t="s">
        <v>140</v>
      </c>
      <c r="E354" s="227" t="s">
        <v>1805</v>
      </c>
      <c r="F354" s="228" t="s">
        <v>1806</v>
      </c>
      <c r="G354" s="229" t="s">
        <v>276</v>
      </c>
      <c r="H354" s="230">
        <v>300</v>
      </c>
      <c r="I354" s="143"/>
      <c r="J354" s="259">
        <f>ROUND(I354*H354,2)</f>
        <v>0</v>
      </c>
      <c r="K354" s="144"/>
      <c r="L354" s="14"/>
      <c r="M354" s="145"/>
      <c r="N354" s="146" t="s">
        <v>39</v>
      </c>
      <c r="O354" s="147">
        <v>0</v>
      </c>
      <c r="P354" s="147">
        <f>O354*H354</f>
        <v>0</v>
      </c>
      <c r="Q354" s="147">
        <v>0</v>
      </c>
      <c r="R354" s="147">
        <f>Q354*H354</f>
        <v>0</v>
      </c>
      <c r="S354" s="147">
        <v>0</v>
      </c>
      <c r="T354" s="148">
        <f>S354*H354</f>
        <v>0</v>
      </c>
      <c r="U354" s="13"/>
      <c r="V354" s="13"/>
      <c r="W354" s="13"/>
      <c r="X354" s="13"/>
      <c r="Y354" s="13"/>
      <c r="Z354" s="13"/>
      <c r="AA354" s="13"/>
      <c r="AB354" s="13"/>
      <c r="AC354" s="13"/>
      <c r="AD354" s="13"/>
      <c r="AE354" s="13"/>
      <c r="AR354" s="149" t="s">
        <v>144</v>
      </c>
      <c r="AT354" s="149" t="s">
        <v>140</v>
      </c>
      <c r="AU354" s="149" t="s">
        <v>18</v>
      </c>
      <c r="AY354" s="2" t="s">
        <v>137</v>
      </c>
      <c r="BE354" s="150">
        <f>IF(N354="základní",J354,0)</f>
        <v>0</v>
      </c>
      <c r="BF354" s="150">
        <f>IF(N354="snížená",J354,0)</f>
        <v>0</v>
      </c>
      <c r="BG354" s="150">
        <f>IF(N354="zákl. přenesená",J354,0)</f>
        <v>0</v>
      </c>
      <c r="BH354" s="150">
        <f>IF(N354="sníž. přenesená",J354,0)</f>
        <v>0</v>
      </c>
      <c r="BI354" s="150">
        <f>IF(N354="nulová",J354,0)</f>
        <v>0</v>
      </c>
      <c r="BJ354" s="2" t="s">
        <v>18</v>
      </c>
      <c r="BK354" s="150">
        <f>ROUND(I354*H354,2)</f>
        <v>0</v>
      </c>
      <c r="BL354" s="2" t="s">
        <v>144</v>
      </c>
      <c r="BM354" s="149" t="s">
        <v>1807</v>
      </c>
    </row>
    <row r="355" spans="1:65" s="17" customFormat="1" ht="44.25" customHeight="1">
      <c r="A355" s="13"/>
      <c r="B355" s="142"/>
      <c r="C355" s="226" t="s">
        <v>194</v>
      </c>
      <c r="D355" s="226" t="s">
        <v>140</v>
      </c>
      <c r="E355" s="227" t="s">
        <v>1808</v>
      </c>
      <c r="F355" s="228" t="s">
        <v>1809</v>
      </c>
      <c r="G355" s="229" t="s">
        <v>276</v>
      </c>
      <c r="H355" s="230">
        <v>55</v>
      </c>
      <c r="I355" s="143"/>
      <c r="J355" s="259">
        <f>ROUND(I355*H355,2)</f>
        <v>0</v>
      </c>
      <c r="K355" s="144"/>
      <c r="L355" s="14"/>
      <c r="M355" s="145"/>
      <c r="N355" s="146" t="s">
        <v>39</v>
      </c>
      <c r="O355" s="147">
        <v>0</v>
      </c>
      <c r="P355" s="147">
        <f>O355*H355</f>
        <v>0</v>
      </c>
      <c r="Q355" s="147">
        <v>0</v>
      </c>
      <c r="R355" s="147">
        <f>Q355*H355</f>
        <v>0</v>
      </c>
      <c r="S355" s="147">
        <v>0</v>
      </c>
      <c r="T355" s="148">
        <f>S355*H355</f>
        <v>0</v>
      </c>
      <c r="U355" s="13"/>
      <c r="V355" s="13"/>
      <c r="W355" s="13"/>
      <c r="X355" s="13"/>
      <c r="Y355" s="13"/>
      <c r="Z355" s="13"/>
      <c r="AA355" s="13"/>
      <c r="AB355" s="13"/>
      <c r="AC355" s="13"/>
      <c r="AD355" s="13"/>
      <c r="AE355" s="13"/>
      <c r="AR355" s="149" t="s">
        <v>144</v>
      </c>
      <c r="AT355" s="149" t="s">
        <v>140</v>
      </c>
      <c r="AU355" s="149" t="s">
        <v>18</v>
      </c>
      <c r="AY355" s="2" t="s">
        <v>137</v>
      </c>
      <c r="BE355" s="150">
        <f>IF(N355="základní",J355,0)</f>
        <v>0</v>
      </c>
      <c r="BF355" s="150">
        <f>IF(N355="snížená",J355,0)</f>
        <v>0</v>
      </c>
      <c r="BG355" s="150">
        <f>IF(N355="zákl. přenesená",J355,0)</f>
        <v>0</v>
      </c>
      <c r="BH355" s="150">
        <f>IF(N355="sníž. přenesená",J355,0)</f>
        <v>0</v>
      </c>
      <c r="BI355" s="150">
        <f>IF(N355="nulová",J355,0)</f>
        <v>0</v>
      </c>
      <c r="BJ355" s="2" t="s">
        <v>18</v>
      </c>
      <c r="BK355" s="150">
        <f>ROUND(I355*H355,2)</f>
        <v>0</v>
      </c>
      <c r="BL355" s="2" t="s">
        <v>144</v>
      </c>
      <c r="BM355" s="149" t="s">
        <v>1810</v>
      </c>
    </row>
    <row r="356" spans="1:65" s="129" customFormat="1" ht="25.9" customHeight="1">
      <c r="B356" s="130"/>
      <c r="C356" s="222"/>
      <c r="D356" s="223" t="s">
        <v>73</v>
      </c>
      <c r="E356" s="224" t="s">
        <v>1811</v>
      </c>
      <c r="F356" s="224" t="s">
        <v>1128</v>
      </c>
      <c r="G356" s="222"/>
      <c r="H356" s="222"/>
      <c r="I356" s="172"/>
      <c r="J356" s="257">
        <f>BK356</f>
        <v>0</v>
      </c>
      <c r="L356" s="130"/>
      <c r="M356" s="134"/>
      <c r="N356" s="135"/>
      <c r="O356" s="135"/>
      <c r="P356" s="136">
        <f>SUM(P357:P365)</f>
        <v>0</v>
      </c>
      <c r="Q356" s="135"/>
      <c r="R356" s="136">
        <f>SUM(R357:R365)</f>
        <v>0</v>
      </c>
      <c r="S356" s="135"/>
      <c r="T356" s="137">
        <f>SUM(T357:T365)</f>
        <v>0</v>
      </c>
      <c r="AR356" s="131" t="s">
        <v>18</v>
      </c>
      <c r="AT356" s="138" t="s">
        <v>73</v>
      </c>
      <c r="AU356" s="138" t="s">
        <v>74</v>
      </c>
      <c r="AY356" s="131" t="s">
        <v>137</v>
      </c>
      <c r="BK356" s="139">
        <f>SUM(BK357:BK365)</f>
        <v>0</v>
      </c>
    </row>
    <row r="357" spans="1:65" s="17" customFormat="1" ht="21.75" customHeight="1">
      <c r="A357" s="13"/>
      <c r="B357" s="142"/>
      <c r="C357" s="226" t="s">
        <v>218</v>
      </c>
      <c r="D357" s="226" t="s">
        <v>140</v>
      </c>
      <c r="E357" s="227" t="s">
        <v>1129</v>
      </c>
      <c r="F357" s="228" t="s">
        <v>1130</v>
      </c>
      <c r="G357" s="229" t="s">
        <v>1111</v>
      </c>
      <c r="H357" s="230">
        <v>40</v>
      </c>
      <c r="I357" s="143"/>
      <c r="J357" s="259">
        <f t="shared" ref="J357:J365" si="90">ROUND(I357*H357,2)</f>
        <v>0</v>
      </c>
      <c r="K357" s="144"/>
      <c r="L357" s="14"/>
      <c r="M357" s="145"/>
      <c r="N357" s="146" t="s">
        <v>39</v>
      </c>
      <c r="O357" s="147">
        <v>0</v>
      </c>
      <c r="P357" s="147">
        <f t="shared" ref="P357:P365" si="91">O357*H357</f>
        <v>0</v>
      </c>
      <c r="Q357" s="147">
        <v>0</v>
      </c>
      <c r="R357" s="147">
        <f t="shared" ref="R357:R365" si="92">Q357*H357</f>
        <v>0</v>
      </c>
      <c r="S357" s="147">
        <v>0</v>
      </c>
      <c r="T357" s="148">
        <f t="shared" ref="T357:T365" si="93">S357*H357</f>
        <v>0</v>
      </c>
      <c r="U357" s="13"/>
      <c r="V357" s="13"/>
      <c r="W357" s="13"/>
      <c r="X357" s="13"/>
      <c r="Y357" s="13"/>
      <c r="Z357" s="13"/>
      <c r="AA357" s="13"/>
      <c r="AB357" s="13"/>
      <c r="AC357" s="13"/>
      <c r="AD357" s="13"/>
      <c r="AE357" s="13"/>
      <c r="AR357" s="149" t="s">
        <v>144</v>
      </c>
      <c r="AT357" s="149" t="s">
        <v>140</v>
      </c>
      <c r="AU357" s="149" t="s">
        <v>18</v>
      </c>
      <c r="AY357" s="2" t="s">
        <v>137</v>
      </c>
      <c r="BE357" s="150">
        <f t="shared" ref="BE357:BE365" si="94">IF(N357="základní",J357,0)</f>
        <v>0</v>
      </c>
      <c r="BF357" s="150">
        <f t="shared" ref="BF357:BF365" si="95">IF(N357="snížená",J357,0)</f>
        <v>0</v>
      </c>
      <c r="BG357" s="150">
        <f t="shared" ref="BG357:BG365" si="96">IF(N357="zákl. přenesená",J357,0)</f>
        <v>0</v>
      </c>
      <c r="BH357" s="150">
        <f t="shared" ref="BH357:BH365" si="97">IF(N357="sníž. přenesená",J357,0)</f>
        <v>0</v>
      </c>
      <c r="BI357" s="150">
        <f t="shared" ref="BI357:BI365" si="98">IF(N357="nulová",J357,0)</f>
        <v>0</v>
      </c>
      <c r="BJ357" s="2" t="s">
        <v>18</v>
      </c>
      <c r="BK357" s="150">
        <f t="shared" ref="BK357:BK365" si="99">ROUND(I357*H357,2)</f>
        <v>0</v>
      </c>
      <c r="BL357" s="2" t="s">
        <v>144</v>
      </c>
      <c r="BM357" s="149" t="s">
        <v>1812</v>
      </c>
    </row>
    <row r="358" spans="1:65" s="17" customFormat="1" ht="16.5" customHeight="1">
      <c r="A358" s="13"/>
      <c r="B358" s="142"/>
      <c r="C358" s="226" t="s">
        <v>218</v>
      </c>
      <c r="D358" s="226" t="s">
        <v>140</v>
      </c>
      <c r="E358" s="227" t="s">
        <v>1132</v>
      </c>
      <c r="F358" s="228" t="s">
        <v>1133</v>
      </c>
      <c r="G358" s="229" t="s">
        <v>1111</v>
      </c>
      <c r="H358" s="230">
        <v>24</v>
      </c>
      <c r="I358" s="143"/>
      <c r="J358" s="259">
        <f t="shared" si="90"/>
        <v>0</v>
      </c>
      <c r="K358" s="144"/>
      <c r="L358" s="14"/>
      <c r="M358" s="145"/>
      <c r="N358" s="146" t="s">
        <v>39</v>
      </c>
      <c r="O358" s="147">
        <v>0</v>
      </c>
      <c r="P358" s="147">
        <f t="shared" si="91"/>
        <v>0</v>
      </c>
      <c r="Q358" s="147">
        <v>0</v>
      </c>
      <c r="R358" s="147">
        <f t="shared" si="92"/>
        <v>0</v>
      </c>
      <c r="S358" s="147">
        <v>0</v>
      </c>
      <c r="T358" s="148">
        <f t="shared" si="93"/>
        <v>0</v>
      </c>
      <c r="U358" s="13"/>
      <c r="V358" s="13"/>
      <c r="W358" s="13"/>
      <c r="X358" s="13"/>
      <c r="Y358" s="13"/>
      <c r="Z358" s="13"/>
      <c r="AA358" s="13"/>
      <c r="AB358" s="13"/>
      <c r="AC358" s="13"/>
      <c r="AD358" s="13"/>
      <c r="AE358" s="13"/>
      <c r="AR358" s="149" t="s">
        <v>144</v>
      </c>
      <c r="AT358" s="149" t="s">
        <v>140</v>
      </c>
      <c r="AU358" s="149" t="s">
        <v>18</v>
      </c>
      <c r="AY358" s="2" t="s">
        <v>137</v>
      </c>
      <c r="BE358" s="150">
        <f t="shared" si="94"/>
        <v>0</v>
      </c>
      <c r="BF358" s="150">
        <f t="shared" si="95"/>
        <v>0</v>
      </c>
      <c r="BG358" s="150">
        <f t="shared" si="96"/>
        <v>0</v>
      </c>
      <c r="BH358" s="150">
        <f t="shared" si="97"/>
        <v>0</v>
      </c>
      <c r="BI358" s="150">
        <f t="shared" si="98"/>
        <v>0</v>
      </c>
      <c r="BJ358" s="2" t="s">
        <v>18</v>
      </c>
      <c r="BK358" s="150">
        <f t="shared" si="99"/>
        <v>0</v>
      </c>
      <c r="BL358" s="2" t="s">
        <v>144</v>
      </c>
      <c r="BM358" s="149" t="s">
        <v>1813</v>
      </c>
    </row>
    <row r="359" spans="1:65" s="17" customFormat="1" ht="16.5" customHeight="1">
      <c r="A359" s="13"/>
      <c r="B359" s="142"/>
      <c r="C359" s="226" t="s">
        <v>218</v>
      </c>
      <c r="D359" s="226" t="s">
        <v>140</v>
      </c>
      <c r="E359" s="227" t="s">
        <v>1135</v>
      </c>
      <c r="F359" s="228" t="s">
        <v>1136</v>
      </c>
      <c r="G359" s="229" t="s">
        <v>829</v>
      </c>
      <c r="H359" s="230">
        <v>1</v>
      </c>
      <c r="I359" s="143"/>
      <c r="J359" s="259">
        <f t="shared" si="90"/>
        <v>0</v>
      </c>
      <c r="K359" s="144"/>
      <c r="L359" s="14"/>
      <c r="M359" s="145"/>
      <c r="N359" s="146" t="s">
        <v>39</v>
      </c>
      <c r="O359" s="147">
        <v>0</v>
      </c>
      <c r="P359" s="147">
        <f t="shared" si="91"/>
        <v>0</v>
      </c>
      <c r="Q359" s="147">
        <v>0</v>
      </c>
      <c r="R359" s="147">
        <f t="shared" si="92"/>
        <v>0</v>
      </c>
      <c r="S359" s="147">
        <v>0</v>
      </c>
      <c r="T359" s="148">
        <f t="shared" si="93"/>
        <v>0</v>
      </c>
      <c r="U359" s="13"/>
      <c r="V359" s="13"/>
      <c r="W359" s="13"/>
      <c r="X359" s="13"/>
      <c r="Y359" s="13"/>
      <c r="Z359" s="13"/>
      <c r="AA359" s="13"/>
      <c r="AB359" s="13"/>
      <c r="AC359" s="13"/>
      <c r="AD359" s="13"/>
      <c r="AE359" s="13"/>
      <c r="AR359" s="149" t="s">
        <v>144</v>
      </c>
      <c r="AT359" s="149" t="s">
        <v>140</v>
      </c>
      <c r="AU359" s="149" t="s">
        <v>18</v>
      </c>
      <c r="AY359" s="2" t="s">
        <v>137</v>
      </c>
      <c r="BE359" s="150">
        <f t="shared" si="94"/>
        <v>0</v>
      </c>
      <c r="BF359" s="150">
        <f t="shared" si="95"/>
        <v>0</v>
      </c>
      <c r="BG359" s="150">
        <f t="shared" si="96"/>
        <v>0</v>
      </c>
      <c r="BH359" s="150">
        <f t="shared" si="97"/>
        <v>0</v>
      </c>
      <c r="BI359" s="150">
        <f t="shared" si="98"/>
        <v>0</v>
      </c>
      <c r="BJ359" s="2" t="s">
        <v>18</v>
      </c>
      <c r="BK359" s="150">
        <f t="shared" si="99"/>
        <v>0</v>
      </c>
      <c r="BL359" s="2" t="s">
        <v>144</v>
      </c>
      <c r="BM359" s="149" t="s">
        <v>1814</v>
      </c>
    </row>
    <row r="360" spans="1:65" s="17" customFormat="1" ht="24.2" customHeight="1">
      <c r="A360" s="13"/>
      <c r="B360" s="142"/>
      <c r="C360" s="226" t="s">
        <v>218</v>
      </c>
      <c r="D360" s="226" t="s">
        <v>140</v>
      </c>
      <c r="E360" s="227" t="s">
        <v>1138</v>
      </c>
      <c r="F360" s="228" t="s">
        <v>1139</v>
      </c>
      <c r="G360" s="229" t="s">
        <v>1111</v>
      </c>
      <c r="H360" s="230">
        <v>8</v>
      </c>
      <c r="I360" s="143"/>
      <c r="J360" s="259">
        <f t="shared" si="90"/>
        <v>0</v>
      </c>
      <c r="K360" s="144"/>
      <c r="L360" s="14"/>
      <c r="M360" s="145"/>
      <c r="N360" s="146" t="s">
        <v>39</v>
      </c>
      <c r="O360" s="147">
        <v>0</v>
      </c>
      <c r="P360" s="147">
        <f t="shared" si="91"/>
        <v>0</v>
      </c>
      <c r="Q360" s="147">
        <v>0</v>
      </c>
      <c r="R360" s="147">
        <f t="shared" si="92"/>
        <v>0</v>
      </c>
      <c r="S360" s="147">
        <v>0</v>
      </c>
      <c r="T360" s="148">
        <f t="shared" si="93"/>
        <v>0</v>
      </c>
      <c r="U360" s="13"/>
      <c r="V360" s="13"/>
      <c r="W360" s="13"/>
      <c r="X360" s="13"/>
      <c r="Y360" s="13"/>
      <c r="Z360" s="13"/>
      <c r="AA360" s="13"/>
      <c r="AB360" s="13"/>
      <c r="AC360" s="13"/>
      <c r="AD360" s="13"/>
      <c r="AE360" s="13"/>
      <c r="AR360" s="149" t="s">
        <v>144</v>
      </c>
      <c r="AT360" s="149" t="s">
        <v>140</v>
      </c>
      <c r="AU360" s="149" t="s">
        <v>18</v>
      </c>
      <c r="AY360" s="2" t="s">
        <v>137</v>
      </c>
      <c r="BE360" s="150">
        <f t="shared" si="94"/>
        <v>0</v>
      </c>
      <c r="BF360" s="150">
        <f t="shared" si="95"/>
        <v>0</v>
      </c>
      <c r="BG360" s="150">
        <f t="shared" si="96"/>
        <v>0</v>
      </c>
      <c r="BH360" s="150">
        <f t="shared" si="97"/>
        <v>0</v>
      </c>
      <c r="BI360" s="150">
        <f t="shared" si="98"/>
        <v>0</v>
      </c>
      <c r="BJ360" s="2" t="s">
        <v>18</v>
      </c>
      <c r="BK360" s="150">
        <f t="shared" si="99"/>
        <v>0</v>
      </c>
      <c r="BL360" s="2" t="s">
        <v>144</v>
      </c>
      <c r="BM360" s="149" t="s">
        <v>1815</v>
      </c>
    </row>
    <row r="361" spans="1:65" s="17" customFormat="1" ht="24.2" customHeight="1">
      <c r="A361" s="13"/>
      <c r="B361" s="142"/>
      <c r="C361" s="226" t="s">
        <v>23</v>
      </c>
      <c r="D361" s="226" t="s">
        <v>140</v>
      </c>
      <c r="E361" s="227" t="s">
        <v>1141</v>
      </c>
      <c r="F361" s="228" t="s">
        <v>1142</v>
      </c>
      <c r="G361" s="229" t="s">
        <v>1111</v>
      </c>
      <c r="H361" s="230">
        <v>8</v>
      </c>
      <c r="I361" s="143"/>
      <c r="J361" s="259">
        <f t="shared" si="90"/>
        <v>0</v>
      </c>
      <c r="K361" s="144"/>
      <c r="L361" s="14"/>
      <c r="M361" s="145"/>
      <c r="N361" s="146" t="s">
        <v>39</v>
      </c>
      <c r="O361" s="147">
        <v>0</v>
      </c>
      <c r="P361" s="147">
        <f t="shared" si="91"/>
        <v>0</v>
      </c>
      <c r="Q361" s="147">
        <v>0</v>
      </c>
      <c r="R361" s="147">
        <f t="shared" si="92"/>
        <v>0</v>
      </c>
      <c r="S361" s="147">
        <v>0</v>
      </c>
      <c r="T361" s="148">
        <f t="shared" si="93"/>
        <v>0</v>
      </c>
      <c r="U361" s="13"/>
      <c r="V361" s="13"/>
      <c r="W361" s="13"/>
      <c r="X361" s="13"/>
      <c r="Y361" s="13"/>
      <c r="Z361" s="13"/>
      <c r="AA361" s="13"/>
      <c r="AB361" s="13"/>
      <c r="AC361" s="13"/>
      <c r="AD361" s="13"/>
      <c r="AE361" s="13"/>
      <c r="AR361" s="149" t="s">
        <v>144</v>
      </c>
      <c r="AT361" s="149" t="s">
        <v>140</v>
      </c>
      <c r="AU361" s="149" t="s">
        <v>18</v>
      </c>
      <c r="AY361" s="2" t="s">
        <v>137</v>
      </c>
      <c r="BE361" s="150">
        <f t="shared" si="94"/>
        <v>0</v>
      </c>
      <c r="BF361" s="150">
        <f t="shared" si="95"/>
        <v>0</v>
      </c>
      <c r="BG361" s="150">
        <f t="shared" si="96"/>
        <v>0</v>
      </c>
      <c r="BH361" s="150">
        <f t="shared" si="97"/>
        <v>0</v>
      </c>
      <c r="BI361" s="150">
        <f t="shared" si="98"/>
        <v>0</v>
      </c>
      <c r="BJ361" s="2" t="s">
        <v>18</v>
      </c>
      <c r="BK361" s="150">
        <f t="shared" si="99"/>
        <v>0</v>
      </c>
      <c r="BL361" s="2" t="s">
        <v>144</v>
      </c>
      <c r="BM361" s="149" t="s">
        <v>1816</v>
      </c>
    </row>
    <row r="362" spans="1:65" s="17" customFormat="1" ht="16.5" customHeight="1">
      <c r="A362" s="13"/>
      <c r="B362" s="142"/>
      <c r="C362" s="226" t="s">
        <v>23</v>
      </c>
      <c r="D362" s="226" t="s">
        <v>140</v>
      </c>
      <c r="E362" s="227" t="s">
        <v>1144</v>
      </c>
      <c r="F362" s="228" t="s">
        <v>1145</v>
      </c>
      <c r="G362" s="229" t="s">
        <v>1111</v>
      </c>
      <c r="H362" s="230">
        <v>24</v>
      </c>
      <c r="I362" s="143"/>
      <c r="J362" s="259">
        <f t="shared" si="90"/>
        <v>0</v>
      </c>
      <c r="K362" s="144"/>
      <c r="L362" s="14"/>
      <c r="M362" s="145"/>
      <c r="N362" s="146" t="s">
        <v>39</v>
      </c>
      <c r="O362" s="147">
        <v>0</v>
      </c>
      <c r="P362" s="147">
        <f t="shared" si="91"/>
        <v>0</v>
      </c>
      <c r="Q362" s="147">
        <v>0</v>
      </c>
      <c r="R362" s="147">
        <f t="shared" si="92"/>
        <v>0</v>
      </c>
      <c r="S362" s="147">
        <v>0</v>
      </c>
      <c r="T362" s="148">
        <f t="shared" si="93"/>
        <v>0</v>
      </c>
      <c r="U362" s="13"/>
      <c r="V362" s="13"/>
      <c r="W362" s="13"/>
      <c r="X362" s="13"/>
      <c r="Y362" s="13"/>
      <c r="Z362" s="13"/>
      <c r="AA362" s="13"/>
      <c r="AB362" s="13"/>
      <c r="AC362" s="13"/>
      <c r="AD362" s="13"/>
      <c r="AE362" s="13"/>
      <c r="AR362" s="149" t="s">
        <v>144</v>
      </c>
      <c r="AT362" s="149" t="s">
        <v>140</v>
      </c>
      <c r="AU362" s="149" t="s">
        <v>18</v>
      </c>
      <c r="AY362" s="2" t="s">
        <v>137</v>
      </c>
      <c r="BE362" s="150">
        <f t="shared" si="94"/>
        <v>0</v>
      </c>
      <c r="BF362" s="150">
        <f t="shared" si="95"/>
        <v>0</v>
      </c>
      <c r="BG362" s="150">
        <f t="shared" si="96"/>
        <v>0</v>
      </c>
      <c r="BH362" s="150">
        <f t="shared" si="97"/>
        <v>0</v>
      </c>
      <c r="BI362" s="150">
        <f t="shared" si="98"/>
        <v>0</v>
      </c>
      <c r="BJ362" s="2" t="s">
        <v>18</v>
      </c>
      <c r="BK362" s="150">
        <f t="shared" si="99"/>
        <v>0</v>
      </c>
      <c r="BL362" s="2" t="s">
        <v>144</v>
      </c>
      <c r="BM362" s="149" t="s">
        <v>1817</v>
      </c>
    </row>
    <row r="363" spans="1:65" s="17" customFormat="1" ht="16.5" customHeight="1">
      <c r="A363" s="13"/>
      <c r="B363" s="142"/>
      <c r="C363" s="226" t="s">
        <v>23</v>
      </c>
      <c r="D363" s="226" t="s">
        <v>140</v>
      </c>
      <c r="E363" s="227" t="s">
        <v>1818</v>
      </c>
      <c r="F363" s="228" t="s">
        <v>1148</v>
      </c>
      <c r="G363" s="229" t="s">
        <v>256</v>
      </c>
      <c r="H363" s="230">
        <v>1</v>
      </c>
      <c r="I363" s="143"/>
      <c r="J363" s="259">
        <f t="shared" si="90"/>
        <v>0</v>
      </c>
      <c r="K363" s="144"/>
      <c r="L363" s="14"/>
      <c r="M363" s="145"/>
      <c r="N363" s="146" t="s">
        <v>39</v>
      </c>
      <c r="O363" s="147">
        <v>0</v>
      </c>
      <c r="P363" s="147">
        <f t="shared" si="91"/>
        <v>0</v>
      </c>
      <c r="Q363" s="147">
        <v>0</v>
      </c>
      <c r="R363" s="147">
        <f t="shared" si="92"/>
        <v>0</v>
      </c>
      <c r="S363" s="147">
        <v>0</v>
      </c>
      <c r="T363" s="148">
        <f t="shared" si="93"/>
        <v>0</v>
      </c>
      <c r="U363" s="13"/>
      <c r="V363" s="13"/>
      <c r="W363" s="13"/>
      <c r="X363" s="13"/>
      <c r="Y363" s="13"/>
      <c r="Z363" s="13"/>
      <c r="AA363" s="13"/>
      <c r="AB363" s="13"/>
      <c r="AC363" s="13"/>
      <c r="AD363" s="13"/>
      <c r="AE363" s="13"/>
      <c r="AR363" s="149" t="s">
        <v>144</v>
      </c>
      <c r="AT363" s="149" t="s">
        <v>140</v>
      </c>
      <c r="AU363" s="149" t="s">
        <v>18</v>
      </c>
      <c r="AY363" s="2" t="s">
        <v>137</v>
      </c>
      <c r="BE363" s="150">
        <f t="shared" si="94"/>
        <v>0</v>
      </c>
      <c r="BF363" s="150">
        <f t="shared" si="95"/>
        <v>0</v>
      </c>
      <c r="BG363" s="150">
        <f t="shared" si="96"/>
        <v>0</v>
      </c>
      <c r="BH363" s="150">
        <f t="shared" si="97"/>
        <v>0</v>
      </c>
      <c r="BI363" s="150">
        <f t="shared" si="98"/>
        <v>0</v>
      </c>
      <c r="BJ363" s="2" t="s">
        <v>18</v>
      </c>
      <c r="BK363" s="150">
        <f t="shared" si="99"/>
        <v>0</v>
      </c>
      <c r="BL363" s="2" t="s">
        <v>144</v>
      </c>
      <c r="BM363" s="149" t="s">
        <v>1819</v>
      </c>
    </row>
    <row r="364" spans="1:65" s="17" customFormat="1" ht="16.5" customHeight="1">
      <c r="A364" s="13"/>
      <c r="B364" s="142"/>
      <c r="C364" s="226" t="s">
        <v>23</v>
      </c>
      <c r="D364" s="226" t="s">
        <v>140</v>
      </c>
      <c r="E364" s="227" t="s">
        <v>1820</v>
      </c>
      <c r="F364" s="228" t="s">
        <v>1151</v>
      </c>
      <c r="G364" s="229" t="s">
        <v>256</v>
      </c>
      <c r="H364" s="230">
        <v>1</v>
      </c>
      <c r="I364" s="143"/>
      <c r="J364" s="259">
        <f t="shared" si="90"/>
        <v>0</v>
      </c>
      <c r="K364" s="144"/>
      <c r="L364" s="14"/>
      <c r="M364" s="145"/>
      <c r="N364" s="146" t="s">
        <v>39</v>
      </c>
      <c r="O364" s="147">
        <v>0</v>
      </c>
      <c r="P364" s="147">
        <f t="shared" si="91"/>
        <v>0</v>
      </c>
      <c r="Q364" s="147">
        <v>0</v>
      </c>
      <c r="R364" s="147">
        <f t="shared" si="92"/>
        <v>0</v>
      </c>
      <c r="S364" s="147">
        <v>0</v>
      </c>
      <c r="T364" s="148">
        <f t="shared" si="93"/>
        <v>0</v>
      </c>
      <c r="U364" s="13"/>
      <c r="V364" s="13"/>
      <c r="W364" s="13"/>
      <c r="X364" s="13"/>
      <c r="Y364" s="13"/>
      <c r="Z364" s="13"/>
      <c r="AA364" s="13"/>
      <c r="AB364" s="13"/>
      <c r="AC364" s="13"/>
      <c r="AD364" s="13"/>
      <c r="AE364" s="13"/>
      <c r="AR364" s="149" t="s">
        <v>144</v>
      </c>
      <c r="AT364" s="149" t="s">
        <v>140</v>
      </c>
      <c r="AU364" s="149" t="s">
        <v>18</v>
      </c>
      <c r="AY364" s="2" t="s">
        <v>137</v>
      </c>
      <c r="BE364" s="150">
        <f t="shared" si="94"/>
        <v>0</v>
      </c>
      <c r="BF364" s="150">
        <f t="shared" si="95"/>
        <v>0</v>
      </c>
      <c r="BG364" s="150">
        <f t="shared" si="96"/>
        <v>0</v>
      </c>
      <c r="BH364" s="150">
        <f t="shared" si="97"/>
        <v>0</v>
      </c>
      <c r="BI364" s="150">
        <f t="shared" si="98"/>
        <v>0</v>
      </c>
      <c r="BJ364" s="2" t="s">
        <v>18</v>
      </c>
      <c r="BK364" s="150">
        <f t="shared" si="99"/>
        <v>0</v>
      </c>
      <c r="BL364" s="2" t="s">
        <v>144</v>
      </c>
      <c r="BM364" s="149" t="s">
        <v>1821</v>
      </c>
    </row>
    <row r="365" spans="1:65" s="17" customFormat="1" ht="16.5" customHeight="1">
      <c r="A365" s="13"/>
      <c r="B365" s="142"/>
      <c r="C365" s="226" t="s">
        <v>23</v>
      </c>
      <c r="D365" s="226" t="s">
        <v>140</v>
      </c>
      <c r="E365" s="227" t="s">
        <v>1153</v>
      </c>
      <c r="F365" s="228" t="s">
        <v>1154</v>
      </c>
      <c r="G365" s="229" t="s">
        <v>1111</v>
      </c>
      <c r="H365" s="230">
        <v>40</v>
      </c>
      <c r="I365" s="143"/>
      <c r="J365" s="259">
        <f t="shared" si="90"/>
        <v>0</v>
      </c>
      <c r="K365" s="144"/>
      <c r="L365" s="14"/>
      <c r="M365" s="168"/>
      <c r="N365" s="169" t="s">
        <v>39</v>
      </c>
      <c r="O365" s="170">
        <v>0</v>
      </c>
      <c r="P365" s="170">
        <f t="shared" si="91"/>
        <v>0</v>
      </c>
      <c r="Q365" s="170">
        <v>0</v>
      </c>
      <c r="R365" s="170">
        <f t="shared" si="92"/>
        <v>0</v>
      </c>
      <c r="S365" s="170">
        <v>0</v>
      </c>
      <c r="T365" s="171">
        <f t="shared" si="93"/>
        <v>0</v>
      </c>
      <c r="U365" s="13"/>
      <c r="V365" s="13"/>
      <c r="W365" s="13"/>
      <c r="X365" s="13"/>
      <c r="Y365" s="13"/>
      <c r="Z365" s="13"/>
      <c r="AA365" s="13"/>
      <c r="AB365" s="13"/>
      <c r="AC365" s="13"/>
      <c r="AD365" s="13"/>
      <c r="AE365" s="13"/>
      <c r="AR365" s="149" t="s">
        <v>144</v>
      </c>
      <c r="AT365" s="149" t="s">
        <v>140</v>
      </c>
      <c r="AU365" s="149" t="s">
        <v>18</v>
      </c>
      <c r="AY365" s="2" t="s">
        <v>137</v>
      </c>
      <c r="BE365" s="150">
        <f t="shared" si="94"/>
        <v>0</v>
      </c>
      <c r="BF365" s="150">
        <f t="shared" si="95"/>
        <v>0</v>
      </c>
      <c r="BG365" s="150">
        <f t="shared" si="96"/>
        <v>0</v>
      </c>
      <c r="BH365" s="150">
        <f t="shared" si="97"/>
        <v>0</v>
      </c>
      <c r="BI365" s="150">
        <f t="shared" si="98"/>
        <v>0</v>
      </c>
      <c r="BJ365" s="2" t="s">
        <v>18</v>
      </c>
      <c r="BK365" s="150">
        <f t="shared" si="99"/>
        <v>0</v>
      </c>
      <c r="BL365" s="2" t="s">
        <v>144</v>
      </c>
      <c r="BM365" s="149" t="s">
        <v>1822</v>
      </c>
    </row>
    <row r="366" spans="1:65" s="17" customFormat="1" ht="6.95" customHeight="1">
      <c r="A366" s="13"/>
      <c r="B366" s="29"/>
      <c r="C366" s="30"/>
      <c r="D366" s="30"/>
      <c r="E366" s="30"/>
      <c r="F366" s="30"/>
      <c r="G366" s="30"/>
      <c r="H366" s="30"/>
      <c r="I366" s="30"/>
      <c r="J366" s="30"/>
      <c r="K366" s="30"/>
      <c r="L366" s="14"/>
      <c r="M366" s="13"/>
      <c r="O366" s="13"/>
      <c r="P366" s="13"/>
      <c r="Q366" s="13"/>
      <c r="R366" s="13"/>
      <c r="S366" s="13"/>
      <c r="T366" s="13"/>
      <c r="U366" s="13"/>
      <c r="V366" s="13"/>
      <c r="W366" s="13"/>
      <c r="X366" s="13"/>
      <c r="Y366" s="13"/>
      <c r="Z366" s="13"/>
      <c r="AA366" s="13"/>
      <c r="AB366" s="13"/>
      <c r="AC366" s="13"/>
      <c r="AD366" s="13"/>
      <c r="AE366" s="13"/>
    </row>
  </sheetData>
  <sheetProtection algorithmName="SHA-512" hashValue="y9hyck4AQsmVvxcogKGa4/4yusJP2jWRL6TkMrOb3YCKESTkDhGUgzJIZ8eKtQIqw/q7rQ3UJRniksNmdm5dRw==" saltValue="6MOVF5TAFCG8lLMgCa0zoQ==" spinCount="100000" sheet="1" objects="1" scenarios="1" selectLockedCells="1"/>
  <autoFilter ref="C128:K365"/>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70"/>
  <sheetViews>
    <sheetView showGridLines="0" topLeftCell="A196" zoomScaleNormal="100" workbookViewId="0">
      <selection activeCell="I133" sqref="I133"/>
    </sheetView>
  </sheetViews>
  <sheetFormatPr defaultColWidth="8.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c r="A1" s="83"/>
    </row>
    <row r="2" spans="1:46" ht="36.950000000000003" customHeight="1">
      <c r="L2" s="261" t="s">
        <v>4</v>
      </c>
      <c r="M2" s="261"/>
      <c r="N2" s="261"/>
      <c r="O2" s="261"/>
      <c r="P2" s="261"/>
      <c r="Q2" s="261"/>
      <c r="R2" s="261"/>
      <c r="S2" s="261"/>
      <c r="T2" s="261"/>
      <c r="U2" s="261"/>
      <c r="V2" s="261"/>
      <c r="AT2" s="2" t="s">
        <v>99</v>
      </c>
    </row>
    <row r="3" spans="1:46" ht="6.95" customHeight="1">
      <c r="B3" s="3"/>
      <c r="C3" s="4"/>
      <c r="D3" s="4"/>
      <c r="E3" s="4"/>
      <c r="F3" s="4"/>
      <c r="G3" s="4"/>
      <c r="H3" s="4"/>
      <c r="I3" s="4"/>
      <c r="J3" s="4"/>
      <c r="K3" s="4"/>
      <c r="L3" s="5"/>
      <c r="AT3" s="2" t="s">
        <v>85</v>
      </c>
    </row>
    <row r="4" spans="1:46" ht="24.95" customHeight="1">
      <c r="B4" s="5"/>
      <c r="D4" s="6" t="s">
        <v>103</v>
      </c>
      <c r="L4" s="5"/>
      <c r="M4" s="84" t="s">
        <v>9</v>
      </c>
      <c r="AT4" s="2" t="s">
        <v>2</v>
      </c>
    </row>
    <row r="5" spans="1:46" ht="6.95" customHeight="1">
      <c r="B5" s="5"/>
      <c r="L5" s="5"/>
    </row>
    <row r="6" spans="1:46" ht="12" customHeight="1">
      <c r="B6" s="5"/>
      <c r="D6" s="10" t="s">
        <v>13</v>
      </c>
      <c r="L6" s="5"/>
    </row>
    <row r="7" spans="1:46" ht="16.5" customHeight="1">
      <c r="B7" s="5"/>
      <c r="E7" s="289" t="str">
        <f>'Rekapitulace stavby'!K6</f>
        <v>Infastruktrura pro elektromobilitu II, část 3 Lokalita Vítkovická</v>
      </c>
      <c r="F7" s="289"/>
      <c r="G7" s="289"/>
      <c r="H7" s="289"/>
      <c r="L7" s="5"/>
    </row>
    <row r="8" spans="1:46" s="17" customFormat="1" ht="12" customHeight="1">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c r="A9" s="13"/>
      <c r="B9" s="14"/>
      <c r="C9" s="13"/>
      <c r="D9" s="13"/>
      <c r="E9" s="271" t="s">
        <v>1823</v>
      </c>
      <c r="F9" s="271"/>
      <c r="G9" s="271"/>
      <c r="H9" s="271"/>
      <c r="I9" s="13"/>
      <c r="J9" s="13"/>
      <c r="K9" s="13"/>
      <c r="L9" s="24"/>
      <c r="S9" s="13"/>
      <c r="T9" s="13"/>
      <c r="U9" s="13"/>
      <c r="V9" s="13"/>
      <c r="W9" s="13"/>
      <c r="X9" s="13"/>
      <c r="Y9" s="13"/>
      <c r="Z9" s="13"/>
      <c r="AA9" s="13"/>
      <c r="AB9" s="13"/>
      <c r="AC9" s="13"/>
      <c r="AD9" s="13"/>
      <c r="AE9" s="13"/>
    </row>
    <row r="10" spans="1:46" s="17" customFormat="1">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c r="A33" s="13"/>
      <c r="B33" s="14"/>
      <c r="C33" s="13"/>
      <c r="D33" s="93" t="s">
        <v>38</v>
      </c>
      <c r="E33" s="10" t="s">
        <v>39</v>
      </c>
      <c r="F33" s="94">
        <f>ROUND((SUM(BE129:BE269)),  2)</f>
        <v>0</v>
      </c>
      <c r="G33" s="13"/>
      <c r="H33" s="13"/>
      <c r="I33" s="95">
        <v>0.21</v>
      </c>
      <c r="J33" s="94">
        <f>ROUND(((SUM(BE129:BE269))*I33),  2)</f>
        <v>0</v>
      </c>
      <c r="K33" s="13"/>
      <c r="L33" s="24"/>
      <c r="S33" s="13"/>
      <c r="T33" s="13"/>
      <c r="U33" s="13"/>
      <c r="V33" s="13"/>
      <c r="W33" s="13"/>
      <c r="X33" s="13"/>
      <c r="Y33" s="13"/>
      <c r="Z33" s="13"/>
      <c r="AA33" s="13"/>
      <c r="AB33" s="13"/>
      <c r="AC33" s="13"/>
      <c r="AD33" s="13"/>
      <c r="AE33" s="13"/>
    </row>
    <row r="34" spans="1:31" s="17" customFormat="1" ht="14.45" customHeight="1">
      <c r="A34" s="13"/>
      <c r="B34" s="14"/>
      <c r="C34" s="13"/>
      <c r="D34" s="13"/>
      <c r="E34" s="10" t="s">
        <v>40</v>
      </c>
      <c r="F34" s="94">
        <f>ROUND((SUM(BF129:BF269)),  2)</f>
        <v>0</v>
      </c>
      <c r="G34" s="13"/>
      <c r="H34" s="13"/>
      <c r="I34" s="95">
        <v>0.15</v>
      </c>
      <c r="J34" s="94">
        <f>ROUND(((SUM(BF129:BF269))*I34),  2)</f>
        <v>0</v>
      </c>
      <c r="K34" s="13"/>
      <c r="L34" s="24"/>
      <c r="S34" s="13"/>
      <c r="T34" s="13"/>
      <c r="U34" s="13"/>
      <c r="V34" s="13"/>
      <c r="W34" s="13"/>
      <c r="X34" s="13"/>
      <c r="Y34" s="13"/>
      <c r="Z34" s="13"/>
      <c r="AA34" s="13"/>
      <c r="AB34" s="13"/>
      <c r="AC34" s="13"/>
      <c r="AD34" s="13"/>
      <c r="AE34" s="13"/>
    </row>
    <row r="35" spans="1:31" s="17" customFormat="1" ht="14.45" hidden="1" customHeight="1">
      <c r="A35" s="13"/>
      <c r="B35" s="14"/>
      <c r="C35" s="13"/>
      <c r="D35" s="13"/>
      <c r="E35" s="10" t="s">
        <v>41</v>
      </c>
      <c r="F35" s="94">
        <f>ROUND((SUM(BG129:BG269)),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c r="A36" s="13"/>
      <c r="B36" s="14"/>
      <c r="C36" s="13"/>
      <c r="D36" s="13"/>
      <c r="E36" s="10" t="s">
        <v>42</v>
      </c>
      <c r="F36" s="94">
        <f>ROUND((SUM(BH129:BH269)),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c r="A37" s="13"/>
      <c r="B37" s="14"/>
      <c r="C37" s="13"/>
      <c r="D37" s="13"/>
      <c r="E37" s="10" t="s">
        <v>43</v>
      </c>
      <c r="F37" s="94">
        <f>ROUND((SUM(BI129:BI269)),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c r="B41" s="5"/>
      <c r="L41" s="5"/>
    </row>
    <row r="42" spans="1:31" ht="14.45" customHeight="1">
      <c r="B42" s="5"/>
      <c r="L42" s="5"/>
    </row>
    <row r="43" spans="1:31" ht="14.45" customHeight="1">
      <c r="B43" s="5"/>
      <c r="L43" s="5"/>
    </row>
    <row r="44" spans="1:31" ht="14.45" customHeight="1">
      <c r="B44" s="5"/>
      <c r="L44" s="5"/>
    </row>
    <row r="45" spans="1:31" ht="14.45" customHeight="1">
      <c r="B45" s="5"/>
      <c r="L45" s="5"/>
    </row>
    <row r="46" spans="1:31" ht="14.45" customHeight="1">
      <c r="B46" s="5"/>
      <c r="L46" s="5"/>
    </row>
    <row r="47" spans="1:31" ht="14.45" customHeight="1">
      <c r="B47" s="5"/>
      <c r="L47" s="5"/>
    </row>
    <row r="48" spans="1:31" ht="14.45" customHeight="1">
      <c r="B48" s="5"/>
      <c r="L48" s="5"/>
    </row>
    <row r="49" spans="1:31" ht="14.45" customHeight="1">
      <c r="B49" s="5"/>
      <c r="L49" s="5"/>
    </row>
    <row r="50" spans="1:31" s="17" customFormat="1" ht="14.45" customHeight="1">
      <c r="B50" s="24"/>
      <c r="D50" s="25" t="s">
        <v>47</v>
      </c>
      <c r="E50" s="26"/>
      <c r="F50" s="26"/>
      <c r="G50" s="25" t="s">
        <v>48</v>
      </c>
      <c r="H50" s="26"/>
      <c r="I50" s="26"/>
      <c r="J50" s="26"/>
      <c r="K50" s="26"/>
      <c r="L50" s="24"/>
    </row>
    <row r="51" spans="1:31">
      <c r="B51" s="5"/>
      <c r="L51" s="5"/>
    </row>
    <row r="52" spans="1:31">
      <c r="B52" s="5"/>
      <c r="L52" s="5"/>
    </row>
    <row r="53" spans="1:31">
      <c r="B53" s="5"/>
      <c r="L53" s="5"/>
    </row>
    <row r="54" spans="1:31">
      <c r="B54" s="5"/>
      <c r="L54" s="5"/>
    </row>
    <row r="55" spans="1:31">
      <c r="B55" s="5"/>
      <c r="L55" s="5"/>
    </row>
    <row r="56" spans="1:31">
      <c r="B56" s="5"/>
      <c r="L56" s="5"/>
    </row>
    <row r="57" spans="1:31">
      <c r="B57" s="5"/>
      <c r="L57" s="5"/>
    </row>
    <row r="58" spans="1:31">
      <c r="B58" s="5"/>
      <c r="L58" s="5"/>
    </row>
    <row r="59" spans="1:31">
      <c r="B59" s="5"/>
      <c r="L59" s="5"/>
    </row>
    <row r="60" spans="1:31">
      <c r="B60" s="5"/>
      <c r="L60" s="5"/>
    </row>
    <row r="61" spans="1:31" s="17" customFormat="1" ht="12.7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c r="B62" s="5"/>
      <c r="L62" s="5"/>
    </row>
    <row r="63" spans="1:31">
      <c r="B63" s="5"/>
      <c r="L63" s="5"/>
    </row>
    <row r="64" spans="1:31">
      <c r="B64" s="5"/>
      <c r="L64" s="5"/>
    </row>
    <row r="65" spans="1:31" s="17" customFormat="1" ht="12.7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c r="B66" s="5"/>
      <c r="L66" s="5"/>
    </row>
    <row r="67" spans="1:31">
      <c r="B67" s="5"/>
      <c r="L67" s="5"/>
    </row>
    <row r="68" spans="1:31">
      <c r="B68" s="5"/>
      <c r="L68" s="5"/>
    </row>
    <row r="69" spans="1:31">
      <c r="B69" s="5"/>
      <c r="L69" s="5"/>
    </row>
    <row r="70" spans="1:31">
      <c r="B70" s="5"/>
      <c r="L70" s="5"/>
    </row>
    <row r="71" spans="1:31">
      <c r="B71" s="5"/>
      <c r="L71" s="5"/>
    </row>
    <row r="72" spans="1:31">
      <c r="B72" s="5"/>
      <c r="L72" s="5"/>
    </row>
    <row r="73" spans="1:31">
      <c r="B73" s="5"/>
      <c r="L73" s="5"/>
    </row>
    <row r="74" spans="1:31">
      <c r="B74" s="5"/>
      <c r="L74" s="5"/>
    </row>
    <row r="75" spans="1:31">
      <c r="B75" s="5"/>
      <c r="L75" s="5"/>
    </row>
    <row r="76" spans="1:31" s="17" customFormat="1" ht="12.7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c r="A87" s="13"/>
      <c r="B87" s="14"/>
      <c r="C87" s="13"/>
      <c r="D87" s="13"/>
      <c r="E87" s="271" t="str">
        <f>E9</f>
        <v>04 - SO 04 Rozvody SLP, kamerový systém</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c r="B97" s="109"/>
      <c r="D97" s="110" t="s">
        <v>1211</v>
      </c>
      <c r="E97" s="111"/>
      <c r="F97" s="111"/>
      <c r="G97" s="111"/>
      <c r="H97" s="111"/>
      <c r="I97" s="111"/>
      <c r="J97" s="112">
        <f>J130</f>
        <v>0</v>
      </c>
      <c r="L97" s="109"/>
    </row>
    <row r="98" spans="1:31" s="73" customFormat="1" ht="19.899999999999999" customHeight="1">
      <c r="B98" s="113"/>
      <c r="D98" s="114" t="s">
        <v>1824</v>
      </c>
      <c r="E98" s="115"/>
      <c r="F98" s="115"/>
      <c r="G98" s="115"/>
      <c r="H98" s="115"/>
      <c r="I98" s="115"/>
      <c r="J98" s="116">
        <f>J131</f>
        <v>0</v>
      </c>
      <c r="L98" s="113"/>
    </row>
    <row r="99" spans="1:31" s="108" customFormat="1" ht="24.95" customHeight="1">
      <c r="B99" s="109"/>
      <c r="D99" s="110" t="s">
        <v>1825</v>
      </c>
      <c r="E99" s="111"/>
      <c r="F99" s="111"/>
      <c r="G99" s="111"/>
      <c r="H99" s="111"/>
      <c r="I99" s="111"/>
      <c r="J99" s="112">
        <f>J153</f>
        <v>0</v>
      </c>
      <c r="L99" s="109"/>
    </row>
    <row r="100" spans="1:31" s="108" customFormat="1" ht="24.95" customHeight="1">
      <c r="B100" s="109"/>
      <c r="D100" s="110" t="s">
        <v>1826</v>
      </c>
      <c r="E100" s="111"/>
      <c r="F100" s="111"/>
      <c r="G100" s="111"/>
      <c r="H100" s="111"/>
      <c r="I100" s="111"/>
      <c r="J100" s="112">
        <f>J160</f>
        <v>0</v>
      </c>
      <c r="L100" s="109"/>
    </row>
    <row r="101" spans="1:31" s="108" customFormat="1" ht="24.95" customHeight="1">
      <c r="B101" s="109"/>
      <c r="D101" s="110" t="s">
        <v>1827</v>
      </c>
      <c r="E101" s="111"/>
      <c r="F101" s="111"/>
      <c r="G101" s="111"/>
      <c r="H101" s="111"/>
      <c r="I101" s="111"/>
      <c r="J101" s="112">
        <f>J179</f>
        <v>0</v>
      </c>
      <c r="L101" s="109"/>
    </row>
    <row r="102" spans="1:31" s="108" customFormat="1" ht="24.95" customHeight="1">
      <c r="B102" s="109"/>
      <c r="D102" s="110" t="s">
        <v>1828</v>
      </c>
      <c r="E102" s="111"/>
      <c r="F102" s="111"/>
      <c r="G102" s="111"/>
      <c r="H102" s="111"/>
      <c r="I102" s="111"/>
      <c r="J102" s="112">
        <f>J182</f>
        <v>0</v>
      </c>
      <c r="L102" s="109"/>
    </row>
    <row r="103" spans="1:31" s="108" customFormat="1" ht="24.95" customHeight="1">
      <c r="B103" s="109"/>
      <c r="D103" s="110" t="s">
        <v>1829</v>
      </c>
      <c r="E103" s="111"/>
      <c r="F103" s="111"/>
      <c r="G103" s="111"/>
      <c r="H103" s="111"/>
      <c r="I103" s="111"/>
      <c r="J103" s="112">
        <f>J188</f>
        <v>0</v>
      </c>
      <c r="L103" s="109"/>
    </row>
    <row r="104" spans="1:31" s="73" customFormat="1" ht="19.899999999999999" customHeight="1">
      <c r="B104" s="113"/>
      <c r="D104" s="114" t="s">
        <v>1830</v>
      </c>
      <c r="E104" s="115"/>
      <c r="F104" s="115"/>
      <c r="G104" s="115"/>
      <c r="H104" s="115"/>
      <c r="I104" s="115"/>
      <c r="J104" s="116">
        <f>J189</f>
        <v>0</v>
      </c>
      <c r="L104" s="113"/>
    </row>
    <row r="105" spans="1:31" s="73" customFormat="1" ht="19.899999999999999" customHeight="1">
      <c r="B105" s="113"/>
      <c r="D105" s="114" t="s">
        <v>1831</v>
      </c>
      <c r="E105" s="115"/>
      <c r="F105" s="115"/>
      <c r="G105" s="115"/>
      <c r="H105" s="115"/>
      <c r="I105" s="115"/>
      <c r="J105" s="116">
        <f>J200</f>
        <v>0</v>
      </c>
      <c r="L105" s="113"/>
    </row>
    <row r="106" spans="1:31" s="73" customFormat="1" ht="19.899999999999999" customHeight="1">
      <c r="B106" s="113"/>
      <c r="D106" s="114" t="s">
        <v>1832</v>
      </c>
      <c r="E106" s="115"/>
      <c r="F106" s="115"/>
      <c r="G106" s="115"/>
      <c r="H106" s="115"/>
      <c r="I106" s="115"/>
      <c r="J106" s="116">
        <f>J204</f>
        <v>0</v>
      </c>
      <c r="L106" s="113"/>
    </row>
    <row r="107" spans="1:31" s="108" customFormat="1" ht="24.95" customHeight="1">
      <c r="B107" s="109"/>
      <c r="D107" s="110" t="s">
        <v>1833</v>
      </c>
      <c r="E107" s="111"/>
      <c r="F107" s="111"/>
      <c r="G107" s="111"/>
      <c r="H107" s="111"/>
      <c r="I107" s="111"/>
      <c r="J107" s="112">
        <f>J207</f>
        <v>0</v>
      </c>
      <c r="L107" s="109"/>
    </row>
    <row r="108" spans="1:31" s="108" customFormat="1" ht="24.95" customHeight="1">
      <c r="B108" s="109"/>
      <c r="D108" s="110" t="s">
        <v>1834</v>
      </c>
      <c r="E108" s="111"/>
      <c r="F108" s="111"/>
      <c r="G108" s="111"/>
      <c r="H108" s="111"/>
      <c r="I108" s="111"/>
      <c r="J108" s="112">
        <f>J246</f>
        <v>0</v>
      </c>
      <c r="L108" s="109"/>
    </row>
    <row r="109" spans="1:31" s="108" customFormat="1" ht="24.95" customHeight="1">
      <c r="B109" s="109"/>
      <c r="D109" s="110" t="s">
        <v>1835</v>
      </c>
      <c r="E109" s="111"/>
      <c r="F109" s="111"/>
      <c r="G109" s="111"/>
      <c r="H109" s="111"/>
      <c r="I109" s="111"/>
      <c r="J109" s="112">
        <f>J260</f>
        <v>0</v>
      </c>
      <c r="L109" s="109"/>
    </row>
    <row r="110" spans="1:31" s="17" customFormat="1" ht="21.95" customHeight="1">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c r="A121" s="13"/>
      <c r="B121" s="14"/>
      <c r="C121" s="13"/>
      <c r="D121" s="13"/>
      <c r="E121" s="271" t="str">
        <f>E9</f>
        <v>04 - SO 04 Rozvody SLP, kamerový systém</v>
      </c>
      <c r="F121" s="271"/>
      <c r="G121" s="271"/>
      <c r="H121" s="271"/>
      <c r="I121" s="13"/>
      <c r="J121" s="13"/>
      <c r="K121" s="13"/>
      <c r="L121" s="24"/>
      <c r="S121" s="13"/>
      <c r="T121" s="13"/>
      <c r="U121" s="13"/>
      <c r="V121" s="13"/>
      <c r="W121" s="13"/>
      <c r="X121" s="13"/>
      <c r="Y121" s="13"/>
      <c r="Z121" s="13"/>
      <c r="AA121" s="13"/>
      <c r="AB121" s="13"/>
      <c r="AC121" s="13"/>
      <c r="AD121" s="13"/>
      <c r="AE121" s="13"/>
    </row>
    <row r="122" spans="1:31" s="17" customFormat="1" ht="6.95" customHeight="1">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c r="A129" s="13"/>
      <c r="B129" s="14"/>
      <c r="C129" s="53" t="s">
        <v>134</v>
      </c>
      <c r="D129" s="13"/>
      <c r="E129" s="13"/>
      <c r="F129" s="13"/>
      <c r="G129" s="13"/>
      <c r="H129" s="13"/>
      <c r="I129" s="13"/>
      <c r="J129" s="125">
        <f>BK129</f>
        <v>0</v>
      </c>
      <c r="K129" s="13"/>
      <c r="L129" s="14"/>
      <c r="M129" s="48"/>
      <c r="N129" s="39"/>
      <c r="O129" s="49"/>
      <c r="P129" s="126">
        <f>P130+P153+P160+P179+P182+P188+P207+P246+P260</f>
        <v>0</v>
      </c>
      <c r="Q129" s="49"/>
      <c r="R129" s="126">
        <f>R130+R153+R160+R179+R182+R188+R207+R246+R260</f>
        <v>0</v>
      </c>
      <c r="S129" s="49"/>
      <c r="T129" s="127">
        <f>T130+T153+T160+T179+T182+T188+T207+T246+T260</f>
        <v>0</v>
      </c>
      <c r="U129" s="13"/>
      <c r="V129" s="13"/>
      <c r="W129" s="13"/>
      <c r="X129" s="13"/>
      <c r="Y129" s="13"/>
      <c r="Z129" s="13"/>
      <c r="AA129" s="13"/>
      <c r="AB129" s="13"/>
      <c r="AC129" s="13"/>
      <c r="AD129" s="13"/>
      <c r="AE129" s="13"/>
      <c r="AT129" s="2" t="s">
        <v>73</v>
      </c>
      <c r="AU129" s="2" t="s">
        <v>112</v>
      </c>
      <c r="BK129" s="128">
        <f>BK130+BK153+BK160+BK179+BK182+BK188+BK207+BK246+BK260</f>
        <v>0</v>
      </c>
    </row>
    <row r="130" spans="1:65" s="129" customFormat="1" ht="25.9" customHeight="1">
      <c r="B130" s="130"/>
      <c r="D130" s="131" t="s">
        <v>73</v>
      </c>
      <c r="E130" s="132" t="s">
        <v>659</v>
      </c>
      <c r="F130" s="132" t="s">
        <v>1223</v>
      </c>
      <c r="J130" s="133">
        <f>BK130</f>
        <v>0</v>
      </c>
      <c r="L130" s="130"/>
      <c r="M130" s="134"/>
      <c r="N130" s="135"/>
      <c r="O130" s="135"/>
      <c r="P130" s="136">
        <f>P131</f>
        <v>0</v>
      </c>
      <c r="Q130" s="135"/>
      <c r="R130" s="136">
        <f>R131</f>
        <v>0</v>
      </c>
      <c r="S130" s="135"/>
      <c r="T130" s="137">
        <f>T131</f>
        <v>0</v>
      </c>
      <c r="AR130" s="131" t="s">
        <v>18</v>
      </c>
      <c r="AT130" s="138" t="s">
        <v>73</v>
      </c>
      <c r="AU130" s="138" t="s">
        <v>74</v>
      </c>
      <c r="AY130" s="131" t="s">
        <v>137</v>
      </c>
      <c r="BK130" s="139">
        <f>BK131</f>
        <v>0</v>
      </c>
    </row>
    <row r="131" spans="1:65" s="129" customFormat="1" ht="22.9" customHeight="1">
      <c r="B131" s="130"/>
      <c r="D131" s="131" t="s">
        <v>73</v>
      </c>
      <c r="E131" s="140" t="s">
        <v>763</v>
      </c>
      <c r="F131" s="140" t="s">
        <v>1836</v>
      </c>
      <c r="J131" s="141">
        <f>BK131</f>
        <v>0</v>
      </c>
      <c r="L131" s="130"/>
      <c r="M131" s="134"/>
      <c r="N131" s="135"/>
      <c r="O131" s="135"/>
      <c r="P131" s="136">
        <f>SUM(P132:P152)</f>
        <v>0</v>
      </c>
      <c r="Q131" s="135"/>
      <c r="R131" s="136">
        <f>SUM(R132:R152)</f>
        <v>0</v>
      </c>
      <c r="S131" s="135"/>
      <c r="T131" s="137">
        <f>SUM(T132:T152)</f>
        <v>0</v>
      </c>
      <c r="AR131" s="131" t="s">
        <v>18</v>
      </c>
      <c r="AT131" s="138" t="s">
        <v>73</v>
      </c>
      <c r="AU131" s="138" t="s">
        <v>18</v>
      </c>
      <c r="AY131" s="131" t="s">
        <v>137</v>
      </c>
      <c r="BK131" s="139">
        <f>SUM(BK132:BK152)</f>
        <v>0</v>
      </c>
    </row>
    <row r="132" spans="1:65" s="17" customFormat="1" ht="44.25" customHeight="1">
      <c r="A132" s="13"/>
      <c r="B132" s="142"/>
      <c r="C132" s="242" t="s">
        <v>74</v>
      </c>
      <c r="D132" s="242" t="s">
        <v>191</v>
      </c>
      <c r="E132" s="243" t="s">
        <v>1837</v>
      </c>
      <c r="F132" s="244" t="s">
        <v>1838</v>
      </c>
      <c r="G132" s="245" t="s">
        <v>256</v>
      </c>
      <c r="H132" s="246">
        <v>1</v>
      </c>
      <c r="I132" s="163"/>
      <c r="J132" s="260">
        <f t="shared" ref="J132:J152" si="0">ROUND(I132*H132,2)</f>
        <v>0</v>
      </c>
      <c r="K132" s="164"/>
      <c r="L132" s="165"/>
      <c r="M132" s="166"/>
      <c r="N132" s="167" t="s">
        <v>39</v>
      </c>
      <c r="O132" s="147">
        <v>0</v>
      </c>
      <c r="P132" s="147">
        <f t="shared" ref="P132:P152" si="1">O132*H132</f>
        <v>0</v>
      </c>
      <c r="Q132" s="147">
        <v>0</v>
      </c>
      <c r="R132" s="147">
        <f t="shared" ref="R132:R152" si="2">Q132*H132</f>
        <v>0</v>
      </c>
      <c r="S132" s="147">
        <v>0</v>
      </c>
      <c r="T132" s="148">
        <f t="shared" ref="T132:T152"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52" si="4">IF(N132="základní",J132,0)</f>
        <v>0</v>
      </c>
      <c r="BF132" s="150">
        <f t="shared" ref="BF132:BF152" si="5">IF(N132="snížená",J132,0)</f>
        <v>0</v>
      </c>
      <c r="BG132" s="150">
        <f t="shared" ref="BG132:BG152" si="6">IF(N132="zákl. přenesená",J132,0)</f>
        <v>0</v>
      </c>
      <c r="BH132" s="150">
        <f t="shared" ref="BH132:BH152" si="7">IF(N132="sníž. přenesená",J132,0)</f>
        <v>0</v>
      </c>
      <c r="BI132" s="150">
        <f t="shared" ref="BI132:BI152" si="8">IF(N132="nulová",J132,0)</f>
        <v>0</v>
      </c>
      <c r="BJ132" s="2" t="s">
        <v>18</v>
      </c>
      <c r="BK132" s="150">
        <f t="shared" ref="BK132:BK152" si="9">ROUND(I132*H132,2)</f>
        <v>0</v>
      </c>
      <c r="BL132" s="2" t="s">
        <v>144</v>
      </c>
      <c r="BM132" s="149" t="s">
        <v>1839</v>
      </c>
    </row>
    <row r="133" spans="1:65" s="17" customFormat="1" ht="16.5" customHeight="1">
      <c r="A133" s="13"/>
      <c r="B133" s="142"/>
      <c r="C133" s="242" t="s">
        <v>74</v>
      </c>
      <c r="D133" s="242" t="s">
        <v>191</v>
      </c>
      <c r="E133" s="243" t="s">
        <v>1840</v>
      </c>
      <c r="F133" s="244" t="s">
        <v>1841</v>
      </c>
      <c r="G133" s="245" t="s">
        <v>256</v>
      </c>
      <c r="H133" s="246">
        <v>1</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1842</v>
      </c>
    </row>
    <row r="134" spans="1:65" s="17" customFormat="1" ht="16.5" customHeight="1">
      <c r="A134" s="13"/>
      <c r="B134" s="142"/>
      <c r="C134" s="242" t="s">
        <v>74</v>
      </c>
      <c r="D134" s="242" t="s">
        <v>191</v>
      </c>
      <c r="E134" s="243" t="s">
        <v>1843</v>
      </c>
      <c r="F134" s="244" t="s">
        <v>1844</v>
      </c>
      <c r="G134" s="245" t="s">
        <v>256</v>
      </c>
      <c r="H134" s="246">
        <v>2</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1845</v>
      </c>
    </row>
    <row r="135" spans="1:65" s="17" customFormat="1" ht="16.5" customHeight="1">
      <c r="A135" s="13"/>
      <c r="B135" s="142"/>
      <c r="C135" s="242" t="s">
        <v>74</v>
      </c>
      <c r="D135" s="242" t="s">
        <v>191</v>
      </c>
      <c r="E135" s="243" t="s">
        <v>1846</v>
      </c>
      <c r="F135" s="244" t="s">
        <v>1847</v>
      </c>
      <c r="G135" s="245" t="s">
        <v>256</v>
      </c>
      <c r="H135" s="246">
        <v>2</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1848</v>
      </c>
    </row>
    <row r="136" spans="1:65" s="17" customFormat="1" ht="16.5" customHeight="1">
      <c r="A136" s="13"/>
      <c r="B136" s="142"/>
      <c r="C136" s="242" t="s">
        <v>74</v>
      </c>
      <c r="D136" s="242" t="s">
        <v>191</v>
      </c>
      <c r="E136" s="243" t="s">
        <v>1849</v>
      </c>
      <c r="F136" s="244" t="s">
        <v>1850</v>
      </c>
      <c r="G136" s="245" t="s">
        <v>256</v>
      </c>
      <c r="H136" s="246">
        <v>1</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1851</v>
      </c>
    </row>
    <row r="137" spans="1:65" s="17" customFormat="1" ht="16.5" customHeight="1">
      <c r="A137" s="13"/>
      <c r="B137" s="142"/>
      <c r="C137" s="242" t="s">
        <v>74</v>
      </c>
      <c r="D137" s="242" t="s">
        <v>191</v>
      </c>
      <c r="E137" s="243" t="s">
        <v>1852</v>
      </c>
      <c r="F137" s="244" t="s">
        <v>1853</v>
      </c>
      <c r="G137" s="245" t="s">
        <v>256</v>
      </c>
      <c r="H137" s="246">
        <v>1</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1854</v>
      </c>
    </row>
    <row r="138" spans="1:65" s="17" customFormat="1" ht="16.5" customHeight="1">
      <c r="A138" s="13"/>
      <c r="B138" s="142"/>
      <c r="C138" s="242" t="s">
        <v>74</v>
      </c>
      <c r="D138" s="242" t="s">
        <v>191</v>
      </c>
      <c r="E138" s="243" t="s">
        <v>1855</v>
      </c>
      <c r="F138" s="244" t="s">
        <v>1856</v>
      </c>
      <c r="G138" s="245" t="s">
        <v>256</v>
      </c>
      <c r="H138" s="246">
        <v>1</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1857</v>
      </c>
    </row>
    <row r="139" spans="1:65" s="17" customFormat="1" ht="16.5" customHeight="1">
      <c r="A139" s="13"/>
      <c r="B139" s="142"/>
      <c r="C139" s="242" t="s">
        <v>74</v>
      </c>
      <c r="D139" s="242" t="s">
        <v>191</v>
      </c>
      <c r="E139" s="243" t="s">
        <v>1858</v>
      </c>
      <c r="F139" s="244" t="s">
        <v>1859</v>
      </c>
      <c r="G139" s="245" t="s">
        <v>256</v>
      </c>
      <c r="H139" s="246">
        <v>1</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1860</v>
      </c>
    </row>
    <row r="140" spans="1:65" s="17" customFormat="1" ht="21.75" customHeight="1">
      <c r="A140" s="13"/>
      <c r="B140" s="142"/>
      <c r="C140" s="242" t="s">
        <v>74</v>
      </c>
      <c r="D140" s="242" t="s">
        <v>191</v>
      </c>
      <c r="E140" s="243" t="s">
        <v>1861</v>
      </c>
      <c r="F140" s="244" t="s">
        <v>1862</v>
      </c>
      <c r="G140" s="245" t="s">
        <v>256</v>
      </c>
      <c r="H140" s="246">
        <v>1</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1863</v>
      </c>
    </row>
    <row r="141" spans="1:65" s="17" customFormat="1" ht="24.2" customHeight="1">
      <c r="A141" s="13"/>
      <c r="B141" s="142"/>
      <c r="C141" s="242" t="s">
        <v>74</v>
      </c>
      <c r="D141" s="242" t="s">
        <v>191</v>
      </c>
      <c r="E141" s="243" t="s">
        <v>1864</v>
      </c>
      <c r="F141" s="244" t="s">
        <v>1865</v>
      </c>
      <c r="G141" s="245" t="s">
        <v>256</v>
      </c>
      <c r="H141" s="246">
        <v>1</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1866</v>
      </c>
    </row>
    <row r="142" spans="1:65" s="17" customFormat="1" ht="24.2" customHeight="1">
      <c r="A142" s="13"/>
      <c r="B142" s="142"/>
      <c r="C142" s="242" t="s">
        <v>74</v>
      </c>
      <c r="D142" s="242" t="s">
        <v>191</v>
      </c>
      <c r="E142" s="243" t="s">
        <v>1867</v>
      </c>
      <c r="F142" s="244" t="s">
        <v>1868</v>
      </c>
      <c r="G142" s="245" t="s">
        <v>256</v>
      </c>
      <c r="H142" s="246">
        <v>4</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1869</v>
      </c>
    </row>
    <row r="143" spans="1:65" s="17" customFormat="1" ht="33" customHeight="1">
      <c r="A143" s="13"/>
      <c r="B143" s="142"/>
      <c r="C143" s="242" t="s">
        <v>74</v>
      </c>
      <c r="D143" s="242" t="s">
        <v>191</v>
      </c>
      <c r="E143" s="243" t="s">
        <v>1870</v>
      </c>
      <c r="F143" s="244" t="s">
        <v>1871</v>
      </c>
      <c r="G143" s="245" t="s">
        <v>256</v>
      </c>
      <c r="H143" s="246">
        <v>2</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1872</v>
      </c>
    </row>
    <row r="144" spans="1:65" s="17" customFormat="1" ht="16.5" customHeight="1">
      <c r="A144" s="13"/>
      <c r="B144" s="142"/>
      <c r="C144" s="242" t="s">
        <v>74</v>
      </c>
      <c r="D144" s="242" t="s">
        <v>191</v>
      </c>
      <c r="E144" s="243" t="s">
        <v>1873</v>
      </c>
      <c r="F144" s="244" t="s">
        <v>1874</v>
      </c>
      <c r="G144" s="245" t="s">
        <v>256</v>
      </c>
      <c r="H144" s="246">
        <v>6</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1875</v>
      </c>
    </row>
    <row r="145" spans="1:65" s="17" customFormat="1" ht="16.5" customHeight="1">
      <c r="A145" s="13"/>
      <c r="B145" s="142"/>
      <c r="C145" s="242" t="s">
        <v>74</v>
      </c>
      <c r="D145" s="242" t="s">
        <v>191</v>
      </c>
      <c r="E145" s="243" t="s">
        <v>1876</v>
      </c>
      <c r="F145" s="244" t="s">
        <v>1877</v>
      </c>
      <c r="G145" s="245" t="s">
        <v>256</v>
      </c>
      <c r="H145" s="246">
        <v>4</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1878</v>
      </c>
    </row>
    <row r="146" spans="1:65" s="17" customFormat="1" ht="24.2" customHeight="1">
      <c r="A146" s="13"/>
      <c r="B146" s="142"/>
      <c r="C146" s="242" t="s">
        <v>74</v>
      </c>
      <c r="D146" s="242" t="s">
        <v>191</v>
      </c>
      <c r="E146" s="243" t="s">
        <v>1879</v>
      </c>
      <c r="F146" s="244" t="s">
        <v>1880</v>
      </c>
      <c r="G146" s="245" t="s">
        <v>256</v>
      </c>
      <c r="H146" s="246">
        <v>2</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1881</v>
      </c>
    </row>
    <row r="147" spans="1:65" s="17" customFormat="1" ht="16.5" customHeight="1">
      <c r="A147" s="13"/>
      <c r="B147" s="142"/>
      <c r="C147" s="242" t="s">
        <v>74</v>
      </c>
      <c r="D147" s="242" t="s">
        <v>191</v>
      </c>
      <c r="E147" s="243" t="s">
        <v>1882</v>
      </c>
      <c r="F147" s="244" t="s">
        <v>1883</v>
      </c>
      <c r="G147" s="245" t="s">
        <v>256</v>
      </c>
      <c r="H147" s="246">
        <v>48</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1884</v>
      </c>
    </row>
    <row r="148" spans="1:65" s="17" customFormat="1" ht="16.5" customHeight="1">
      <c r="A148" s="13"/>
      <c r="B148" s="142"/>
      <c r="C148" s="242" t="s">
        <v>74</v>
      </c>
      <c r="D148" s="242" t="s">
        <v>191</v>
      </c>
      <c r="E148" s="243" t="s">
        <v>1885</v>
      </c>
      <c r="F148" s="244" t="s">
        <v>1886</v>
      </c>
      <c r="G148" s="245" t="s">
        <v>256</v>
      </c>
      <c r="H148" s="246">
        <v>5</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1887</v>
      </c>
    </row>
    <row r="149" spans="1:65" s="17" customFormat="1" ht="16.5" customHeight="1">
      <c r="A149" s="13"/>
      <c r="B149" s="142"/>
      <c r="C149" s="242" t="s">
        <v>74</v>
      </c>
      <c r="D149" s="242" t="s">
        <v>191</v>
      </c>
      <c r="E149" s="243" t="s">
        <v>1888</v>
      </c>
      <c r="F149" s="244" t="s">
        <v>1889</v>
      </c>
      <c r="G149" s="245" t="s">
        <v>256</v>
      </c>
      <c r="H149" s="246">
        <v>5</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1890</v>
      </c>
    </row>
    <row r="150" spans="1:65" s="17" customFormat="1" ht="16.5" customHeight="1">
      <c r="A150" s="13"/>
      <c r="B150" s="142"/>
      <c r="C150" s="242" t="s">
        <v>74</v>
      </c>
      <c r="D150" s="242" t="s">
        <v>191</v>
      </c>
      <c r="E150" s="243" t="s">
        <v>1891</v>
      </c>
      <c r="F150" s="244" t="s">
        <v>1892</v>
      </c>
      <c r="G150" s="245" t="s">
        <v>256</v>
      </c>
      <c r="H150" s="246">
        <v>1</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1893</v>
      </c>
    </row>
    <row r="151" spans="1:65" s="17" customFormat="1" ht="16.5" customHeight="1">
      <c r="A151" s="13"/>
      <c r="B151" s="142"/>
      <c r="C151" s="242" t="s">
        <v>74</v>
      </c>
      <c r="D151" s="242" t="s">
        <v>191</v>
      </c>
      <c r="E151" s="243" t="s">
        <v>1894</v>
      </c>
      <c r="F151" s="244" t="s">
        <v>1895</v>
      </c>
      <c r="G151" s="245" t="s">
        <v>256</v>
      </c>
      <c r="H151" s="246">
        <v>16</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1896</v>
      </c>
    </row>
    <row r="152" spans="1:65" s="17" customFormat="1" ht="16.5" customHeight="1">
      <c r="A152" s="13"/>
      <c r="B152" s="142"/>
      <c r="C152" s="242" t="s">
        <v>74</v>
      </c>
      <c r="D152" s="242" t="s">
        <v>191</v>
      </c>
      <c r="E152" s="243" t="s">
        <v>1897</v>
      </c>
      <c r="F152" s="244" t="s">
        <v>1898</v>
      </c>
      <c r="G152" s="245" t="s">
        <v>256</v>
      </c>
      <c r="H152" s="246">
        <v>1</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1899</v>
      </c>
    </row>
    <row r="153" spans="1:65" s="129" customFormat="1" ht="25.9" customHeight="1">
      <c r="B153" s="130"/>
      <c r="C153" s="222"/>
      <c r="D153" s="223" t="s">
        <v>73</v>
      </c>
      <c r="E153" s="224" t="s">
        <v>768</v>
      </c>
      <c r="F153" s="224" t="s">
        <v>1900</v>
      </c>
      <c r="G153" s="222"/>
      <c r="H153" s="222"/>
      <c r="I153" s="172"/>
      <c r="J153" s="257">
        <f>BK153</f>
        <v>0</v>
      </c>
      <c r="L153" s="130"/>
      <c r="M153" s="134"/>
      <c r="N153" s="135"/>
      <c r="O153" s="135"/>
      <c r="P153" s="136">
        <f>SUM(P154:P159)</f>
        <v>0</v>
      </c>
      <c r="Q153" s="135"/>
      <c r="R153" s="136">
        <f>SUM(R154:R159)</f>
        <v>0</v>
      </c>
      <c r="S153" s="135"/>
      <c r="T153" s="137">
        <f>SUM(T154:T159)</f>
        <v>0</v>
      </c>
      <c r="AR153" s="131" t="s">
        <v>18</v>
      </c>
      <c r="AT153" s="138" t="s">
        <v>73</v>
      </c>
      <c r="AU153" s="138" t="s">
        <v>74</v>
      </c>
      <c r="AY153" s="131" t="s">
        <v>137</v>
      </c>
      <c r="BK153" s="139">
        <f>SUM(BK154:BK159)</f>
        <v>0</v>
      </c>
    </row>
    <row r="154" spans="1:65" s="17" customFormat="1" ht="24.2" customHeight="1">
      <c r="A154" s="13"/>
      <c r="B154" s="142"/>
      <c r="C154" s="226" t="s">
        <v>85</v>
      </c>
      <c r="D154" s="226" t="s">
        <v>140</v>
      </c>
      <c r="E154" s="227" t="s">
        <v>1901</v>
      </c>
      <c r="F154" s="228" t="s">
        <v>1902</v>
      </c>
      <c r="G154" s="229" t="s">
        <v>333</v>
      </c>
      <c r="H154" s="230">
        <v>1</v>
      </c>
      <c r="I154" s="143"/>
      <c r="J154" s="259">
        <f t="shared" ref="J154:J159" si="10">ROUND(I154*H154,2)</f>
        <v>0</v>
      </c>
      <c r="K154" s="144"/>
      <c r="L154" s="14"/>
      <c r="M154" s="145"/>
      <c r="N154" s="146" t="s">
        <v>39</v>
      </c>
      <c r="O154" s="147">
        <v>0</v>
      </c>
      <c r="P154" s="147">
        <f t="shared" ref="P154:P159" si="11">O154*H154</f>
        <v>0</v>
      </c>
      <c r="Q154" s="147">
        <v>0</v>
      </c>
      <c r="R154" s="147">
        <f t="shared" ref="R154:R159" si="12">Q154*H154</f>
        <v>0</v>
      </c>
      <c r="S154" s="147">
        <v>0</v>
      </c>
      <c r="T154" s="148">
        <f t="shared" ref="T154:T159" si="13">S154*H154</f>
        <v>0</v>
      </c>
      <c r="U154" s="13"/>
      <c r="V154" s="13"/>
      <c r="W154" s="13"/>
      <c r="X154" s="13"/>
      <c r="Y154" s="13"/>
      <c r="Z154" s="13"/>
      <c r="AA154" s="13"/>
      <c r="AB154" s="13"/>
      <c r="AC154" s="13"/>
      <c r="AD154" s="13"/>
      <c r="AE154" s="13"/>
      <c r="AR154" s="149" t="s">
        <v>144</v>
      </c>
      <c r="AT154" s="149" t="s">
        <v>140</v>
      </c>
      <c r="AU154" s="149" t="s">
        <v>18</v>
      </c>
      <c r="AY154" s="2" t="s">
        <v>137</v>
      </c>
      <c r="BE154" s="150">
        <f t="shared" ref="BE154:BE159" si="14">IF(N154="základní",J154,0)</f>
        <v>0</v>
      </c>
      <c r="BF154" s="150">
        <f t="shared" ref="BF154:BF159" si="15">IF(N154="snížená",J154,0)</f>
        <v>0</v>
      </c>
      <c r="BG154" s="150">
        <f t="shared" ref="BG154:BG159" si="16">IF(N154="zákl. přenesená",J154,0)</f>
        <v>0</v>
      </c>
      <c r="BH154" s="150">
        <f t="shared" ref="BH154:BH159" si="17">IF(N154="sníž. přenesená",J154,0)</f>
        <v>0</v>
      </c>
      <c r="BI154" s="150">
        <f t="shared" ref="BI154:BI159" si="18">IF(N154="nulová",J154,0)</f>
        <v>0</v>
      </c>
      <c r="BJ154" s="2" t="s">
        <v>18</v>
      </c>
      <c r="BK154" s="150">
        <f t="shared" ref="BK154:BK159" si="19">ROUND(I154*H154,2)</f>
        <v>0</v>
      </c>
      <c r="BL154" s="2" t="s">
        <v>144</v>
      </c>
      <c r="BM154" s="149" t="s">
        <v>1903</v>
      </c>
    </row>
    <row r="155" spans="1:65" s="17" customFormat="1" ht="24.2" customHeight="1">
      <c r="A155" s="13"/>
      <c r="B155" s="142"/>
      <c r="C155" s="226" t="s">
        <v>85</v>
      </c>
      <c r="D155" s="226" t="s">
        <v>140</v>
      </c>
      <c r="E155" s="227" t="s">
        <v>1904</v>
      </c>
      <c r="F155" s="228" t="s">
        <v>1905</v>
      </c>
      <c r="G155" s="229" t="s">
        <v>333</v>
      </c>
      <c r="H155" s="230">
        <v>1</v>
      </c>
      <c r="I155" s="143"/>
      <c r="J155" s="259">
        <f t="shared" si="10"/>
        <v>0</v>
      </c>
      <c r="K155" s="144"/>
      <c r="L155" s="14"/>
      <c r="M155" s="145"/>
      <c r="N155" s="146" t="s">
        <v>39</v>
      </c>
      <c r="O155" s="147">
        <v>0</v>
      </c>
      <c r="P155" s="147">
        <f t="shared" si="11"/>
        <v>0</v>
      </c>
      <c r="Q155" s="147">
        <v>0</v>
      </c>
      <c r="R155" s="147">
        <f t="shared" si="12"/>
        <v>0</v>
      </c>
      <c r="S155" s="147">
        <v>0</v>
      </c>
      <c r="T155" s="148">
        <f t="shared" si="13"/>
        <v>0</v>
      </c>
      <c r="U155" s="13"/>
      <c r="V155" s="13"/>
      <c r="W155" s="13"/>
      <c r="X155" s="13"/>
      <c r="Y155" s="13"/>
      <c r="Z155" s="13"/>
      <c r="AA155" s="13"/>
      <c r="AB155" s="13"/>
      <c r="AC155" s="13"/>
      <c r="AD155" s="13"/>
      <c r="AE155" s="13"/>
      <c r="AR155" s="149" t="s">
        <v>144</v>
      </c>
      <c r="AT155" s="149" t="s">
        <v>140</v>
      </c>
      <c r="AU155" s="149" t="s">
        <v>18</v>
      </c>
      <c r="AY155" s="2" t="s">
        <v>137</v>
      </c>
      <c r="BE155" s="150">
        <f t="shared" si="14"/>
        <v>0</v>
      </c>
      <c r="BF155" s="150">
        <f t="shared" si="15"/>
        <v>0</v>
      </c>
      <c r="BG155" s="150">
        <f t="shared" si="16"/>
        <v>0</v>
      </c>
      <c r="BH155" s="150">
        <f t="shared" si="17"/>
        <v>0</v>
      </c>
      <c r="BI155" s="150">
        <f t="shared" si="18"/>
        <v>0</v>
      </c>
      <c r="BJ155" s="2" t="s">
        <v>18</v>
      </c>
      <c r="BK155" s="150">
        <f t="shared" si="19"/>
        <v>0</v>
      </c>
      <c r="BL155" s="2" t="s">
        <v>144</v>
      </c>
      <c r="BM155" s="149" t="s">
        <v>1906</v>
      </c>
    </row>
    <row r="156" spans="1:65" s="17" customFormat="1" ht="33" customHeight="1">
      <c r="A156" s="13"/>
      <c r="B156" s="142"/>
      <c r="C156" s="226" t="s">
        <v>85</v>
      </c>
      <c r="D156" s="226" t="s">
        <v>140</v>
      </c>
      <c r="E156" s="227" t="s">
        <v>1907</v>
      </c>
      <c r="F156" s="228" t="s">
        <v>1908</v>
      </c>
      <c r="G156" s="229" t="s">
        <v>333</v>
      </c>
      <c r="H156" s="230">
        <v>1</v>
      </c>
      <c r="I156" s="143"/>
      <c r="J156" s="259">
        <f t="shared" si="10"/>
        <v>0</v>
      </c>
      <c r="K156" s="144"/>
      <c r="L156" s="14"/>
      <c r="M156" s="145"/>
      <c r="N156" s="146" t="s">
        <v>39</v>
      </c>
      <c r="O156" s="147">
        <v>0</v>
      </c>
      <c r="P156" s="147">
        <f t="shared" si="11"/>
        <v>0</v>
      </c>
      <c r="Q156" s="147">
        <v>0</v>
      </c>
      <c r="R156" s="147">
        <f t="shared" si="12"/>
        <v>0</v>
      </c>
      <c r="S156" s="147">
        <v>0</v>
      </c>
      <c r="T156" s="148">
        <f t="shared" si="13"/>
        <v>0</v>
      </c>
      <c r="U156" s="13"/>
      <c r="V156" s="13"/>
      <c r="W156" s="13"/>
      <c r="X156" s="13"/>
      <c r="Y156" s="13"/>
      <c r="Z156" s="13"/>
      <c r="AA156" s="13"/>
      <c r="AB156" s="13"/>
      <c r="AC156" s="13"/>
      <c r="AD156" s="13"/>
      <c r="AE156" s="13"/>
      <c r="AR156" s="149" t="s">
        <v>144</v>
      </c>
      <c r="AT156" s="149" t="s">
        <v>140</v>
      </c>
      <c r="AU156" s="149" t="s">
        <v>18</v>
      </c>
      <c r="AY156" s="2" t="s">
        <v>137</v>
      </c>
      <c r="BE156" s="150">
        <f t="shared" si="14"/>
        <v>0</v>
      </c>
      <c r="BF156" s="150">
        <f t="shared" si="15"/>
        <v>0</v>
      </c>
      <c r="BG156" s="150">
        <f t="shared" si="16"/>
        <v>0</v>
      </c>
      <c r="BH156" s="150">
        <f t="shared" si="17"/>
        <v>0</v>
      </c>
      <c r="BI156" s="150">
        <f t="shared" si="18"/>
        <v>0</v>
      </c>
      <c r="BJ156" s="2" t="s">
        <v>18</v>
      </c>
      <c r="BK156" s="150">
        <f t="shared" si="19"/>
        <v>0</v>
      </c>
      <c r="BL156" s="2" t="s">
        <v>144</v>
      </c>
      <c r="BM156" s="149" t="s">
        <v>1909</v>
      </c>
    </row>
    <row r="157" spans="1:65" s="17" customFormat="1" ht="16.5" customHeight="1">
      <c r="A157" s="13"/>
      <c r="B157" s="142"/>
      <c r="C157" s="226" t="s">
        <v>85</v>
      </c>
      <c r="D157" s="226" t="s">
        <v>140</v>
      </c>
      <c r="E157" s="227" t="s">
        <v>1910</v>
      </c>
      <c r="F157" s="228" t="s">
        <v>1911</v>
      </c>
      <c r="G157" s="229" t="s">
        <v>333</v>
      </c>
      <c r="H157" s="230">
        <v>2</v>
      </c>
      <c r="I157" s="143"/>
      <c r="J157" s="259">
        <f t="shared" si="10"/>
        <v>0</v>
      </c>
      <c r="K157" s="144"/>
      <c r="L157" s="14"/>
      <c r="M157" s="145"/>
      <c r="N157" s="146" t="s">
        <v>39</v>
      </c>
      <c r="O157" s="147">
        <v>0</v>
      </c>
      <c r="P157" s="147">
        <f t="shared" si="11"/>
        <v>0</v>
      </c>
      <c r="Q157" s="147">
        <v>0</v>
      </c>
      <c r="R157" s="147">
        <f t="shared" si="12"/>
        <v>0</v>
      </c>
      <c r="S157" s="147">
        <v>0</v>
      </c>
      <c r="T157" s="148">
        <f t="shared" si="13"/>
        <v>0</v>
      </c>
      <c r="U157" s="13"/>
      <c r="V157" s="13"/>
      <c r="W157" s="13"/>
      <c r="X157" s="13"/>
      <c r="Y157" s="13"/>
      <c r="Z157" s="13"/>
      <c r="AA157" s="13"/>
      <c r="AB157" s="13"/>
      <c r="AC157" s="13"/>
      <c r="AD157" s="13"/>
      <c r="AE157" s="13"/>
      <c r="AR157" s="149" t="s">
        <v>144</v>
      </c>
      <c r="AT157" s="149" t="s">
        <v>140</v>
      </c>
      <c r="AU157" s="149" t="s">
        <v>18</v>
      </c>
      <c r="AY157" s="2" t="s">
        <v>137</v>
      </c>
      <c r="BE157" s="150">
        <f t="shared" si="14"/>
        <v>0</v>
      </c>
      <c r="BF157" s="150">
        <f t="shared" si="15"/>
        <v>0</v>
      </c>
      <c r="BG157" s="150">
        <f t="shared" si="16"/>
        <v>0</v>
      </c>
      <c r="BH157" s="150">
        <f t="shared" si="17"/>
        <v>0</v>
      </c>
      <c r="BI157" s="150">
        <f t="shared" si="18"/>
        <v>0</v>
      </c>
      <c r="BJ157" s="2" t="s">
        <v>18</v>
      </c>
      <c r="BK157" s="150">
        <f t="shared" si="19"/>
        <v>0</v>
      </c>
      <c r="BL157" s="2" t="s">
        <v>144</v>
      </c>
      <c r="BM157" s="149" t="s">
        <v>1912</v>
      </c>
    </row>
    <row r="158" spans="1:65" s="17" customFormat="1" ht="44.25" customHeight="1">
      <c r="A158" s="13"/>
      <c r="B158" s="142"/>
      <c r="C158" s="226" t="s">
        <v>85</v>
      </c>
      <c r="D158" s="226" t="s">
        <v>140</v>
      </c>
      <c r="E158" s="227" t="s">
        <v>1913</v>
      </c>
      <c r="F158" s="228" t="s">
        <v>1914</v>
      </c>
      <c r="G158" s="229" t="s">
        <v>333</v>
      </c>
      <c r="H158" s="230">
        <v>24</v>
      </c>
      <c r="I158" s="143"/>
      <c r="J158" s="259">
        <f t="shared" si="10"/>
        <v>0</v>
      </c>
      <c r="K158" s="144"/>
      <c r="L158" s="14"/>
      <c r="M158" s="145"/>
      <c r="N158" s="146" t="s">
        <v>39</v>
      </c>
      <c r="O158" s="147">
        <v>0</v>
      </c>
      <c r="P158" s="147">
        <f t="shared" si="11"/>
        <v>0</v>
      </c>
      <c r="Q158" s="147">
        <v>0</v>
      </c>
      <c r="R158" s="147">
        <f t="shared" si="12"/>
        <v>0</v>
      </c>
      <c r="S158" s="147">
        <v>0</v>
      </c>
      <c r="T158" s="148">
        <f t="shared" si="13"/>
        <v>0</v>
      </c>
      <c r="U158" s="13"/>
      <c r="V158" s="13"/>
      <c r="W158" s="13"/>
      <c r="X158" s="13"/>
      <c r="Y158" s="13"/>
      <c r="Z158" s="13"/>
      <c r="AA158" s="13"/>
      <c r="AB158" s="13"/>
      <c r="AC158" s="13"/>
      <c r="AD158" s="13"/>
      <c r="AE158" s="13"/>
      <c r="AR158" s="149" t="s">
        <v>144</v>
      </c>
      <c r="AT158" s="149" t="s">
        <v>140</v>
      </c>
      <c r="AU158" s="149" t="s">
        <v>18</v>
      </c>
      <c r="AY158" s="2" t="s">
        <v>137</v>
      </c>
      <c r="BE158" s="150">
        <f t="shared" si="14"/>
        <v>0</v>
      </c>
      <c r="BF158" s="150">
        <f t="shared" si="15"/>
        <v>0</v>
      </c>
      <c r="BG158" s="150">
        <f t="shared" si="16"/>
        <v>0</v>
      </c>
      <c r="BH158" s="150">
        <f t="shared" si="17"/>
        <v>0</v>
      </c>
      <c r="BI158" s="150">
        <f t="shared" si="18"/>
        <v>0</v>
      </c>
      <c r="BJ158" s="2" t="s">
        <v>18</v>
      </c>
      <c r="BK158" s="150">
        <f t="shared" si="19"/>
        <v>0</v>
      </c>
      <c r="BL158" s="2" t="s">
        <v>144</v>
      </c>
      <c r="BM158" s="149" t="s">
        <v>1915</v>
      </c>
    </row>
    <row r="159" spans="1:65" s="17" customFormat="1" ht="16.5" customHeight="1">
      <c r="A159" s="13"/>
      <c r="B159" s="142"/>
      <c r="C159" s="226" t="s">
        <v>139</v>
      </c>
      <c r="D159" s="226" t="s">
        <v>140</v>
      </c>
      <c r="E159" s="227" t="s">
        <v>1916</v>
      </c>
      <c r="F159" s="228" t="s">
        <v>1917</v>
      </c>
      <c r="G159" s="229" t="s">
        <v>333</v>
      </c>
      <c r="H159" s="230">
        <v>1</v>
      </c>
      <c r="I159" s="143"/>
      <c r="J159" s="259">
        <f t="shared" si="10"/>
        <v>0</v>
      </c>
      <c r="K159" s="144"/>
      <c r="L159" s="14"/>
      <c r="M159" s="145"/>
      <c r="N159" s="146" t="s">
        <v>39</v>
      </c>
      <c r="O159" s="147">
        <v>0</v>
      </c>
      <c r="P159" s="147">
        <f t="shared" si="11"/>
        <v>0</v>
      </c>
      <c r="Q159" s="147">
        <v>0</v>
      </c>
      <c r="R159" s="147">
        <f t="shared" si="12"/>
        <v>0</v>
      </c>
      <c r="S159" s="147">
        <v>0</v>
      </c>
      <c r="T159" s="148">
        <f t="shared" si="13"/>
        <v>0</v>
      </c>
      <c r="U159" s="13"/>
      <c r="V159" s="13"/>
      <c r="W159" s="13"/>
      <c r="X159" s="13"/>
      <c r="Y159" s="13"/>
      <c r="Z159" s="13"/>
      <c r="AA159" s="13"/>
      <c r="AB159" s="13"/>
      <c r="AC159" s="13"/>
      <c r="AD159" s="13"/>
      <c r="AE159" s="13"/>
      <c r="AR159" s="149" t="s">
        <v>144</v>
      </c>
      <c r="AT159" s="149" t="s">
        <v>140</v>
      </c>
      <c r="AU159" s="149" t="s">
        <v>18</v>
      </c>
      <c r="AY159" s="2" t="s">
        <v>137</v>
      </c>
      <c r="BE159" s="150">
        <f t="shared" si="14"/>
        <v>0</v>
      </c>
      <c r="BF159" s="150">
        <f t="shared" si="15"/>
        <v>0</v>
      </c>
      <c r="BG159" s="150">
        <f t="shared" si="16"/>
        <v>0</v>
      </c>
      <c r="BH159" s="150">
        <f t="shared" si="17"/>
        <v>0</v>
      </c>
      <c r="BI159" s="150">
        <f t="shared" si="18"/>
        <v>0</v>
      </c>
      <c r="BJ159" s="2" t="s">
        <v>18</v>
      </c>
      <c r="BK159" s="150">
        <f t="shared" si="19"/>
        <v>0</v>
      </c>
      <c r="BL159" s="2" t="s">
        <v>144</v>
      </c>
      <c r="BM159" s="149" t="s">
        <v>1918</v>
      </c>
    </row>
    <row r="160" spans="1:65" s="129" customFormat="1" ht="25.9" customHeight="1">
      <c r="B160" s="130"/>
      <c r="C160" s="222"/>
      <c r="D160" s="223" t="s">
        <v>73</v>
      </c>
      <c r="E160" s="224" t="s">
        <v>843</v>
      </c>
      <c r="F160" s="224" t="s">
        <v>946</v>
      </c>
      <c r="G160" s="222"/>
      <c r="H160" s="222"/>
      <c r="I160" s="172"/>
      <c r="J160" s="257">
        <f>BK160</f>
        <v>0</v>
      </c>
      <c r="L160" s="130"/>
      <c r="M160" s="134"/>
      <c r="N160" s="135"/>
      <c r="O160" s="135"/>
      <c r="P160" s="136">
        <f>SUM(P161:P178)</f>
        <v>0</v>
      </c>
      <c r="Q160" s="135"/>
      <c r="R160" s="136">
        <f>SUM(R161:R178)</f>
        <v>0</v>
      </c>
      <c r="S160" s="135"/>
      <c r="T160" s="137">
        <f>SUM(T161:T178)</f>
        <v>0</v>
      </c>
      <c r="AR160" s="131" t="s">
        <v>18</v>
      </c>
      <c r="AT160" s="138" t="s">
        <v>73</v>
      </c>
      <c r="AU160" s="138" t="s">
        <v>74</v>
      </c>
      <c r="AY160" s="131" t="s">
        <v>137</v>
      </c>
      <c r="BK160" s="139">
        <f>SUM(BK161:BK178)</f>
        <v>0</v>
      </c>
    </row>
    <row r="161" spans="1:65" s="17" customFormat="1" ht="16.5" customHeight="1">
      <c r="A161" s="13"/>
      <c r="B161" s="142"/>
      <c r="C161" s="242" t="s">
        <v>139</v>
      </c>
      <c r="D161" s="242" t="s">
        <v>191</v>
      </c>
      <c r="E161" s="243" t="s">
        <v>1919</v>
      </c>
      <c r="F161" s="244" t="s">
        <v>1920</v>
      </c>
      <c r="G161" s="245" t="s">
        <v>276</v>
      </c>
      <c r="H161" s="246">
        <v>380</v>
      </c>
      <c r="I161" s="163"/>
      <c r="J161" s="260">
        <f t="shared" ref="J161:J178" si="20">ROUND(I161*H161,2)</f>
        <v>0</v>
      </c>
      <c r="K161" s="164"/>
      <c r="L161" s="165"/>
      <c r="M161" s="166"/>
      <c r="N161" s="167" t="s">
        <v>39</v>
      </c>
      <c r="O161" s="147">
        <v>0</v>
      </c>
      <c r="P161" s="147">
        <f t="shared" ref="P161:P178" si="21">O161*H161</f>
        <v>0</v>
      </c>
      <c r="Q161" s="147">
        <v>0</v>
      </c>
      <c r="R161" s="147">
        <f t="shared" ref="R161:R178" si="22">Q161*H161</f>
        <v>0</v>
      </c>
      <c r="S161" s="147">
        <v>0</v>
      </c>
      <c r="T161" s="148">
        <f t="shared" ref="T161:T178" si="23">S161*H161</f>
        <v>0</v>
      </c>
      <c r="U161" s="13"/>
      <c r="V161" s="13"/>
      <c r="W161" s="13"/>
      <c r="X161" s="13"/>
      <c r="Y161" s="13"/>
      <c r="Z161" s="13"/>
      <c r="AA161" s="13"/>
      <c r="AB161" s="13"/>
      <c r="AC161" s="13"/>
      <c r="AD161" s="13"/>
      <c r="AE161" s="13"/>
      <c r="AR161" s="149" t="s">
        <v>194</v>
      </c>
      <c r="AT161" s="149" t="s">
        <v>191</v>
      </c>
      <c r="AU161" s="149" t="s">
        <v>18</v>
      </c>
      <c r="AY161" s="2" t="s">
        <v>137</v>
      </c>
      <c r="BE161" s="150">
        <f t="shared" ref="BE161:BE178" si="24">IF(N161="základní",J161,0)</f>
        <v>0</v>
      </c>
      <c r="BF161" s="150">
        <f t="shared" ref="BF161:BF178" si="25">IF(N161="snížená",J161,0)</f>
        <v>0</v>
      </c>
      <c r="BG161" s="150">
        <f t="shared" ref="BG161:BG178" si="26">IF(N161="zákl. přenesená",J161,0)</f>
        <v>0</v>
      </c>
      <c r="BH161" s="150">
        <f t="shared" ref="BH161:BH178" si="27">IF(N161="sníž. přenesená",J161,0)</f>
        <v>0</v>
      </c>
      <c r="BI161" s="150">
        <f t="shared" ref="BI161:BI178" si="28">IF(N161="nulová",J161,0)</f>
        <v>0</v>
      </c>
      <c r="BJ161" s="2" t="s">
        <v>18</v>
      </c>
      <c r="BK161" s="150">
        <f t="shared" ref="BK161:BK178" si="29">ROUND(I161*H161,2)</f>
        <v>0</v>
      </c>
      <c r="BL161" s="2" t="s">
        <v>144</v>
      </c>
      <c r="BM161" s="149" t="s">
        <v>1921</v>
      </c>
    </row>
    <row r="162" spans="1:65" s="17" customFormat="1" ht="16.5" customHeight="1">
      <c r="A162" s="13"/>
      <c r="B162" s="142"/>
      <c r="C162" s="226" t="s">
        <v>74</v>
      </c>
      <c r="D162" s="226" t="s">
        <v>140</v>
      </c>
      <c r="E162" s="227" t="s">
        <v>1922</v>
      </c>
      <c r="F162" s="228" t="s">
        <v>1923</v>
      </c>
      <c r="G162" s="229" t="s">
        <v>276</v>
      </c>
      <c r="H162" s="230">
        <v>380</v>
      </c>
      <c r="I162" s="143"/>
      <c r="J162" s="259">
        <f t="shared" si="20"/>
        <v>0</v>
      </c>
      <c r="K162" s="144"/>
      <c r="L162" s="14"/>
      <c r="M162" s="145"/>
      <c r="N162" s="146" t="s">
        <v>39</v>
      </c>
      <c r="O162" s="147">
        <v>0</v>
      </c>
      <c r="P162" s="147">
        <f t="shared" si="21"/>
        <v>0</v>
      </c>
      <c r="Q162" s="147">
        <v>0</v>
      </c>
      <c r="R162" s="147">
        <f t="shared" si="22"/>
        <v>0</v>
      </c>
      <c r="S162" s="147">
        <v>0</v>
      </c>
      <c r="T162" s="148">
        <f t="shared" si="23"/>
        <v>0</v>
      </c>
      <c r="U162" s="13"/>
      <c r="V162" s="13"/>
      <c r="W162" s="13"/>
      <c r="X162" s="13"/>
      <c r="Y162" s="13"/>
      <c r="Z162" s="13"/>
      <c r="AA162" s="13"/>
      <c r="AB162" s="13"/>
      <c r="AC162" s="13"/>
      <c r="AD162" s="13"/>
      <c r="AE162" s="13"/>
      <c r="AR162" s="149" t="s">
        <v>144</v>
      </c>
      <c r="AT162" s="149" t="s">
        <v>140</v>
      </c>
      <c r="AU162" s="149" t="s">
        <v>18</v>
      </c>
      <c r="AY162" s="2" t="s">
        <v>137</v>
      </c>
      <c r="BE162" s="150">
        <f t="shared" si="24"/>
        <v>0</v>
      </c>
      <c r="BF162" s="150">
        <f t="shared" si="25"/>
        <v>0</v>
      </c>
      <c r="BG162" s="150">
        <f t="shared" si="26"/>
        <v>0</v>
      </c>
      <c r="BH162" s="150">
        <f t="shared" si="27"/>
        <v>0</v>
      </c>
      <c r="BI162" s="150">
        <f t="shared" si="28"/>
        <v>0</v>
      </c>
      <c r="BJ162" s="2" t="s">
        <v>18</v>
      </c>
      <c r="BK162" s="150">
        <f t="shared" si="29"/>
        <v>0</v>
      </c>
      <c r="BL162" s="2" t="s">
        <v>144</v>
      </c>
      <c r="BM162" s="149" t="s">
        <v>1924</v>
      </c>
    </row>
    <row r="163" spans="1:65" s="17" customFormat="1" ht="16.5" customHeight="1">
      <c r="A163" s="13"/>
      <c r="B163" s="142"/>
      <c r="C163" s="242" t="s">
        <v>139</v>
      </c>
      <c r="D163" s="242" t="s">
        <v>191</v>
      </c>
      <c r="E163" s="243" t="s">
        <v>1925</v>
      </c>
      <c r="F163" s="244" t="s">
        <v>1926</v>
      </c>
      <c r="G163" s="245" t="s">
        <v>276</v>
      </c>
      <c r="H163" s="246">
        <v>95</v>
      </c>
      <c r="I163" s="163"/>
      <c r="J163" s="260">
        <f t="shared" si="20"/>
        <v>0</v>
      </c>
      <c r="K163" s="164"/>
      <c r="L163" s="165"/>
      <c r="M163" s="166"/>
      <c r="N163" s="167" t="s">
        <v>39</v>
      </c>
      <c r="O163" s="147">
        <v>0</v>
      </c>
      <c r="P163" s="147">
        <f t="shared" si="21"/>
        <v>0</v>
      </c>
      <c r="Q163" s="147">
        <v>0</v>
      </c>
      <c r="R163" s="147">
        <f t="shared" si="22"/>
        <v>0</v>
      </c>
      <c r="S163" s="147">
        <v>0</v>
      </c>
      <c r="T163" s="148">
        <f t="shared" si="23"/>
        <v>0</v>
      </c>
      <c r="U163" s="13"/>
      <c r="V163" s="13"/>
      <c r="W163" s="13"/>
      <c r="X163" s="13"/>
      <c r="Y163" s="13"/>
      <c r="Z163" s="13"/>
      <c r="AA163" s="13"/>
      <c r="AB163" s="13"/>
      <c r="AC163" s="13"/>
      <c r="AD163" s="13"/>
      <c r="AE163" s="13"/>
      <c r="AR163" s="149" t="s">
        <v>194</v>
      </c>
      <c r="AT163" s="149" t="s">
        <v>191</v>
      </c>
      <c r="AU163" s="149" t="s">
        <v>18</v>
      </c>
      <c r="AY163" s="2" t="s">
        <v>137</v>
      </c>
      <c r="BE163" s="150">
        <f t="shared" si="24"/>
        <v>0</v>
      </c>
      <c r="BF163" s="150">
        <f t="shared" si="25"/>
        <v>0</v>
      </c>
      <c r="BG163" s="150">
        <f t="shared" si="26"/>
        <v>0</v>
      </c>
      <c r="BH163" s="150">
        <f t="shared" si="27"/>
        <v>0</v>
      </c>
      <c r="BI163" s="150">
        <f t="shared" si="28"/>
        <v>0</v>
      </c>
      <c r="BJ163" s="2" t="s">
        <v>18</v>
      </c>
      <c r="BK163" s="150">
        <f t="shared" si="29"/>
        <v>0</v>
      </c>
      <c r="BL163" s="2" t="s">
        <v>144</v>
      </c>
      <c r="BM163" s="149" t="s">
        <v>1927</v>
      </c>
    </row>
    <row r="164" spans="1:65" s="17" customFormat="1" ht="16.5" customHeight="1">
      <c r="A164" s="13"/>
      <c r="B164" s="142"/>
      <c r="C164" s="226" t="s">
        <v>74</v>
      </c>
      <c r="D164" s="226" t="s">
        <v>140</v>
      </c>
      <c r="E164" s="227" t="s">
        <v>1928</v>
      </c>
      <c r="F164" s="228" t="s">
        <v>1929</v>
      </c>
      <c r="G164" s="229" t="s">
        <v>276</v>
      </c>
      <c r="H164" s="230">
        <v>95</v>
      </c>
      <c r="I164" s="143"/>
      <c r="J164" s="259">
        <f t="shared" si="20"/>
        <v>0</v>
      </c>
      <c r="K164" s="144"/>
      <c r="L164" s="14"/>
      <c r="M164" s="145"/>
      <c r="N164" s="146" t="s">
        <v>39</v>
      </c>
      <c r="O164" s="147">
        <v>0</v>
      </c>
      <c r="P164" s="147">
        <f t="shared" si="21"/>
        <v>0</v>
      </c>
      <c r="Q164" s="147">
        <v>0</v>
      </c>
      <c r="R164" s="147">
        <f t="shared" si="22"/>
        <v>0</v>
      </c>
      <c r="S164" s="147">
        <v>0</v>
      </c>
      <c r="T164" s="148">
        <f t="shared" si="23"/>
        <v>0</v>
      </c>
      <c r="U164" s="13"/>
      <c r="V164" s="13"/>
      <c r="W164" s="13"/>
      <c r="X164" s="13"/>
      <c r="Y164" s="13"/>
      <c r="Z164" s="13"/>
      <c r="AA164" s="13"/>
      <c r="AB164" s="13"/>
      <c r="AC164" s="13"/>
      <c r="AD164" s="13"/>
      <c r="AE164" s="13"/>
      <c r="AR164" s="149" t="s">
        <v>144</v>
      </c>
      <c r="AT164" s="149" t="s">
        <v>140</v>
      </c>
      <c r="AU164" s="149" t="s">
        <v>18</v>
      </c>
      <c r="AY164" s="2" t="s">
        <v>137</v>
      </c>
      <c r="BE164" s="150">
        <f t="shared" si="24"/>
        <v>0</v>
      </c>
      <c r="BF164" s="150">
        <f t="shared" si="25"/>
        <v>0</v>
      </c>
      <c r="BG164" s="150">
        <f t="shared" si="26"/>
        <v>0</v>
      </c>
      <c r="BH164" s="150">
        <f t="shared" si="27"/>
        <v>0</v>
      </c>
      <c r="BI164" s="150">
        <f t="shared" si="28"/>
        <v>0</v>
      </c>
      <c r="BJ164" s="2" t="s">
        <v>18</v>
      </c>
      <c r="BK164" s="150">
        <f t="shared" si="29"/>
        <v>0</v>
      </c>
      <c r="BL164" s="2" t="s">
        <v>144</v>
      </c>
      <c r="BM164" s="149" t="s">
        <v>1930</v>
      </c>
    </row>
    <row r="165" spans="1:65" s="17" customFormat="1" ht="16.5" customHeight="1">
      <c r="A165" s="13"/>
      <c r="B165" s="142"/>
      <c r="C165" s="242" t="s">
        <v>139</v>
      </c>
      <c r="D165" s="242" t="s">
        <v>191</v>
      </c>
      <c r="E165" s="243" t="s">
        <v>1594</v>
      </c>
      <c r="F165" s="244" t="s">
        <v>1595</v>
      </c>
      <c r="G165" s="245" t="s">
        <v>276</v>
      </c>
      <c r="H165" s="246">
        <v>35</v>
      </c>
      <c r="I165" s="163"/>
      <c r="J165" s="260">
        <f t="shared" si="20"/>
        <v>0</v>
      </c>
      <c r="K165" s="164"/>
      <c r="L165" s="165"/>
      <c r="M165" s="166"/>
      <c r="N165" s="167" t="s">
        <v>39</v>
      </c>
      <c r="O165" s="147">
        <v>0</v>
      </c>
      <c r="P165" s="147">
        <f t="shared" si="21"/>
        <v>0</v>
      </c>
      <c r="Q165" s="147">
        <v>0</v>
      </c>
      <c r="R165" s="147">
        <f t="shared" si="22"/>
        <v>0</v>
      </c>
      <c r="S165" s="147">
        <v>0</v>
      </c>
      <c r="T165" s="148">
        <f t="shared" si="23"/>
        <v>0</v>
      </c>
      <c r="U165" s="13"/>
      <c r="V165" s="13"/>
      <c r="W165" s="13"/>
      <c r="X165" s="13"/>
      <c r="Y165" s="13"/>
      <c r="Z165" s="13"/>
      <c r="AA165" s="13"/>
      <c r="AB165" s="13"/>
      <c r="AC165" s="13"/>
      <c r="AD165" s="13"/>
      <c r="AE165" s="13"/>
      <c r="AR165" s="149" t="s">
        <v>194</v>
      </c>
      <c r="AT165" s="149" t="s">
        <v>191</v>
      </c>
      <c r="AU165" s="149" t="s">
        <v>18</v>
      </c>
      <c r="AY165" s="2" t="s">
        <v>137</v>
      </c>
      <c r="BE165" s="150">
        <f t="shared" si="24"/>
        <v>0</v>
      </c>
      <c r="BF165" s="150">
        <f t="shared" si="25"/>
        <v>0</v>
      </c>
      <c r="BG165" s="150">
        <f t="shared" si="26"/>
        <v>0</v>
      </c>
      <c r="BH165" s="150">
        <f t="shared" si="27"/>
        <v>0</v>
      </c>
      <c r="BI165" s="150">
        <f t="shared" si="28"/>
        <v>0</v>
      </c>
      <c r="BJ165" s="2" t="s">
        <v>18</v>
      </c>
      <c r="BK165" s="150">
        <f t="shared" si="29"/>
        <v>0</v>
      </c>
      <c r="BL165" s="2" t="s">
        <v>144</v>
      </c>
      <c r="BM165" s="149" t="s">
        <v>1931</v>
      </c>
    </row>
    <row r="166" spans="1:65" s="17" customFormat="1" ht="16.5" customHeight="1">
      <c r="A166" s="13"/>
      <c r="B166" s="142"/>
      <c r="C166" s="226" t="s">
        <v>74</v>
      </c>
      <c r="D166" s="226" t="s">
        <v>140</v>
      </c>
      <c r="E166" s="227" t="s">
        <v>1932</v>
      </c>
      <c r="F166" s="228" t="s">
        <v>1933</v>
      </c>
      <c r="G166" s="229" t="s">
        <v>276</v>
      </c>
      <c r="H166" s="230">
        <v>35</v>
      </c>
      <c r="I166" s="143"/>
      <c r="J166" s="259">
        <f t="shared" si="20"/>
        <v>0</v>
      </c>
      <c r="K166" s="144"/>
      <c r="L166" s="14"/>
      <c r="M166" s="145"/>
      <c r="N166" s="146" t="s">
        <v>39</v>
      </c>
      <c r="O166" s="147">
        <v>0</v>
      </c>
      <c r="P166" s="147">
        <f t="shared" si="21"/>
        <v>0</v>
      </c>
      <c r="Q166" s="147">
        <v>0</v>
      </c>
      <c r="R166" s="147">
        <f t="shared" si="22"/>
        <v>0</v>
      </c>
      <c r="S166" s="147">
        <v>0</v>
      </c>
      <c r="T166" s="148">
        <f t="shared" si="23"/>
        <v>0</v>
      </c>
      <c r="U166" s="13"/>
      <c r="V166" s="13"/>
      <c r="W166" s="13"/>
      <c r="X166" s="13"/>
      <c r="Y166" s="13"/>
      <c r="Z166" s="13"/>
      <c r="AA166" s="13"/>
      <c r="AB166" s="13"/>
      <c r="AC166" s="13"/>
      <c r="AD166" s="13"/>
      <c r="AE166" s="13"/>
      <c r="AR166" s="149" t="s">
        <v>144</v>
      </c>
      <c r="AT166" s="149" t="s">
        <v>140</v>
      </c>
      <c r="AU166" s="149" t="s">
        <v>18</v>
      </c>
      <c r="AY166" s="2" t="s">
        <v>137</v>
      </c>
      <c r="BE166" s="150">
        <f t="shared" si="24"/>
        <v>0</v>
      </c>
      <c r="BF166" s="150">
        <f t="shared" si="25"/>
        <v>0</v>
      </c>
      <c r="BG166" s="150">
        <f t="shared" si="26"/>
        <v>0</v>
      </c>
      <c r="BH166" s="150">
        <f t="shared" si="27"/>
        <v>0</v>
      </c>
      <c r="BI166" s="150">
        <f t="shared" si="28"/>
        <v>0</v>
      </c>
      <c r="BJ166" s="2" t="s">
        <v>18</v>
      </c>
      <c r="BK166" s="150">
        <f t="shared" si="29"/>
        <v>0</v>
      </c>
      <c r="BL166" s="2" t="s">
        <v>144</v>
      </c>
      <c r="BM166" s="149" t="s">
        <v>1934</v>
      </c>
    </row>
    <row r="167" spans="1:65" s="17" customFormat="1" ht="16.5" customHeight="1">
      <c r="A167" s="13"/>
      <c r="B167" s="142"/>
      <c r="C167" s="242" t="s">
        <v>139</v>
      </c>
      <c r="D167" s="242" t="s">
        <v>191</v>
      </c>
      <c r="E167" s="243" t="s">
        <v>1935</v>
      </c>
      <c r="F167" s="244" t="s">
        <v>1936</v>
      </c>
      <c r="G167" s="245" t="s">
        <v>276</v>
      </c>
      <c r="H167" s="246">
        <v>180</v>
      </c>
      <c r="I167" s="163"/>
      <c r="J167" s="260">
        <f t="shared" si="20"/>
        <v>0</v>
      </c>
      <c r="K167" s="164"/>
      <c r="L167" s="165"/>
      <c r="M167" s="166"/>
      <c r="N167" s="167" t="s">
        <v>39</v>
      </c>
      <c r="O167" s="147">
        <v>0</v>
      </c>
      <c r="P167" s="147">
        <f t="shared" si="21"/>
        <v>0</v>
      </c>
      <c r="Q167" s="147">
        <v>0</v>
      </c>
      <c r="R167" s="147">
        <f t="shared" si="22"/>
        <v>0</v>
      </c>
      <c r="S167" s="147">
        <v>0</v>
      </c>
      <c r="T167" s="148">
        <f t="shared" si="23"/>
        <v>0</v>
      </c>
      <c r="U167" s="13"/>
      <c r="V167" s="13"/>
      <c r="W167" s="13"/>
      <c r="X167" s="13"/>
      <c r="Y167" s="13"/>
      <c r="Z167" s="13"/>
      <c r="AA167" s="13"/>
      <c r="AB167" s="13"/>
      <c r="AC167" s="13"/>
      <c r="AD167" s="13"/>
      <c r="AE167" s="13"/>
      <c r="AR167" s="149" t="s">
        <v>194</v>
      </c>
      <c r="AT167" s="149" t="s">
        <v>191</v>
      </c>
      <c r="AU167" s="149" t="s">
        <v>18</v>
      </c>
      <c r="AY167" s="2" t="s">
        <v>137</v>
      </c>
      <c r="BE167" s="150">
        <f t="shared" si="24"/>
        <v>0</v>
      </c>
      <c r="BF167" s="150">
        <f t="shared" si="25"/>
        <v>0</v>
      </c>
      <c r="BG167" s="150">
        <f t="shared" si="26"/>
        <v>0</v>
      </c>
      <c r="BH167" s="150">
        <f t="shared" si="27"/>
        <v>0</v>
      </c>
      <c r="BI167" s="150">
        <f t="shared" si="28"/>
        <v>0</v>
      </c>
      <c r="BJ167" s="2" t="s">
        <v>18</v>
      </c>
      <c r="BK167" s="150">
        <f t="shared" si="29"/>
        <v>0</v>
      </c>
      <c r="BL167" s="2" t="s">
        <v>144</v>
      </c>
      <c r="BM167" s="149" t="s">
        <v>1937</v>
      </c>
    </row>
    <row r="168" spans="1:65" s="17" customFormat="1" ht="16.5" customHeight="1">
      <c r="A168" s="13"/>
      <c r="B168" s="142"/>
      <c r="C168" s="226" t="s">
        <v>74</v>
      </c>
      <c r="D168" s="226" t="s">
        <v>140</v>
      </c>
      <c r="E168" s="227" t="s">
        <v>1938</v>
      </c>
      <c r="F168" s="228" t="s">
        <v>1939</v>
      </c>
      <c r="G168" s="229" t="s">
        <v>276</v>
      </c>
      <c r="H168" s="230">
        <v>180</v>
      </c>
      <c r="I168" s="143"/>
      <c r="J168" s="259">
        <f t="shared" si="20"/>
        <v>0</v>
      </c>
      <c r="K168" s="144"/>
      <c r="L168" s="14"/>
      <c r="M168" s="145"/>
      <c r="N168" s="146" t="s">
        <v>39</v>
      </c>
      <c r="O168" s="147">
        <v>0</v>
      </c>
      <c r="P168" s="147">
        <f t="shared" si="21"/>
        <v>0</v>
      </c>
      <c r="Q168" s="147">
        <v>0</v>
      </c>
      <c r="R168" s="147">
        <f t="shared" si="22"/>
        <v>0</v>
      </c>
      <c r="S168" s="147">
        <v>0</v>
      </c>
      <c r="T168" s="148">
        <f t="shared" si="23"/>
        <v>0</v>
      </c>
      <c r="U168" s="13"/>
      <c r="V168" s="13"/>
      <c r="W168" s="13"/>
      <c r="X168" s="13"/>
      <c r="Y168" s="13"/>
      <c r="Z168" s="13"/>
      <c r="AA168" s="13"/>
      <c r="AB168" s="13"/>
      <c r="AC168" s="13"/>
      <c r="AD168" s="13"/>
      <c r="AE168" s="13"/>
      <c r="AR168" s="149" t="s">
        <v>144</v>
      </c>
      <c r="AT168" s="149" t="s">
        <v>140</v>
      </c>
      <c r="AU168" s="149" t="s">
        <v>18</v>
      </c>
      <c r="AY168" s="2" t="s">
        <v>137</v>
      </c>
      <c r="BE168" s="150">
        <f t="shared" si="24"/>
        <v>0</v>
      </c>
      <c r="BF168" s="150">
        <f t="shared" si="25"/>
        <v>0</v>
      </c>
      <c r="BG168" s="150">
        <f t="shared" si="26"/>
        <v>0</v>
      </c>
      <c r="BH168" s="150">
        <f t="shared" si="27"/>
        <v>0</v>
      </c>
      <c r="BI168" s="150">
        <f t="shared" si="28"/>
        <v>0</v>
      </c>
      <c r="BJ168" s="2" t="s">
        <v>18</v>
      </c>
      <c r="BK168" s="150">
        <f t="shared" si="29"/>
        <v>0</v>
      </c>
      <c r="BL168" s="2" t="s">
        <v>144</v>
      </c>
      <c r="BM168" s="149" t="s">
        <v>1940</v>
      </c>
    </row>
    <row r="169" spans="1:65" s="17" customFormat="1" ht="16.5" customHeight="1">
      <c r="A169" s="13"/>
      <c r="B169" s="142"/>
      <c r="C169" s="242" t="s">
        <v>144</v>
      </c>
      <c r="D169" s="242" t="s">
        <v>191</v>
      </c>
      <c r="E169" s="243" t="s">
        <v>1941</v>
      </c>
      <c r="F169" s="244" t="s">
        <v>1942</v>
      </c>
      <c r="G169" s="245" t="s">
        <v>276</v>
      </c>
      <c r="H169" s="246">
        <v>2295</v>
      </c>
      <c r="I169" s="163"/>
      <c r="J169" s="260">
        <f t="shared" si="20"/>
        <v>0</v>
      </c>
      <c r="K169" s="164"/>
      <c r="L169" s="165"/>
      <c r="M169" s="166"/>
      <c r="N169" s="167" t="s">
        <v>39</v>
      </c>
      <c r="O169" s="147">
        <v>0</v>
      </c>
      <c r="P169" s="147">
        <f t="shared" si="21"/>
        <v>0</v>
      </c>
      <c r="Q169" s="147">
        <v>0</v>
      </c>
      <c r="R169" s="147">
        <f t="shared" si="22"/>
        <v>0</v>
      </c>
      <c r="S169" s="147">
        <v>0</v>
      </c>
      <c r="T169" s="148">
        <f t="shared" si="23"/>
        <v>0</v>
      </c>
      <c r="U169" s="13"/>
      <c r="V169" s="13"/>
      <c r="W169" s="13"/>
      <c r="X169" s="13"/>
      <c r="Y169" s="13"/>
      <c r="Z169" s="13"/>
      <c r="AA169" s="13"/>
      <c r="AB169" s="13"/>
      <c r="AC169" s="13"/>
      <c r="AD169" s="13"/>
      <c r="AE169" s="13"/>
      <c r="AR169" s="149" t="s">
        <v>194</v>
      </c>
      <c r="AT169" s="149" t="s">
        <v>191</v>
      </c>
      <c r="AU169" s="149" t="s">
        <v>18</v>
      </c>
      <c r="AY169" s="2" t="s">
        <v>137</v>
      </c>
      <c r="BE169" s="150">
        <f t="shared" si="24"/>
        <v>0</v>
      </c>
      <c r="BF169" s="150">
        <f t="shared" si="25"/>
        <v>0</v>
      </c>
      <c r="BG169" s="150">
        <f t="shared" si="26"/>
        <v>0</v>
      </c>
      <c r="BH169" s="150">
        <f t="shared" si="27"/>
        <v>0</v>
      </c>
      <c r="BI169" s="150">
        <f t="shared" si="28"/>
        <v>0</v>
      </c>
      <c r="BJ169" s="2" t="s">
        <v>18</v>
      </c>
      <c r="BK169" s="150">
        <f t="shared" si="29"/>
        <v>0</v>
      </c>
      <c r="BL169" s="2" t="s">
        <v>144</v>
      </c>
      <c r="BM169" s="149" t="s">
        <v>1943</v>
      </c>
    </row>
    <row r="170" spans="1:65" s="17" customFormat="1" ht="24.2" customHeight="1">
      <c r="A170" s="13"/>
      <c r="B170" s="142"/>
      <c r="C170" s="242" t="s">
        <v>144</v>
      </c>
      <c r="D170" s="242" t="s">
        <v>191</v>
      </c>
      <c r="E170" s="243" t="s">
        <v>1944</v>
      </c>
      <c r="F170" s="244" t="s">
        <v>1945</v>
      </c>
      <c r="G170" s="245" t="s">
        <v>276</v>
      </c>
      <c r="H170" s="246">
        <v>8</v>
      </c>
      <c r="I170" s="163"/>
      <c r="J170" s="260">
        <f t="shared" si="20"/>
        <v>0</v>
      </c>
      <c r="K170" s="164"/>
      <c r="L170" s="165"/>
      <c r="M170" s="166"/>
      <c r="N170" s="167" t="s">
        <v>39</v>
      </c>
      <c r="O170" s="147">
        <v>0</v>
      </c>
      <c r="P170" s="147">
        <f t="shared" si="21"/>
        <v>0</v>
      </c>
      <c r="Q170" s="147">
        <v>0</v>
      </c>
      <c r="R170" s="147">
        <f t="shared" si="22"/>
        <v>0</v>
      </c>
      <c r="S170" s="147">
        <v>0</v>
      </c>
      <c r="T170" s="148">
        <f t="shared" si="23"/>
        <v>0</v>
      </c>
      <c r="U170" s="13"/>
      <c r="V170" s="13"/>
      <c r="W170" s="13"/>
      <c r="X170" s="13"/>
      <c r="Y170" s="13"/>
      <c r="Z170" s="13"/>
      <c r="AA170" s="13"/>
      <c r="AB170" s="13"/>
      <c r="AC170" s="13"/>
      <c r="AD170" s="13"/>
      <c r="AE170" s="13"/>
      <c r="AR170" s="149" t="s">
        <v>194</v>
      </c>
      <c r="AT170" s="149" t="s">
        <v>191</v>
      </c>
      <c r="AU170" s="149" t="s">
        <v>18</v>
      </c>
      <c r="AY170" s="2" t="s">
        <v>137</v>
      </c>
      <c r="BE170" s="150">
        <f t="shared" si="24"/>
        <v>0</v>
      </c>
      <c r="BF170" s="150">
        <f t="shared" si="25"/>
        <v>0</v>
      </c>
      <c r="BG170" s="150">
        <f t="shared" si="26"/>
        <v>0</v>
      </c>
      <c r="BH170" s="150">
        <f t="shared" si="27"/>
        <v>0</v>
      </c>
      <c r="BI170" s="150">
        <f t="shared" si="28"/>
        <v>0</v>
      </c>
      <c r="BJ170" s="2" t="s">
        <v>18</v>
      </c>
      <c r="BK170" s="150">
        <f t="shared" si="29"/>
        <v>0</v>
      </c>
      <c r="BL170" s="2" t="s">
        <v>144</v>
      </c>
      <c r="BM170" s="149" t="s">
        <v>1946</v>
      </c>
    </row>
    <row r="171" spans="1:65" s="17" customFormat="1" ht="24.2" customHeight="1">
      <c r="A171" s="13"/>
      <c r="B171" s="142"/>
      <c r="C171" s="242" t="s">
        <v>144</v>
      </c>
      <c r="D171" s="242" t="s">
        <v>191</v>
      </c>
      <c r="E171" s="243" t="s">
        <v>1947</v>
      </c>
      <c r="F171" s="244" t="s">
        <v>1948</v>
      </c>
      <c r="G171" s="245" t="s">
        <v>276</v>
      </c>
      <c r="H171" s="246">
        <v>1</v>
      </c>
      <c r="I171" s="163"/>
      <c r="J171" s="260">
        <f t="shared" si="20"/>
        <v>0</v>
      </c>
      <c r="K171" s="164"/>
      <c r="L171" s="165"/>
      <c r="M171" s="166"/>
      <c r="N171" s="167" t="s">
        <v>39</v>
      </c>
      <c r="O171" s="147">
        <v>0</v>
      </c>
      <c r="P171" s="147">
        <f t="shared" si="21"/>
        <v>0</v>
      </c>
      <c r="Q171" s="147">
        <v>0</v>
      </c>
      <c r="R171" s="147">
        <f t="shared" si="22"/>
        <v>0</v>
      </c>
      <c r="S171" s="147">
        <v>0</v>
      </c>
      <c r="T171" s="148">
        <f t="shared" si="23"/>
        <v>0</v>
      </c>
      <c r="U171" s="13"/>
      <c r="V171" s="13"/>
      <c r="W171" s="13"/>
      <c r="X171" s="13"/>
      <c r="Y171" s="13"/>
      <c r="Z171" s="13"/>
      <c r="AA171" s="13"/>
      <c r="AB171" s="13"/>
      <c r="AC171" s="13"/>
      <c r="AD171" s="13"/>
      <c r="AE171" s="13"/>
      <c r="AR171" s="149" t="s">
        <v>194</v>
      </c>
      <c r="AT171" s="149" t="s">
        <v>191</v>
      </c>
      <c r="AU171" s="149" t="s">
        <v>18</v>
      </c>
      <c r="AY171" s="2" t="s">
        <v>137</v>
      </c>
      <c r="BE171" s="150">
        <f t="shared" si="24"/>
        <v>0</v>
      </c>
      <c r="BF171" s="150">
        <f t="shared" si="25"/>
        <v>0</v>
      </c>
      <c r="BG171" s="150">
        <f t="shared" si="26"/>
        <v>0</v>
      </c>
      <c r="BH171" s="150">
        <f t="shared" si="27"/>
        <v>0</v>
      </c>
      <c r="BI171" s="150">
        <f t="shared" si="28"/>
        <v>0</v>
      </c>
      <c r="BJ171" s="2" t="s">
        <v>18</v>
      </c>
      <c r="BK171" s="150">
        <f t="shared" si="29"/>
        <v>0</v>
      </c>
      <c r="BL171" s="2" t="s">
        <v>144</v>
      </c>
      <c r="BM171" s="149" t="s">
        <v>1949</v>
      </c>
    </row>
    <row r="172" spans="1:65" s="17" customFormat="1" ht="16.5" customHeight="1">
      <c r="A172" s="13"/>
      <c r="B172" s="142"/>
      <c r="C172" s="242" t="s">
        <v>144</v>
      </c>
      <c r="D172" s="242" t="s">
        <v>191</v>
      </c>
      <c r="E172" s="243" t="s">
        <v>1950</v>
      </c>
      <c r="F172" s="244" t="s">
        <v>1951</v>
      </c>
      <c r="G172" s="245" t="s">
        <v>276</v>
      </c>
      <c r="H172" s="246">
        <v>120</v>
      </c>
      <c r="I172" s="163"/>
      <c r="J172" s="260">
        <f t="shared" si="20"/>
        <v>0</v>
      </c>
      <c r="K172" s="164"/>
      <c r="L172" s="165"/>
      <c r="M172" s="166"/>
      <c r="N172" s="167" t="s">
        <v>39</v>
      </c>
      <c r="O172" s="147">
        <v>0</v>
      </c>
      <c r="P172" s="147">
        <f t="shared" si="21"/>
        <v>0</v>
      </c>
      <c r="Q172" s="147">
        <v>0</v>
      </c>
      <c r="R172" s="147">
        <f t="shared" si="22"/>
        <v>0</v>
      </c>
      <c r="S172" s="147">
        <v>0</v>
      </c>
      <c r="T172" s="148">
        <f t="shared" si="23"/>
        <v>0</v>
      </c>
      <c r="U172" s="13"/>
      <c r="V172" s="13"/>
      <c r="W172" s="13"/>
      <c r="X172" s="13"/>
      <c r="Y172" s="13"/>
      <c r="Z172" s="13"/>
      <c r="AA172" s="13"/>
      <c r="AB172" s="13"/>
      <c r="AC172" s="13"/>
      <c r="AD172" s="13"/>
      <c r="AE172" s="13"/>
      <c r="AR172" s="149" t="s">
        <v>194</v>
      </c>
      <c r="AT172" s="149" t="s">
        <v>191</v>
      </c>
      <c r="AU172" s="149" t="s">
        <v>18</v>
      </c>
      <c r="AY172" s="2" t="s">
        <v>137</v>
      </c>
      <c r="BE172" s="150">
        <f t="shared" si="24"/>
        <v>0</v>
      </c>
      <c r="BF172" s="150">
        <f t="shared" si="25"/>
        <v>0</v>
      </c>
      <c r="BG172" s="150">
        <f t="shared" si="26"/>
        <v>0</v>
      </c>
      <c r="BH172" s="150">
        <f t="shared" si="27"/>
        <v>0</v>
      </c>
      <c r="BI172" s="150">
        <f t="shared" si="28"/>
        <v>0</v>
      </c>
      <c r="BJ172" s="2" t="s">
        <v>18</v>
      </c>
      <c r="BK172" s="150">
        <f t="shared" si="29"/>
        <v>0</v>
      </c>
      <c r="BL172" s="2" t="s">
        <v>144</v>
      </c>
      <c r="BM172" s="149" t="s">
        <v>1952</v>
      </c>
    </row>
    <row r="173" spans="1:65" s="17" customFormat="1" ht="21.75" customHeight="1">
      <c r="A173" s="13"/>
      <c r="B173" s="142"/>
      <c r="C173" s="226" t="s">
        <v>74</v>
      </c>
      <c r="D173" s="226" t="s">
        <v>140</v>
      </c>
      <c r="E173" s="227" t="s">
        <v>1953</v>
      </c>
      <c r="F173" s="228" t="s">
        <v>1954</v>
      </c>
      <c r="G173" s="229" t="s">
        <v>276</v>
      </c>
      <c r="H173" s="230">
        <v>120</v>
      </c>
      <c r="I173" s="143"/>
      <c r="J173" s="259">
        <f t="shared" si="20"/>
        <v>0</v>
      </c>
      <c r="K173" s="144"/>
      <c r="L173" s="14"/>
      <c r="M173" s="145"/>
      <c r="N173" s="146" t="s">
        <v>39</v>
      </c>
      <c r="O173" s="147">
        <v>0</v>
      </c>
      <c r="P173" s="147">
        <f t="shared" si="21"/>
        <v>0</v>
      </c>
      <c r="Q173" s="147">
        <v>0</v>
      </c>
      <c r="R173" s="147">
        <f t="shared" si="22"/>
        <v>0</v>
      </c>
      <c r="S173" s="147">
        <v>0</v>
      </c>
      <c r="T173" s="148">
        <f t="shared" si="23"/>
        <v>0</v>
      </c>
      <c r="U173" s="13"/>
      <c r="V173" s="13"/>
      <c r="W173" s="13"/>
      <c r="X173" s="13"/>
      <c r="Y173" s="13"/>
      <c r="Z173" s="13"/>
      <c r="AA173" s="13"/>
      <c r="AB173" s="13"/>
      <c r="AC173" s="13"/>
      <c r="AD173" s="13"/>
      <c r="AE173" s="13"/>
      <c r="AR173" s="149" t="s">
        <v>144</v>
      </c>
      <c r="AT173" s="149" t="s">
        <v>140</v>
      </c>
      <c r="AU173" s="149" t="s">
        <v>18</v>
      </c>
      <c r="AY173" s="2" t="s">
        <v>137</v>
      </c>
      <c r="BE173" s="150">
        <f t="shared" si="24"/>
        <v>0</v>
      </c>
      <c r="BF173" s="150">
        <f t="shared" si="25"/>
        <v>0</v>
      </c>
      <c r="BG173" s="150">
        <f t="shared" si="26"/>
        <v>0</v>
      </c>
      <c r="BH173" s="150">
        <f t="shared" si="27"/>
        <v>0</v>
      </c>
      <c r="BI173" s="150">
        <f t="shared" si="28"/>
        <v>0</v>
      </c>
      <c r="BJ173" s="2" t="s">
        <v>18</v>
      </c>
      <c r="BK173" s="150">
        <f t="shared" si="29"/>
        <v>0</v>
      </c>
      <c r="BL173" s="2" t="s">
        <v>144</v>
      </c>
      <c r="BM173" s="149" t="s">
        <v>1955</v>
      </c>
    </row>
    <row r="174" spans="1:65" s="17" customFormat="1" ht="16.5" customHeight="1">
      <c r="A174" s="13"/>
      <c r="B174" s="142"/>
      <c r="C174" s="242" t="s">
        <v>144</v>
      </c>
      <c r="D174" s="242" t="s">
        <v>191</v>
      </c>
      <c r="E174" s="243" t="s">
        <v>1956</v>
      </c>
      <c r="F174" s="244" t="s">
        <v>1957</v>
      </c>
      <c r="G174" s="245" t="s">
        <v>276</v>
      </c>
      <c r="H174" s="246">
        <v>1052</v>
      </c>
      <c r="I174" s="163"/>
      <c r="J174" s="260">
        <f t="shared" si="20"/>
        <v>0</v>
      </c>
      <c r="K174" s="164"/>
      <c r="L174" s="165"/>
      <c r="M174" s="166"/>
      <c r="N174" s="167" t="s">
        <v>39</v>
      </c>
      <c r="O174" s="147">
        <v>0</v>
      </c>
      <c r="P174" s="147">
        <f t="shared" si="21"/>
        <v>0</v>
      </c>
      <c r="Q174" s="147">
        <v>0</v>
      </c>
      <c r="R174" s="147">
        <f t="shared" si="22"/>
        <v>0</v>
      </c>
      <c r="S174" s="147">
        <v>0</v>
      </c>
      <c r="T174" s="148">
        <f t="shared" si="23"/>
        <v>0</v>
      </c>
      <c r="U174" s="13"/>
      <c r="V174" s="13"/>
      <c r="W174" s="13"/>
      <c r="X174" s="13"/>
      <c r="Y174" s="13"/>
      <c r="Z174" s="13"/>
      <c r="AA174" s="13"/>
      <c r="AB174" s="13"/>
      <c r="AC174" s="13"/>
      <c r="AD174" s="13"/>
      <c r="AE174" s="13"/>
      <c r="AR174" s="149" t="s">
        <v>194</v>
      </c>
      <c r="AT174" s="149" t="s">
        <v>191</v>
      </c>
      <c r="AU174" s="149" t="s">
        <v>18</v>
      </c>
      <c r="AY174" s="2" t="s">
        <v>137</v>
      </c>
      <c r="BE174" s="150">
        <f t="shared" si="24"/>
        <v>0</v>
      </c>
      <c r="BF174" s="150">
        <f t="shared" si="25"/>
        <v>0</v>
      </c>
      <c r="BG174" s="150">
        <f t="shared" si="26"/>
        <v>0</v>
      </c>
      <c r="BH174" s="150">
        <f t="shared" si="27"/>
        <v>0</v>
      </c>
      <c r="BI174" s="150">
        <f t="shared" si="28"/>
        <v>0</v>
      </c>
      <c r="BJ174" s="2" t="s">
        <v>18</v>
      </c>
      <c r="BK174" s="150">
        <f t="shared" si="29"/>
        <v>0</v>
      </c>
      <c r="BL174" s="2" t="s">
        <v>144</v>
      </c>
      <c r="BM174" s="149" t="s">
        <v>1958</v>
      </c>
    </row>
    <row r="175" spans="1:65" s="17" customFormat="1" ht="21.75" customHeight="1">
      <c r="A175" s="13"/>
      <c r="B175" s="142"/>
      <c r="C175" s="226" t="s">
        <v>74</v>
      </c>
      <c r="D175" s="226" t="s">
        <v>140</v>
      </c>
      <c r="E175" s="227" t="s">
        <v>1959</v>
      </c>
      <c r="F175" s="228" t="s">
        <v>1960</v>
      </c>
      <c r="G175" s="229" t="s">
        <v>276</v>
      </c>
      <c r="H175" s="230">
        <v>1052</v>
      </c>
      <c r="I175" s="143"/>
      <c r="J175" s="259">
        <f t="shared" si="20"/>
        <v>0</v>
      </c>
      <c r="K175" s="144"/>
      <c r="L175" s="14"/>
      <c r="M175" s="145"/>
      <c r="N175" s="146" t="s">
        <v>39</v>
      </c>
      <c r="O175" s="147">
        <v>0</v>
      </c>
      <c r="P175" s="147">
        <f t="shared" si="21"/>
        <v>0</v>
      </c>
      <c r="Q175" s="147">
        <v>0</v>
      </c>
      <c r="R175" s="147">
        <f t="shared" si="22"/>
        <v>0</v>
      </c>
      <c r="S175" s="147">
        <v>0</v>
      </c>
      <c r="T175" s="148">
        <f t="shared" si="23"/>
        <v>0</v>
      </c>
      <c r="U175" s="13"/>
      <c r="V175" s="13"/>
      <c r="W175" s="13"/>
      <c r="X175" s="13"/>
      <c r="Y175" s="13"/>
      <c r="Z175" s="13"/>
      <c r="AA175" s="13"/>
      <c r="AB175" s="13"/>
      <c r="AC175" s="13"/>
      <c r="AD175" s="13"/>
      <c r="AE175" s="13"/>
      <c r="AR175" s="149" t="s">
        <v>144</v>
      </c>
      <c r="AT175" s="149" t="s">
        <v>140</v>
      </c>
      <c r="AU175" s="149" t="s">
        <v>18</v>
      </c>
      <c r="AY175" s="2" t="s">
        <v>137</v>
      </c>
      <c r="BE175" s="150">
        <f t="shared" si="24"/>
        <v>0</v>
      </c>
      <c r="BF175" s="150">
        <f t="shared" si="25"/>
        <v>0</v>
      </c>
      <c r="BG175" s="150">
        <f t="shared" si="26"/>
        <v>0</v>
      </c>
      <c r="BH175" s="150">
        <f t="shared" si="27"/>
        <v>0</v>
      </c>
      <c r="BI175" s="150">
        <f t="shared" si="28"/>
        <v>0</v>
      </c>
      <c r="BJ175" s="2" t="s">
        <v>18</v>
      </c>
      <c r="BK175" s="150">
        <f t="shared" si="29"/>
        <v>0</v>
      </c>
      <c r="BL175" s="2" t="s">
        <v>144</v>
      </c>
      <c r="BM175" s="149" t="s">
        <v>1961</v>
      </c>
    </row>
    <row r="176" spans="1:65" s="17" customFormat="1" ht="16.5" customHeight="1">
      <c r="A176" s="13"/>
      <c r="B176" s="142"/>
      <c r="C176" s="242" t="s">
        <v>144</v>
      </c>
      <c r="D176" s="242" t="s">
        <v>191</v>
      </c>
      <c r="E176" s="243" t="s">
        <v>1962</v>
      </c>
      <c r="F176" s="244" t="s">
        <v>1963</v>
      </c>
      <c r="G176" s="245" t="s">
        <v>276</v>
      </c>
      <c r="H176" s="246">
        <v>1020</v>
      </c>
      <c r="I176" s="163"/>
      <c r="J176" s="260">
        <f t="shared" si="20"/>
        <v>0</v>
      </c>
      <c r="K176" s="164"/>
      <c r="L176" s="165"/>
      <c r="M176" s="166"/>
      <c r="N176" s="167" t="s">
        <v>39</v>
      </c>
      <c r="O176" s="147">
        <v>0</v>
      </c>
      <c r="P176" s="147">
        <f t="shared" si="21"/>
        <v>0</v>
      </c>
      <c r="Q176" s="147">
        <v>0</v>
      </c>
      <c r="R176" s="147">
        <f t="shared" si="22"/>
        <v>0</v>
      </c>
      <c r="S176" s="147">
        <v>0</v>
      </c>
      <c r="T176" s="148">
        <f t="shared" si="23"/>
        <v>0</v>
      </c>
      <c r="U176" s="13"/>
      <c r="V176" s="13"/>
      <c r="W176" s="13"/>
      <c r="X176" s="13"/>
      <c r="Y176" s="13"/>
      <c r="Z176" s="13"/>
      <c r="AA176" s="13"/>
      <c r="AB176" s="13"/>
      <c r="AC176" s="13"/>
      <c r="AD176" s="13"/>
      <c r="AE176" s="13"/>
      <c r="AR176" s="149" t="s">
        <v>194</v>
      </c>
      <c r="AT176" s="149" t="s">
        <v>191</v>
      </c>
      <c r="AU176" s="149" t="s">
        <v>18</v>
      </c>
      <c r="AY176" s="2" t="s">
        <v>137</v>
      </c>
      <c r="BE176" s="150">
        <f t="shared" si="24"/>
        <v>0</v>
      </c>
      <c r="BF176" s="150">
        <f t="shared" si="25"/>
        <v>0</v>
      </c>
      <c r="BG176" s="150">
        <f t="shared" si="26"/>
        <v>0</v>
      </c>
      <c r="BH176" s="150">
        <f t="shared" si="27"/>
        <v>0</v>
      </c>
      <c r="BI176" s="150">
        <f t="shared" si="28"/>
        <v>0</v>
      </c>
      <c r="BJ176" s="2" t="s">
        <v>18</v>
      </c>
      <c r="BK176" s="150">
        <f t="shared" si="29"/>
        <v>0</v>
      </c>
      <c r="BL176" s="2" t="s">
        <v>144</v>
      </c>
      <c r="BM176" s="149" t="s">
        <v>1964</v>
      </c>
    </row>
    <row r="177" spans="1:65" s="17" customFormat="1" ht="16.5" customHeight="1">
      <c r="A177" s="13"/>
      <c r="B177" s="142"/>
      <c r="C177" s="226" t="s">
        <v>74</v>
      </c>
      <c r="D177" s="226" t="s">
        <v>140</v>
      </c>
      <c r="E177" s="227" t="s">
        <v>1965</v>
      </c>
      <c r="F177" s="228" t="s">
        <v>1966</v>
      </c>
      <c r="G177" s="229" t="s">
        <v>276</v>
      </c>
      <c r="H177" s="230">
        <v>1020</v>
      </c>
      <c r="I177" s="143"/>
      <c r="J177" s="259">
        <f t="shared" si="20"/>
        <v>0</v>
      </c>
      <c r="K177" s="144"/>
      <c r="L177" s="14"/>
      <c r="M177" s="145"/>
      <c r="N177" s="146" t="s">
        <v>39</v>
      </c>
      <c r="O177" s="147">
        <v>0</v>
      </c>
      <c r="P177" s="147">
        <f t="shared" si="21"/>
        <v>0</v>
      </c>
      <c r="Q177" s="147">
        <v>0</v>
      </c>
      <c r="R177" s="147">
        <f t="shared" si="22"/>
        <v>0</v>
      </c>
      <c r="S177" s="147">
        <v>0</v>
      </c>
      <c r="T177" s="148">
        <f t="shared" si="23"/>
        <v>0</v>
      </c>
      <c r="U177" s="13"/>
      <c r="V177" s="13"/>
      <c r="W177" s="13"/>
      <c r="X177" s="13"/>
      <c r="Y177" s="13"/>
      <c r="Z177" s="13"/>
      <c r="AA177" s="13"/>
      <c r="AB177" s="13"/>
      <c r="AC177" s="13"/>
      <c r="AD177" s="13"/>
      <c r="AE177" s="13"/>
      <c r="AR177" s="149" t="s">
        <v>144</v>
      </c>
      <c r="AT177" s="149" t="s">
        <v>140</v>
      </c>
      <c r="AU177" s="149" t="s">
        <v>18</v>
      </c>
      <c r="AY177" s="2" t="s">
        <v>137</v>
      </c>
      <c r="BE177" s="150">
        <f t="shared" si="24"/>
        <v>0</v>
      </c>
      <c r="BF177" s="150">
        <f t="shared" si="25"/>
        <v>0</v>
      </c>
      <c r="BG177" s="150">
        <f t="shared" si="26"/>
        <v>0</v>
      </c>
      <c r="BH177" s="150">
        <f t="shared" si="27"/>
        <v>0</v>
      </c>
      <c r="BI177" s="150">
        <f t="shared" si="28"/>
        <v>0</v>
      </c>
      <c r="BJ177" s="2" t="s">
        <v>18</v>
      </c>
      <c r="BK177" s="150">
        <f t="shared" si="29"/>
        <v>0</v>
      </c>
      <c r="BL177" s="2" t="s">
        <v>144</v>
      </c>
      <c r="BM177" s="149" t="s">
        <v>1967</v>
      </c>
    </row>
    <row r="178" spans="1:65" s="17" customFormat="1" ht="24.2" customHeight="1">
      <c r="A178" s="13"/>
      <c r="B178" s="142"/>
      <c r="C178" s="242" t="s">
        <v>139</v>
      </c>
      <c r="D178" s="242" t="s">
        <v>191</v>
      </c>
      <c r="E178" s="243" t="s">
        <v>983</v>
      </c>
      <c r="F178" s="244" t="s">
        <v>984</v>
      </c>
      <c r="G178" s="245" t="s">
        <v>256</v>
      </c>
      <c r="H178" s="246">
        <v>500</v>
      </c>
      <c r="I178" s="163"/>
      <c r="J178" s="260">
        <f t="shared" si="20"/>
        <v>0</v>
      </c>
      <c r="K178" s="164"/>
      <c r="L178" s="165"/>
      <c r="M178" s="166"/>
      <c r="N178" s="167" t="s">
        <v>39</v>
      </c>
      <c r="O178" s="147">
        <v>0</v>
      </c>
      <c r="P178" s="147">
        <f t="shared" si="21"/>
        <v>0</v>
      </c>
      <c r="Q178" s="147">
        <v>0</v>
      </c>
      <c r="R178" s="147">
        <f t="shared" si="22"/>
        <v>0</v>
      </c>
      <c r="S178" s="147">
        <v>0</v>
      </c>
      <c r="T178" s="148">
        <f t="shared" si="23"/>
        <v>0</v>
      </c>
      <c r="U178" s="13"/>
      <c r="V178" s="13"/>
      <c r="W178" s="13"/>
      <c r="X178" s="13"/>
      <c r="Y178" s="13"/>
      <c r="Z178" s="13"/>
      <c r="AA178" s="13"/>
      <c r="AB178" s="13"/>
      <c r="AC178" s="13"/>
      <c r="AD178" s="13"/>
      <c r="AE178" s="13"/>
      <c r="AR178" s="149" t="s">
        <v>194</v>
      </c>
      <c r="AT178" s="149" t="s">
        <v>191</v>
      </c>
      <c r="AU178" s="149" t="s">
        <v>18</v>
      </c>
      <c r="AY178" s="2" t="s">
        <v>137</v>
      </c>
      <c r="BE178" s="150">
        <f t="shared" si="24"/>
        <v>0</v>
      </c>
      <c r="BF178" s="150">
        <f t="shared" si="25"/>
        <v>0</v>
      </c>
      <c r="BG178" s="150">
        <f t="shared" si="26"/>
        <v>0</v>
      </c>
      <c r="BH178" s="150">
        <f t="shared" si="27"/>
        <v>0</v>
      </c>
      <c r="BI178" s="150">
        <f t="shared" si="28"/>
        <v>0</v>
      </c>
      <c r="BJ178" s="2" t="s">
        <v>18</v>
      </c>
      <c r="BK178" s="150">
        <f t="shared" si="29"/>
        <v>0</v>
      </c>
      <c r="BL178" s="2" t="s">
        <v>144</v>
      </c>
      <c r="BM178" s="149" t="s">
        <v>1968</v>
      </c>
    </row>
    <row r="179" spans="1:65" s="129" customFormat="1" ht="25.9" customHeight="1">
      <c r="B179" s="130"/>
      <c r="C179" s="222"/>
      <c r="D179" s="223" t="s">
        <v>73</v>
      </c>
      <c r="E179" s="224" t="s">
        <v>908</v>
      </c>
      <c r="F179" s="224" t="s">
        <v>1625</v>
      </c>
      <c r="G179" s="222"/>
      <c r="H179" s="222"/>
      <c r="I179" s="172"/>
      <c r="J179" s="257">
        <f>BK179</f>
        <v>0</v>
      </c>
      <c r="L179" s="130"/>
      <c r="M179" s="134"/>
      <c r="N179" s="135"/>
      <c r="O179" s="135"/>
      <c r="P179" s="136">
        <f>SUM(P180:P181)</f>
        <v>0</v>
      </c>
      <c r="Q179" s="135"/>
      <c r="R179" s="136">
        <f>SUM(R180:R181)</f>
        <v>0</v>
      </c>
      <c r="S179" s="135"/>
      <c r="T179" s="137">
        <f>SUM(T180:T181)</f>
        <v>0</v>
      </c>
      <c r="AR179" s="131" t="s">
        <v>18</v>
      </c>
      <c r="AT179" s="138" t="s">
        <v>73</v>
      </c>
      <c r="AU179" s="138" t="s">
        <v>74</v>
      </c>
      <c r="AY179" s="131" t="s">
        <v>137</v>
      </c>
      <c r="BK179" s="139">
        <f>SUM(BK180:BK181)</f>
        <v>0</v>
      </c>
    </row>
    <row r="180" spans="1:65" s="17" customFormat="1" ht="24.2" customHeight="1">
      <c r="A180" s="13"/>
      <c r="B180" s="142"/>
      <c r="C180" s="242" t="s">
        <v>74</v>
      </c>
      <c r="D180" s="242" t="s">
        <v>191</v>
      </c>
      <c r="E180" s="243" t="s">
        <v>1969</v>
      </c>
      <c r="F180" s="244" t="s">
        <v>1970</v>
      </c>
      <c r="G180" s="245" t="s">
        <v>276</v>
      </c>
      <c r="H180" s="246">
        <v>130</v>
      </c>
      <c r="I180" s="163"/>
      <c r="J180" s="260">
        <f>ROUND(I180*H180,2)</f>
        <v>0</v>
      </c>
      <c r="K180" s="164"/>
      <c r="L180" s="165"/>
      <c r="M180" s="166"/>
      <c r="N180" s="167" t="s">
        <v>39</v>
      </c>
      <c r="O180" s="147">
        <v>0</v>
      </c>
      <c r="P180" s="147">
        <f>O180*H180</f>
        <v>0</v>
      </c>
      <c r="Q180" s="147">
        <v>0</v>
      </c>
      <c r="R180" s="147">
        <f>Q180*H180</f>
        <v>0</v>
      </c>
      <c r="S180" s="147">
        <v>0</v>
      </c>
      <c r="T180" s="148">
        <f>S180*H180</f>
        <v>0</v>
      </c>
      <c r="U180" s="13"/>
      <c r="V180" s="13"/>
      <c r="W180" s="13"/>
      <c r="X180" s="13"/>
      <c r="Y180" s="13"/>
      <c r="Z180" s="13"/>
      <c r="AA180" s="13"/>
      <c r="AB180" s="13"/>
      <c r="AC180" s="13"/>
      <c r="AD180" s="13"/>
      <c r="AE180" s="13"/>
      <c r="AR180" s="149" t="s">
        <v>194</v>
      </c>
      <c r="AT180" s="149" t="s">
        <v>191</v>
      </c>
      <c r="AU180" s="149" t="s">
        <v>18</v>
      </c>
      <c r="AY180" s="2" t="s">
        <v>137</v>
      </c>
      <c r="BE180" s="150">
        <f>IF(N180="základní",J180,0)</f>
        <v>0</v>
      </c>
      <c r="BF180" s="150">
        <f>IF(N180="snížená",J180,0)</f>
        <v>0</v>
      </c>
      <c r="BG180" s="150">
        <f>IF(N180="zákl. přenesená",J180,0)</f>
        <v>0</v>
      </c>
      <c r="BH180" s="150">
        <f>IF(N180="sníž. přenesená",J180,0)</f>
        <v>0</v>
      </c>
      <c r="BI180" s="150">
        <f>IF(N180="nulová",J180,0)</f>
        <v>0</v>
      </c>
      <c r="BJ180" s="2" t="s">
        <v>18</v>
      </c>
      <c r="BK180" s="150">
        <f>ROUND(I180*H180,2)</f>
        <v>0</v>
      </c>
      <c r="BL180" s="2" t="s">
        <v>144</v>
      </c>
      <c r="BM180" s="149" t="s">
        <v>1971</v>
      </c>
    </row>
    <row r="181" spans="1:65" s="17" customFormat="1" ht="24.2" customHeight="1">
      <c r="A181" s="13"/>
      <c r="B181" s="142"/>
      <c r="C181" s="226" t="s">
        <v>144</v>
      </c>
      <c r="D181" s="226" t="s">
        <v>140</v>
      </c>
      <c r="E181" s="227" t="s">
        <v>1972</v>
      </c>
      <c r="F181" s="228" t="s">
        <v>1973</v>
      </c>
      <c r="G181" s="229" t="s">
        <v>276</v>
      </c>
      <c r="H181" s="230">
        <v>130</v>
      </c>
      <c r="I181" s="143"/>
      <c r="J181" s="259">
        <f>ROUND(I181*H181,2)</f>
        <v>0</v>
      </c>
      <c r="K181" s="144"/>
      <c r="L181" s="14"/>
      <c r="M181" s="145"/>
      <c r="N181" s="146" t="s">
        <v>39</v>
      </c>
      <c r="O181" s="147">
        <v>0</v>
      </c>
      <c r="P181" s="147">
        <f>O181*H181</f>
        <v>0</v>
      </c>
      <c r="Q181" s="147">
        <v>0</v>
      </c>
      <c r="R181" s="147">
        <f>Q181*H181</f>
        <v>0</v>
      </c>
      <c r="S181" s="147">
        <v>0</v>
      </c>
      <c r="T181" s="148">
        <f>S181*H181</f>
        <v>0</v>
      </c>
      <c r="U181" s="13"/>
      <c r="V181" s="13"/>
      <c r="W181" s="13"/>
      <c r="X181" s="13"/>
      <c r="Y181" s="13"/>
      <c r="Z181" s="13"/>
      <c r="AA181" s="13"/>
      <c r="AB181" s="13"/>
      <c r="AC181" s="13"/>
      <c r="AD181" s="13"/>
      <c r="AE181" s="13"/>
      <c r="AR181" s="149" t="s">
        <v>144</v>
      </c>
      <c r="AT181" s="149" t="s">
        <v>140</v>
      </c>
      <c r="AU181" s="149" t="s">
        <v>18</v>
      </c>
      <c r="AY181" s="2" t="s">
        <v>137</v>
      </c>
      <c r="BE181" s="150">
        <f>IF(N181="základní",J181,0)</f>
        <v>0</v>
      </c>
      <c r="BF181" s="150">
        <f>IF(N181="snížená",J181,0)</f>
        <v>0</v>
      </c>
      <c r="BG181" s="150">
        <f>IF(N181="zákl. přenesená",J181,0)</f>
        <v>0</v>
      </c>
      <c r="BH181" s="150">
        <f>IF(N181="sníž. přenesená",J181,0)</f>
        <v>0</v>
      </c>
      <c r="BI181" s="150">
        <f>IF(N181="nulová",J181,0)</f>
        <v>0</v>
      </c>
      <c r="BJ181" s="2" t="s">
        <v>18</v>
      </c>
      <c r="BK181" s="150">
        <f>ROUND(I181*H181,2)</f>
        <v>0</v>
      </c>
      <c r="BL181" s="2" t="s">
        <v>144</v>
      </c>
      <c r="BM181" s="149" t="s">
        <v>1974</v>
      </c>
    </row>
    <row r="182" spans="1:65" s="129" customFormat="1" ht="25.9" customHeight="1">
      <c r="B182" s="130"/>
      <c r="C182" s="222"/>
      <c r="D182" s="223" t="s">
        <v>73</v>
      </c>
      <c r="E182" s="224" t="s">
        <v>945</v>
      </c>
      <c r="F182" s="224" t="s">
        <v>1720</v>
      </c>
      <c r="G182" s="222"/>
      <c r="H182" s="222"/>
      <c r="I182" s="172"/>
      <c r="J182" s="257">
        <f>BK182</f>
        <v>0</v>
      </c>
      <c r="L182" s="130"/>
      <c r="M182" s="134"/>
      <c r="N182" s="135"/>
      <c r="O182" s="135"/>
      <c r="P182" s="136">
        <f>SUM(P183:P187)</f>
        <v>0</v>
      </c>
      <c r="Q182" s="135"/>
      <c r="R182" s="136">
        <f>SUM(R183:R187)</f>
        <v>0</v>
      </c>
      <c r="S182" s="135"/>
      <c r="T182" s="137">
        <f>SUM(T183:T187)</f>
        <v>0</v>
      </c>
      <c r="AR182" s="131" t="s">
        <v>18</v>
      </c>
      <c r="AT182" s="138" t="s">
        <v>73</v>
      </c>
      <c r="AU182" s="138" t="s">
        <v>74</v>
      </c>
      <c r="AY182" s="131" t="s">
        <v>137</v>
      </c>
      <c r="BK182" s="139">
        <f>SUM(BK183:BK187)</f>
        <v>0</v>
      </c>
    </row>
    <row r="183" spans="1:65" s="17" customFormat="1" ht="62.65" customHeight="1">
      <c r="A183" s="13"/>
      <c r="B183" s="142"/>
      <c r="C183" s="242" t="s">
        <v>198</v>
      </c>
      <c r="D183" s="242" t="s">
        <v>191</v>
      </c>
      <c r="E183" s="243" t="s">
        <v>1975</v>
      </c>
      <c r="F183" s="244" t="s">
        <v>1976</v>
      </c>
      <c r="G183" s="245" t="s">
        <v>333</v>
      </c>
      <c r="H183" s="246">
        <v>1</v>
      </c>
      <c r="I183" s="163"/>
      <c r="J183" s="260">
        <f>ROUND(I183*H183,2)</f>
        <v>0</v>
      </c>
      <c r="K183" s="164"/>
      <c r="L183" s="165"/>
      <c r="M183" s="166"/>
      <c r="N183" s="167" t="s">
        <v>39</v>
      </c>
      <c r="O183" s="147">
        <v>0</v>
      </c>
      <c r="P183" s="147">
        <f>O183*H183</f>
        <v>0</v>
      </c>
      <c r="Q183" s="147">
        <v>0</v>
      </c>
      <c r="R183" s="147">
        <f>Q183*H183</f>
        <v>0</v>
      </c>
      <c r="S183" s="147">
        <v>0</v>
      </c>
      <c r="T183" s="148">
        <f>S183*H183</f>
        <v>0</v>
      </c>
      <c r="U183" s="13"/>
      <c r="V183" s="13"/>
      <c r="W183" s="13"/>
      <c r="X183" s="13"/>
      <c r="Y183" s="13"/>
      <c r="Z183" s="13"/>
      <c r="AA183" s="13"/>
      <c r="AB183" s="13"/>
      <c r="AC183" s="13"/>
      <c r="AD183" s="13"/>
      <c r="AE183" s="13"/>
      <c r="AR183" s="149" t="s">
        <v>194</v>
      </c>
      <c r="AT183" s="149" t="s">
        <v>191</v>
      </c>
      <c r="AU183" s="149" t="s">
        <v>18</v>
      </c>
      <c r="AY183" s="2" t="s">
        <v>137</v>
      </c>
      <c r="BE183" s="150">
        <f>IF(N183="základní",J183,0)</f>
        <v>0</v>
      </c>
      <c r="BF183" s="150">
        <f>IF(N183="snížená",J183,0)</f>
        <v>0</v>
      </c>
      <c r="BG183" s="150">
        <f>IF(N183="zákl. přenesená",J183,0)</f>
        <v>0</v>
      </c>
      <c r="BH183" s="150">
        <f>IF(N183="sníž. přenesená",J183,0)</f>
        <v>0</v>
      </c>
      <c r="BI183" s="150">
        <f>IF(N183="nulová",J183,0)</f>
        <v>0</v>
      </c>
      <c r="BJ183" s="2" t="s">
        <v>18</v>
      </c>
      <c r="BK183" s="150">
        <f>ROUND(I183*H183,2)</f>
        <v>0</v>
      </c>
      <c r="BL183" s="2" t="s">
        <v>144</v>
      </c>
      <c r="BM183" s="149" t="s">
        <v>1977</v>
      </c>
    </row>
    <row r="184" spans="1:65" s="17" customFormat="1" ht="77.25" customHeight="1">
      <c r="A184" s="13"/>
      <c r="B184" s="142"/>
      <c r="C184" s="242" t="s">
        <v>198</v>
      </c>
      <c r="D184" s="242" t="s">
        <v>191</v>
      </c>
      <c r="E184" s="243" t="s">
        <v>1978</v>
      </c>
      <c r="F184" s="244" t="s">
        <v>1979</v>
      </c>
      <c r="G184" s="245" t="s">
        <v>256</v>
      </c>
      <c r="H184" s="246">
        <v>1</v>
      </c>
      <c r="I184" s="163"/>
      <c r="J184" s="260">
        <f>ROUND(I184*H184,2)</f>
        <v>0</v>
      </c>
      <c r="K184" s="164"/>
      <c r="L184" s="165"/>
      <c r="M184" s="166"/>
      <c r="N184" s="167" t="s">
        <v>39</v>
      </c>
      <c r="O184" s="147">
        <v>0</v>
      </c>
      <c r="P184" s="147">
        <f>O184*H184</f>
        <v>0</v>
      </c>
      <c r="Q184" s="147">
        <v>0</v>
      </c>
      <c r="R184" s="147">
        <f>Q184*H184</f>
        <v>0</v>
      </c>
      <c r="S184" s="147">
        <v>0</v>
      </c>
      <c r="T184" s="148">
        <f>S184*H184</f>
        <v>0</v>
      </c>
      <c r="U184" s="13"/>
      <c r="V184" s="13"/>
      <c r="W184" s="13"/>
      <c r="X184" s="13"/>
      <c r="Y184" s="13"/>
      <c r="Z184" s="13"/>
      <c r="AA184" s="13"/>
      <c r="AB184" s="13"/>
      <c r="AC184" s="13"/>
      <c r="AD184" s="13"/>
      <c r="AE184" s="13"/>
      <c r="AR184" s="149" t="s">
        <v>194</v>
      </c>
      <c r="AT184" s="149" t="s">
        <v>191</v>
      </c>
      <c r="AU184" s="149" t="s">
        <v>18</v>
      </c>
      <c r="AY184" s="2" t="s">
        <v>137</v>
      </c>
      <c r="BE184" s="150">
        <f>IF(N184="základní",J184,0)</f>
        <v>0</v>
      </c>
      <c r="BF184" s="150">
        <f>IF(N184="snížená",J184,0)</f>
        <v>0</v>
      </c>
      <c r="BG184" s="150">
        <f>IF(N184="zákl. přenesená",J184,0)</f>
        <v>0</v>
      </c>
      <c r="BH184" s="150">
        <f>IF(N184="sníž. přenesená",J184,0)</f>
        <v>0</v>
      </c>
      <c r="BI184" s="150">
        <f>IF(N184="nulová",J184,0)</f>
        <v>0</v>
      </c>
      <c r="BJ184" s="2" t="s">
        <v>18</v>
      </c>
      <c r="BK184" s="150">
        <f>ROUND(I184*H184,2)</f>
        <v>0</v>
      </c>
      <c r="BL184" s="2" t="s">
        <v>144</v>
      </c>
      <c r="BM184" s="149" t="s">
        <v>1980</v>
      </c>
    </row>
    <row r="185" spans="1:65" s="17" customFormat="1" ht="30" customHeight="1">
      <c r="A185" s="13"/>
      <c r="B185" s="142"/>
      <c r="C185" s="242" t="s">
        <v>198</v>
      </c>
      <c r="D185" s="242" t="s">
        <v>191</v>
      </c>
      <c r="E185" s="243" t="s">
        <v>1981</v>
      </c>
      <c r="F185" s="244" t="s">
        <v>1982</v>
      </c>
      <c r="G185" s="245" t="s">
        <v>1983</v>
      </c>
      <c r="H185" s="246">
        <v>1</v>
      </c>
      <c r="I185" s="163"/>
      <c r="J185" s="260">
        <f>ROUND(I185*H185,2)</f>
        <v>0</v>
      </c>
      <c r="K185" s="164"/>
      <c r="L185" s="165"/>
      <c r="M185" s="166"/>
      <c r="N185" s="167" t="s">
        <v>39</v>
      </c>
      <c r="O185" s="147">
        <v>0</v>
      </c>
      <c r="P185" s="147">
        <f>O185*H185</f>
        <v>0</v>
      </c>
      <c r="Q185" s="147">
        <v>0</v>
      </c>
      <c r="R185" s="147">
        <f>Q185*H185</f>
        <v>0</v>
      </c>
      <c r="S185" s="147">
        <v>0</v>
      </c>
      <c r="T185" s="148">
        <f>S185*H185</f>
        <v>0</v>
      </c>
      <c r="U185" s="13"/>
      <c r="V185" s="13"/>
      <c r="W185" s="13"/>
      <c r="X185" s="13"/>
      <c r="Y185" s="13"/>
      <c r="Z185" s="13"/>
      <c r="AA185" s="13"/>
      <c r="AB185" s="13"/>
      <c r="AC185" s="13"/>
      <c r="AD185" s="13"/>
      <c r="AE185" s="13"/>
      <c r="AR185" s="149" t="s">
        <v>194</v>
      </c>
      <c r="AT185" s="149" t="s">
        <v>191</v>
      </c>
      <c r="AU185" s="149" t="s">
        <v>18</v>
      </c>
      <c r="AY185" s="2" t="s">
        <v>137</v>
      </c>
      <c r="BE185" s="150">
        <f>IF(N185="základní",J185,0)</f>
        <v>0</v>
      </c>
      <c r="BF185" s="150">
        <f>IF(N185="snížená",J185,0)</f>
        <v>0</v>
      </c>
      <c r="BG185" s="150">
        <f>IF(N185="zákl. přenesená",J185,0)</f>
        <v>0</v>
      </c>
      <c r="BH185" s="150">
        <f>IF(N185="sníž. přenesená",J185,0)</f>
        <v>0</v>
      </c>
      <c r="BI185" s="150">
        <f>IF(N185="nulová",J185,0)</f>
        <v>0</v>
      </c>
      <c r="BJ185" s="2" t="s">
        <v>18</v>
      </c>
      <c r="BK185" s="150">
        <f>ROUND(I185*H185,2)</f>
        <v>0</v>
      </c>
      <c r="BL185" s="2" t="s">
        <v>144</v>
      </c>
      <c r="BM185" s="149" t="s">
        <v>1984</v>
      </c>
    </row>
    <row r="186" spans="1:65" s="17" customFormat="1" ht="72.75" customHeight="1">
      <c r="A186" s="13"/>
      <c r="B186" s="142"/>
      <c r="C186" s="242" t="s">
        <v>198</v>
      </c>
      <c r="D186" s="242" t="s">
        <v>191</v>
      </c>
      <c r="E186" s="243" t="s">
        <v>1985</v>
      </c>
      <c r="F186" s="244" t="s">
        <v>1986</v>
      </c>
      <c r="G186" s="245" t="s">
        <v>333</v>
      </c>
      <c r="H186" s="246">
        <v>1</v>
      </c>
      <c r="I186" s="163"/>
      <c r="J186" s="260">
        <f>ROUND(I186*H186,2)</f>
        <v>0</v>
      </c>
      <c r="K186" s="164"/>
      <c r="L186" s="165"/>
      <c r="M186" s="166"/>
      <c r="N186" s="167" t="s">
        <v>39</v>
      </c>
      <c r="O186" s="147">
        <v>0</v>
      </c>
      <c r="P186" s="147">
        <f>O186*H186</f>
        <v>0</v>
      </c>
      <c r="Q186" s="147">
        <v>0</v>
      </c>
      <c r="R186" s="147">
        <f>Q186*H186</f>
        <v>0</v>
      </c>
      <c r="S186" s="147">
        <v>0</v>
      </c>
      <c r="T186" s="148">
        <f>S186*H186</f>
        <v>0</v>
      </c>
      <c r="U186" s="13"/>
      <c r="V186" s="13"/>
      <c r="W186" s="13"/>
      <c r="X186" s="13"/>
      <c r="Y186" s="13"/>
      <c r="Z186" s="13"/>
      <c r="AA186" s="13"/>
      <c r="AB186" s="13"/>
      <c r="AC186" s="13"/>
      <c r="AD186" s="13"/>
      <c r="AE186" s="13"/>
      <c r="AR186" s="149" t="s">
        <v>194</v>
      </c>
      <c r="AT186" s="149" t="s">
        <v>191</v>
      </c>
      <c r="AU186" s="149" t="s">
        <v>18</v>
      </c>
      <c r="AY186" s="2" t="s">
        <v>137</v>
      </c>
      <c r="BE186" s="150">
        <f>IF(N186="základní",J186,0)</f>
        <v>0</v>
      </c>
      <c r="BF186" s="150">
        <f>IF(N186="snížená",J186,0)</f>
        <v>0</v>
      </c>
      <c r="BG186" s="150">
        <f>IF(N186="zákl. přenesená",J186,0)</f>
        <v>0</v>
      </c>
      <c r="BH186" s="150">
        <f>IF(N186="sníž. přenesená",J186,0)</f>
        <v>0</v>
      </c>
      <c r="BI186" s="150">
        <f>IF(N186="nulová",J186,0)</f>
        <v>0</v>
      </c>
      <c r="BJ186" s="2" t="s">
        <v>18</v>
      </c>
      <c r="BK186" s="150">
        <f>ROUND(I186*H186,2)</f>
        <v>0</v>
      </c>
      <c r="BL186" s="2" t="s">
        <v>144</v>
      </c>
      <c r="BM186" s="149" t="s">
        <v>1987</v>
      </c>
    </row>
    <row r="187" spans="1:65" s="17" customFormat="1" ht="44.25" customHeight="1">
      <c r="A187" s="13"/>
      <c r="B187" s="142"/>
      <c r="C187" s="242" t="s">
        <v>283</v>
      </c>
      <c r="D187" s="242" t="s">
        <v>191</v>
      </c>
      <c r="E187" s="243" t="s">
        <v>1988</v>
      </c>
      <c r="F187" s="244" t="s">
        <v>1989</v>
      </c>
      <c r="G187" s="245" t="s">
        <v>256</v>
      </c>
      <c r="H187" s="246">
        <v>2</v>
      </c>
      <c r="I187" s="163"/>
      <c r="J187" s="260">
        <f>ROUND(I187*H187,2)</f>
        <v>0</v>
      </c>
      <c r="K187" s="164"/>
      <c r="L187" s="165"/>
      <c r="M187" s="166"/>
      <c r="N187" s="167" t="s">
        <v>39</v>
      </c>
      <c r="O187" s="147">
        <v>0</v>
      </c>
      <c r="P187" s="147">
        <f>O187*H187</f>
        <v>0</v>
      </c>
      <c r="Q187" s="147">
        <v>0</v>
      </c>
      <c r="R187" s="147">
        <f>Q187*H187</f>
        <v>0</v>
      </c>
      <c r="S187" s="147">
        <v>0</v>
      </c>
      <c r="T187" s="148">
        <f>S187*H187</f>
        <v>0</v>
      </c>
      <c r="U187" s="13"/>
      <c r="V187" s="13"/>
      <c r="W187" s="13"/>
      <c r="X187" s="13"/>
      <c r="Y187" s="13"/>
      <c r="Z187" s="13"/>
      <c r="AA187" s="13"/>
      <c r="AB187" s="13"/>
      <c r="AC187" s="13"/>
      <c r="AD187" s="13"/>
      <c r="AE187" s="13"/>
      <c r="AR187" s="149" t="s">
        <v>194</v>
      </c>
      <c r="AT187" s="149" t="s">
        <v>191</v>
      </c>
      <c r="AU187" s="149" t="s">
        <v>18</v>
      </c>
      <c r="AY187" s="2" t="s">
        <v>137</v>
      </c>
      <c r="BE187" s="150">
        <f>IF(N187="základní",J187,0)</f>
        <v>0</v>
      </c>
      <c r="BF187" s="150">
        <f>IF(N187="snížená",J187,0)</f>
        <v>0</v>
      </c>
      <c r="BG187" s="150">
        <f>IF(N187="zákl. přenesená",J187,0)</f>
        <v>0</v>
      </c>
      <c r="BH187" s="150">
        <f>IF(N187="sníž. přenesená",J187,0)</f>
        <v>0</v>
      </c>
      <c r="BI187" s="150">
        <f>IF(N187="nulová",J187,0)</f>
        <v>0</v>
      </c>
      <c r="BJ187" s="2" t="s">
        <v>18</v>
      </c>
      <c r="BK187" s="150">
        <f>ROUND(I187*H187,2)</f>
        <v>0</v>
      </c>
      <c r="BL187" s="2" t="s">
        <v>144</v>
      </c>
      <c r="BM187" s="149" t="s">
        <v>1990</v>
      </c>
    </row>
    <row r="188" spans="1:65" s="129" customFormat="1" ht="25.9" customHeight="1">
      <c r="B188" s="130"/>
      <c r="C188" s="222"/>
      <c r="D188" s="223" t="s">
        <v>73</v>
      </c>
      <c r="E188" s="224" t="s">
        <v>1009</v>
      </c>
      <c r="F188" s="224" t="s">
        <v>1991</v>
      </c>
      <c r="G188" s="222"/>
      <c r="H188" s="222"/>
      <c r="I188" s="172"/>
      <c r="J188" s="257">
        <f>BK188</f>
        <v>0</v>
      </c>
      <c r="L188" s="130"/>
      <c r="M188" s="134"/>
      <c r="N188" s="135"/>
      <c r="O188" s="135"/>
      <c r="P188" s="136">
        <f>P189+P200+P204</f>
        <v>0</v>
      </c>
      <c r="Q188" s="135"/>
      <c r="R188" s="136">
        <f>R189+R200+R204</f>
        <v>0</v>
      </c>
      <c r="S188" s="135"/>
      <c r="T188" s="137">
        <f>T189+T200+T204</f>
        <v>0</v>
      </c>
      <c r="AR188" s="131" t="s">
        <v>18</v>
      </c>
      <c r="AT188" s="138" t="s">
        <v>73</v>
      </c>
      <c r="AU188" s="138" t="s">
        <v>74</v>
      </c>
      <c r="AY188" s="131" t="s">
        <v>137</v>
      </c>
      <c r="BK188" s="139">
        <f>BK189+BK200+BK204</f>
        <v>0</v>
      </c>
    </row>
    <row r="189" spans="1:65" s="129" customFormat="1" ht="22.9" customHeight="1">
      <c r="B189" s="130"/>
      <c r="C189" s="222"/>
      <c r="D189" s="223" t="s">
        <v>73</v>
      </c>
      <c r="E189" s="225" t="s">
        <v>1065</v>
      </c>
      <c r="F189" s="225" t="s">
        <v>1992</v>
      </c>
      <c r="G189" s="222"/>
      <c r="H189" s="222"/>
      <c r="I189" s="172"/>
      <c r="J189" s="258">
        <f>BK189</f>
        <v>0</v>
      </c>
      <c r="L189" s="130"/>
      <c r="M189" s="134"/>
      <c r="N189" s="135"/>
      <c r="O189" s="135"/>
      <c r="P189" s="136">
        <f>SUM(P190:P199)</f>
        <v>0</v>
      </c>
      <c r="Q189" s="135"/>
      <c r="R189" s="136">
        <f>SUM(R190:R199)</f>
        <v>0</v>
      </c>
      <c r="S189" s="135"/>
      <c r="T189" s="137">
        <f>SUM(T190:T199)</f>
        <v>0</v>
      </c>
      <c r="AR189" s="131" t="s">
        <v>18</v>
      </c>
      <c r="AT189" s="138" t="s">
        <v>73</v>
      </c>
      <c r="AU189" s="138" t="s">
        <v>18</v>
      </c>
      <c r="AY189" s="131" t="s">
        <v>137</v>
      </c>
      <c r="BK189" s="139">
        <f>SUM(BK190:BK199)</f>
        <v>0</v>
      </c>
    </row>
    <row r="190" spans="1:65" s="17" customFormat="1" ht="55.5" customHeight="1">
      <c r="A190" s="13"/>
      <c r="B190" s="142"/>
      <c r="C190" s="242" t="s">
        <v>283</v>
      </c>
      <c r="D190" s="242" t="s">
        <v>191</v>
      </c>
      <c r="E190" s="243" t="s">
        <v>1993</v>
      </c>
      <c r="F190" s="244" t="s">
        <v>1994</v>
      </c>
      <c r="G190" s="245" t="s">
        <v>333</v>
      </c>
      <c r="H190" s="246">
        <v>1</v>
      </c>
      <c r="I190" s="163"/>
      <c r="J190" s="260">
        <f t="shared" ref="J190:J199" si="30">ROUND(I190*H190,2)</f>
        <v>0</v>
      </c>
      <c r="K190" s="164"/>
      <c r="L190" s="165"/>
      <c r="M190" s="166"/>
      <c r="N190" s="167" t="s">
        <v>39</v>
      </c>
      <c r="O190" s="147">
        <v>0</v>
      </c>
      <c r="P190" s="147">
        <f t="shared" ref="P190:P199" si="31">O190*H190</f>
        <v>0</v>
      </c>
      <c r="Q190" s="147">
        <v>0</v>
      </c>
      <c r="R190" s="147">
        <f t="shared" ref="R190:R199" si="32">Q190*H190</f>
        <v>0</v>
      </c>
      <c r="S190" s="147">
        <v>0</v>
      </c>
      <c r="T190" s="148">
        <f t="shared" ref="T190:T199" si="33">S190*H190</f>
        <v>0</v>
      </c>
      <c r="U190" s="13"/>
      <c r="V190" s="13"/>
      <c r="W190" s="13"/>
      <c r="X190" s="13"/>
      <c r="Y190" s="13"/>
      <c r="Z190" s="13"/>
      <c r="AA190" s="13"/>
      <c r="AB190" s="13"/>
      <c r="AC190" s="13"/>
      <c r="AD190" s="13"/>
      <c r="AE190" s="13"/>
      <c r="AR190" s="149" t="s">
        <v>194</v>
      </c>
      <c r="AT190" s="149" t="s">
        <v>191</v>
      </c>
      <c r="AU190" s="149" t="s">
        <v>85</v>
      </c>
      <c r="AY190" s="2" t="s">
        <v>137</v>
      </c>
      <c r="BE190" s="150">
        <f t="shared" ref="BE190:BE199" si="34">IF(N190="základní",J190,0)</f>
        <v>0</v>
      </c>
      <c r="BF190" s="150">
        <f t="shared" ref="BF190:BF199" si="35">IF(N190="snížená",J190,0)</f>
        <v>0</v>
      </c>
      <c r="BG190" s="150">
        <f t="shared" ref="BG190:BG199" si="36">IF(N190="zákl. přenesená",J190,0)</f>
        <v>0</v>
      </c>
      <c r="BH190" s="150">
        <f t="shared" ref="BH190:BH199" si="37">IF(N190="sníž. přenesená",J190,0)</f>
        <v>0</v>
      </c>
      <c r="BI190" s="150">
        <f t="shared" ref="BI190:BI199" si="38">IF(N190="nulová",J190,0)</f>
        <v>0</v>
      </c>
      <c r="BJ190" s="2" t="s">
        <v>18</v>
      </c>
      <c r="BK190" s="150">
        <f t="shared" ref="BK190:BK199" si="39">ROUND(I190*H190,2)</f>
        <v>0</v>
      </c>
      <c r="BL190" s="2" t="s">
        <v>144</v>
      </c>
      <c r="BM190" s="149" t="s">
        <v>1995</v>
      </c>
    </row>
    <row r="191" spans="1:65" s="17" customFormat="1" ht="16.5" customHeight="1">
      <c r="A191" s="13"/>
      <c r="B191" s="142"/>
      <c r="C191" s="242" t="s">
        <v>283</v>
      </c>
      <c r="D191" s="242" t="s">
        <v>191</v>
      </c>
      <c r="E191" s="243" t="s">
        <v>1996</v>
      </c>
      <c r="F191" s="244" t="s">
        <v>1997</v>
      </c>
      <c r="G191" s="245" t="s">
        <v>333</v>
      </c>
      <c r="H191" s="246">
        <v>1</v>
      </c>
      <c r="I191" s="163"/>
      <c r="J191" s="260">
        <f t="shared" si="30"/>
        <v>0</v>
      </c>
      <c r="K191" s="164"/>
      <c r="L191" s="165"/>
      <c r="M191" s="166"/>
      <c r="N191" s="167" t="s">
        <v>39</v>
      </c>
      <c r="O191" s="147">
        <v>0</v>
      </c>
      <c r="P191" s="147">
        <f t="shared" si="31"/>
        <v>0</v>
      </c>
      <c r="Q191" s="147">
        <v>0</v>
      </c>
      <c r="R191" s="147">
        <f t="shared" si="32"/>
        <v>0</v>
      </c>
      <c r="S191" s="147">
        <v>0</v>
      </c>
      <c r="T191" s="148">
        <f t="shared" si="33"/>
        <v>0</v>
      </c>
      <c r="U191" s="13"/>
      <c r="V191" s="13"/>
      <c r="W191" s="13"/>
      <c r="X191" s="13"/>
      <c r="Y191" s="13"/>
      <c r="Z191" s="13"/>
      <c r="AA191" s="13"/>
      <c r="AB191" s="13"/>
      <c r="AC191" s="13"/>
      <c r="AD191" s="13"/>
      <c r="AE191" s="13"/>
      <c r="AR191" s="149" t="s">
        <v>194</v>
      </c>
      <c r="AT191" s="149" t="s">
        <v>191</v>
      </c>
      <c r="AU191" s="149" t="s">
        <v>85</v>
      </c>
      <c r="AY191" s="2" t="s">
        <v>137</v>
      </c>
      <c r="BE191" s="150">
        <f t="shared" si="34"/>
        <v>0</v>
      </c>
      <c r="BF191" s="150">
        <f t="shared" si="35"/>
        <v>0</v>
      </c>
      <c r="BG191" s="150">
        <f t="shared" si="36"/>
        <v>0</v>
      </c>
      <c r="BH191" s="150">
        <f t="shared" si="37"/>
        <v>0</v>
      </c>
      <c r="BI191" s="150">
        <f t="shared" si="38"/>
        <v>0</v>
      </c>
      <c r="BJ191" s="2" t="s">
        <v>18</v>
      </c>
      <c r="BK191" s="150">
        <f t="shared" si="39"/>
        <v>0</v>
      </c>
      <c r="BL191" s="2" t="s">
        <v>144</v>
      </c>
      <c r="BM191" s="149" t="s">
        <v>1998</v>
      </c>
    </row>
    <row r="192" spans="1:65" s="17" customFormat="1" ht="16.5" customHeight="1">
      <c r="A192" s="13"/>
      <c r="B192" s="142"/>
      <c r="C192" s="242" t="s">
        <v>283</v>
      </c>
      <c r="D192" s="242" t="s">
        <v>191</v>
      </c>
      <c r="E192" s="243" t="s">
        <v>1999</v>
      </c>
      <c r="F192" s="244" t="s">
        <v>2000</v>
      </c>
      <c r="G192" s="245" t="s">
        <v>333</v>
      </c>
      <c r="H192" s="246">
        <v>1</v>
      </c>
      <c r="I192" s="163"/>
      <c r="J192" s="260">
        <f t="shared" si="30"/>
        <v>0</v>
      </c>
      <c r="K192" s="164"/>
      <c r="L192" s="165"/>
      <c r="M192" s="166"/>
      <c r="N192" s="167" t="s">
        <v>39</v>
      </c>
      <c r="O192" s="147">
        <v>0</v>
      </c>
      <c r="P192" s="147">
        <f t="shared" si="31"/>
        <v>0</v>
      </c>
      <c r="Q192" s="147">
        <v>0</v>
      </c>
      <c r="R192" s="147">
        <f t="shared" si="32"/>
        <v>0</v>
      </c>
      <c r="S192" s="147">
        <v>0</v>
      </c>
      <c r="T192" s="148">
        <f t="shared" si="33"/>
        <v>0</v>
      </c>
      <c r="U192" s="13"/>
      <c r="V192" s="13"/>
      <c r="W192" s="13"/>
      <c r="X192" s="13"/>
      <c r="Y192" s="13"/>
      <c r="Z192" s="13"/>
      <c r="AA192" s="13"/>
      <c r="AB192" s="13"/>
      <c r="AC192" s="13"/>
      <c r="AD192" s="13"/>
      <c r="AE192" s="13"/>
      <c r="AR192" s="149" t="s">
        <v>194</v>
      </c>
      <c r="AT192" s="149" t="s">
        <v>191</v>
      </c>
      <c r="AU192" s="149" t="s">
        <v>85</v>
      </c>
      <c r="AY192" s="2" t="s">
        <v>137</v>
      </c>
      <c r="BE192" s="150">
        <f t="shared" si="34"/>
        <v>0</v>
      </c>
      <c r="BF192" s="150">
        <f t="shared" si="35"/>
        <v>0</v>
      </c>
      <c r="BG192" s="150">
        <f t="shared" si="36"/>
        <v>0</v>
      </c>
      <c r="BH192" s="150">
        <f t="shared" si="37"/>
        <v>0</v>
      </c>
      <c r="BI192" s="150">
        <f t="shared" si="38"/>
        <v>0</v>
      </c>
      <c r="BJ192" s="2" t="s">
        <v>18</v>
      </c>
      <c r="BK192" s="150">
        <f t="shared" si="39"/>
        <v>0</v>
      </c>
      <c r="BL192" s="2" t="s">
        <v>144</v>
      </c>
      <c r="BM192" s="149" t="s">
        <v>2001</v>
      </c>
    </row>
    <row r="193" spans="1:65" s="17" customFormat="1" ht="24.2" customHeight="1">
      <c r="A193" s="13"/>
      <c r="B193" s="142"/>
      <c r="C193" s="242" t="s">
        <v>283</v>
      </c>
      <c r="D193" s="242" t="s">
        <v>191</v>
      </c>
      <c r="E193" s="243" t="s">
        <v>2002</v>
      </c>
      <c r="F193" s="244" t="s">
        <v>2003</v>
      </c>
      <c r="G193" s="245" t="s">
        <v>256</v>
      </c>
      <c r="H193" s="246">
        <v>26</v>
      </c>
      <c r="I193" s="163"/>
      <c r="J193" s="260">
        <f t="shared" si="30"/>
        <v>0</v>
      </c>
      <c r="K193" s="164"/>
      <c r="L193" s="165"/>
      <c r="M193" s="166"/>
      <c r="N193" s="167" t="s">
        <v>39</v>
      </c>
      <c r="O193" s="147">
        <v>0</v>
      </c>
      <c r="P193" s="147">
        <f t="shared" si="31"/>
        <v>0</v>
      </c>
      <c r="Q193" s="147">
        <v>0</v>
      </c>
      <c r="R193" s="147">
        <f t="shared" si="32"/>
        <v>0</v>
      </c>
      <c r="S193" s="147">
        <v>0</v>
      </c>
      <c r="T193" s="148">
        <f t="shared" si="33"/>
        <v>0</v>
      </c>
      <c r="U193" s="13"/>
      <c r="V193" s="13"/>
      <c r="W193" s="13"/>
      <c r="X193" s="13"/>
      <c r="Y193" s="13"/>
      <c r="Z193" s="13"/>
      <c r="AA193" s="13"/>
      <c r="AB193" s="13"/>
      <c r="AC193" s="13"/>
      <c r="AD193" s="13"/>
      <c r="AE193" s="13"/>
      <c r="AR193" s="149" t="s">
        <v>194</v>
      </c>
      <c r="AT193" s="149" t="s">
        <v>191</v>
      </c>
      <c r="AU193" s="149" t="s">
        <v>85</v>
      </c>
      <c r="AY193" s="2" t="s">
        <v>137</v>
      </c>
      <c r="BE193" s="150">
        <f t="shared" si="34"/>
        <v>0</v>
      </c>
      <c r="BF193" s="150">
        <f t="shared" si="35"/>
        <v>0</v>
      </c>
      <c r="BG193" s="150">
        <f t="shared" si="36"/>
        <v>0</v>
      </c>
      <c r="BH193" s="150">
        <f t="shared" si="37"/>
        <v>0</v>
      </c>
      <c r="BI193" s="150">
        <f t="shared" si="38"/>
        <v>0</v>
      </c>
      <c r="BJ193" s="2" t="s">
        <v>18</v>
      </c>
      <c r="BK193" s="150">
        <f t="shared" si="39"/>
        <v>0</v>
      </c>
      <c r="BL193" s="2" t="s">
        <v>144</v>
      </c>
      <c r="BM193" s="149" t="s">
        <v>2004</v>
      </c>
    </row>
    <row r="194" spans="1:65" s="17" customFormat="1" ht="33" customHeight="1">
      <c r="A194" s="13"/>
      <c r="B194" s="142"/>
      <c r="C194" s="242" t="s">
        <v>283</v>
      </c>
      <c r="D194" s="242" t="s">
        <v>191</v>
      </c>
      <c r="E194" s="243" t="s">
        <v>2005</v>
      </c>
      <c r="F194" s="244" t="s">
        <v>2006</v>
      </c>
      <c r="G194" s="245" t="s">
        <v>333</v>
      </c>
      <c r="H194" s="246">
        <v>1</v>
      </c>
      <c r="I194" s="163"/>
      <c r="J194" s="260">
        <f t="shared" si="30"/>
        <v>0</v>
      </c>
      <c r="K194" s="164"/>
      <c r="L194" s="165"/>
      <c r="M194" s="166"/>
      <c r="N194" s="167" t="s">
        <v>39</v>
      </c>
      <c r="O194" s="147">
        <v>0</v>
      </c>
      <c r="P194" s="147">
        <f t="shared" si="31"/>
        <v>0</v>
      </c>
      <c r="Q194" s="147">
        <v>0</v>
      </c>
      <c r="R194" s="147">
        <f t="shared" si="32"/>
        <v>0</v>
      </c>
      <c r="S194" s="147">
        <v>0</v>
      </c>
      <c r="T194" s="148">
        <f t="shared" si="33"/>
        <v>0</v>
      </c>
      <c r="U194" s="13"/>
      <c r="V194" s="13"/>
      <c r="W194" s="13"/>
      <c r="X194" s="13"/>
      <c r="Y194" s="13"/>
      <c r="Z194" s="13"/>
      <c r="AA194" s="13"/>
      <c r="AB194" s="13"/>
      <c r="AC194" s="13"/>
      <c r="AD194" s="13"/>
      <c r="AE194" s="13"/>
      <c r="AR194" s="149" t="s">
        <v>194</v>
      </c>
      <c r="AT194" s="149" t="s">
        <v>191</v>
      </c>
      <c r="AU194" s="149" t="s">
        <v>85</v>
      </c>
      <c r="AY194" s="2" t="s">
        <v>137</v>
      </c>
      <c r="BE194" s="150">
        <f t="shared" si="34"/>
        <v>0</v>
      </c>
      <c r="BF194" s="150">
        <f t="shared" si="35"/>
        <v>0</v>
      </c>
      <c r="BG194" s="150">
        <f t="shared" si="36"/>
        <v>0</v>
      </c>
      <c r="BH194" s="150">
        <f t="shared" si="37"/>
        <v>0</v>
      </c>
      <c r="BI194" s="150">
        <f t="shared" si="38"/>
        <v>0</v>
      </c>
      <c r="BJ194" s="2" t="s">
        <v>18</v>
      </c>
      <c r="BK194" s="150">
        <f t="shared" si="39"/>
        <v>0</v>
      </c>
      <c r="BL194" s="2" t="s">
        <v>144</v>
      </c>
      <c r="BM194" s="149" t="s">
        <v>2007</v>
      </c>
    </row>
    <row r="195" spans="1:65" s="17" customFormat="1" ht="33" customHeight="1">
      <c r="A195" s="13"/>
      <c r="B195" s="142"/>
      <c r="C195" s="242" t="s">
        <v>290</v>
      </c>
      <c r="D195" s="242" t="s">
        <v>191</v>
      </c>
      <c r="E195" s="243" t="s">
        <v>2008</v>
      </c>
      <c r="F195" s="244" t="s">
        <v>2009</v>
      </c>
      <c r="G195" s="245" t="s">
        <v>333</v>
      </c>
      <c r="H195" s="246">
        <v>2</v>
      </c>
      <c r="I195" s="163"/>
      <c r="J195" s="260">
        <f t="shared" si="30"/>
        <v>0</v>
      </c>
      <c r="K195" s="164"/>
      <c r="L195" s="165"/>
      <c r="M195" s="166"/>
      <c r="N195" s="167" t="s">
        <v>39</v>
      </c>
      <c r="O195" s="147">
        <v>0</v>
      </c>
      <c r="P195" s="147">
        <f t="shared" si="31"/>
        <v>0</v>
      </c>
      <c r="Q195" s="147">
        <v>0</v>
      </c>
      <c r="R195" s="147">
        <f t="shared" si="32"/>
        <v>0</v>
      </c>
      <c r="S195" s="147">
        <v>0</v>
      </c>
      <c r="T195" s="148">
        <f t="shared" si="33"/>
        <v>0</v>
      </c>
      <c r="U195" s="13"/>
      <c r="V195" s="13"/>
      <c r="W195" s="13"/>
      <c r="X195" s="13"/>
      <c r="Y195" s="13"/>
      <c r="Z195" s="13"/>
      <c r="AA195" s="13"/>
      <c r="AB195" s="13"/>
      <c r="AC195" s="13"/>
      <c r="AD195" s="13"/>
      <c r="AE195" s="13"/>
      <c r="AR195" s="149" t="s">
        <v>194</v>
      </c>
      <c r="AT195" s="149" t="s">
        <v>191</v>
      </c>
      <c r="AU195" s="149" t="s">
        <v>85</v>
      </c>
      <c r="AY195" s="2" t="s">
        <v>137</v>
      </c>
      <c r="BE195" s="150">
        <f t="shared" si="34"/>
        <v>0</v>
      </c>
      <c r="BF195" s="150">
        <f t="shared" si="35"/>
        <v>0</v>
      </c>
      <c r="BG195" s="150">
        <f t="shared" si="36"/>
        <v>0</v>
      </c>
      <c r="BH195" s="150">
        <f t="shared" si="37"/>
        <v>0</v>
      </c>
      <c r="BI195" s="150">
        <f t="shared" si="38"/>
        <v>0</v>
      </c>
      <c r="BJ195" s="2" t="s">
        <v>18</v>
      </c>
      <c r="BK195" s="150">
        <f t="shared" si="39"/>
        <v>0</v>
      </c>
      <c r="BL195" s="2" t="s">
        <v>144</v>
      </c>
      <c r="BM195" s="149" t="s">
        <v>2010</v>
      </c>
    </row>
    <row r="196" spans="1:65" s="17" customFormat="1" ht="55.5" customHeight="1">
      <c r="A196" s="13"/>
      <c r="B196" s="142"/>
      <c r="C196" s="242" t="s">
        <v>290</v>
      </c>
      <c r="D196" s="242" t="s">
        <v>191</v>
      </c>
      <c r="E196" s="243" t="s">
        <v>2011</v>
      </c>
      <c r="F196" s="244" t="s">
        <v>2012</v>
      </c>
      <c r="G196" s="245" t="s">
        <v>333</v>
      </c>
      <c r="H196" s="246">
        <v>1</v>
      </c>
      <c r="I196" s="163"/>
      <c r="J196" s="260">
        <f t="shared" si="30"/>
        <v>0</v>
      </c>
      <c r="K196" s="164"/>
      <c r="L196" s="165"/>
      <c r="M196" s="166"/>
      <c r="N196" s="167" t="s">
        <v>39</v>
      </c>
      <c r="O196" s="147">
        <v>0</v>
      </c>
      <c r="P196" s="147">
        <f t="shared" si="31"/>
        <v>0</v>
      </c>
      <c r="Q196" s="147">
        <v>0</v>
      </c>
      <c r="R196" s="147">
        <f t="shared" si="32"/>
        <v>0</v>
      </c>
      <c r="S196" s="147">
        <v>0</v>
      </c>
      <c r="T196" s="148">
        <f t="shared" si="33"/>
        <v>0</v>
      </c>
      <c r="U196" s="13"/>
      <c r="V196" s="13"/>
      <c r="W196" s="13"/>
      <c r="X196" s="13"/>
      <c r="Y196" s="13"/>
      <c r="Z196" s="13"/>
      <c r="AA196" s="13"/>
      <c r="AB196" s="13"/>
      <c r="AC196" s="13"/>
      <c r="AD196" s="13"/>
      <c r="AE196" s="13"/>
      <c r="AR196" s="149" t="s">
        <v>194</v>
      </c>
      <c r="AT196" s="149" t="s">
        <v>191</v>
      </c>
      <c r="AU196" s="149" t="s">
        <v>85</v>
      </c>
      <c r="AY196" s="2" t="s">
        <v>137</v>
      </c>
      <c r="BE196" s="150">
        <f t="shared" si="34"/>
        <v>0</v>
      </c>
      <c r="BF196" s="150">
        <f t="shared" si="35"/>
        <v>0</v>
      </c>
      <c r="BG196" s="150">
        <f t="shared" si="36"/>
        <v>0</v>
      </c>
      <c r="BH196" s="150">
        <f t="shared" si="37"/>
        <v>0</v>
      </c>
      <c r="BI196" s="150">
        <f t="shared" si="38"/>
        <v>0</v>
      </c>
      <c r="BJ196" s="2" t="s">
        <v>18</v>
      </c>
      <c r="BK196" s="150">
        <f t="shared" si="39"/>
        <v>0</v>
      </c>
      <c r="BL196" s="2" t="s">
        <v>144</v>
      </c>
      <c r="BM196" s="149" t="s">
        <v>2013</v>
      </c>
    </row>
    <row r="197" spans="1:65" s="17" customFormat="1" ht="24.2" customHeight="1">
      <c r="A197" s="13"/>
      <c r="B197" s="142"/>
      <c r="C197" s="242" t="s">
        <v>290</v>
      </c>
      <c r="D197" s="242" t="s">
        <v>191</v>
      </c>
      <c r="E197" s="243" t="s">
        <v>2014</v>
      </c>
      <c r="F197" s="244" t="s">
        <v>2015</v>
      </c>
      <c r="G197" s="245" t="s">
        <v>333</v>
      </c>
      <c r="H197" s="246">
        <v>2</v>
      </c>
      <c r="I197" s="163"/>
      <c r="J197" s="260">
        <f t="shared" si="30"/>
        <v>0</v>
      </c>
      <c r="K197" s="164"/>
      <c r="L197" s="165"/>
      <c r="M197" s="166"/>
      <c r="N197" s="167" t="s">
        <v>39</v>
      </c>
      <c r="O197" s="147">
        <v>0</v>
      </c>
      <c r="P197" s="147">
        <f t="shared" si="31"/>
        <v>0</v>
      </c>
      <c r="Q197" s="147">
        <v>0</v>
      </c>
      <c r="R197" s="147">
        <f t="shared" si="32"/>
        <v>0</v>
      </c>
      <c r="S197" s="147">
        <v>0</v>
      </c>
      <c r="T197" s="148">
        <f t="shared" si="33"/>
        <v>0</v>
      </c>
      <c r="U197" s="13"/>
      <c r="V197" s="13"/>
      <c r="W197" s="13"/>
      <c r="X197" s="13"/>
      <c r="Y197" s="13"/>
      <c r="Z197" s="13"/>
      <c r="AA197" s="13"/>
      <c r="AB197" s="13"/>
      <c r="AC197" s="13"/>
      <c r="AD197" s="13"/>
      <c r="AE197" s="13"/>
      <c r="AR197" s="149" t="s">
        <v>194</v>
      </c>
      <c r="AT197" s="149" t="s">
        <v>191</v>
      </c>
      <c r="AU197" s="149" t="s">
        <v>85</v>
      </c>
      <c r="AY197" s="2" t="s">
        <v>137</v>
      </c>
      <c r="BE197" s="150">
        <f t="shared" si="34"/>
        <v>0</v>
      </c>
      <c r="BF197" s="150">
        <f t="shared" si="35"/>
        <v>0</v>
      </c>
      <c r="BG197" s="150">
        <f t="shared" si="36"/>
        <v>0</v>
      </c>
      <c r="BH197" s="150">
        <f t="shared" si="37"/>
        <v>0</v>
      </c>
      <c r="BI197" s="150">
        <f t="shared" si="38"/>
        <v>0</v>
      </c>
      <c r="BJ197" s="2" t="s">
        <v>18</v>
      </c>
      <c r="BK197" s="150">
        <f t="shared" si="39"/>
        <v>0</v>
      </c>
      <c r="BL197" s="2" t="s">
        <v>144</v>
      </c>
      <c r="BM197" s="149" t="s">
        <v>2016</v>
      </c>
    </row>
    <row r="198" spans="1:65" s="17" customFormat="1" ht="16.5" customHeight="1">
      <c r="A198" s="13"/>
      <c r="B198" s="142"/>
      <c r="C198" s="242" t="s">
        <v>290</v>
      </c>
      <c r="D198" s="242" t="s">
        <v>191</v>
      </c>
      <c r="E198" s="243" t="s">
        <v>2017</v>
      </c>
      <c r="F198" s="244" t="s">
        <v>2018</v>
      </c>
      <c r="G198" s="245" t="s">
        <v>256</v>
      </c>
      <c r="H198" s="246">
        <v>20</v>
      </c>
      <c r="I198" s="163"/>
      <c r="J198" s="260">
        <f t="shared" si="30"/>
        <v>0</v>
      </c>
      <c r="K198" s="164"/>
      <c r="L198" s="165"/>
      <c r="M198" s="166"/>
      <c r="N198" s="167" t="s">
        <v>39</v>
      </c>
      <c r="O198" s="147">
        <v>0</v>
      </c>
      <c r="P198" s="147">
        <f t="shared" si="31"/>
        <v>0</v>
      </c>
      <c r="Q198" s="147">
        <v>0</v>
      </c>
      <c r="R198" s="147">
        <f t="shared" si="32"/>
        <v>0</v>
      </c>
      <c r="S198" s="147">
        <v>0</v>
      </c>
      <c r="T198" s="148">
        <f t="shared" si="33"/>
        <v>0</v>
      </c>
      <c r="U198" s="13"/>
      <c r="V198" s="13"/>
      <c r="W198" s="13"/>
      <c r="X198" s="13"/>
      <c r="Y198" s="13"/>
      <c r="Z198" s="13"/>
      <c r="AA198" s="13"/>
      <c r="AB198" s="13"/>
      <c r="AC198" s="13"/>
      <c r="AD198" s="13"/>
      <c r="AE198" s="13"/>
      <c r="AR198" s="149" t="s">
        <v>194</v>
      </c>
      <c r="AT198" s="149" t="s">
        <v>191</v>
      </c>
      <c r="AU198" s="149" t="s">
        <v>85</v>
      </c>
      <c r="AY198" s="2" t="s">
        <v>137</v>
      </c>
      <c r="BE198" s="150">
        <f t="shared" si="34"/>
        <v>0</v>
      </c>
      <c r="BF198" s="150">
        <f t="shared" si="35"/>
        <v>0</v>
      </c>
      <c r="BG198" s="150">
        <f t="shared" si="36"/>
        <v>0</v>
      </c>
      <c r="BH198" s="150">
        <f t="shared" si="37"/>
        <v>0</v>
      </c>
      <c r="BI198" s="150">
        <f t="shared" si="38"/>
        <v>0</v>
      </c>
      <c r="BJ198" s="2" t="s">
        <v>18</v>
      </c>
      <c r="BK198" s="150">
        <f t="shared" si="39"/>
        <v>0</v>
      </c>
      <c r="BL198" s="2" t="s">
        <v>144</v>
      </c>
      <c r="BM198" s="149" t="s">
        <v>2019</v>
      </c>
    </row>
    <row r="199" spans="1:65" s="17" customFormat="1" ht="49.15" customHeight="1">
      <c r="A199" s="13"/>
      <c r="B199" s="142"/>
      <c r="C199" s="242" t="s">
        <v>283</v>
      </c>
      <c r="D199" s="242" t="s">
        <v>191</v>
      </c>
      <c r="E199" s="243" t="s">
        <v>2020</v>
      </c>
      <c r="F199" s="244" t="s">
        <v>2021</v>
      </c>
      <c r="G199" s="245" t="s">
        <v>333</v>
      </c>
      <c r="H199" s="246">
        <v>1</v>
      </c>
      <c r="I199" s="163"/>
      <c r="J199" s="260">
        <f t="shared" si="30"/>
        <v>0</v>
      </c>
      <c r="K199" s="164"/>
      <c r="L199" s="165"/>
      <c r="M199" s="166"/>
      <c r="N199" s="167" t="s">
        <v>39</v>
      </c>
      <c r="O199" s="147">
        <v>0</v>
      </c>
      <c r="P199" s="147">
        <f t="shared" si="31"/>
        <v>0</v>
      </c>
      <c r="Q199" s="147">
        <v>0</v>
      </c>
      <c r="R199" s="147">
        <f t="shared" si="32"/>
        <v>0</v>
      </c>
      <c r="S199" s="147">
        <v>0</v>
      </c>
      <c r="T199" s="148">
        <f t="shared" si="33"/>
        <v>0</v>
      </c>
      <c r="U199" s="13"/>
      <c r="V199" s="13"/>
      <c r="W199" s="13"/>
      <c r="X199" s="13"/>
      <c r="Y199" s="13"/>
      <c r="Z199" s="13"/>
      <c r="AA199" s="13"/>
      <c r="AB199" s="13"/>
      <c r="AC199" s="13"/>
      <c r="AD199" s="13"/>
      <c r="AE199" s="13"/>
      <c r="AR199" s="149" t="s">
        <v>194</v>
      </c>
      <c r="AT199" s="149" t="s">
        <v>191</v>
      </c>
      <c r="AU199" s="149" t="s">
        <v>85</v>
      </c>
      <c r="AY199" s="2" t="s">
        <v>137</v>
      </c>
      <c r="BE199" s="150">
        <f t="shared" si="34"/>
        <v>0</v>
      </c>
      <c r="BF199" s="150">
        <f t="shared" si="35"/>
        <v>0</v>
      </c>
      <c r="BG199" s="150">
        <f t="shared" si="36"/>
        <v>0</v>
      </c>
      <c r="BH199" s="150">
        <f t="shared" si="37"/>
        <v>0</v>
      </c>
      <c r="BI199" s="150">
        <f t="shared" si="38"/>
        <v>0</v>
      </c>
      <c r="BJ199" s="2" t="s">
        <v>18</v>
      </c>
      <c r="BK199" s="150">
        <f t="shared" si="39"/>
        <v>0</v>
      </c>
      <c r="BL199" s="2" t="s">
        <v>144</v>
      </c>
      <c r="BM199" s="149" t="s">
        <v>2022</v>
      </c>
    </row>
    <row r="200" spans="1:65" s="129" customFormat="1" ht="22.9" customHeight="1">
      <c r="B200" s="130"/>
      <c r="C200" s="222"/>
      <c r="D200" s="223" t="s">
        <v>73</v>
      </c>
      <c r="E200" s="225" t="s">
        <v>1119</v>
      </c>
      <c r="F200" s="225" t="s">
        <v>2023</v>
      </c>
      <c r="G200" s="222"/>
      <c r="H200" s="222"/>
      <c r="I200" s="172"/>
      <c r="J200" s="258">
        <f>BK200</f>
        <v>0</v>
      </c>
      <c r="L200" s="130"/>
      <c r="M200" s="134"/>
      <c r="N200" s="135"/>
      <c r="O200" s="135"/>
      <c r="P200" s="136">
        <f>SUM(P201:P203)</f>
        <v>0</v>
      </c>
      <c r="Q200" s="135"/>
      <c r="R200" s="136">
        <f>SUM(R201:R203)</f>
        <v>0</v>
      </c>
      <c r="S200" s="135"/>
      <c r="T200" s="137">
        <f>SUM(T201:T203)</f>
        <v>0</v>
      </c>
      <c r="AR200" s="131" t="s">
        <v>18</v>
      </c>
      <c r="AT200" s="138" t="s">
        <v>73</v>
      </c>
      <c r="AU200" s="138" t="s">
        <v>18</v>
      </c>
      <c r="AY200" s="131" t="s">
        <v>137</v>
      </c>
      <c r="BK200" s="139">
        <f>SUM(BK201:BK203)</f>
        <v>0</v>
      </c>
    </row>
    <row r="201" spans="1:65" s="17" customFormat="1" ht="24.2" customHeight="1">
      <c r="A201" s="13"/>
      <c r="B201" s="142"/>
      <c r="C201" s="242" t="s">
        <v>283</v>
      </c>
      <c r="D201" s="242" t="s">
        <v>191</v>
      </c>
      <c r="E201" s="243" t="s">
        <v>2024</v>
      </c>
      <c r="F201" s="244" t="s">
        <v>2025</v>
      </c>
      <c r="G201" s="245" t="s">
        <v>1111</v>
      </c>
      <c r="H201" s="246">
        <v>10</v>
      </c>
      <c r="I201" s="163"/>
      <c r="J201" s="260">
        <f>ROUND(I201*H201,2)</f>
        <v>0</v>
      </c>
      <c r="K201" s="164"/>
      <c r="L201" s="165"/>
      <c r="M201" s="166"/>
      <c r="N201" s="167" t="s">
        <v>39</v>
      </c>
      <c r="O201" s="147">
        <v>0</v>
      </c>
      <c r="P201" s="147">
        <f>O201*H201</f>
        <v>0</v>
      </c>
      <c r="Q201" s="147">
        <v>0</v>
      </c>
      <c r="R201" s="147">
        <f>Q201*H201</f>
        <v>0</v>
      </c>
      <c r="S201" s="147">
        <v>0</v>
      </c>
      <c r="T201" s="148">
        <f>S201*H201</f>
        <v>0</v>
      </c>
      <c r="U201" s="13"/>
      <c r="V201" s="13"/>
      <c r="W201" s="13"/>
      <c r="X201" s="13"/>
      <c r="Y201" s="13"/>
      <c r="Z201" s="13"/>
      <c r="AA201" s="13"/>
      <c r="AB201" s="13"/>
      <c r="AC201" s="13"/>
      <c r="AD201" s="13"/>
      <c r="AE201" s="13"/>
      <c r="AR201" s="149" t="s">
        <v>194</v>
      </c>
      <c r="AT201" s="149" t="s">
        <v>191</v>
      </c>
      <c r="AU201" s="149" t="s">
        <v>85</v>
      </c>
      <c r="AY201" s="2" t="s">
        <v>137</v>
      </c>
      <c r="BE201" s="150">
        <f>IF(N201="základní",J201,0)</f>
        <v>0</v>
      </c>
      <c r="BF201" s="150">
        <f>IF(N201="snížená",J201,0)</f>
        <v>0</v>
      </c>
      <c r="BG201" s="150">
        <f>IF(N201="zákl. přenesená",J201,0)</f>
        <v>0</v>
      </c>
      <c r="BH201" s="150">
        <f>IF(N201="sníž. přenesená",J201,0)</f>
        <v>0</v>
      </c>
      <c r="BI201" s="150">
        <f>IF(N201="nulová",J201,0)</f>
        <v>0</v>
      </c>
      <c r="BJ201" s="2" t="s">
        <v>18</v>
      </c>
      <c r="BK201" s="150">
        <f>ROUND(I201*H201,2)</f>
        <v>0</v>
      </c>
      <c r="BL201" s="2" t="s">
        <v>144</v>
      </c>
      <c r="BM201" s="149" t="s">
        <v>2026</v>
      </c>
    </row>
    <row r="202" spans="1:65" s="17" customFormat="1" ht="16.5" customHeight="1">
      <c r="A202" s="13"/>
      <c r="B202" s="142"/>
      <c r="C202" s="242" t="s">
        <v>283</v>
      </c>
      <c r="D202" s="242" t="s">
        <v>191</v>
      </c>
      <c r="E202" s="243" t="s">
        <v>2027</v>
      </c>
      <c r="F202" s="244" t="s">
        <v>2028</v>
      </c>
      <c r="G202" s="245" t="s">
        <v>1111</v>
      </c>
      <c r="H202" s="246">
        <v>10</v>
      </c>
      <c r="I202" s="163"/>
      <c r="J202" s="260">
        <f>ROUND(I202*H202,2)</f>
        <v>0</v>
      </c>
      <c r="K202" s="164"/>
      <c r="L202" s="165"/>
      <c r="M202" s="166"/>
      <c r="N202" s="167" t="s">
        <v>39</v>
      </c>
      <c r="O202" s="147">
        <v>0</v>
      </c>
      <c r="P202" s="147">
        <f>O202*H202</f>
        <v>0</v>
      </c>
      <c r="Q202" s="147">
        <v>0</v>
      </c>
      <c r="R202" s="147">
        <f>Q202*H202</f>
        <v>0</v>
      </c>
      <c r="S202" s="147">
        <v>0</v>
      </c>
      <c r="T202" s="148">
        <f>S202*H202</f>
        <v>0</v>
      </c>
      <c r="U202" s="13"/>
      <c r="V202" s="13"/>
      <c r="W202" s="13"/>
      <c r="X202" s="13"/>
      <c r="Y202" s="13"/>
      <c r="Z202" s="13"/>
      <c r="AA202" s="13"/>
      <c r="AB202" s="13"/>
      <c r="AC202" s="13"/>
      <c r="AD202" s="13"/>
      <c r="AE202" s="13"/>
      <c r="AR202" s="149" t="s">
        <v>194</v>
      </c>
      <c r="AT202" s="149" t="s">
        <v>191</v>
      </c>
      <c r="AU202" s="149" t="s">
        <v>85</v>
      </c>
      <c r="AY202" s="2" t="s">
        <v>137</v>
      </c>
      <c r="BE202" s="150">
        <f>IF(N202="základní",J202,0)</f>
        <v>0</v>
      </c>
      <c r="BF202" s="150">
        <f>IF(N202="snížená",J202,0)</f>
        <v>0</v>
      </c>
      <c r="BG202" s="150">
        <f>IF(N202="zákl. přenesená",J202,0)</f>
        <v>0</v>
      </c>
      <c r="BH202" s="150">
        <f>IF(N202="sníž. přenesená",J202,0)</f>
        <v>0</v>
      </c>
      <c r="BI202" s="150">
        <f>IF(N202="nulová",J202,0)</f>
        <v>0</v>
      </c>
      <c r="BJ202" s="2" t="s">
        <v>18</v>
      </c>
      <c r="BK202" s="150">
        <f>ROUND(I202*H202,2)</f>
        <v>0</v>
      </c>
      <c r="BL202" s="2" t="s">
        <v>144</v>
      </c>
      <c r="BM202" s="149" t="s">
        <v>2029</v>
      </c>
    </row>
    <row r="203" spans="1:65" s="17" customFormat="1" ht="16.5" customHeight="1">
      <c r="A203" s="13"/>
      <c r="B203" s="142"/>
      <c r="C203" s="242" t="s">
        <v>283</v>
      </c>
      <c r="D203" s="242" t="s">
        <v>191</v>
      </c>
      <c r="E203" s="243" t="s">
        <v>2030</v>
      </c>
      <c r="F203" s="244" t="s">
        <v>2031</v>
      </c>
      <c r="G203" s="245" t="s">
        <v>1111</v>
      </c>
      <c r="H203" s="246">
        <v>25</v>
      </c>
      <c r="I203" s="163"/>
      <c r="J203" s="260">
        <f>ROUND(I203*H203,2)</f>
        <v>0</v>
      </c>
      <c r="K203" s="164"/>
      <c r="L203" s="165"/>
      <c r="M203" s="166"/>
      <c r="N203" s="167" t="s">
        <v>39</v>
      </c>
      <c r="O203" s="147">
        <v>0</v>
      </c>
      <c r="P203" s="147">
        <f>O203*H203</f>
        <v>0</v>
      </c>
      <c r="Q203" s="147">
        <v>0</v>
      </c>
      <c r="R203" s="147">
        <f>Q203*H203</f>
        <v>0</v>
      </c>
      <c r="S203" s="147">
        <v>0</v>
      </c>
      <c r="T203" s="148">
        <f>S203*H203</f>
        <v>0</v>
      </c>
      <c r="U203" s="13"/>
      <c r="V203" s="13"/>
      <c r="W203" s="13"/>
      <c r="X203" s="13"/>
      <c r="Y203" s="13"/>
      <c r="Z203" s="13"/>
      <c r="AA203" s="13"/>
      <c r="AB203" s="13"/>
      <c r="AC203" s="13"/>
      <c r="AD203" s="13"/>
      <c r="AE203" s="13"/>
      <c r="AR203" s="149" t="s">
        <v>194</v>
      </c>
      <c r="AT203" s="149" t="s">
        <v>191</v>
      </c>
      <c r="AU203" s="149" t="s">
        <v>85</v>
      </c>
      <c r="AY203" s="2" t="s">
        <v>137</v>
      </c>
      <c r="BE203" s="150">
        <f>IF(N203="základní",J203,0)</f>
        <v>0</v>
      </c>
      <c r="BF203" s="150">
        <f>IF(N203="snížená",J203,0)</f>
        <v>0</v>
      </c>
      <c r="BG203" s="150">
        <f>IF(N203="zákl. přenesená",J203,0)</f>
        <v>0</v>
      </c>
      <c r="BH203" s="150">
        <f>IF(N203="sníž. přenesená",J203,0)</f>
        <v>0</v>
      </c>
      <c r="BI203" s="150">
        <f>IF(N203="nulová",J203,0)</f>
        <v>0</v>
      </c>
      <c r="BJ203" s="2" t="s">
        <v>18</v>
      </c>
      <c r="BK203" s="150">
        <f>ROUND(I203*H203,2)</f>
        <v>0</v>
      </c>
      <c r="BL203" s="2" t="s">
        <v>144</v>
      </c>
      <c r="BM203" s="149" t="s">
        <v>2032</v>
      </c>
    </row>
    <row r="204" spans="1:65" s="129" customFormat="1" ht="22.9" customHeight="1">
      <c r="B204" s="130"/>
      <c r="C204" s="222"/>
      <c r="D204" s="223" t="s">
        <v>73</v>
      </c>
      <c r="E204" s="225" t="s">
        <v>1127</v>
      </c>
      <c r="F204" s="225" t="s">
        <v>2033</v>
      </c>
      <c r="G204" s="222"/>
      <c r="H204" s="222"/>
      <c r="I204" s="172"/>
      <c r="J204" s="258">
        <f>BK204</f>
        <v>0</v>
      </c>
      <c r="L204" s="130"/>
      <c r="M204" s="134"/>
      <c r="N204" s="135"/>
      <c r="O204" s="135"/>
      <c r="P204" s="136">
        <f>SUM(P205:P206)</f>
        <v>0</v>
      </c>
      <c r="Q204" s="135"/>
      <c r="R204" s="136">
        <f>SUM(R205:R206)</f>
        <v>0</v>
      </c>
      <c r="S204" s="135"/>
      <c r="T204" s="137">
        <f>SUM(T205:T206)</f>
        <v>0</v>
      </c>
      <c r="AR204" s="131" t="s">
        <v>18</v>
      </c>
      <c r="AT204" s="138" t="s">
        <v>73</v>
      </c>
      <c r="AU204" s="138" t="s">
        <v>18</v>
      </c>
      <c r="AY204" s="131" t="s">
        <v>137</v>
      </c>
      <c r="BK204" s="139">
        <f>SUM(BK205:BK206)</f>
        <v>0</v>
      </c>
    </row>
    <row r="205" spans="1:65" s="17" customFormat="1" ht="16.5" customHeight="1">
      <c r="A205" s="13"/>
      <c r="B205" s="142"/>
      <c r="C205" s="242" t="s">
        <v>283</v>
      </c>
      <c r="D205" s="242" t="s">
        <v>191</v>
      </c>
      <c r="E205" s="243" t="s">
        <v>2034</v>
      </c>
      <c r="F205" s="244" t="s">
        <v>2035</v>
      </c>
      <c r="G205" s="245" t="s">
        <v>1111</v>
      </c>
      <c r="H205" s="246">
        <v>40</v>
      </c>
      <c r="I205" s="163"/>
      <c r="J205" s="260">
        <f>ROUND(I205*H205,2)</f>
        <v>0</v>
      </c>
      <c r="K205" s="164"/>
      <c r="L205" s="165"/>
      <c r="M205" s="166"/>
      <c r="N205" s="167" t="s">
        <v>39</v>
      </c>
      <c r="O205" s="147">
        <v>0</v>
      </c>
      <c r="P205" s="147">
        <f>O205*H205</f>
        <v>0</v>
      </c>
      <c r="Q205" s="147">
        <v>0</v>
      </c>
      <c r="R205" s="147">
        <f>Q205*H205</f>
        <v>0</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2036</v>
      </c>
    </row>
    <row r="206" spans="1:65" s="17" customFormat="1" ht="16.5" customHeight="1">
      <c r="A206" s="13"/>
      <c r="B206" s="142"/>
      <c r="C206" s="242" t="s">
        <v>283</v>
      </c>
      <c r="D206" s="242" t="s">
        <v>191</v>
      </c>
      <c r="E206" s="243" t="s">
        <v>2037</v>
      </c>
      <c r="F206" s="244" t="s">
        <v>2038</v>
      </c>
      <c r="G206" s="245" t="s">
        <v>1111</v>
      </c>
      <c r="H206" s="246">
        <v>40</v>
      </c>
      <c r="I206" s="163"/>
      <c r="J206" s="260">
        <f>ROUND(I206*H206,2)</f>
        <v>0</v>
      </c>
      <c r="K206" s="164"/>
      <c r="L206" s="165"/>
      <c r="M206" s="166"/>
      <c r="N206" s="167" t="s">
        <v>39</v>
      </c>
      <c r="O206" s="147">
        <v>0</v>
      </c>
      <c r="P206" s="147">
        <f>O206*H206</f>
        <v>0</v>
      </c>
      <c r="Q206" s="147">
        <v>0</v>
      </c>
      <c r="R206" s="147">
        <f>Q206*H206</f>
        <v>0</v>
      </c>
      <c r="S206" s="147">
        <v>0</v>
      </c>
      <c r="T206" s="148">
        <f>S206*H206</f>
        <v>0</v>
      </c>
      <c r="U206" s="13"/>
      <c r="V206" s="13"/>
      <c r="W206" s="13"/>
      <c r="X206" s="13"/>
      <c r="Y206" s="13"/>
      <c r="Z206" s="13"/>
      <c r="AA206" s="13"/>
      <c r="AB206" s="13"/>
      <c r="AC206" s="13"/>
      <c r="AD206" s="13"/>
      <c r="AE206" s="13"/>
      <c r="AR206" s="149" t="s">
        <v>194</v>
      </c>
      <c r="AT206" s="149" t="s">
        <v>191</v>
      </c>
      <c r="AU206" s="149" t="s">
        <v>85</v>
      </c>
      <c r="AY206" s="2" t="s">
        <v>137</v>
      </c>
      <c r="BE206" s="150">
        <f>IF(N206="základní",J206,0)</f>
        <v>0</v>
      </c>
      <c r="BF206" s="150">
        <f>IF(N206="snížená",J206,0)</f>
        <v>0</v>
      </c>
      <c r="BG206" s="150">
        <f>IF(N206="zákl. přenesená",J206,0)</f>
        <v>0</v>
      </c>
      <c r="BH206" s="150">
        <f>IF(N206="sníž. přenesená",J206,0)</f>
        <v>0</v>
      </c>
      <c r="BI206" s="150">
        <f>IF(N206="nulová",J206,0)</f>
        <v>0</v>
      </c>
      <c r="BJ206" s="2" t="s">
        <v>18</v>
      </c>
      <c r="BK206" s="150">
        <f>ROUND(I206*H206,2)</f>
        <v>0</v>
      </c>
      <c r="BL206" s="2" t="s">
        <v>144</v>
      </c>
      <c r="BM206" s="149" t="s">
        <v>2039</v>
      </c>
    </row>
    <row r="207" spans="1:65" s="129" customFormat="1" ht="25.9" customHeight="1">
      <c r="B207" s="130"/>
      <c r="C207" s="222"/>
      <c r="D207" s="223" t="s">
        <v>73</v>
      </c>
      <c r="E207" s="224" t="s">
        <v>1119</v>
      </c>
      <c r="F207" s="224" t="s">
        <v>2023</v>
      </c>
      <c r="G207" s="222"/>
      <c r="H207" s="222"/>
      <c r="I207" s="172"/>
      <c r="J207" s="257">
        <f>BK207</f>
        <v>0</v>
      </c>
      <c r="L207" s="130"/>
      <c r="M207" s="134"/>
      <c r="N207" s="135"/>
      <c r="O207" s="135"/>
      <c r="P207" s="136">
        <f>SUM(P208:P245)</f>
        <v>0</v>
      </c>
      <c r="Q207" s="135"/>
      <c r="R207" s="136">
        <f>SUM(R208:R245)</f>
        <v>0</v>
      </c>
      <c r="S207" s="135"/>
      <c r="T207" s="137">
        <f>SUM(T208:T245)</f>
        <v>0</v>
      </c>
      <c r="AR207" s="131" t="s">
        <v>18</v>
      </c>
      <c r="AT207" s="138" t="s">
        <v>73</v>
      </c>
      <c r="AU207" s="138" t="s">
        <v>74</v>
      </c>
      <c r="AY207" s="131" t="s">
        <v>137</v>
      </c>
      <c r="BK207" s="139">
        <f>SUM(BK208:BK245)</f>
        <v>0</v>
      </c>
    </row>
    <row r="208" spans="1:65" s="17" customFormat="1" ht="24.2" customHeight="1">
      <c r="A208" s="13"/>
      <c r="B208" s="142"/>
      <c r="C208" s="242" t="s">
        <v>290</v>
      </c>
      <c r="D208" s="242" t="s">
        <v>191</v>
      </c>
      <c r="E208" s="243" t="s">
        <v>2040</v>
      </c>
      <c r="F208" s="244" t="s">
        <v>2041</v>
      </c>
      <c r="G208" s="245" t="s">
        <v>256</v>
      </c>
      <c r="H208" s="246">
        <v>18</v>
      </c>
      <c r="I208" s="163"/>
      <c r="J208" s="260">
        <f t="shared" ref="J208:J245" si="40">ROUND(I208*H208,2)</f>
        <v>0</v>
      </c>
      <c r="K208" s="164"/>
      <c r="L208" s="165"/>
      <c r="M208" s="166"/>
      <c r="N208" s="167" t="s">
        <v>39</v>
      </c>
      <c r="O208" s="147">
        <v>0</v>
      </c>
      <c r="P208" s="147">
        <f t="shared" ref="P208:P245" si="41">O208*H208</f>
        <v>0</v>
      </c>
      <c r="Q208" s="147">
        <v>0</v>
      </c>
      <c r="R208" s="147">
        <f t="shared" ref="R208:R245" si="42">Q208*H208</f>
        <v>0</v>
      </c>
      <c r="S208" s="147">
        <v>0</v>
      </c>
      <c r="T208" s="148">
        <f t="shared" ref="T208:T245" si="43">S208*H208</f>
        <v>0</v>
      </c>
      <c r="U208" s="13"/>
      <c r="V208" s="13"/>
      <c r="W208" s="13"/>
      <c r="X208" s="13"/>
      <c r="Y208" s="13"/>
      <c r="Z208" s="13"/>
      <c r="AA208" s="13"/>
      <c r="AB208" s="13"/>
      <c r="AC208" s="13"/>
      <c r="AD208" s="13"/>
      <c r="AE208" s="13"/>
      <c r="AR208" s="149" t="s">
        <v>194</v>
      </c>
      <c r="AT208" s="149" t="s">
        <v>191</v>
      </c>
      <c r="AU208" s="149" t="s">
        <v>18</v>
      </c>
      <c r="AY208" s="2" t="s">
        <v>137</v>
      </c>
      <c r="BE208" s="150">
        <f t="shared" ref="BE208:BE245" si="44">IF(N208="základní",J208,0)</f>
        <v>0</v>
      </c>
      <c r="BF208" s="150">
        <f t="shared" ref="BF208:BF245" si="45">IF(N208="snížená",J208,0)</f>
        <v>0</v>
      </c>
      <c r="BG208" s="150">
        <f t="shared" ref="BG208:BG245" si="46">IF(N208="zákl. přenesená",J208,0)</f>
        <v>0</v>
      </c>
      <c r="BH208" s="150">
        <f t="shared" ref="BH208:BH245" si="47">IF(N208="sníž. přenesená",J208,0)</f>
        <v>0</v>
      </c>
      <c r="BI208" s="150">
        <f t="shared" ref="BI208:BI245" si="48">IF(N208="nulová",J208,0)</f>
        <v>0</v>
      </c>
      <c r="BJ208" s="2" t="s">
        <v>18</v>
      </c>
      <c r="BK208" s="150">
        <f t="shared" ref="BK208:BK245" si="49">ROUND(I208*H208,2)</f>
        <v>0</v>
      </c>
      <c r="BL208" s="2" t="s">
        <v>144</v>
      </c>
      <c r="BM208" s="149" t="s">
        <v>2042</v>
      </c>
    </row>
    <row r="209" spans="1:65" s="17" customFormat="1" ht="24.2" customHeight="1">
      <c r="A209" s="13"/>
      <c r="B209" s="142"/>
      <c r="C209" s="226" t="s">
        <v>74</v>
      </c>
      <c r="D209" s="226" t="s">
        <v>140</v>
      </c>
      <c r="E209" s="227" t="s">
        <v>2043</v>
      </c>
      <c r="F209" s="228" t="s">
        <v>2041</v>
      </c>
      <c r="G209" s="229" t="s">
        <v>256</v>
      </c>
      <c r="H209" s="230">
        <v>18</v>
      </c>
      <c r="I209" s="143"/>
      <c r="J209" s="259">
        <f t="shared" si="40"/>
        <v>0</v>
      </c>
      <c r="K209" s="144"/>
      <c r="L209" s="14"/>
      <c r="M209" s="145"/>
      <c r="N209" s="146" t="s">
        <v>39</v>
      </c>
      <c r="O209" s="147">
        <v>0</v>
      </c>
      <c r="P209" s="147">
        <f t="shared" si="41"/>
        <v>0</v>
      </c>
      <c r="Q209" s="147">
        <v>0</v>
      </c>
      <c r="R209" s="147">
        <f t="shared" si="42"/>
        <v>0</v>
      </c>
      <c r="S209" s="147">
        <v>0</v>
      </c>
      <c r="T209" s="148">
        <f t="shared" si="43"/>
        <v>0</v>
      </c>
      <c r="U209" s="13"/>
      <c r="V209" s="13"/>
      <c r="W209" s="13"/>
      <c r="X209" s="13"/>
      <c r="Y209" s="13"/>
      <c r="Z209" s="13"/>
      <c r="AA209" s="13"/>
      <c r="AB209" s="13"/>
      <c r="AC209" s="13"/>
      <c r="AD209" s="13"/>
      <c r="AE209" s="13"/>
      <c r="AR209" s="149" t="s">
        <v>144</v>
      </c>
      <c r="AT209" s="149" t="s">
        <v>140</v>
      </c>
      <c r="AU209" s="149" t="s">
        <v>18</v>
      </c>
      <c r="AY209" s="2" t="s">
        <v>137</v>
      </c>
      <c r="BE209" s="150">
        <f t="shared" si="44"/>
        <v>0</v>
      </c>
      <c r="BF209" s="150">
        <f t="shared" si="45"/>
        <v>0</v>
      </c>
      <c r="BG209" s="150">
        <f t="shared" si="46"/>
        <v>0</v>
      </c>
      <c r="BH209" s="150">
        <f t="shared" si="47"/>
        <v>0</v>
      </c>
      <c r="BI209" s="150">
        <f t="shared" si="48"/>
        <v>0</v>
      </c>
      <c r="BJ209" s="2" t="s">
        <v>18</v>
      </c>
      <c r="BK209" s="150">
        <f t="shared" si="49"/>
        <v>0</v>
      </c>
      <c r="BL209" s="2" t="s">
        <v>144</v>
      </c>
      <c r="BM209" s="149" t="s">
        <v>2044</v>
      </c>
    </row>
    <row r="210" spans="1:65" s="17" customFormat="1" ht="16.5" customHeight="1">
      <c r="A210" s="13"/>
      <c r="B210" s="142"/>
      <c r="C210" s="242" t="s">
        <v>290</v>
      </c>
      <c r="D210" s="242" t="s">
        <v>191</v>
      </c>
      <c r="E210" s="243" t="s">
        <v>2045</v>
      </c>
      <c r="F210" s="244" t="s">
        <v>2046</v>
      </c>
      <c r="G210" s="245" t="s">
        <v>256</v>
      </c>
      <c r="H210" s="246">
        <v>18</v>
      </c>
      <c r="I210" s="163"/>
      <c r="J210" s="260">
        <f t="shared" si="40"/>
        <v>0</v>
      </c>
      <c r="K210" s="164"/>
      <c r="L210" s="165"/>
      <c r="M210" s="166"/>
      <c r="N210" s="167" t="s">
        <v>39</v>
      </c>
      <c r="O210" s="147">
        <v>0</v>
      </c>
      <c r="P210" s="147">
        <f t="shared" si="41"/>
        <v>0</v>
      </c>
      <c r="Q210" s="147">
        <v>0</v>
      </c>
      <c r="R210" s="147">
        <f t="shared" si="42"/>
        <v>0</v>
      </c>
      <c r="S210" s="147">
        <v>0</v>
      </c>
      <c r="T210" s="148">
        <f t="shared" si="43"/>
        <v>0</v>
      </c>
      <c r="U210" s="13"/>
      <c r="V210" s="13"/>
      <c r="W210" s="13"/>
      <c r="X210" s="13"/>
      <c r="Y210" s="13"/>
      <c r="Z210" s="13"/>
      <c r="AA210" s="13"/>
      <c r="AB210" s="13"/>
      <c r="AC210" s="13"/>
      <c r="AD210" s="13"/>
      <c r="AE210" s="13"/>
      <c r="AR210" s="149" t="s">
        <v>194</v>
      </c>
      <c r="AT210" s="149" t="s">
        <v>191</v>
      </c>
      <c r="AU210" s="149" t="s">
        <v>18</v>
      </c>
      <c r="AY210" s="2" t="s">
        <v>137</v>
      </c>
      <c r="BE210" s="150">
        <f t="shared" si="44"/>
        <v>0</v>
      </c>
      <c r="BF210" s="150">
        <f t="shared" si="45"/>
        <v>0</v>
      </c>
      <c r="BG210" s="150">
        <f t="shared" si="46"/>
        <v>0</v>
      </c>
      <c r="BH210" s="150">
        <f t="shared" si="47"/>
        <v>0</v>
      </c>
      <c r="BI210" s="150">
        <f t="shared" si="48"/>
        <v>0</v>
      </c>
      <c r="BJ210" s="2" t="s">
        <v>18</v>
      </c>
      <c r="BK210" s="150">
        <f t="shared" si="49"/>
        <v>0</v>
      </c>
      <c r="BL210" s="2" t="s">
        <v>144</v>
      </c>
      <c r="BM210" s="149" t="s">
        <v>2047</v>
      </c>
    </row>
    <row r="211" spans="1:65" s="17" customFormat="1" ht="16.5" customHeight="1">
      <c r="A211" s="13"/>
      <c r="B211" s="142"/>
      <c r="C211" s="242" t="s">
        <v>290</v>
      </c>
      <c r="D211" s="242" t="s">
        <v>191</v>
      </c>
      <c r="E211" s="243" t="s">
        <v>2048</v>
      </c>
      <c r="F211" s="244" t="s">
        <v>2049</v>
      </c>
      <c r="G211" s="245" t="s">
        <v>256</v>
      </c>
      <c r="H211" s="246">
        <v>10</v>
      </c>
      <c r="I211" s="163"/>
      <c r="J211" s="260">
        <f t="shared" si="40"/>
        <v>0</v>
      </c>
      <c r="K211" s="164"/>
      <c r="L211" s="165"/>
      <c r="M211" s="166"/>
      <c r="N211" s="167" t="s">
        <v>39</v>
      </c>
      <c r="O211" s="147">
        <v>0</v>
      </c>
      <c r="P211" s="147">
        <f t="shared" si="41"/>
        <v>0</v>
      </c>
      <c r="Q211" s="147">
        <v>0</v>
      </c>
      <c r="R211" s="147">
        <f t="shared" si="42"/>
        <v>0</v>
      </c>
      <c r="S211" s="147">
        <v>0</v>
      </c>
      <c r="T211" s="148">
        <f t="shared" si="43"/>
        <v>0</v>
      </c>
      <c r="U211" s="13"/>
      <c r="V211" s="13"/>
      <c r="W211" s="13"/>
      <c r="X211" s="13"/>
      <c r="Y211" s="13"/>
      <c r="Z211" s="13"/>
      <c r="AA211" s="13"/>
      <c r="AB211" s="13"/>
      <c r="AC211" s="13"/>
      <c r="AD211" s="13"/>
      <c r="AE211" s="13"/>
      <c r="AR211" s="149" t="s">
        <v>194</v>
      </c>
      <c r="AT211" s="149" t="s">
        <v>191</v>
      </c>
      <c r="AU211" s="149" t="s">
        <v>18</v>
      </c>
      <c r="AY211" s="2" t="s">
        <v>137</v>
      </c>
      <c r="BE211" s="150">
        <f t="shared" si="44"/>
        <v>0</v>
      </c>
      <c r="BF211" s="150">
        <f t="shared" si="45"/>
        <v>0</v>
      </c>
      <c r="BG211" s="150">
        <f t="shared" si="46"/>
        <v>0</v>
      </c>
      <c r="BH211" s="150">
        <f t="shared" si="47"/>
        <v>0</v>
      </c>
      <c r="BI211" s="150">
        <f t="shared" si="48"/>
        <v>0</v>
      </c>
      <c r="BJ211" s="2" t="s">
        <v>18</v>
      </c>
      <c r="BK211" s="150">
        <f t="shared" si="49"/>
        <v>0</v>
      </c>
      <c r="BL211" s="2" t="s">
        <v>144</v>
      </c>
      <c r="BM211" s="149" t="s">
        <v>2050</v>
      </c>
    </row>
    <row r="212" spans="1:65" s="17" customFormat="1" ht="16.5" customHeight="1">
      <c r="A212" s="13"/>
      <c r="B212" s="142"/>
      <c r="C212" s="226" t="s">
        <v>74</v>
      </c>
      <c r="D212" s="226" t="s">
        <v>140</v>
      </c>
      <c r="E212" s="227" t="s">
        <v>2051</v>
      </c>
      <c r="F212" s="228" t="s">
        <v>2049</v>
      </c>
      <c r="G212" s="229" t="s">
        <v>256</v>
      </c>
      <c r="H212" s="230">
        <v>10</v>
      </c>
      <c r="I212" s="143"/>
      <c r="J212" s="259">
        <f t="shared" si="40"/>
        <v>0</v>
      </c>
      <c r="K212" s="144"/>
      <c r="L212" s="14"/>
      <c r="M212" s="145"/>
      <c r="N212" s="146" t="s">
        <v>39</v>
      </c>
      <c r="O212" s="147">
        <v>0</v>
      </c>
      <c r="P212" s="147">
        <f t="shared" si="41"/>
        <v>0</v>
      </c>
      <c r="Q212" s="147">
        <v>0</v>
      </c>
      <c r="R212" s="147">
        <f t="shared" si="42"/>
        <v>0</v>
      </c>
      <c r="S212" s="147">
        <v>0</v>
      </c>
      <c r="T212" s="148">
        <f t="shared" si="43"/>
        <v>0</v>
      </c>
      <c r="U212" s="13"/>
      <c r="V212" s="13"/>
      <c r="W212" s="13"/>
      <c r="X212" s="13"/>
      <c r="Y212" s="13"/>
      <c r="Z212" s="13"/>
      <c r="AA212" s="13"/>
      <c r="AB212" s="13"/>
      <c r="AC212" s="13"/>
      <c r="AD212" s="13"/>
      <c r="AE212" s="13"/>
      <c r="AR212" s="149" t="s">
        <v>144</v>
      </c>
      <c r="AT212" s="149" t="s">
        <v>140</v>
      </c>
      <c r="AU212" s="149" t="s">
        <v>18</v>
      </c>
      <c r="AY212" s="2" t="s">
        <v>137</v>
      </c>
      <c r="BE212" s="150">
        <f t="shared" si="44"/>
        <v>0</v>
      </c>
      <c r="BF212" s="150">
        <f t="shared" si="45"/>
        <v>0</v>
      </c>
      <c r="BG212" s="150">
        <f t="shared" si="46"/>
        <v>0</v>
      </c>
      <c r="BH212" s="150">
        <f t="shared" si="47"/>
        <v>0</v>
      </c>
      <c r="BI212" s="150">
        <f t="shared" si="48"/>
        <v>0</v>
      </c>
      <c r="BJ212" s="2" t="s">
        <v>18</v>
      </c>
      <c r="BK212" s="150">
        <f t="shared" si="49"/>
        <v>0</v>
      </c>
      <c r="BL212" s="2" t="s">
        <v>144</v>
      </c>
      <c r="BM212" s="149" t="s">
        <v>2052</v>
      </c>
    </row>
    <row r="213" spans="1:65" s="17" customFormat="1" ht="21.75" customHeight="1">
      <c r="A213" s="13"/>
      <c r="B213" s="142"/>
      <c r="C213" s="242" t="s">
        <v>290</v>
      </c>
      <c r="D213" s="242" t="s">
        <v>191</v>
      </c>
      <c r="E213" s="243" t="s">
        <v>2053</v>
      </c>
      <c r="F213" s="244" t="s">
        <v>2054</v>
      </c>
      <c r="G213" s="245" t="s">
        <v>256</v>
      </c>
      <c r="H213" s="246">
        <v>18</v>
      </c>
      <c r="I213" s="163"/>
      <c r="J213" s="260">
        <f t="shared" si="40"/>
        <v>0</v>
      </c>
      <c r="K213" s="164"/>
      <c r="L213" s="165"/>
      <c r="M213" s="166"/>
      <c r="N213" s="167" t="s">
        <v>39</v>
      </c>
      <c r="O213" s="147">
        <v>0</v>
      </c>
      <c r="P213" s="147">
        <f t="shared" si="41"/>
        <v>0</v>
      </c>
      <c r="Q213" s="147">
        <v>0</v>
      </c>
      <c r="R213" s="147">
        <f t="shared" si="42"/>
        <v>0</v>
      </c>
      <c r="S213" s="147">
        <v>0</v>
      </c>
      <c r="T213" s="148">
        <f t="shared" si="43"/>
        <v>0</v>
      </c>
      <c r="U213" s="13"/>
      <c r="V213" s="13"/>
      <c r="W213" s="13"/>
      <c r="X213" s="13"/>
      <c r="Y213" s="13"/>
      <c r="Z213" s="13"/>
      <c r="AA213" s="13"/>
      <c r="AB213" s="13"/>
      <c r="AC213" s="13"/>
      <c r="AD213" s="13"/>
      <c r="AE213" s="13"/>
      <c r="AR213" s="149" t="s">
        <v>194</v>
      </c>
      <c r="AT213" s="149" t="s">
        <v>191</v>
      </c>
      <c r="AU213" s="149" t="s">
        <v>18</v>
      </c>
      <c r="AY213" s="2" t="s">
        <v>137</v>
      </c>
      <c r="BE213" s="150">
        <f t="shared" si="44"/>
        <v>0</v>
      </c>
      <c r="BF213" s="150">
        <f t="shared" si="45"/>
        <v>0</v>
      </c>
      <c r="BG213" s="150">
        <f t="shared" si="46"/>
        <v>0</v>
      </c>
      <c r="BH213" s="150">
        <f t="shared" si="47"/>
        <v>0</v>
      </c>
      <c r="BI213" s="150">
        <f t="shared" si="48"/>
        <v>0</v>
      </c>
      <c r="BJ213" s="2" t="s">
        <v>18</v>
      </c>
      <c r="BK213" s="150">
        <f t="shared" si="49"/>
        <v>0</v>
      </c>
      <c r="BL213" s="2" t="s">
        <v>144</v>
      </c>
      <c r="BM213" s="149" t="s">
        <v>2055</v>
      </c>
    </row>
    <row r="214" spans="1:65" s="17" customFormat="1" ht="21.75" customHeight="1">
      <c r="A214" s="13"/>
      <c r="B214" s="142"/>
      <c r="C214" s="226" t="s">
        <v>74</v>
      </c>
      <c r="D214" s="226" t="s">
        <v>140</v>
      </c>
      <c r="E214" s="227" t="s">
        <v>2056</v>
      </c>
      <c r="F214" s="228" t="s">
        <v>2054</v>
      </c>
      <c r="G214" s="229" t="s">
        <v>256</v>
      </c>
      <c r="H214" s="230">
        <v>18</v>
      </c>
      <c r="I214" s="143"/>
      <c r="J214" s="259">
        <f t="shared" si="40"/>
        <v>0</v>
      </c>
      <c r="K214" s="144"/>
      <c r="L214" s="14"/>
      <c r="M214" s="145"/>
      <c r="N214" s="146" t="s">
        <v>39</v>
      </c>
      <c r="O214" s="147">
        <v>0</v>
      </c>
      <c r="P214" s="147">
        <f t="shared" si="41"/>
        <v>0</v>
      </c>
      <c r="Q214" s="147">
        <v>0</v>
      </c>
      <c r="R214" s="147">
        <f t="shared" si="42"/>
        <v>0</v>
      </c>
      <c r="S214" s="147">
        <v>0</v>
      </c>
      <c r="T214" s="148">
        <f t="shared" si="43"/>
        <v>0</v>
      </c>
      <c r="U214" s="13"/>
      <c r="V214" s="13"/>
      <c r="W214" s="13"/>
      <c r="X214" s="13"/>
      <c r="Y214" s="13"/>
      <c r="Z214" s="13"/>
      <c r="AA214" s="13"/>
      <c r="AB214" s="13"/>
      <c r="AC214" s="13"/>
      <c r="AD214" s="13"/>
      <c r="AE214" s="13"/>
      <c r="AR214" s="149" t="s">
        <v>144</v>
      </c>
      <c r="AT214" s="149" t="s">
        <v>140</v>
      </c>
      <c r="AU214" s="149" t="s">
        <v>18</v>
      </c>
      <c r="AY214" s="2" t="s">
        <v>137</v>
      </c>
      <c r="BE214" s="150">
        <f t="shared" si="44"/>
        <v>0</v>
      </c>
      <c r="BF214" s="150">
        <f t="shared" si="45"/>
        <v>0</v>
      </c>
      <c r="BG214" s="150">
        <f t="shared" si="46"/>
        <v>0</v>
      </c>
      <c r="BH214" s="150">
        <f t="shared" si="47"/>
        <v>0</v>
      </c>
      <c r="BI214" s="150">
        <f t="shared" si="48"/>
        <v>0</v>
      </c>
      <c r="BJ214" s="2" t="s">
        <v>18</v>
      </c>
      <c r="BK214" s="150">
        <f t="shared" si="49"/>
        <v>0</v>
      </c>
      <c r="BL214" s="2" t="s">
        <v>144</v>
      </c>
      <c r="BM214" s="149" t="s">
        <v>2057</v>
      </c>
    </row>
    <row r="215" spans="1:65" s="17" customFormat="1" ht="21.75" customHeight="1">
      <c r="A215" s="13"/>
      <c r="B215" s="142"/>
      <c r="C215" s="242" t="s">
        <v>194</v>
      </c>
      <c r="D215" s="242" t="s">
        <v>191</v>
      </c>
      <c r="E215" s="243" t="s">
        <v>2058</v>
      </c>
      <c r="F215" s="244" t="s">
        <v>2059</v>
      </c>
      <c r="G215" s="245" t="s">
        <v>256</v>
      </c>
      <c r="H215" s="246">
        <v>8</v>
      </c>
      <c r="I215" s="163"/>
      <c r="J215" s="260">
        <f t="shared" si="40"/>
        <v>0</v>
      </c>
      <c r="K215" s="164"/>
      <c r="L215" s="165"/>
      <c r="M215" s="166"/>
      <c r="N215" s="167" t="s">
        <v>39</v>
      </c>
      <c r="O215" s="147">
        <v>0</v>
      </c>
      <c r="P215" s="147">
        <f t="shared" si="41"/>
        <v>0</v>
      </c>
      <c r="Q215" s="147">
        <v>0</v>
      </c>
      <c r="R215" s="147">
        <f t="shared" si="42"/>
        <v>0</v>
      </c>
      <c r="S215" s="147">
        <v>0</v>
      </c>
      <c r="T215" s="148">
        <f t="shared" si="43"/>
        <v>0</v>
      </c>
      <c r="U215" s="13"/>
      <c r="V215" s="13"/>
      <c r="W215" s="13"/>
      <c r="X215" s="13"/>
      <c r="Y215" s="13"/>
      <c r="Z215" s="13"/>
      <c r="AA215" s="13"/>
      <c r="AB215" s="13"/>
      <c r="AC215" s="13"/>
      <c r="AD215" s="13"/>
      <c r="AE215" s="13"/>
      <c r="AR215" s="149" t="s">
        <v>194</v>
      </c>
      <c r="AT215" s="149" t="s">
        <v>191</v>
      </c>
      <c r="AU215" s="149" t="s">
        <v>18</v>
      </c>
      <c r="AY215" s="2" t="s">
        <v>137</v>
      </c>
      <c r="BE215" s="150">
        <f t="shared" si="44"/>
        <v>0</v>
      </c>
      <c r="BF215" s="150">
        <f t="shared" si="45"/>
        <v>0</v>
      </c>
      <c r="BG215" s="150">
        <f t="shared" si="46"/>
        <v>0</v>
      </c>
      <c r="BH215" s="150">
        <f t="shared" si="47"/>
        <v>0</v>
      </c>
      <c r="BI215" s="150">
        <f t="shared" si="48"/>
        <v>0</v>
      </c>
      <c r="BJ215" s="2" t="s">
        <v>18</v>
      </c>
      <c r="BK215" s="150">
        <f t="shared" si="49"/>
        <v>0</v>
      </c>
      <c r="BL215" s="2" t="s">
        <v>144</v>
      </c>
      <c r="BM215" s="149" t="s">
        <v>2060</v>
      </c>
    </row>
    <row r="216" spans="1:65" s="17" customFormat="1" ht="21.75" customHeight="1">
      <c r="A216" s="13"/>
      <c r="B216" s="142"/>
      <c r="C216" s="226" t="s">
        <v>74</v>
      </c>
      <c r="D216" s="226" t="s">
        <v>140</v>
      </c>
      <c r="E216" s="227" t="s">
        <v>2061</v>
      </c>
      <c r="F216" s="228" t="s">
        <v>2059</v>
      </c>
      <c r="G216" s="229" t="s">
        <v>256</v>
      </c>
      <c r="H216" s="230">
        <v>8</v>
      </c>
      <c r="I216" s="143"/>
      <c r="J216" s="259">
        <f t="shared" si="40"/>
        <v>0</v>
      </c>
      <c r="K216" s="144"/>
      <c r="L216" s="14"/>
      <c r="M216" s="145"/>
      <c r="N216" s="146" t="s">
        <v>39</v>
      </c>
      <c r="O216" s="147">
        <v>0</v>
      </c>
      <c r="P216" s="147">
        <f t="shared" si="41"/>
        <v>0</v>
      </c>
      <c r="Q216" s="147">
        <v>0</v>
      </c>
      <c r="R216" s="147">
        <f t="shared" si="42"/>
        <v>0</v>
      </c>
      <c r="S216" s="147">
        <v>0</v>
      </c>
      <c r="T216" s="148">
        <f t="shared" si="43"/>
        <v>0</v>
      </c>
      <c r="U216" s="13"/>
      <c r="V216" s="13"/>
      <c r="W216" s="13"/>
      <c r="X216" s="13"/>
      <c r="Y216" s="13"/>
      <c r="Z216" s="13"/>
      <c r="AA216" s="13"/>
      <c r="AB216" s="13"/>
      <c r="AC216" s="13"/>
      <c r="AD216" s="13"/>
      <c r="AE216" s="13"/>
      <c r="AR216" s="149" t="s">
        <v>144</v>
      </c>
      <c r="AT216" s="149" t="s">
        <v>140</v>
      </c>
      <c r="AU216" s="149" t="s">
        <v>18</v>
      </c>
      <c r="AY216" s="2" t="s">
        <v>137</v>
      </c>
      <c r="BE216" s="150">
        <f t="shared" si="44"/>
        <v>0</v>
      </c>
      <c r="BF216" s="150">
        <f t="shared" si="45"/>
        <v>0</v>
      </c>
      <c r="BG216" s="150">
        <f t="shared" si="46"/>
        <v>0</v>
      </c>
      <c r="BH216" s="150">
        <f t="shared" si="47"/>
        <v>0</v>
      </c>
      <c r="BI216" s="150">
        <f t="shared" si="48"/>
        <v>0</v>
      </c>
      <c r="BJ216" s="2" t="s">
        <v>18</v>
      </c>
      <c r="BK216" s="150">
        <f t="shared" si="49"/>
        <v>0</v>
      </c>
      <c r="BL216" s="2" t="s">
        <v>144</v>
      </c>
      <c r="BM216" s="149" t="s">
        <v>2062</v>
      </c>
    </row>
    <row r="217" spans="1:65" s="17" customFormat="1" ht="16.5" customHeight="1">
      <c r="A217" s="13"/>
      <c r="B217" s="142"/>
      <c r="C217" s="242" t="s">
        <v>194</v>
      </c>
      <c r="D217" s="242" t="s">
        <v>191</v>
      </c>
      <c r="E217" s="243" t="s">
        <v>2063</v>
      </c>
      <c r="F217" s="244" t="s">
        <v>2064</v>
      </c>
      <c r="G217" s="245" t="s">
        <v>256</v>
      </c>
      <c r="H217" s="246">
        <v>8</v>
      </c>
      <c r="I217" s="163"/>
      <c r="J217" s="260">
        <f t="shared" si="40"/>
        <v>0</v>
      </c>
      <c r="K217" s="164"/>
      <c r="L217" s="165"/>
      <c r="M217" s="166"/>
      <c r="N217" s="167" t="s">
        <v>39</v>
      </c>
      <c r="O217" s="147">
        <v>0</v>
      </c>
      <c r="P217" s="147">
        <f t="shared" si="41"/>
        <v>0</v>
      </c>
      <c r="Q217" s="147">
        <v>0</v>
      </c>
      <c r="R217" s="147">
        <f t="shared" si="42"/>
        <v>0</v>
      </c>
      <c r="S217" s="147">
        <v>0</v>
      </c>
      <c r="T217" s="148">
        <f t="shared" si="43"/>
        <v>0</v>
      </c>
      <c r="U217" s="13"/>
      <c r="V217" s="13"/>
      <c r="W217" s="13"/>
      <c r="X217" s="13"/>
      <c r="Y217" s="13"/>
      <c r="Z217" s="13"/>
      <c r="AA217" s="13"/>
      <c r="AB217" s="13"/>
      <c r="AC217" s="13"/>
      <c r="AD217" s="13"/>
      <c r="AE217" s="13"/>
      <c r="AR217" s="149" t="s">
        <v>194</v>
      </c>
      <c r="AT217" s="149" t="s">
        <v>191</v>
      </c>
      <c r="AU217" s="149" t="s">
        <v>18</v>
      </c>
      <c r="AY217" s="2" t="s">
        <v>137</v>
      </c>
      <c r="BE217" s="150">
        <f t="shared" si="44"/>
        <v>0</v>
      </c>
      <c r="BF217" s="150">
        <f t="shared" si="45"/>
        <v>0</v>
      </c>
      <c r="BG217" s="150">
        <f t="shared" si="46"/>
        <v>0</v>
      </c>
      <c r="BH217" s="150">
        <f t="shared" si="47"/>
        <v>0</v>
      </c>
      <c r="BI217" s="150">
        <f t="shared" si="48"/>
        <v>0</v>
      </c>
      <c r="BJ217" s="2" t="s">
        <v>18</v>
      </c>
      <c r="BK217" s="150">
        <f t="shared" si="49"/>
        <v>0</v>
      </c>
      <c r="BL217" s="2" t="s">
        <v>144</v>
      </c>
      <c r="BM217" s="149" t="s">
        <v>2065</v>
      </c>
    </row>
    <row r="218" spans="1:65" s="17" customFormat="1" ht="16.5" customHeight="1">
      <c r="A218" s="13"/>
      <c r="B218" s="142"/>
      <c r="C218" s="226" t="s">
        <v>74</v>
      </c>
      <c r="D218" s="226" t="s">
        <v>140</v>
      </c>
      <c r="E218" s="227" t="s">
        <v>2066</v>
      </c>
      <c r="F218" s="228" t="s">
        <v>2064</v>
      </c>
      <c r="G218" s="229" t="s">
        <v>256</v>
      </c>
      <c r="H218" s="230">
        <v>8</v>
      </c>
      <c r="I218" s="143"/>
      <c r="J218" s="259">
        <f t="shared" si="40"/>
        <v>0</v>
      </c>
      <c r="K218" s="144"/>
      <c r="L218" s="14"/>
      <c r="M218" s="145"/>
      <c r="N218" s="146" t="s">
        <v>39</v>
      </c>
      <c r="O218" s="147">
        <v>0</v>
      </c>
      <c r="P218" s="147">
        <f t="shared" si="41"/>
        <v>0</v>
      </c>
      <c r="Q218" s="147">
        <v>0</v>
      </c>
      <c r="R218" s="147">
        <f t="shared" si="42"/>
        <v>0</v>
      </c>
      <c r="S218" s="147">
        <v>0</v>
      </c>
      <c r="T218" s="148">
        <f t="shared" si="43"/>
        <v>0</v>
      </c>
      <c r="U218" s="13"/>
      <c r="V218" s="13"/>
      <c r="W218" s="13"/>
      <c r="X218" s="13"/>
      <c r="Y218" s="13"/>
      <c r="Z218" s="13"/>
      <c r="AA218" s="13"/>
      <c r="AB218" s="13"/>
      <c r="AC218" s="13"/>
      <c r="AD218" s="13"/>
      <c r="AE218" s="13"/>
      <c r="AR218" s="149" t="s">
        <v>144</v>
      </c>
      <c r="AT218" s="149" t="s">
        <v>140</v>
      </c>
      <c r="AU218" s="149" t="s">
        <v>18</v>
      </c>
      <c r="AY218" s="2" t="s">
        <v>137</v>
      </c>
      <c r="BE218" s="150">
        <f t="shared" si="44"/>
        <v>0</v>
      </c>
      <c r="BF218" s="150">
        <f t="shared" si="45"/>
        <v>0</v>
      </c>
      <c r="BG218" s="150">
        <f t="shared" si="46"/>
        <v>0</v>
      </c>
      <c r="BH218" s="150">
        <f t="shared" si="47"/>
        <v>0</v>
      </c>
      <c r="BI218" s="150">
        <f t="shared" si="48"/>
        <v>0</v>
      </c>
      <c r="BJ218" s="2" t="s">
        <v>18</v>
      </c>
      <c r="BK218" s="150">
        <f t="shared" si="49"/>
        <v>0</v>
      </c>
      <c r="BL218" s="2" t="s">
        <v>144</v>
      </c>
      <c r="BM218" s="149" t="s">
        <v>2067</v>
      </c>
    </row>
    <row r="219" spans="1:65" s="17" customFormat="1" ht="21.75" customHeight="1">
      <c r="A219" s="13"/>
      <c r="B219" s="142"/>
      <c r="C219" s="242" t="s">
        <v>194</v>
      </c>
      <c r="D219" s="242" t="s">
        <v>191</v>
      </c>
      <c r="E219" s="243" t="s">
        <v>2068</v>
      </c>
      <c r="F219" s="244" t="s">
        <v>2069</v>
      </c>
      <c r="G219" s="245" t="s">
        <v>256</v>
      </c>
      <c r="H219" s="246">
        <v>8</v>
      </c>
      <c r="I219" s="163"/>
      <c r="J219" s="260">
        <f t="shared" si="40"/>
        <v>0</v>
      </c>
      <c r="K219" s="164"/>
      <c r="L219" s="165"/>
      <c r="M219" s="166"/>
      <c r="N219" s="167" t="s">
        <v>39</v>
      </c>
      <c r="O219" s="147">
        <v>0</v>
      </c>
      <c r="P219" s="147">
        <f t="shared" si="41"/>
        <v>0</v>
      </c>
      <c r="Q219" s="147">
        <v>0</v>
      </c>
      <c r="R219" s="147">
        <f t="shared" si="42"/>
        <v>0</v>
      </c>
      <c r="S219" s="147">
        <v>0</v>
      </c>
      <c r="T219" s="148">
        <f t="shared" si="43"/>
        <v>0</v>
      </c>
      <c r="U219" s="13"/>
      <c r="V219" s="13"/>
      <c r="W219" s="13"/>
      <c r="X219" s="13"/>
      <c r="Y219" s="13"/>
      <c r="Z219" s="13"/>
      <c r="AA219" s="13"/>
      <c r="AB219" s="13"/>
      <c r="AC219" s="13"/>
      <c r="AD219" s="13"/>
      <c r="AE219" s="13"/>
      <c r="AR219" s="149" t="s">
        <v>194</v>
      </c>
      <c r="AT219" s="149" t="s">
        <v>191</v>
      </c>
      <c r="AU219" s="149" t="s">
        <v>18</v>
      </c>
      <c r="AY219" s="2" t="s">
        <v>137</v>
      </c>
      <c r="BE219" s="150">
        <f t="shared" si="44"/>
        <v>0</v>
      </c>
      <c r="BF219" s="150">
        <f t="shared" si="45"/>
        <v>0</v>
      </c>
      <c r="BG219" s="150">
        <f t="shared" si="46"/>
        <v>0</v>
      </c>
      <c r="BH219" s="150">
        <f t="shared" si="47"/>
        <v>0</v>
      </c>
      <c r="BI219" s="150">
        <f t="shared" si="48"/>
        <v>0</v>
      </c>
      <c r="BJ219" s="2" t="s">
        <v>18</v>
      </c>
      <c r="BK219" s="150">
        <f t="shared" si="49"/>
        <v>0</v>
      </c>
      <c r="BL219" s="2" t="s">
        <v>144</v>
      </c>
      <c r="BM219" s="149" t="s">
        <v>2070</v>
      </c>
    </row>
    <row r="220" spans="1:65" s="17" customFormat="1" ht="21.75" customHeight="1">
      <c r="A220" s="13"/>
      <c r="B220" s="142"/>
      <c r="C220" s="226" t="s">
        <v>74</v>
      </c>
      <c r="D220" s="226" t="s">
        <v>140</v>
      </c>
      <c r="E220" s="227" t="s">
        <v>2071</v>
      </c>
      <c r="F220" s="228" t="s">
        <v>2069</v>
      </c>
      <c r="G220" s="229" t="s">
        <v>256</v>
      </c>
      <c r="H220" s="230">
        <v>8</v>
      </c>
      <c r="I220" s="143"/>
      <c r="J220" s="259">
        <f t="shared" si="40"/>
        <v>0</v>
      </c>
      <c r="K220" s="144"/>
      <c r="L220" s="14"/>
      <c r="M220" s="145"/>
      <c r="N220" s="146" t="s">
        <v>39</v>
      </c>
      <c r="O220" s="147">
        <v>0</v>
      </c>
      <c r="P220" s="147">
        <f t="shared" si="41"/>
        <v>0</v>
      </c>
      <c r="Q220" s="147">
        <v>0</v>
      </c>
      <c r="R220" s="147">
        <f t="shared" si="42"/>
        <v>0</v>
      </c>
      <c r="S220" s="147">
        <v>0</v>
      </c>
      <c r="T220" s="148">
        <f t="shared" si="43"/>
        <v>0</v>
      </c>
      <c r="U220" s="13"/>
      <c r="V220" s="13"/>
      <c r="W220" s="13"/>
      <c r="X220" s="13"/>
      <c r="Y220" s="13"/>
      <c r="Z220" s="13"/>
      <c r="AA220" s="13"/>
      <c r="AB220" s="13"/>
      <c r="AC220" s="13"/>
      <c r="AD220" s="13"/>
      <c r="AE220" s="13"/>
      <c r="AR220" s="149" t="s">
        <v>144</v>
      </c>
      <c r="AT220" s="149" t="s">
        <v>140</v>
      </c>
      <c r="AU220" s="149" t="s">
        <v>18</v>
      </c>
      <c r="AY220" s="2" t="s">
        <v>137</v>
      </c>
      <c r="BE220" s="150">
        <f t="shared" si="44"/>
        <v>0</v>
      </c>
      <c r="BF220" s="150">
        <f t="shared" si="45"/>
        <v>0</v>
      </c>
      <c r="BG220" s="150">
        <f t="shared" si="46"/>
        <v>0</v>
      </c>
      <c r="BH220" s="150">
        <f t="shared" si="47"/>
        <v>0</v>
      </c>
      <c r="BI220" s="150">
        <f t="shared" si="48"/>
        <v>0</v>
      </c>
      <c r="BJ220" s="2" t="s">
        <v>18</v>
      </c>
      <c r="BK220" s="150">
        <f t="shared" si="49"/>
        <v>0</v>
      </c>
      <c r="BL220" s="2" t="s">
        <v>144</v>
      </c>
      <c r="BM220" s="149" t="s">
        <v>2072</v>
      </c>
    </row>
    <row r="221" spans="1:65" s="17" customFormat="1" ht="24.2" customHeight="1">
      <c r="A221" s="13"/>
      <c r="B221" s="142"/>
      <c r="C221" s="242" t="s">
        <v>194</v>
      </c>
      <c r="D221" s="242" t="s">
        <v>191</v>
      </c>
      <c r="E221" s="243" t="s">
        <v>2073</v>
      </c>
      <c r="F221" s="244" t="s">
        <v>2074</v>
      </c>
      <c r="G221" s="245" t="s">
        <v>256</v>
      </c>
      <c r="H221" s="246">
        <v>8</v>
      </c>
      <c r="I221" s="163"/>
      <c r="J221" s="260">
        <f t="shared" si="40"/>
        <v>0</v>
      </c>
      <c r="K221" s="164"/>
      <c r="L221" s="165"/>
      <c r="M221" s="166"/>
      <c r="N221" s="167" t="s">
        <v>39</v>
      </c>
      <c r="O221" s="147">
        <v>0</v>
      </c>
      <c r="P221" s="147">
        <f t="shared" si="41"/>
        <v>0</v>
      </c>
      <c r="Q221" s="147">
        <v>0</v>
      </c>
      <c r="R221" s="147">
        <f t="shared" si="42"/>
        <v>0</v>
      </c>
      <c r="S221" s="147">
        <v>0</v>
      </c>
      <c r="T221" s="148">
        <f t="shared" si="43"/>
        <v>0</v>
      </c>
      <c r="U221" s="13"/>
      <c r="V221" s="13"/>
      <c r="W221" s="13"/>
      <c r="X221" s="13"/>
      <c r="Y221" s="13"/>
      <c r="Z221" s="13"/>
      <c r="AA221" s="13"/>
      <c r="AB221" s="13"/>
      <c r="AC221" s="13"/>
      <c r="AD221" s="13"/>
      <c r="AE221" s="13"/>
      <c r="AR221" s="149" t="s">
        <v>194</v>
      </c>
      <c r="AT221" s="149" t="s">
        <v>191</v>
      </c>
      <c r="AU221" s="149" t="s">
        <v>18</v>
      </c>
      <c r="AY221" s="2" t="s">
        <v>137</v>
      </c>
      <c r="BE221" s="150">
        <f t="shared" si="44"/>
        <v>0</v>
      </c>
      <c r="BF221" s="150">
        <f t="shared" si="45"/>
        <v>0</v>
      </c>
      <c r="BG221" s="150">
        <f t="shared" si="46"/>
        <v>0</v>
      </c>
      <c r="BH221" s="150">
        <f t="shared" si="47"/>
        <v>0</v>
      </c>
      <c r="BI221" s="150">
        <f t="shared" si="48"/>
        <v>0</v>
      </c>
      <c r="BJ221" s="2" t="s">
        <v>18</v>
      </c>
      <c r="BK221" s="150">
        <f t="shared" si="49"/>
        <v>0</v>
      </c>
      <c r="BL221" s="2" t="s">
        <v>144</v>
      </c>
      <c r="BM221" s="149" t="s">
        <v>2075</v>
      </c>
    </row>
    <row r="222" spans="1:65" s="17" customFormat="1" ht="24.2" customHeight="1">
      <c r="A222" s="13"/>
      <c r="B222" s="142"/>
      <c r="C222" s="226" t="s">
        <v>74</v>
      </c>
      <c r="D222" s="226" t="s">
        <v>140</v>
      </c>
      <c r="E222" s="227" t="s">
        <v>2076</v>
      </c>
      <c r="F222" s="228" t="s">
        <v>2074</v>
      </c>
      <c r="G222" s="229" t="s">
        <v>256</v>
      </c>
      <c r="H222" s="230">
        <v>8</v>
      </c>
      <c r="I222" s="143"/>
      <c r="J222" s="259">
        <f t="shared" si="40"/>
        <v>0</v>
      </c>
      <c r="K222" s="144"/>
      <c r="L222" s="14"/>
      <c r="M222" s="145"/>
      <c r="N222" s="146" t="s">
        <v>39</v>
      </c>
      <c r="O222" s="147">
        <v>0</v>
      </c>
      <c r="P222" s="147">
        <f t="shared" si="41"/>
        <v>0</v>
      </c>
      <c r="Q222" s="147">
        <v>0</v>
      </c>
      <c r="R222" s="147">
        <f t="shared" si="42"/>
        <v>0</v>
      </c>
      <c r="S222" s="147">
        <v>0</v>
      </c>
      <c r="T222" s="148">
        <f t="shared" si="43"/>
        <v>0</v>
      </c>
      <c r="U222" s="13"/>
      <c r="V222" s="13"/>
      <c r="W222" s="13"/>
      <c r="X222" s="13"/>
      <c r="Y222" s="13"/>
      <c r="Z222" s="13"/>
      <c r="AA222" s="13"/>
      <c r="AB222" s="13"/>
      <c r="AC222" s="13"/>
      <c r="AD222" s="13"/>
      <c r="AE222" s="13"/>
      <c r="AR222" s="149" t="s">
        <v>144</v>
      </c>
      <c r="AT222" s="149" t="s">
        <v>140</v>
      </c>
      <c r="AU222" s="149" t="s">
        <v>18</v>
      </c>
      <c r="AY222" s="2" t="s">
        <v>137</v>
      </c>
      <c r="BE222" s="150">
        <f t="shared" si="44"/>
        <v>0</v>
      </c>
      <c r="BF222" s="150">
        <f t="shared" si="45"/>
        <v>0</v>
      </c>
      <c r="BG222" s="150">
        <f t="shared" si="46"/>
        <v>0</v>
      </c>
      <c r="BH222" s="150">
        <f t="shared" si="47"/>
        <v>0</v>
      </c>
      <c r="BI222" s="150">
        <f t="shared" si="48"/>
        <v>0</v>
      </c>
      <c r="BJ222" s="2" t="s">
        <v>18</v>
      </c>
      <c r="BK222" s="150">
        <f t="shared" si="49"/>
        <v>0</v>
      </c>
      <c r="BL222" s="2" t="s">
        <v>144</v>
      </c>
      <c r="BM222" s="149" t="s">
        <v>2077</v>
      </c>
    </row>
    <row r="223" spans="1:65" s="17" customFormat="1" ht="16.5" customHeight="1">
      <c r="A223" s="13"/>
      <c r="B223" s="142"/>
      <c r="C223" s="242" t="s">
        <v>194</v>
      </c>
      <c r="D223" s="242" t="s">
        <v>191</v>
      </c>
      <c r="E223" s="243" t="s">
        <v>2078</v>
      </c>
      <c r="F223" s="244" t="s">
        <v>2079</v>
      </c>
      <c r="G223" s="245" t="s">
        <v>256</v>
      </c>
      <c r="H223" s="246">
        <v>16</v>
      </c>
      <c r="I223" s="163"/>
      <c r="J223" s="260">
        <f t="shared" si="40"/>
        <v>0</v>
      </c>
      <c r="K223" s="164"/>
      <c r="L223" s="165"/>
      <c r="M223" s="166"/>
      <c r="N223" s="167" t="s">
        <v>39</v>
      </c>
      <c r="O223" s="147">
        <v>0</v>
      </c>
      <c r="P223" s="147">
        <f t="shared" si="41"/>
        <v>0</v>
      </c>
      <c r="Q223" s="147">
        <v>0</v>
      </c>
      <c r="R223" s="147">
        <f t="shared" si="42"/>
        <v>0</v>
      </c>
      <c r="S223" s="147">
        <v>0</v>
      </c>
      <c r="T223" s="148">
        <f t="shared" si="43"/>
        <v>0</v>
      </c>
      <c r="U223" s="13"/>
      <c r="V223" s="13"/>
      <c r="W223" s="13"/>
      <c r="X223" s="13"/>
      <c r="Y223" s="13"/>
      <c r="Z223" s="13"/>
      <c r="AA223" s="13"/>
      <c r="AB223" s="13"/>
      <c r="AC223" s="13"/>
      <c r="AD223" s="13"/>
      <c r="AE223" s="13"/>
      <c r="AR223" s="149" t="s">
        <v>194</v>
      </c>
      <c r="AT223" s="149" t="s">
        <v>191</v>
      </c>
      <c r="AU223" s="149" t="s">
        <v>18</v>
      </c>
      <c r="AY223" s="2" t="s">
        <v>137</v>
      </c>
      <c r="BE223" s="150">
        <f t="shared" si="44"/>
        <v>0</v>
      </c>
      <c r="BF223" s="150">
        <f t="shared" si="45"/>
        <v>0</v>
      </c>
      <c r="BG223" s="150">
        <f t="shared" si="46"/>
        <v>0</v>
      </c>
      <c r="BH223" s="150">
        <f t="shared" si="47"/>
        <v>0</v>
      </c>
      <c r="BI223" s="150">
        <f t="shared" si="48"/>
        <v>0</v>
      </c>
      <c r="BJ223" s="2" t="s">
        <v>18</v>
      </c>
      <c r="BK223" s="150">
        <f t="shared" si="49"/>
        <v>0</v>
      </c>
      <c r="BL223" s="2" t="s">
        <v>144</v>
      </c>
      <c r="BM223" s="149" t="s">
        <v>2080</v>
      </c>
    </row>
    <row r="224" spans="1:65" s="17" customFormat="1" ht="16.5" customHeight="1">
      <c r="A224" s="13"/>
      <c r="B224" s="142"/>
      <c r="C224" s="226" t="s">
        <v>74</v>
      </c>
      <c r="D224" s="226" t="s">
        <v>140</v>
      </c>
      <c r="E224" s="227" t="s">
        <v>2081</v>
      </c>
      <c r="F224" s="228" t="s">
        <v>2079</v>
      </c>
      <c r="G224" s="229" t="s">
        <v>256</v>
      </c>
      <c r="H224" s="230">
        <v>16</v>
      </c>
      <c r="I224" s="143"/>
      <c r="J224" s="259">
        <f t="shared" si="40"/>
        <v>0</v>
      </c>
      <c r="K224" s="144"/>
      <c r="L224" s="14"/>
      <c r="M224" s="145"/>
      <c r="N224" s="146" t="s">
        <v>39</v>
      </c>
      <c r="O224" s="147">
        <v>0</v>
      </c>
      <c r="P224" s="147">
        <f t="shared" si="41"/>
        <v>0</v>
      </c>
      <c r="Q224" s="147">
        <v>0</v>
      </c>
      <c r="R224" s="147">
        <f t="shared" si="42"/>
        <v>0</v>
      </c>
      <c r="S224" s="147">
        <v>0</v>
      </c>
      <c r="T224" s="148">
        <f t="shared" si="43"/>
        <v>0</v>
      </c>
      <c r="U224" s="13"/>
      <c r="V224" s="13"/>
      <c r="W224" s="13"/>
      <c r="X224" s="13"/>
      <c r="Y224" s="13"/>
      <c r="Z224" s="13"/>
      <c r="AA224" s="13"/>
      <c r="AB224" s="13"/>
      <c r="AC224" s="13"/>
      <c r="AD224" s="13"/>
      <c r="AE224" s="13"/>
      <c r="AR224" s="149" t="s">
        <v>144</v>
      </c>
      <c r="AT224" s="149" t="s">
        <v>140</v>
      </c>
      <c r="AU224" s="149" t="s">
        <v>18</v>
      </c>
      <c r="AY224" s="2" t="s">
        <v>137</v>
      </c>
      <c r="BE224" s="150">
        <f t="shared" si="44"/>
        <v>0</v>
      </c>
      <c r="BF224" s="150">
        <f t="shared" si="45"/>
        <v>0</v>
      </c>
      <c r="BG224" s="150">
        <f t="shared" si="46"/>
        <v>0</v>
      </c>
      <c r="BH224" s="150">
        <f t="shared" si="47"/>
        <v>0</v>
      </c>
      <c r="BI224" s="150">
        <f t="shared" si="48"/>
        <v>0</v>
      </c>
      <c r="BJ224" s="2" t="s">
        <v>18</v>
      </c>
      <c r="BK224" s="150">
        <f t="shared" si="49"/>
        <v>0</v>
      </c>
      <c r="BL224" s="2" t="s">
        <v>144</v>
      </c>
      <c r="BM224" s="149" t="s">
        <v>2082</v>
      </c>
    </row>
    <row r="225" spans="1:65" s="17" customFormat="1" ht="16.5" customHeight="1">
      <c r="A225" s="13"/>
      <c r="B225" s="142"/>
      <c r="C225" s="242" t="s">
        <v>290</v>
      </c>
      <c r="D225" s="242" t="s">
        <v>191</v>
      </c>
      <c r="E225" s="243" t="s">
        <v>2083</v>
      </c>
      <c r="F225" s="244" t="s">
        <v>2084</v>
      </c>
      <c r="G225" s="245" t="s">
        <v>256</v>
      </c>
      <c r="H225" s="246">
        <v>1</v>
      </c>
      <c r="I225" s="163"/>
      <c r="J225" s="260">
        <f t="shared" si="40"/>
        <v>0</v>
      </c>
      <c r="K225" s="164"/>
      <c r="L225" s="165"/>
      <c r="M225" s="166"/>
      <c r="N225" s="167" t="s">
        <v>39</v>
      </c>
      <c r="O225" s="147">
        <v>0</v>
      </c>
      <c r="P225" s="147">
        <f t="shared" si="41"/>
        <v>0</v>
      </c>
      <c r="Q225" s="147">
        <v>0</v>
      </c>
      <c r="R225" s="147">
        <f t="shared" si="42"/>
        <v>0</v>
      </c>
      <c r="S225" s="147">
        <v>0</v>
      </c>
      <c r="T225" s="148">
        <f t="shared" si="43"/>
        <v>0</v>
      </c>
      <c r="U225" s="13"/>
      <c r="V225" s="13"/>
      <c r="W225" s="13"/>
      <c r="X225" s="13"/>
      <c r="Y225" s="13"/>
      <c r="Z225" s="13"/>
      <c r="AA225" s="13"/>
      <c r="AB225" s="13"/>
      <c r="AC225" s="13"/>
      <c r="AD225" s="13"/>
      <c r="AE225" s="13"/>
      <c r="AR225" s="149" t="s">
        <v>194</v>
      </c>
      <c r="AT225" s="149" t="s">
        <v>191</v>
      </c>
      <c r="AU225" s="149" t="s">
        <v>18</v>
      </c>
      <c r="AY225" s="2" t="s">
        <v>137</v>
      </c>
      <c r="BE225" s="150">
        <f t="shared" si="44"/>
        <v>0</v>
      </c>
      <c r="BF225" s="150">
        <f t="shared" si="45"/>
        <v>0</v>
      </c>
      <c r="BG225" s="150">
        <f t="shared" si="46"/>
        <v>0</v>
      </c>
      <c r="BH225" s="150">
        <f t="shared" si="47"/>
        <v>0</v>
      </c>
      <c r="BI225" s="150">
        <f t="shared" si="48"/>
        <v>0</v>
      </c>
      <c r="BJ225" s="2" t="s">
        <v>18</v>
      </c>
      <c r="BK225" s="150">
        <f t="shared" si="49"/>
        <v>0</v>
      </c>
      <c r="BL225" s="2" t="s">
        <v>144</v>
      </c>
      <c r="BM225" s="149" t="s">
        <v>2085</v>
      </c>
    </row>
    <row r="226" spans="1:65" s="17" customFormat="1" ht="16.5" customHeight="1">
      <c r="A226" s="13"/>
      <c r="B226" s="142"/>
      <c r="C226" s="226" t="s">
        <v>74</v>
      </c>
      <c r="D226" s="226" t="s">
        <v>140</v>
      </c>
      <c r="E226" s="227" t="s">
        <v>2086</v>
      </c>
      <c r="F226" s="228" t="s">
        <v>2084</v>
      </c>
      <c r="G226" s="229" t="s">
        <v>256</v>
      </c>
      <c r="H226" s="230">
        <v>1</v>
      </c>
      <c r="I226" s="143"/>
      <c r="J226" s="259">
        <f t="shared" si="40"/>
        <v>0</v>
      </c>
      <c r="K226" s="144"/>
      <c r="L226" s="14"/>
      <c r="M226" s="145"/>
      <c r="N226" s="146" t="s">
        <v>39</v>
      </c>
      <c r="O226" s="147">
        <v>0</v>
      </c>
      <c r="P226" s="147">
        <f t="shared" si="41"/>
        <v>0</v>
      </c>
      <c r="Q226" s="147">
        <v>0</v>
      </c>
      <c r="R226" s="147">
        <f t="shared" si="42"/>
        <v>0</v>
      </c>
      <c r="S226" s="147">
        <v>0</v>
      </c>
      <c r="T226" s="148">
        <f t="shared" si="43"/>
        <v>0</v>
      </c>
      <c r="U226" s="13"/>
      <c r="V226" s="13"/>
      <c r="W226" s="13"/>
      <c r="X226" s="13"/>
      <c r="Y226" s="13"/>
      <c r="Z226" s="13"/>
      <c r="AA226" s="13"/>
      <c r="AB226" s="13"/>
      <c r="AC226" s="13"/>
      <c r="AD226" s="13"/>
      <c r="AE226" s="13"/>
      <c r="AR226" s="149" t="s">
        <v>144</v>
      </c>
      <c r="AT226" s="149" t="s">
        <v>140</v>
      </c>
      <c r="AU226" s="149" t="s">
        <v>18</v>
      </c>
      <c r="AY226" s="2" t="s">
        <v>137</v>
      </c>
      <c r="BE226" s="150">
        <f t="shared" si="44"/>
        <v>0</v>
      </c>
      <c r="BF226" s="150">
        <f t="shared" si="45"/>
        <v>0</v>
      </c>
      <c r="BG226" s="150">
        <f t="shared" si="46"/>
        <v>0</v>
      </c>
      <c r="BH226" s="150">
        <f t="shared" si="47"/>
        <v>0</v>
      </c>
      <c r="BI226" s="150">
        <f t="shared" si="48"/>
        <v>0</v>
      </c>
      <c r="BJ226" s="2" t="s">
        <v>18</v>
      </c>
      <c r="BK226" s="150">
        <f t="shared" si="49"/>
        <v>0</v>
      </c>
      <c r="BL226" s="2" t="s">
        <v>144</v>
      </c>
      <c r="BM226" s="149" t="s">
        <v>2087</v>
      </c>
    </row>
    <row r="227" spans="1:65" s="17" customFormat="1" ht="16.5" customHeight="1">
      <c r="A227" s="13"/>
      <c r="B227" s="142"/>
      <c r="C227" s="242" t="s">
        <v>290</v>
      </c>
      <c r="D227" s="242" t="s">
        <v>191</v>
      </c>
      <c r="E227" s="243" t="s">
        <v>2088</v>
      </c>
      <c r="F227" s="244" t="s">
        <v>2089</v>
      </c>
      <c r="G227" s="245" t="s">
        <v>256</v>
      </c>
      <c r="H227" s="246">
        <v>1</v>
      </c>
      <c r="I227" s="163"/>
      <c r="J227" s="260">
        <f t="shared" si="40"/>
        <v>0</v>
      </c>
      <c r="K227" s="164"/>
      <c r="L227" s="165"/>
      <c r="M227" s="166"/>
      <c r="N227" s="167" t="s">
        <v>39</v>
      </c>
      <c r="O227" s="147">
        <v>0</v>
      </c>
      <c r="P227" s="147">
        <f t="shared" si="41"/>
        <v>0</v>
      </c>
      <c r="Q227" s="147">
        <v>0</v>
      </c>
      <c r="R227" s="147">
        <f t="shared" si="42"/>
        <v>0</v>
      </c>
      <c r="S227" s="147">
        <v>0</v>
      </c>
      <c r="T227" s="148">
        <f t="shared" si="43"/>
        <v>0</v>
      </c>
      <c r="U227" s="13"/>
      <c r="V227" s="13"/>
      <c r="W227" s="13"/>
      <c r="X227" s="13"/>
      <c r="Y227" s="13"/>
      <c r="Z227" s="13"/>
      <c r="AA227" s="13"/>
      <c r="AB227" s="13"/>
      <c r="AC227" s="13"/>
      <c r="AD227" s="13"/>
      <c r="AE227" s="13"/>
      <c r="AR227" s="149" t="s">
        <v>194</v>
      </c>
      <c r="AT227" s="149" t="s">
        <v>191</v>
      </c>
      <c r="AU227" s="149" t="s">
        <v>18</v>
      </c>
      <c r="AY227" s="2" t="s">
        <v>137</v>
      </c>
      <c r="BE227" s="150">
        <f t="shared" si="44"/>
        <v>0</v>
      </c>
      <c r="BF227" s="150">
        <f t="shared" si="45"/>
        <v>0</v>
      </c>
      <c r="BG227" s="150">
        <f t="shared" si="46"/>
        <v>0</v>
      </c>
      <c r="BH227" s="150">
        <f t="shared" si="47"/>
        <v>0</v>
      </c>
      <c r="BI227" s="150">
        <f t="shared" si="48"/>
        <v>0</v>
      </c>
      <c r="BJ227" s="2" t="s">
        <v>18</v>
      </c>
      <c r="BK227" s="150">
        <f t="shared" si="49"/>
        <v>0</v>
      </c>
      <c r="BL227" s="2" t="s">
        <v>144</v>
      </c>
      <c r="BM227" s="149" t="s">
        <v>2090</v>
      </c>
    </row>
    <row r="228" spans="1:65" s="17" customFormat="1" ht="16.5" customHeight="1">
      <c r="A228" s="13"/>
      <c r="B228" s="142"/>
      <c r="C228" s="242" t="s">
        <v>290</v>
      </c>
      <c r="D228" s="242" t="s">
        <v>191</v>
      </c>
      <c r="E228" s="243" t="s">
        <v>2091</v>
      </c>
      <c r="F228" s="244" t="s">
        <v>2092</v>
      </c>
      <c r="G228" s="245" t="s">
        <v>256</v>
      </c>
      <c r="H228" s="246">
        <v>1</v>
      </c>
      <c r="I228" s="163"/>
      <c r="J228" s="260">
        <f t="shared" si="40"/>
        <v>0</v>
      </c>
      <c r="K228" s="164"/>
      <c r="L228" s="165"/>
      <c r="M228" s="166"/>
      <c r="N228" s="167" t="s">
        <v>39</v>
      </c>
      <c r="O228" s="147">
        <v>0</v>
      </c>
      <c r="P228" s="147">
        <f t="shared" si="41"/>
        <v>0</v>
      </c>
      <c r="Q228" s="147">
        <v>0</v>
      </c>
      <c r="R228" s="147">
        <f t="shared" si="42"/>
        <v>0</v>
      </c>
      <c r="S228" s="147">
        <v>0</v>
      </c>
      <c r="T228" s="148">
        <f t="shared" si="43"/>
        <v>0</v>
      </c>
      <c r="U228" s="13"/>
      <c r="V228" s="13"/>
      <c r="W228" s="13"/>
      <c r="X228" s="13"/>
      <c r="Y228" s="13"/>
      <c r="Z228" s="13"/>
      <c r="AA228" s="13"/>
      <c r="AB228" s="13"/>
      <c r="AC228" s="13"/>
      <c r="AD228" s="13"/>
      <c r="AE228" s="13"/>
      <c r="AR228" s="149" t="s">
        <v>194</v>
      </c>
      <c r="AT228" s="149" t="s">
        <v>191</v>
      </c>
      <c r="AU228" s="149" t="s">
        <v>18</v>
      </c>
      <c r="AY228" s="2" t="s">
        <v>137</v>
      </c>
      <c r="BE228" s="150">
        <f t="shared" si="44"/>
        <v>0</v>
      </c>
      <c r="BF228" s="150">
        <f t="shared" si="45"/>
        <v>0</v>
      </c>
      <c r="BG228" s="150">
        <f t="shared" si="46"/>
        <v>0</v>
      </c>
      <c r="BH228" s="150">
        <f t="shared" si="47"/>
        <v>0</v>
      </c>
      <c r="BI228" s="150">
        <f t="shared" si="48"/>
        <v>0</v>
      </c>
      <c r="BJ228" s="2" t="s">
        <v>18</v>
      </c>
      <c r="BK228" s="150">
        <f t="shared" si="49"/>
        <v>0</v>
      </c>
      <c r="BL228" s="2" t="s">
        <v>144</v>
      </c>
      <c r="BM228" s="149" t="s">
        <v>2093</v>
      </c>
    </row>
    <row r="229" spans="1:65" s="17" customFormat="1" ht="16.5" customHeight="1">
      <c r="A229" s="13"/>
      <c r="B229" s="142"/>
      <c r="C229" s="226" t="s">
        <v>74</v>
      </c>
      <c r="D229" s="226" t="s">
        <v>140</v>
      </c>
      <c r="E229" s="227" t="s">
        <v>2094</v>
      </c>
      <c r="F229" s="228" t="s">
        <v>2092</v>
      </c>
      <c r="G229" s="229" t="s">
        <v>256</v>
      </c>
      <c r="H229" s="230">
        <v>1</v>
      </c>
      <c r="I229" s="143"/>
      <c r="J229" s="259">
        <f t="shared" si="40"/>
        <v>0</v>
      </c>
      <c r="K229" s="144"/>
      <c r="L229" s="14"/>
      <c r="M229" s="145"/>
      <c r="N229" s="146" t="s">
        <v>39</v>
      </c>
      <c r="O229" s="147">
        <v>0</v>
      </c>
      <c r="P229" s="147">
        <f t="shared" si="41"/>
        <v>0</v>
      </c>
      <c r="Q229" s="147">
        <v>0</v>
      </c>
      <c r="R229" s="147">
        <f t="shared" si="42"/>
        <v>0</v>
      </c>
      <c r="S229" s="147">
        <v>0</v>
      </c>
      <c r="T229" s="148">
        <f t="shared" si="43"/>
        <v>0</v>
      </c>
      <c r="U229" s="13"/>
      <c r="V229" s="13"/>
      <c r="W229" s="13"/>
      <c r="X229" s="13"/>
      <c r="Y229" s="13"/>
      <c r="Z229" s="13"/>
      <c r="AA229" s="13"/>
      <c r="AB229" s="13"/>
      <c r="AC229" s="13"/>
      <c r="AD229" s="13"/>
      <c r="AE229" s="13"/>
      <c r="AR229" s="149" t="s">
        <v>144</v>
      </c>
      <c r="AT229" s="149" t="s">
        <v>140</v>
      </c>
      <c r="AU229" s="149" t="s">
        <v>18</v>
      </c>
      <c r="AY229" s="2" t="s">
        <v>137</v>
      </c>
      <c r="BE229" s="150">
        <f t="shared" si="44"/>
        <v>0</v>
      </c>
      <c r="BF229" s="150">
        <f t="shared" si="45"/>
        <v>0</v>
      </c>
      <c r="BG229" s="150">
        <f t="shared" si="46"/>
        <v>0</v>
      </c>
      <c r="BH229" s="150">
        <f t="shared" si="47"/>
        <v>0</v>
      </c>
      <c r="BI229" s="150">
        <f t="shared" si="48"/>
        <v>0</v>
      </c>
      <c r="BJ229" s="2" t="s">
        <v>18</v>
      </c>
      <c r="BK229" s="150">
        <f t="shared" si="49"/>
        <v>0</v>
      </c>
      <c r="BL229" s="2" t="s">
        <v>144</v>
      </c>
      <c r="BM229" s="149" t="s">
        <v>2095</v>
      </c>
    </row>
    <row r="230" spans="1:65" s="17" customFormat="1" ht="21.75" customHeight="1">
      <c r="A230" s="13"/>
      <c r="B230" s="142"/>
      <c r="C230" s="242" t="s">
        <v>290</v>
      </c>
      <c r="D230" s="242" t="s">
        <v>191</v>
      </c>
      <c r="E230" s="243" t="s">
        <v>2096</v>
      </c>
      <c r="F230" s="244" t="s">
        <v>2097</v>
      </c>
      <c r="G230" s="245" t="s">
        <v>256</v>
      </c>
      <c r="H230" s="246">
        <v>1</v>
      </c>
      <c r="I230" s="163"/>
      <c r="J230" s="260">
        <f t="shared" si="40"/>
        <v>0</v>
      </c>
      <c r="K230" s="164"/>
      <c r="L230" s="165"/>
      <c r="M230" s="166"/>
      <c r="N230" s="167" t="s">
        <v>39</v>
      </c>
      <c r="O230" s="147">
        <v>0</v>
      </c>
      <c r="P230" s="147">
        <f t="shared" si="41"/>
        <v>0</v>
      </c>
      <c r="Q230" s="147">
        <v>0</v>
      </c>
      <c r="R230" s="147">
        <f t="shared" si="42"/>
        <v>0</v>
      </c>
      <c r="S230" s="147">
        <v>0</v>
      </c>
      <c r="T230" s="148">
        <f t="shared" si="43"/>
        <v>0</v>
      </c>
      <c r="U230" s="13"/>
      <c r="V230" s="13"/>
      <c r="W230" s="13"/>
      <c r="X230" s="13"/>
      <c r="Y230" s="13"/>
      <c r="Z230" s="13"/>
      <c r="AA230" s="13"/>
      <c r="AB230" s="13"/>
      <c r="AC230" s="13"/>
      <c r="AD230" s="13"/>
      <c r="AE230" s="13"/>
      <c r="AR230" s="149" t="s">
        <v>194</v>
      </c>
      <c r="AT230" s="149" t="s">
        <v>191</v>
      </c>
      <c r="AU230" s="149" t="s">
        <v>18</v>
      </c>
      <c r="AY230" s="2" t="s">
        <v>137</v>
      </c>
      <c r="BE230" s="150">
        <f t="shared" si="44"/>
        <v>0</v>
      </c>
      <c r="BF230" s="150">
        <f t="shared" si="45"/>
        <v>0</v>
      </c>
      <c r="BG230" s="150">
        <f t="shared" si="46"/>
        <v>0</v>
      </c>
      <c r="BH230" s="150">
        <f t="shared" si="47"/>
        <v>0</v>
      </c>
      <c r="BI230" s="150">
        <f t="shared" si="48"/>
        <v>0</v>
      </c>
      <c r="BJ230" s="2" t="s">
        <v>18</v>
      </c>
      <c r="BK230" s="150">
        <f t="shared" si="49"/>
        <v>0</v>
      </c>
      <c r="BL230" s="2" t="s">
        <v>144</v>
      </c>
      <c r="BM230" s="149" t="s">
        <v>2098</v>
      </c>
    </row>
    <row r="231" spans="1:65" s="17" customFormat="1" ht="21.75" customHeight="1">
      <c r="A231" s="13"/>
      <c r="B231" s="142"/>
      <c r="C231" s="226" t="s">
        <v>74</v>
      </c>
      <c r="D231" s="226" t="s">
        <v>140</v>
      </c>
      <c r="E231" s="227" t="s">
        <v>2099</v>
      </c>
      <c r="F231" s="228" t="s">
        <v>2097</v>
      </c>
      <c r="G231" s="229" t="s">
        <v>256</v>
      </c>
      <c r="H231" s="230">
        <v>1</v>
      </c>
      <c r="I231" s="143"/>
      <c r="J231" s="259">
        <f t="shared" si="40"/>
        <v>0</v>
      </c>
      <c r="K231" s="144"/>
      <c r="L231" s="14"/>
      <c r="M231" s="145"/>
      <c r="N231" s="146" t="s">
        <v>39</v>
      </c>
      <c r="O231" s="147">
        <v>0</v>
      </c>
      <c r="P231" s="147">
        <f t="shared" si="41"/>
        <v>0</v>
      </c>
      <c r="Q231" s="147">
        <v>0</v>
      </c>
      <c r="R231" s="147">
        <f t="shared" si="42"/>
        <v>0</v>
      </c>
      <c r="S231" s="147">
        <v>0</v>
      </c>
      <c r="T231" s="148">
        <f t="shared" si="43"/>
        <v>0</v>
      </c>
      <c r="U231" s="13"/>
      <c r="V231" s="13"/>
      <c r="W231" s="13"/>
      <c r="X231" s="13"/>
      <c r="Y231" s="13"/>
      <c r="Z231" s="13"/>
      <c r="AA231" s="13"/>
      <c r="AB231" s="13"/>
      <c r="AC231" s="13"/>
      <c r="AD231" s="13"/>
      <c r="AE231" s="13"/>
      <c r="AR231" s="149" t="s">
        <v>144</v>
      </c>
      <c r="AT231" s="149" t="s">
        <v>140</v>
      </c>
      <c r="AU231" s="149" t="s">
        <v>18</v>
      </c>
      <c r="AY231" s="2" t="s">
        <v>137</v>
      </c>
      <c r="BE231" s="150">
        <f t="shared" si="44"/>
        <v>0</v>
      </c>
      <c r="BF231" s="150">
        <f t="shared" si="45"/>
        <v>0</v>
      </c>
      <c r="BG231" s="150">
        <f t="shared" si="46"/>
        <v>0</v>
      </c>
      <c r="BH231" s="150">
        <f t="shared" si="47"/>
        <v>0</v>
      </c>
      <c r="BI231" s="150">
        <f t="shared" si="48"/>
        <v>0</v>
      </c>
      <c r="BJ231" s="2" t="s">
        <v>18</v>
      </c>
      <c r="BK231" s="150">
        <f t="shared" si="49"/>
        <v>0</v>
      </c>
      <c r="BL231" s="2" t="s">
        <v>144</v>
      </c>
      <c r="BM231" s="149" t="s">
        <v>2100</v>
      </c>
    </row>
    <row r="232" spans="1:65" s="17" customFormat="1" ht="16.5" customHeight="1">
      <c r="A232" s="13"/>
      <c r="B232" s="142"/>
      <c r="C232" s="242" t="s">
        <v>290</v>
      </c>
      <c r="D232" s="242" t="s">
        <v>191</v>
      </c>
      <c r="E232" s="243" t="s">
        <v>2101</v>
      </c>
      <c r="F232" s="244" t="s">
        <v>2102</v>
      </c>
      <c r="G232" s="245" t="s">
        <v>256</v>
      </c>
      <c r="H232" s="246">
        <v>1</v>
      </c>
      <c r="I232" s="163"/>
      <c r="J232" s="260">
        <f t="shared" si="40"/>
        <v>0</v>
      </c>
      <c r="K232" s="164"/>
      <c r="L232" s="165"/>
      <c r="M232" s="166"/>
      <c r="N232" s="167" t="s">
        <v>39</v>
      </c>
      <c r="O232" s="147">
        <v>0</v>
      </c>
      <c r="P232" s="147">
        <f t="shared" si="41"/>
        <v>0</v>
      </c>
      <c r="Q232" s="147">
        <v>0</v>
      </c>
      <c r="R232" s="147">
        <f t="shared" si="42"/>
        <v>0</v>
      </c>
      <c r="S232" s="147">
        <v>0</v>
      </c>
      <c r="T232" s="148">
        <f t="shared" si="43"/>
        <v>0</v>
      </c>
      <c r="U232" s="13"/>
      <c r="V232" s="13"/>
      <c r="W232" s="13"/>
      <c r="X232" s="13"/>
      <c r="Y232" s="13"/>
      <c r="Z232" s="13"/>
      <c r="AA232" s="13"/>
      <c r="AB232" s="13"/>
      <c r="AC232" s="13"/>
      <c r="AD232" s="13"/>
      <c r="AE232" s="13"/>
      <c r="AR232" s="149" t="s">
        <v>194</v>
      </c>
      <c r="AT232" s="149" t="s">
        <v>191</v>
      </c>
      <c r="AU232" s="149" t="s">
        <v>18</v>
      </c>
      <c r="AY232" s="2" t="s">
        <v>137</v>
      </c>
      <c r="BE232" s="150">
        <f t="shared" si="44"/>
        <v>0</v>
      </c>
      <c r="BF232" s="150">
        <f t="shared" si="45"/>
        <v>0</v>
      </c>
      <c r="BG232" s="150">
        <f t="shared" si="46"/>
        <v>0</v>
      </c>
      <c r="BH232" s="150">
        <f t="shared" si="47"/>
        <v>0</v>
      </c>
      <c r="BI232" s="150">
        <f t="shared" si="48"/>
        <v>0</v>
      </c>
      <c r="BJ232" s="2" t="s">
        <v>18</v>
      </c>
      <c r="BK232" s="150">
        <f t="shared" si="49"/>
        <v>0</v>
      </c>
      <c r="BL232" s="2" t="s">
        <v>144</v>
      </c>
      <c r="BM232" s="149" t="s">
        <v>2103</v>
      </c>
    </row>
    <row r="233" spans="1:65" s="17" customFormat="1" ht="16.5" customHeight="1">
      <c r="A233" s="13"/>
      <c r="B233" s="142"/>
      <c r="C233" s="242" t="s">
        <v>290</v>
      </c>
      <c r="D233" s="242" t="s">
        <v>191</v>
      </c>
      <c r="E233" s="243" t="s">
        <v>2104</v>
      </c>
      <c r="F233" s="244" t="s">
        <v>2105</v>
      </c>
      <c r="G233" s="245" t="s">
        <v>256</v>
      </c>
      <c r="H233" s="246">
        <v>1</v>
      </c>
      <c r="I233" s="163"/>
      <c r="J233" s="260">
        <f t="shared" si="40"/>
        <v>0</v>
      </c>
      <c r="K233" s="164"/>
      <c r="L233" s="165"/>
      <c r="M233" s="166"/>
      <c r="N233" s="167" t="s">
        <v>39</v>
      </c>
      <c r="O233" s="147">
        <v>0</v>
      </c>
      <c r="P233" s="147">
        <f t="shared" si="41"/>
        <v>0</v>
      </c>
      <c r="Q233" s="147">
        <v>0</v>
      </c>
      <c r="R233" s="147">
        <f t="shared" si="42"/>
        <v>0</v>
      </c>
      <c r="S233" s="147">
        <v>0</v>
      </c>
      <c r="T233" s="148">
        <f t="shared" si="43"/>
        <v>0</v>
      </c>
      <c r="U233" s="13"/>
      <c r="V233" s="13"/>
      <c r="W233" s="13"/>
      <c r="X233" s="13"/>
      <c r="Y233" s="13"/>
      <c r="Z233" s="13"/>
      <c r="AA233" s="13"/>
      <c r="AB233" s="13"/>
      <c r="AC233" s="13"/>
      <c r="AD233" s="13"/>
      <c r="AE233" s="13"/>
      <c r="AR233" s="149" t="s">
        <v>194</v>
      </c>
      <c r="AT233" s="149" t="s">
        <v>191</v>
      </c>
      <c r="AU233" s="149" t="s">
        <v>18</v>
      </c>
      <c r="AY233" s="2" t="s">
        <v>137</v>
      </c>
      <c r="BE233" s="150">
        <f t="shared" si="44"/>
        <v>0</v>
      </c>
      <c r="BF233" s="150">
        <f t="shared" si="45"/>
        <v>0</v>
      </c>
      <c r="BG233" s="150">
        <f t="shared" si="46"/>
        <v>0</v>
      </c>
      <c r="BH233" s="150">
        <f t="shared" si="47"/>
        <v>0</v>
      </c>
      <c r="BI233" s="150">
        <f t="shared" si="48"/>
        <v>0</v>
      </c>
      <c r="BJ233" s="2" t="s">
        <v>18</v>
      </c>
      <c r="BK233" s="150">
        <f t="shared" si="49"/>
        <v>0</v>
      </c>
      <c r="BL233" s="2" t="s">
        <v>144</v>
      </c>
      <c r="BM233" s="149" t="s">
        <v>2106</v>
      </c>
    </row>
    <row r="234" spans="1:65" s="17" customFormat="1" ht="33" customHeight="1">
      <c r="A234" s="13"/>
      <c r="B234" s="142"/>
      <c r="C234" s="242" t="s">
        <v>290</v>
      </c>
      <c r="D234" s="242" t="s">
        <v>191</v>
      </c>
      <c r="E234" s="243" t="s">
        <v>2107</v>
      </c>
      <c r="F234" s="244" t="s">
        <v>2108</v>
      </c>
      <c r="G234" s="245" t="s">
        <v>256</v>
      </c>
      <c r="H234" s="246">
        <v>1</v>
      </c>
      <c r="I234" s="163"/>
      <c r="J234" s="260">
        <f t="shared" si="40"/>
        <v>0</v>
      </c>
      <c r="K234" s="164"/>
      <c r="L234" s="165"/>
      <c r="M234" s="166"/>
      <c r="N234" s="167" t="s">
        <v>39</v>
      </c>
      <c r="O234" s="147">
        <v>0</v>
      </c>
      <c r="P234" s="147">
        <f t="shared" si="41"/>
        <v>0</v>
      </c>
      <c r="Q234" s="147">
        <v>0</v>
      </c>
      <c r="R234" s="147">
        <f t="shared" si="42"/>
        <v>0</v>
      </c>
      <c r="S234" s="147">
        <v>0</v>
      </c>
      <c r="T234" s="148">
        <f t="shared" si="43"/>
        <v>0</v>
      </c>
      <c r="U234" s="13"/>
      <c r="V234" s="13"/>
      <c r="W234" s="13"/>
      <c r="X234" s="13"/>
      <c r="Y234" s="13"/>
      <c r="Z234" s="13"/>
      <c r="AA234" s="13"/>
      <c r="AB234" s="13"/>
      <c r="AC234" s="13"/>
      <c r="AD234" s="13"/>
      <c r="AE234" s="13"/>
      <c r="AR234" s="149" t="s">
        <v>194</v>
      </c>
      <c r="AT234" s="149" t="s">
        <v>191</v>
      </c>
      <c r="AU234" s="149" t="s">
        <v>18</v>
      </c>
      <c r="AY234" s="2" t="s">
        <v>137</v>
      </c>
      <c r="BE234" s="150">
        <f t="shared" si="44"/>
        <v>0</v>
      </c>
      <c r="BF234" s="150">
        <f t="shared" si="45"/>
        <v>0</v>
      </c>
      <c r="BG234" s="150">
        <f t="shared" si="46"/>
        <v>0</v>
      </c>
      <c r="BH234" s="150">
        <f t="shared" si="47"/>
        <v>0</v>
      </c>
      <c r="BI234" s="150">
        <f t="shared" si="48"/>
        <v>0</v>
      </c>
      <c r="BJ234" s="2" t="s">
        <v>18</v>
      </c>
      <c r="BK234" s="150">
        <f t="shared" si="49"/>
        <v>0</v>
      </c>
      <c r="BL234" s="2" t="s">
        <v>144</v>
      </c>
      <c r="BM234" s="149" t="s">
        <v>2109</v>
      </c>
    </row>
    <row r="235" spans="1:65" s="17" customFormat="1" ht="33" customHeight="1">
      <c r="A235" s="13"/>
      <c r="B235" s="142"/>
      <c r="C235" s="242" t="s">
        <v>290</v>
      </c>
      <c r="D235" s="242" t="s">
        <v>191</v>
      </c>
      <c r="E235" s="243" t="s">
        <v>2110</v>
      </c>
      <c r="F235" s="244" t="s">
        <v>2111</v>
      </c>
      <c r="G235" s="245" t="s">
        <v>256</v>
      </c>
      <c r="H235" s="246">
        <v>1</v>
      </c>
      <c r="I235" s="163"/>
      <c r="J235" s="260">
        <f t="shared" si="40"/>
        <v>0</v>
      </c>
      <c r="K235" s="164"/>
      <c r="L235" s="165"/>
      <c r="M235" s="166"/>
      <c r="N235" s="167" t="s">
        <v>39</v>
      </c>
      <c r="O235" s="147">
        <v>0</v>
      </c>
      <c r="P235" s="147">
        <f t="shared" si="41"/>
        <v>0</v>
      </c>
      <c r="Q235" s="147">
        <v>0</v>
      </c>
      <c r="R235" s="147">
        <f t="shared" si="42"/>
        <v>0</v>
      </c>
      <c r="S235" s="147">
        <v>0</v>
      </c>
      <c r="T235" s="148">
        <f t="shared" si="43"/>
        <v>0</v>
      </c>
      <c r="U235" s="13"/>
      <c r="V235" s="13"/>
      <c r="W235" s="13"/>
      <c r="X235" s="13"/>
      <c r="Y235" s="13"/>
      <c r="Z235" s="13"/>
      <c r="AA235" s="13"/>
      <c r="AB235" s="13"/>
      <c r="AC235" s="13"/>
      <c r="AD235" s="13"/>
      <c r="AE235" s="13"/>
      <c r="AR235" s="149" t="s">
        <v>194</v>
      </c>
      <c r="AT235" s="149" t="s">
        <v>191</v>
      </c>
      <c r="AU235" s="149" t="s">
        <v>18</v>
      </c>
      <c r="AY235" s="2" t="s">
        <v>137</v>
      </c>
      <c r="BE235" s="150">
        <f t="shared" si="44"/>
        <v>0</v>
      </c>
      <c r="BF235" s="150">
        <f t="shared" si="45"/>
        <v>0</v>
      </c>
      <c r="BG235" s="150">
        <f t="shared" si="46"/>
        <v>0</v>
      </c>
      <c r="BH235" s="150">
        <f t="shared" si="47"/>
        <v>0</v>
      </c>
      <c r="BI235" s="150">
        <f t="shared" si="48"/>
        <v>0</v>
      </c>
      <c r="BJ235" s="2" t="s">
        <v>18</v>
      </c>
      <c r="BK235" s="150">
        <f t="shared" si="49"/>
        <v>0</v>
      </c>
      <c r="BL235" s="2" t="s">
        <v>144</v>
      </c>
      <c r="BM235" s="149" t="s">
        <v>2112</v>
      </c>
    </row>
    <row r="236" spans="1:65" s="17" customFormat="1" ht="24.2" customHeight="1">
      <c r="A236" s="13"/>
      <c r="B236" s="142"/>
      <c r="C236" s="242" t="s">
        <v>290</v>
      </c>
      <c r="D236" s="242" t="s">
        <v>191</v>
      </c>
      <c r="E236" s="243" t="s">
        <v>2113</v>
      </c>
      <c r="F236" s="244" t="s">
        <v>2114</v>
      </c>
      <c r="G236" s="245" t="s">
        <v>256</v>
      </c>
      <c r="H236" s="246">
        <v>1</v>
      </c>
      <c r="I236" s="163"/>
      <c r="J236" s="260">
        <f t="shared" si="40"/>
        <v>0</v>
      </c>
      <c r="K236" s="164"/>
      <c r="L236" s="165"/>
      <c r="M236" s="166"/>
      <c r="N236" s="167" t="s">
        <v>39</v>
      </c>
      <c r="O236" s="147">
        <v>0</v>
      </c>
      <c r="P236" s="147">
        <f t="shared" si="41"/>
        <v>0</v>
      </c>
      <c r="Q236" s="147">
        <v>0</v>
      </c>
      <c r="R236" s="147">
        <f t="shared" si="42"/>
        <v>0</v>
      </c>
      <c r="S236" s="147">
        <v>0</v>
      </c>
      <c r="T236" s="148">
        <f t="shared" si="43"/>
        <v>0</v>
      </c>
      <c r="U236" s="13"/>
      <c r="V236" s="13"/>
      <c r="W236" s="13"/>
      <c r="X236" s="13"/>
      <c r="Y236" s="13"/>
      <c r="Z236" s="13"/>
      <c r="AA236" s="13"/>
      <c r="AB236" s="13"/>
      <c r="AC236" s="13"/>
      <c r="AD236" s="13"/>
      <c r="AE236" s="13"/>
      <c r="AR236" s="149" t="s">
        <v>194</v>
      </c>
      <c r="AT236" s="149" t="s">
        <v>191</v>
      </c>
      <c r="AU236" s="149" t="s">
        <v>18</v>
      </c>
      <c r="AY236" s="2" t="s">
        <v>137</v>
      </c>
      <c r="BE236" s="150">
        <f t="shared" si="44"/>
        <v>0</v>
      </c>
      <c r="BF236" s="150">
        <f t="shared" si="45"/>
        <v>0</v>
      </c>
      <c r="BG236" s="150">
        <f t="shared" si="46"/>
        <v>0</v>
      </c>
      <c r="BH236" s="150">
        <f t="shared" si="47"/>
        <v>0</v>
      </c>
      <c r="BI236" s="150">
        <f t="shared" si="48"/>
        <v>0</v>
      </c>
      <c r="BJ236" s="2" t="s">
        <v>18</v>
      </c>
      <c r="BK236" s="150">
        <f t="shared" si="49"/>
        <v>0</v>
      </c>
      <c r="BL236" s="2" t="s">
        <v>144</v>
      </c>
      <c r="BM236" s="149" t="s">
        <v>2115</v>
      </c>
    </row>
    <row r="237" spans="1:65" s="17" customFormat="1" ht="24.2" customHeight="1">
      <c r="A237" s="13"/>
      <c r="B237" s="142"/>
      <c r="C237" s="226" t="s">
        <v>74</v>
      </c>
      <c r="D237" s="226" t="s">
        <v>140</v>
      </c>
      <c r="E237" s="227" t="s">
        <v>2116</v>
      </c>
      <c r="F237" s="228" t="s">
        <v>2114</v>
      </c>
      <c r="G237" s="229" t="s">
        <v>256</v>
      </c>
      <c r="H237" s="230">
        <v>1</v>
      </c>
      <c r="I237" s="143"/>
      <c r="J237" s="259">
        <f t="shared" si="40"/>
        <v>0</v>
      </c>
      <c r="K237" s="144"/>
      <c r="L237" s="14"/>
      <c r="M237" s="145"/>
      <c r="N237" s="146" t="s">
        <v>39</v>
      </c>
      <c r="O237" s="147">
        <v>0</v>
      </c>
      <c r="P237" s="147">
        <f t="shared" si="41"/>
        <v>0</v>
      </c>
      <c r="Q237" s="147">
        <v>0</v>
      </c>
      <c r="R237" s="147">
        <f t="shared" si="42"/>
        <v>0</v>
      </c>
      <c r="S237" s="147">
        <v>0</v>
      </c>
      <c r="T237" s="148">
        <f t="shared" si="43"/>
        <v>0</v>
      </c>
      <c r="U237" s="13"/>
      <c r="V237" s="13"/>
      <c r="W237" s="13"/>
      <c r="X237" s="13"/>
      <c r="Y237" s="13"/>
      <c r="Z237" s="13"/>
      <c r="AA237" s="13"/>
      <c r="AB237" s="13"/>
      <c r="AC237" s="13"/>
      <c r="AD237" s="13"/>
      <c r="AE237" s="13"/>
      <c r="AR237" s="149" t="s">
        <v>144</v>
      </c>
      <c r="AT237" s="149" t="s">
        <v>140</v>
      </c>
      <c r="AU237" s="149" t="s">
        <v>18</v>
      </c>
      <c r="AY237" s="2" t="s">
        <v>137</v>
      </c>
      <c r="BE237" s="150">
        <f t="shared" si="44"/>
        <v>0</v>
      </c>
      <c r="BF237" s="150">
        <f t="shared" si="45"/>
        <v>0</v>
      </c>
      <c r="BG237" s="150">
        <f t="shared" si="46"/>
        <v>0</v>
      </c>
      <c r="BH237" s="150">
        <f t="shared" si="47"/>
        <v>0</v>
      </c>
      <c r="BI237" s="150">
        <f t="shared" si="48"/>
        <v>0</v>
      </c>
      <c r="BJ237" s="2" t="s">
        <v>18</v>
      </c>
      <c r="BK237" s="150">
        <f t="shared" si="49"/>
        <v>0</v>
      </c>
      <c r="BL237" s="2" t="s">
        <v>144</v>
      </c>
      <c r="BM237" s="149" t="s">
        <v>2117</v>
      </c>
    </row>
    <row r="238" spans="1:65" s="17" customFormat="1" ht="16.5" customHeight="1">
      <c r="A238" s="13"/>
      <c r="B238" s="142"/>
      <c r="C238" s="242" t="s">
        <v>290</v>
      </c>
      <c r="D238" s="242" t="s">
        <v>191</v>
      </c>
      <c r="E238" s="243" t="s">
        <v>2118</v>
      </c>
      <c r="F238" s="244" t="s">
        <v>2119</v>
      </c>
      <c r="G238" s="245" t="s">
        <v>256</v>
      </c>
      <c r="H238" s="246">
        <v>2</v>
      </c>
      <c r="I238" s="163"/>
      <c r="J238" s="260">
        <f t="shared" si="40"/>
        <v>0</v>
      </c>
      <c r="K238" s="164"/>
      <c r="L238" s="165"/>
      <c r="M238" s="166"/>
      <c r="N238" s="167" t="s">
        <v>39</v>
      </c>
      <c r="O238" s="147">
        <v>0</v>
      </c>
      <c r="P238" s="147">
        <f t="shared" si="41"/>
        <v>0</v>
      </c>
      <c r="Q238" s="147">
        <v>0</v>
      </c>
      <c r="R238" s="147">
        <f t="shared" si="42"/>
        <v>0</v>
      </c>
      <c r="S238" s="147">
        <v>0</v>
      </c>
      <c r="T238" s="148">
        <f t="shared" si="43"/>
        <v>0</v>
      </c>
      <c r="U238" s="13"/>
      <c r="V238" s="13"/>
      <c r="W238" s="13"/>
      <c r="X238" s="13"/>
      <c r="Y238" s="13"/>
      <c r="Z238" s="13"/>
      <c r="AA238" s="13"/>
      <c r="AB238" s="13"/>
      <c r="AC238" s="13"/>
      <c r="AD238" s="13"/>
      <c r="AE238" s="13"/>
      <c r="AR238" s="149" t="s">
        <v>194</v>
      </c>
      <c r="AT238" s="149" t="s">
        <v>191</v>
      </c>
      <c r="AU238" s="149" t="s">
        <v>18</v>
      </c>
      <c r="AY238" s="2" t="s">
        <v>137</v>
      </c>
      <c r="BE238" s="150">
        <f t="shared" si="44"/>
        <v>0</v>
      </c>
      <c r="BF238" s="150">
        <f t="shared" si="45"/>
        <v>0</v>
      </c>
      <c r="BG238" s="150">
        <f t="shared" si="46"/>
        <v>0</v>
      </c>
      <c r="BH238" s="150">
        <f t="shared" si="47"/>
        <v>0</v>
      </c>
      <c r="BI238" s="150">
        <f t="shared" si="48"/>
        <v>0</v>
      </c>
      <c r="BJ238" s="2" t="s">
        <v>18</v>
      </c>
      <c r="BK238" s="150">
        <f t="shared" si="49"/>
        <v>0</v>
      </c>
      <c r="BL238" s="2" t="s">
        <v>144</v>
      </c>
      <c r="BM238" s="149" t="s">
        <v>2120</v>
      </c>
    </row>
    <row r="239" spans="1:65" s="17" customFormat="1" ht="16.5" customHeight="1">
      <c r="A239" s="13"/>
      <c r="B239" s="142"/>
      <c r="C239" s="242" t="s">
        <v>290</v>
      </c>
      <c r="D239" s="242" t="s">
        <v>191</v>
      </c>
      <c r="E239" s="243" t="s">
        <v>2121</v>
      </c>
      <c r="F239" s="244" t="s">
        <v>2122</v>
      </c>
      <c r="G239" s="245" t="s">
        <v>256</v>
      </c>
      <c r="H239" s="246">
        <v>1</v>
      </c>
      <c r="I239" s="163"/>
      <c r="J239" s="260">
        <f t="shared" si="40"/>
        <v>0</v>
      </c>
      <c r="K239" s="164"/>
      <c r="L239" s="165"/>
      <c r="M239" s="166"/>
      <c r="N239" s="167" t="s">
        <v>39</v>
      </c>
      <c r="O239" s="147">
        <v>0</v>
      </c>
      <c r="P239" s="147">
        <f t="shared" si="41"/>
        <v>0</v>
      </c>
      <c r="Q239" s="147">
        <v>0</v>
      </c>
      <c r="R239" s="147">
        <f t="shared" si="42"/>
        <v>0</v>
      </c>
      <c r="S239" s="147">
        <v>0</v>
      </c>
      <c r="T239" s="148">
        <f t="shared" si="43"/>
        <v>0</v>
      </c>
      <c r="U239" s="13"/>
      <c r="V239" s="13"/>
      <c r="W239" s="13"/>
      <c r="X239" s="13"/>
      <c r="Y239" s="13"/>
      <c r="Z239" s="13"/>
      <c r="AA239" s="13"/>
      <c r="AB239" s="13"/>
      <c r="AC239" s="13"/>
      <c r="AD239" s="13"/>
      <c r="AE239" s="13"/>
      <c r="AR239" s="149" t="s">
        <v>194</v>
      </c>
      <c r="AT239" s="149" t="s">
        <v>191</v>
      </c>
      <c r="AU239" s="149" t="s">
        <v>18</v>
      </c>
      <c r="AY239" s="2" t="s">
        <v>137</v>
      </c>
      <c r="BE239" s="150">
        <f t="shared" si="44"/>
        <v>0</v>
      </c>
      <c r="BF239" s="150">
        <f t="shared" si="45"/>
        <v>0</v>
      </c>
      <c r="BG239" s="150">
        <f t="shared" si="46"/>
        <v>0</v>
      </c>
      <c r="BH239" s="150">
        <f t="shared" si="47"/>
        <v>0</v>
      </c>
      <c r="BI239" s="150">
        <f t="shared" si="48"/>
        <v>0</v>
      </c>
      <c r="BJ239" s="2" t="s">
        <v>18</v>
      </c>
      <c r="BK239" s="150">
        <f t="shared" si="49"/>
        <v>0</v>
      </c>
      <c r="BL239" s="2" t="s">
        <v>144</v>
      </c>
      <c r="BM239" s="149" t="s">
        <v>2123</v>
      </c>
    </row>
    <row r="240" spans="1:65" s="17" customFormat="1" ht="24.2" customHeight="1">
      <c r="A240" s="13"/>
      <c r="B240" s="142"/>
      <c r="C240" s="242" t="s">
        <v>290</v>
      </c>
      <c r="D240" s="242" t="s">
        <v>191</v>
      </c>
      <c r="E240" s="243" t="s">
        <v>2124</v>
      </c>
      <c r="F240" s="244" t="s">
        <v>2125</v>
      </c>
      <c r="G240" s="245" t="s">
        <v>256</v>
      </c>
      <c r="H240" s="246">
        <v>1</v>
      </c>
      <c r="I240" s="163"/>
      <c r="J240" s="260">
        <f t="shared" si="40"/>
        <v>0</v>
      </c>
      <c r="K240" s="164"/>
      <c r="L240" s="165"/>
      <c r="M240" s="166"/>
      <c r="N240" s="167" t="s">
        <v>39</v>
      </c>
      <c r="O240" s="147">
        <v>0</v>
      </c>
      <c r="P240" s="147">
        <f t="shared" si="41"/>
        <v>0</v>
      </c>
      <c r="Q240" s="147">
        <v>0</v>
      </c>
      <c r="R240" s="147">
        <f t="shared" si="42"/>
        <v>0</v>
      </c>
      <c r="S240" s="147">
        <v>0</v>
      </c>
      <c r="T240" s="148">
        <f t="shared" si="43"/>
        <v>0</v>
      </c>
      <c r="U240" s="13"/>
      <c r="V240" s="13"/>
      <c r="W240" s="13"/>
      <c r="X240" s="13"/>
      <c r="Y240" s="13"/>
      <c r="Z240" s="13"/>
      <c r="AA240" s="13"/>
      <c r="AB240" s="13"/>
      <c r="AC240" s="13"/>
      <c r="AD240" s="13"/>
      <c r="AE240" s="13"/>
      <c r="AR240" s="149" t="s">
        <v>194</v>
      </c>
      <c r="AT240" s="149" t="s">
        <v>191</v>
      </c>
      <c r="AU240" s="149" t="s">
        <v>18</v>
      </c>
      <c r="AY240" s="2" t="s">
        <v>137</v>
      </c>
      <c r="BE240" s="150">
        <f t="shared" si="44"/>
        <v>0</v>
      </c>
      <c r="BF240" s="150">
        <f t="shared" si="45"/>
        <v>0</v>
      </c>
      <c r="BG240" s="150">
        <f t="shared" si="46"/>
        <v>0</v>
      </c>
      <c r="BH240" s="150">
        <f t="shared" si="47"/>
        <v>0</v>
      </c>
      <c r="BI240" s="150">
        <f t="shared" si="48"/>
        <v>0</v>
      </c>
      <c r="BJ240" s="2" t="s">
        <v>18</v>
      </c>
      <c r="BK240" s="150">
        <f t="shared" si="49"/>
        <v>0</v>
      </c>
      <c r="BL240" s="2" t="s">
        <v>144</v>
      </c>
      <c r="BM240" s="149" t="s">
        <v>2126</v>
      </c>
    </row>
    <row r="241" spans="1:65" s="17" customFormat="1" ht="24.2" customHeight="1">
      <c r="A241" s="13"/>
      <c r="B241" s="142"/>
      <c r="C241" s="226" t="s">
        <v>74</v>
      </c>
      <c r="D241" s="226" t="s">
        <v>140</v>
      </c>
      <c r="E241" s="227" t="s">
        <v>2127</v>
      </c>
      <c r="F241" s="228" t="s">
        <v>2125</v>
      </c>
      <c r="G241" s="229" t="s">
        <v>256</v>
      </c>
      <c r="H241" s="230">
        <v>1</v>
      </c>
      <c r="I241" s="143"/>
      <c r="J241" s="259">
        <f t="shared" si="40"/>
        <v>0</v>
      </c>
      <c r="K241" s="144"/>
      <c r="L241" s="14"/>
      <c r="M241" s="145"/>
      <c r="N241" s="146" t="s">
        <v>39</v>
      </c>
      <c r="O241" s="147">
        <v>0</v>
      </c>
      <c r="P241" s="147">
        <f t="shared" si="41"/>
        <v>0</v>
      </c>
      <c r="Q241" s="147">
        <v>0</v>
      </c>
      <c r="R241" s="147">
        <f t="shared" si="42"/>
        <v>0</v>
      </c>
      <c r="S241" s="147">
        <v>0</v>
      </c>
      <c r="T241" s="148">
        <f t="shared" si="43"/>
        <v>0</v>
      </c>
      <c r="U241" s="13"/>
      <c r="V241" s="13"/>
      <c r="W241" s="13"/>
      <c r="X241" s="13"/>
      <c r="Y241" s="13"/>
      <c r="Z241" s="13"/>
      <c r="AA241" s="13"/>
      <c r="AB241" s="13"/>
      <c r="AC241" s="13"/>
      <c r="AD241" s="13"/>
      <c r="AE241" s="13"/>
      <c r="AR241" s="149" t="s">
        <v>144</v>
      </c>
      <c r="AT241" s="149" t="s">
        <v>140</v>
      </c>
      <c r="AU241" s="149" t="s">
        <v>18</v>
      </c>
      <c r="AY241" s="2" t="s">
        <v>137</v>
      </c>
      <c r="BE241" s="150">
        <f t="shared" si="44"/>
        <v>0</v>
      </c>
      <c r="BF241" s="150">
        <f t="shared" si="45"/>
        <v>0</v>
      </c>
      <c r="BG241" s="150">
        <f t="shared" si="46"/>
        <v>0</v>
      </c>
      <c r="BH241" s="150">
        <f t="shared" si="47"/>
        <v>0</v>
      </c>
      <c r="BI241" s="150">
        <f t="shared" si="48"/>
        <v>0</v>
      </c>
      <c r="BJ241" s="2" t="s">
        <v>18</v>
      </c>
      <c r="BK241" s="150">
        <f t="shared" si="49"/>
        <v>0</v>
      </c>
      <c r="BL241" s="2" t="s">
        <v>144</v>
      </c>
      <c r="BM241" s="149" t="s">
        <v>2128</v>
      </c>
    </row>
    <row r="242" spans="1:65" s="17" customFormat="1" ht="21.75" customHeight="1">
      <c r="A242" s="13"/>
      <c r="B242" s="142"/>
      <c r="C242" s="242" t="s">
        <v>290</v>
      </c>
      <c r="D242" s="242" t="s">
        <v>191</v>
      </c>
      <c r="E242" s="243" t="s">
        <v>2129</v>
      </c>
      <c r="F242" s="244" t="s">
        <v>2130</v>
      </c>
      <c r="G242" s="245" t="s">
        <v>256</v>
      </c>
      <c r="H242" s="246">
        <v>1</v>
      </c>
      <c r="I242" s="163"/>
      <c r="J242" s="260">
        <f t="shared" si="40"/>
        <v>0</v>
      </c>
      <c r="K242" s="164"/>
      <c r="L242" s="165"/>
      <c r="M242" s="166"/>
      <c r="N242" s="167" t="s">
        <v>39</v>
      </c>
      <c r="O242" s="147">
        <v>0</v>
      </c>
      <c r="P242" s="147">
        <f t="shared" si="41"/>
        <v>0</v>
      </c>
      <c r="Q242" s="147">
        <v>0</v>
      </c>
      <c r="R242" s="147">
        <f t="shared" si="42"/>
        <v>0</v>
      </c>
      <c r="S242" s="147">
        <v>0</v>
      </c>
      <c r="T242" s="148">
        <f t="shared" si="43"/>
        <v>0</v>
      </c>
      <c r="U242" s="13"/>
      <c r="V242" s="13"/>
      <c r="W242" s="13"/>
      <c r="X242" s="13"/>
      <c r="Y242" s="13"/>
      <c r="Z242" s="13"/>
      <c r="AA242" s="13"/>
      <c r="AB242" s="13"/>
      <c r="AC242" s="13"/>
      <c r="AD242" s="13"/>
      <c r="AE242" s="13"/>
      <c r="AR242" s="149" t="s">
        <v>194</v>
      </c>
      <c r="AT242" s="149" t="s">
        <v>191</v>
      </c>
      <c r="AU242" s="149" t="s">
        <v>18</v>
      </c>
      <c r="AY242" s="2" t="s">
        <v>137</v>
      </c>
      <c r="BE242" s="150">
        <f t="shared" si="44"/>
        <v>0</v>
      </c>
      <c r="BF242" s="150">
        <f t="shared" si="45"/>
        <v>0</v>
      </c>
      <c r="BG242" s="150">
        <f t="shared" si="46"/>
        <v>0</v>
      </c>
      <c r="BH242" s="150">
        <f t="shared" si="47"/>
        <v>0</v>
      </c>
      <c r="BI242" s="150">
        <f t="shared" si="48"/>
        <v>0</v>
      </c>
      <c r="BJ242" s="2" t="s">
        <v>18</v>
      </c>
      <c r="BK242" s="150">
        <f t="shared" si="49"/>
        <v>0</v>
      </c>
      <c r="BL242" s="2" t="s">
        <v>144</v>
      </c>
      <c r="BM242" s="149" t="s">
        <v>2131</v>
      </c>
    </row>
    <row r="243" spans="1:65" s="17" customFormat="1" ht="21.75" customHeight="1">
      <c r="A243" s="13"/>
      <c r="B243" s="142"/>
      <c r="C243" s="226" t="s">
        <v>74</v>
      </c>
      <c r="D243" s="226" t="s">
        <v>140</v>
      </c>
      <c r="E243" s="227" t="s">
        <v>2132</v>
      </c>
      <c r="F243" s="228" t="s">
        <v>2130</v>
      </c>
      <c r="G243" s="229" t="s">
        <v>256</v>
      </c>
      <c r="H243" s="230">
        <v>1</v>
      </c>
      <c r="I243" s="143"/>
      <c r="J243" s="259">
        <f t="shared" si="40"/>
        <v>0</v>
      </c>
      <c r="K243" s="144"/>
      <c r="L243" s="14"/>
      <c r="M243" s="145"/>
      <c r="N243" s="146" t="s">
        <v>39</v>
      </c>
      <c r="O243" s="147">
        <v>0</v>
      </c>
      <c r="P243" s="147">
        <f t="shared" si="41"/>
        <v>0</v>
      </c>
      <c r="Q243" s="147">
        <v>0</v>
      </c>
      <c r="R243" s="147">
        <f t="shared" si="42"/>
        <v>0</v>
      </c>
      <c r="S243" s="147">
        <v>0</v>
      </c>
      <c r="T243" s="148">
        <f t="shared" si="43"/>
        <v>0</v>
      </c>
      <c r="U243" s="13"/>
      <c r="V243" s="13"/>
      <c r="W243" s="13"/>
      <c r="X243" s="13"/>
      <c r="Y243" s="13"/>
      <c r="Z243" s="13"/>
      <c r="AA243" s="13"/>
      <c r="AB243" s="13"/>
      <c r="AC243" s="13"/>
      <c r="AD243" s="13"/>
      <c r="AE243" s="13"/>
      <c r="AR243" s="149" t="s">
        <v>144</v>
      </c>
      <c r="AT243" s="149" t="s">
        <v>140</v>
      </c>
      <c r="AU243" s="149" t="s">
        <v>18</v>
      </c>
      <c r="AY243" s="2" t="s">
        <v>137</v>
      </c>
      <c r="BE243" s="150">
        <f t="shared" si="44"/>
        <v>0</v>
      </c>
      <c r="BF243" s="150">
        <f t="shared" si="45"/>
        <v>0</v>
      </c>
      <c r="BG243" s="150">
        <f t="shared" si="46"/>
        <v>0</v>
      </c>
      <c r="BH243" s="150">
        <f t="shared" si="47"/>
        <v>0</v>
      </c>
      <c r="BI243" s="150">
        <f t="shared" si="48"/>
        <v>0</v>
      </c>
      <c r="BJ243" s="2" t="s">
        <v>18</v>
      </c>
      <c r="BK243" s="150">
        <f t="shared" si="49"/>
        <v>0</v>
      </c>
      <c r="BL243" s="2" t="s">
        <v>144</v>
      </c>
      <c r="BM243" s="149" t="s">
        <v>2133</v>
      </c>
    </row>
    <row r="244" spans="1:65" s="17" customFormat="1" ht="21.75" customHeight="1">
      <c r="A244" s="13"/>
      <c r="B244" s="142"/>
      <c r="C244" s="242" t="s">
        <v>290</v>
      </c>
      <c r="D244" s="242" t="s">
        <v>191</v>
      </c>
      <c r="E244" s="243" t="s">
        <v>2134</v>
      </c>
      <c r="F244" s="244" t="s">
        <v>2135</v>
      </c>
      <c r="G244" s="245" t="s">
        <v>256</v>
      </c>
      <c r="H244" s="246">
        <v>1</v>
      </c>
      <c r="I244" s="163"/>
      <c r="J244" s="260">
        <f t="shared" si="40"/>
        <v>0</v>
      </c>
      <c r="K244" s="164"/>
      <c r="L244" s="165"/>
      <c r="M244" s="166"/>
      <c r="N244" s="167" t="s">
        <v>39</v>
      </c>
      <c r="O244" s="147">
        <v>0</v>
      </c>
      <c r="P244" s="147">
        <f t="shared" si="41"/>
        <v>0</v>
      </c>
      <c r="Q244" s="147">
        <v>0</v>
      </c>
      <c r="R244" s="147">
        <f t="shared" si="42"/>
        <v>0</v>
      </c>
      <c r="S244" s="147">
        <v>0</v>
      </c>
      <c r="T244" s="148">
        <f t="shared" si="43"/>
        <v>0</v>
      </c>
      <c r="U244" s="13"/>
      <c r="V244" s="13"/>
      <c r="W244" s="13"/>
      <c r="X244" s="13"/>
      <c r="Y244" s="13"/>
      <c r="Z244" s="13"/>
      <c r="AA244" s="13"/>
      <c r="AB244" s="13"/>
      <c r="AC244" s="13"/>
      <c r="AD244" s="13"/>
      <c r="AE244" s="13"/>
      <c r="AR244" s="149" t="s">
        <v>194</v>
      </c>
      <c r="AT244" s="149" t="s">
        <v>191</v>
      </c>
      <c r="AU244" s="149" t="s">
        <v>18</v>
      </c>
      <c r="AY244" s="2" t="s">
        <v>137</v>
      </c>
      <c r="BE244" s="150">
        <f t="shared" si="44"/>
        <v>0</v>
      </c>
      <c r="BF244" s="150">
        <f t="shared" si="45"/>
        <v>0</v>
      </c>
      <c r="BG244" s="150">
        <f t="shared" si="46"/>
        <v>0</v>
      </c>
      <c r="BH244" s="150">
        <f t="shared" si="47"/>
        <v>0</v>
      </c>
      <c r="BI244" s="150">
        <f t="shared" si="48"/>
        <v>0</v>
      </c>
      <c r="BJ244" s="2" t="s">
        <v>18</v>
      </c>
      <c r="BK244" s="150">
        <f t="shared" si="49"/>
        <v>0</v>
      </c>
      <c r="BL244" s="2" t="s">
        <v>144</v>
      </c>
      <c r="BM244" s="149" t="s">
        <v>2136</v>
      </c>
    </row>
    <row r="245" spans="1:65" s="17" customFormat="1" ht="21.75" customHeight="1">
      <c r="A245" s="13"/>
      <c r="B245" s="142"/>
      <c r="C245" s="226" t="s">
        <v>74</v>
      </c>
      <c r="D245" s="226" t="s">
        <v>140</v>
      </c>
      <c r="E245" s="227" t="s">
        <v>2137</v>
      </c>
      <c r="F245" s="228" t="s">
        <v>2135</v>
      </c>
      <c r="G245" s="229" t="s">
        <v>256</v>
      </c>
      <c r="H245" s="230">
        <v>1</v>
      </c>
      <c r="I245" s="143"/>
      <c r="J245" s="259">
        <f t="shared" si="40"/>
        <v>0</v>
      </c>
      <c r="K245" s="144"/>
      <c r="L245" s="14"/>
      <c r="M245" s="145"/>
      <c r="N245" s="146" t="s">
        <v>39</v>
      </c>
      <c r="O245" s="147">
        <v>0</v>
      </c>
      <c r="P245" s="147">
        <f t="shared" si="41"/>
        <v>0</v>
      </c>
      <c r="Q245" s="147">
        <v>0</v>
      </c>
      <c r="R245" s="147">
        <f t="shared" si="42"/>
        <v>0</v>
      </c>
      <c r="S245" s="147">
        <v>0</v>
      </c>
      <c r="T245" s="148">
        <f t="shared" si="43"/>
        <v>0</v>
      </c>
      <c r="U245" s="13"/>
      <c r="V245" s="13"/>
      <c r="W245" s="13"/>
      <c r="X245" s="13"/>
      <c r="Y245" s="13"/>
      <c r="Z245" s="13"/>
      <c r="AA245" s="13"/>
      <c r="AB245" s="13"/>
      <c r="AC245" s="13"/>
      <c r="AD245" s="13"/>
      <c r="AE245" s="13"/>
      <c r="AR245" s="149" t="s">
        <v>144</v>
      </c>
      <c r="AT245" s="149" t="s">
        <v>140</v>
      </c>
      <c r="AU245" s="149" t="s">
        <v>18</v>
      </c>
      <c r="AY245" s="2" t="s">
        <v>137</v>
      </c>
      <c r="BE245" s="150">
        <f t="shared" si="44"/>
        <v>0</v>
      </c>
      <c r="BF245" s="150">
        <f t="shared" si="45"/>
        <v>0</v>
      </c>
      <c r="BG245" s="150">
        <f t="shared" si="46"/>
        <v>0</v>
      </c>
      <c r="BH245" s="150">
        <f t="shared" si="47"/>
        <v>0</v>
      </c>
      <c r="BI245" s="150">
        <f t="shared" si="48"/>
        <v>0</v>
      </c>
      <c r="BJ245" s="2" t="s">
        <v>18</v>
      </c>
      <c r="BK245" s="150">
        <f t="shared" si="49"/>
        <v>0</v>
      </c>
      <c r="BL245" s="2" t="s">
        <v>144</v>
      </c>
      <c r="BM245" s="149" t="s">
        <v>2138</v>
      </c>
    </row>
    <row r="246" spans="1:65" s="129" customFormat="1" ht="25.9" customHeight="1">
      <c r="B246" s="130"/>
      <c r="C246" s="222"/>
      <c r="D246" s="223" t="s">
        <v>73</v>
      </c>
      <c r="E246" s="224" t="s">
        <v>1784</v>
      </c>
      <c r="F246" s="224" t="s">
        <v>2139</v>
      </c>
      <c r="G246" s="222"/>
      <c r="H246" s="222"/>
      <c r="I246" s="172"/>
      <c r="J246" s="257">
        <f>BK246</f>
        <v>0</v>
      </c>
      <c r="L246" s="130"/>
      <c r="M246" s="134"/>
      <c r="N246" s="135"/>
      <c r="O246" s="135"/>
      <c r="P246" s="136">
        <f>SUM(P247:P259)</f>
        <v>0</v>
      </c>
      <c r="Q246" s="135"/>
      <c r="R246" s="136">
        <f>SUM(R247:R259)</f>
        <v>0</v>
      </c>
      <c r="S246" s="135"/>
      <c r="T246" s="137">
        <f>SUM(T247:T259)</f>
        <v>0</v>
      </c>
      <c r="AR246" s="131" t="s">
        <v>18</v>
      </c>
      <c r="AT246" s="138" t="s">
        <v>73</v>
      </c>
      <c r="AU246" s="138" t="s">
        <v>74</v>
      </c>
      <c r="AY246" s="131" t="s">
        <v>137</v>
      </c>
      <c r="BK246" s="139">
        <f>SUM(BK247:BK259)</f>
        <v>0</v>
      </c>
    </row>
    <row r="247" spans="1:65" s="17" customFormat="1" ht="78" customHeight="1">
      <c r="A247" s="13"/>
      <c r="B247" s="142"/>
      <c r="C247" s="242" t="s">
        <v>194</v>
      </c>
      <c r="D247" s="242" t="s">
        <v>191</v>
      </c>
      <c r="E247" s="243" t="s">
        <v>2140</v>
      </c>
      <c r="F247" s="244" t="s">
        <v>2141</v>
      </c>
      <c r="G247" s="245" t="s">
        <v>256</v>
      </c>
      <c r="H247" s="246">
        <v>1</v>
      </c>
      <c r="I247" s="163"/>
      <c r="J247" s="260">
        <f t="shared" ref="J247:J259" si="50">ROUND(I247*H247,2)</f>
        <v>0</v>
      </c>
      <c r="K247" s="164"/>
      <c r="L247" s="165"/>
      <c r="M247" s="166"/>
      <c r="N247" s="167" t="s">
        <v>39</v>
      </c>
      <c r="O247" s="147">
        <v>0</v>
      </c>
      <c r="P247" s="147">
        <f t="shared" ref="P247:P259" si="51">O247*H247</f>
        <v>0</v>
      </c>
      <c r="Q247" s="147">
        <v>0</v>
      </c>
      <c r="R247" s="147">
        <f t="shared" ref="R247:R259" si="52">Q247*H247</f>
        <v>0</v>
      </c>
      <c r="S247" s="147">
        <v>0</v>
      </c>
      <c r="T247" s="148">
        <f t="shared" ref="T247:T259" si="53">S247*H247</f>
        <v>0</v>
      </c>
      <c r="U247" s="13"/>
      <c r="V247" s="13"/>
      <c r="W247" s="13"/>
      <c r="X247" s="13"/>
      <c r="Y247" s="13"/>
      <c r="Z247" s="13"/>
      <c r="AA247" s="13"/>
      <c r="AB247" s="13"/>
      <c r="AC247" s="13"/>
      <c r="AD247" s="13"/>
      <c r="AE247" s="13"/>
      <c r="AR247" s="149" t="s">
        <v>194</v>
      </c>
      <c r="AT247" s="149" t="s">
        <v>191</v>
      </c>
      <c r="AU247" s="149" t="s">
        <v>18</v>
      </c>
      <c r="AY247" s="2" t="s">
        <v>137</v>
      </c>
      <c r="BE247" s="150">
        <f t="shared" ref="BE247:BE259" si="54">IF(N247="základní",J247,0)</f>
        <v>0</v>
      </c>
      <c r="BF247" s="150">
        <f t="shared" ref="BF247:BF259" si="55">IF(N247="snížená",J247,0)</f>
        <v>0</v>
      </c>
      <c r="BG247" s="150">
        <f t="shared" ref="BG247:BG259" si="56">IF(N247="zákl. přenesená",J247,0)</f>
        <v>0</v>
      </c>
      <c r="BH247" s="150">
        <f t="shared" ref="BH247:BH259" si="57">IF(N247="sníž. přenesená",J247,0)</f>
        <v>0</v>
      </c>
      <c r="BI247" s="150">
        <f t="shared" ref="BI247:BI259" si="58">IF(N247="nulová",J247,0)</f>
        <v>0</v>
      </c>
      <c r="BJ247" s="2" t="s">
        <v>18</v>
      </c>
      <c r="BK247" s="150">
        <f t="shared" ref="BK247:BK259" si="59">ROUND(I247*H247,2)</f>
        <v>0</v>
      </c>
      <c r="BL247" s="2" t="s">
        <v>144</v>
      </c>
      <c r="BM247" s="149" t="s">
        <v>2142</v>
      </c>
    </row>
    <row r="248" spans="1:65" s="17" customFormat="1" ht="21.75" customHeight="1">
      <c r="A248" s="13"/>
      <c r="B248" s="142"/>
      <c r="C248" s="226" t="s">
        <v>74</v>
      </c>
      <c r="D248" s="226" t="s">
        <v>140</v>
      </c>
      <c r="E248" s="227" t="s">
        <v>2143</v>
      </c>
      <c r="F248" s="228" t="s">
        <v>2144</v>
      </c>
      <c r="G248" s="229" t="s">
        <v>256</v>
      </c>
      <c r="H248" s="230">
        <v>1</v>
      </c>
      <c r="I248" s="143"/>
      <c r="J248" s="259">
        <f t="shared" si="50"/>
        <v>0</v>
      </c>
      <c r="K248" s="144"/>
      <c r="L248" s="14"/>
      <c r="M248" s="145"/>
      <c r="N248" s="146" t="s">
        <v>39</v>
      </c>
      <c r="O248" s="147">
        <v>0</v>
      </c>
      <c r="P248" s="147">
        <f t="shared" si="51"/>
        <v>0</v>
      </c>
      <c r="Q248" s="147">
        <v>0</v>
      </c>
      <c r="R248" s="147">
        <f t="shared" si="52"/>
        <v>0</v>
      </c>
      <c r="S248" s="147">
        <v>0</v>
      </c>
      <c r="T248" s="148">
        <f t="shared" si="53"/>
        <v>0</v>
      </c>
      <c r="U248" s="13"/>
      <c r="V248" s="13"/>
      <c r="W248" s="13"/>
      <c r="X248" s="13"/>
      <c r="Y248" s="13"/>
      <c r="Z248" s="13"/>
      <c r="AA248" s="13"/>
      <c r="AB248" s="13"/>
      <c r="AC248" s="13"/>
      <c r="AD248" s="13"/>
      <c r="AE248" s="13"/>
      <c r="AR248" s="149" t="s">
        <v>144</v>
      </c>
      <c r="AT248" s="149" t="s">
        <v>140</v>
      </c>
      <c r="AU248" s="149" t="s">
        <v>18</v>
      </c>
      <c r="AY248" s="2" t="s">
        <v>137</v>
      </c>
      <c r="BE248" s="150">
        <f t="shared" si="54"/>
        <v>0</v>
      </c>
      <c r="BF248" s="150">
        <f t="shared" si="55"/>
        <v>0</v>
      </c>
      <c r="BG248" s="150">
        <f t="shared" si="56"/>
        <v>0</v>
      </c>
      <c r="BH248" s="150">
        <f t="shared" si="57"/>
        <v>0</v>
      </c>
      <c r="BI248" s="150">
        <f t="shared" si="58"/>
        <v>0</v>
      </c>
      <c r="BJ248" s="2" t="s">
        <v>18</v>
      </c>
      <c r="BK248" s="150">
        <f t="shared" si="59"/>
        <v>0</v>
      </c>
      <c r="BL248" s="2" t="s">
        <v>144</v>
      </c>
      <c r="BM248" s="149" t="s">
        <v>2145</v>
      </c>
    </row>
    <row r="249" spans="1:65" s="17" customFormat="1" ht="16.5" customHeight="1">
      <c r="A249" s="13"/>
      <c r="B249" s="142"/>
      <c r="C249" s="242" t="s">
        <v>194</v>
      </c>
      <c r="D249" s="242" t="s">
        <v>191</v>
      </c>
      <c r="E249" s="243" t="s">
        <v>2146</v>
      </c>
      <c r="F249" s="244" t="s">
        <v>2147</v>
      </c>
      <c r="G249" s="245" t="s">
        <v>256</v>
      </c>
      <c r="H249" s="246">
        <v>2</v>
      </c>
      <c r="I249" s="163"/>
      <c r="J249" s="260">
        <f t="shared" si="50"/>
        <v>0</v>
      </c>
      <c r="K249" s="164"/>
      <c r="L249" s="165"/>
      <c r="M249" s="166"/>
      <c r="N249" s="167" t="s">
        <v>39</v>
      </c>
      <c r="O249" s="147">
        <v>0</v>
      </c>
      <c r="P249" s="147">
        <f t="shared" si="51"/>
        <v>0</v>
      </c>
      <c r="Q249" s="147">
        <v>0</v>
      </c>
      <c r="R249" s="147">
        <f t="shared" si="52"/>
        <v>0</v>
      </c>
      <c r="S249" s="147">
        <v>0</v>
      </c>
      <c r="T249" s="148">
        <f t="shared" si="53"/>
        <v>0</v>
      </c>
      <c r="U249" s="13"/>
      <c r="V249" s="13"/>
      <c r="W249" s="13"/>
      <c r="X249" s="13"/>
      <c r="Y249" s="13"/>
      <c r="Z249" s="13"/>
      <c r="AA249" s="13"/>
      <c r="AB249" s="13"/>
      <c r="AC249" s="13"/>
      <c r="AD249" s="13"/>
      <c r="AE249" s="13"/>
      <c r="AR249" s="149" t="s">
        <v>194</v>
      </c>
      <c r="AT249" s="149" t="s">
        <v>191</v>
      </c>
      <c r="AU249" s="149" t="s">
        <v>18</v>
      </c>
      <c r="AY249" s="2" t="s">
        <v>137</v>
      </c>
      <c r="BE249" s="150">
        <f t="shared" si="54"/>
        <v>0</v>
      </c>
      <c r="BF249" s="150">
        <f t="shared" si="55"/>
        <v>0</v>
      </c>
      <c r="BG249" s="150">
        <f t="shared" si="56"/>
        <v>0</v>
      </c>
      <c r="BH249" s="150">
        <f t="shared" si="57"/>
        <v>0</v>
      </c>
      <c r="BI249" s="150">
        <f t="shared" si="58"/>
        <v>0</v>
      </c>
      <c r="BJ249" s="2" t="s">
        <v>18</v>
      </c>
      <c r="BK249" s="150">
        <f t="shared" si="59"/>
        <v>0</v>
      </c>
      <c r="BL249" s="2" t="s">
        <v>144</v>
      </c>
      <c r="BM249" s="149" t="s">
        <v>2148</v>
      </c>
    </row>
    <row r="250" spans="1:65" s="17" customFormat="1" ht="76.349999999999994" customHeight="1">
      <c r="A250" s="13"/>
      <c r="B250" s="142"/>
      <c r="C250" s="242" t="s">
        <v>194</v>
      </c>
      <c r="D250" s="242" t="s">
        <v>191</v>
      </c>
      <c r="E250" s="243" t="s">
        <v>2149</v>
      </c>
      <c r="F250" s="244" t="s">
        <v>2150</v>
      </c>
      <c r="G250" s="245" t="s">
        <v>256</v>
      </c>
      <c r="H250" s="246">
        <v>18</v>
      </c>
      <c r="I250" s="163"/>
      <c r="J250" s="260">
        <f t="shared" si="50"/>
        <v>0</v>
      </c>
      <c r="K250" s="164"/>
      <c r="L250" s="165"/>
      <c r="M250" s="166"/>
      <c r="N250" s="167" t="s">
        <v>39</v>
      </c>
      <c r="O250" s="147">
        <v>0</v>
      </c>
      <c r="P250" s="147">
        <f t="shared" si="51"/>
        <v>0</v>
      </c>
      <c r="Q250" s="147">
        <v>0</v>
      </c>
      <c r="R250" s="147">
        <f t="shared" si="52"/>
        <v>0</v>
      </c>
      <c r="S250" s="147">
        <v>0</v>
      </c>
      <c r="T250" s="148">
        <f t="shared" si="53"/>
        <v>0</v>
      </c>
      <c r="U250" s="13"/>
      <c r="V250" s="13"/>
      <c r="W250" s="13"/>
      <c r="X250" s="13"/>
      <c r="Y250" s="13"/>
      <c r="Z250" s="13"/>
      <c r="AA250" s="13"/>
      <c r="AB250" s="13"/>
      <c r="AC250" s="13"/>
      <c r="AD250" s="13"/>
      <c r="AE250" s="13"/>
      <c r="AR250" s="149" t="s">
        <v>194</v>
      </c>
      <c r="AT250" s="149" t="s">
        <v>191</v>
      </c>
      <c r="AU250" s="149" t="s">
        <v>18</v>
      </c>
      <c r="AY250" s="2" t="s">
        <v>137</v>
      </c>
      <c r="BE250" s="150">
        <f t="shared" si="54"/>
        <v>0</v>
      </c>
      <c r="BF250" s="150">
        <f t="shared" si="55"/>
        <v>0</v>
      </c>
      <c r="BG250" s="150">
        <f t="shared" si="56"/>
        <v>0</v>
      </c>
      <c r="BH250" s="150">
        <f t="shared" si="57"/>
        <v>0</v>
      </c>
      <c r="BI250" s="150">
        <f t="shared" si="58"/>
        <v>0</v>
      </c>
      <c r="BJ250" s="2" t="s">
        <v>18</v>
      </c>
      <c r="BK250" s="150">
        <f t="shared" si="59"/>
        <v>0</v>
      </c>
      <c r="BL250" s="2" t="s">
        <v>144</v>
      </c>
      <c r="BM250" s="149" t="s">
        <v>2151</v>
      </c>
    </row>
    <row r="251" spans="1:65" s="17" customFormat="1" ht="76.349999999999994" customHeight="1">
      <c r="A251" s="13"/>
      <c r="B251" s="142"/>
      <c r="C251" s="226" t="s">
        <v>74</v>
      </c>
      <c r="D251" s="226" t="s">
        <v>140</v>
      </c>
      <c r="E251" s="227" t="s">
        <v>2152</v>
      </c>
      <c r="F251" s="228" t="s">
        <v>2150</v>
      </c>
      <c r="G251" s="229" t="s">
        <v>256</v>
      </c>
      <c r="H251" s="230">
        <v>18</v>
      </c>
      <c r="I251" s="143"/>
      <c r="J251" s="259">
        <f t="shared" si="50"/>
        <v>0</v>
      </c>
      <c r="K251" s="144"/>
      <c r="L251" s="14"/>
      <c r="M251" s="145"/>
      <c r="N251" s="146" t="s">
        <v>39</v>
      </c>
      <c r="O251" s="147">
        <v>0</v>
      </c>
      <c r="P251" s="147">
        <f t="shared" si="51"/>
        <v>0</v>
      </c>
      <c r="Q251" s="147">
        <v>0</v>
      </c>
      <c r="R251" s="147">
        <f t="shared" si="52"/>
        <v>0</v>
      </c>
      <c r="S251" s="147">
        <v>0</v>
      </c>
      <c r="T251" s="148">
        <f t="shared" si="53"/>
        <v>0</v>
      </c>
      <c r="U251" s="13"/>
      <c r="V251" s="13"/>
      <c r="W251" s="13"/>
      <c r="X251" s="13"/>
      <c r="Y251" s="13"/>
      <c r="Z251" s="13"/>
      <c r="AA251" s="13"/>
      <c r="AB251" s="13"/>
      <c r="AC251" s="13"/>
      <c r="AD251" s="13"/>
      <c r="AE251" s="13"/>
      <c r="AR251" s="149" t="s">
        <v>144</v>
      </c>
      <c r="AT251" s="149" t="s">
        <v>140</v>
      </c>
      <c r="AU251" s="149" t="s">
        <v>18</v>
      </c>
      <c r="AY251" s="2" t="s">
        <v>137</v>
      </c>
      <c r="BE251" s="150">
        <f t="shared" si="54"/>
        <v>0</v>
      </c>
      <c r="BF251" s="150">
        <f t="shared" si="55"/>
        <v>0</v>
      </c>
      <c r="BG251" s="150">
        <f t="shared" si="56"/>
        <v>0</v>
      </c>
      <c r="BH251" s="150">
        <f t="shared" si="57"/>
        <v>0</v>
      </c>
      <c r="BI251" s="150">
        <f t="shared" si="58"/>
        <v>0</v>
      </c>
      <c r="BJ251" s="2" t="s">
        <v>18</v>
      </c>
      <c r="BK251" s="150">
        <f t="shared" si="59"/>
        <v>0</v>
      </c>
      <c r="BL251" s="2" t="s">
        <v>144</v>
      </c>
      <c r="BM251" s="149" t="s">
        <v>2153</v>
      </c>
    </row>
    <row r="252" spans="1:65" s="17" customFormat="1" ht="16.5" customHeight="1">
      <c r="A252" s="13"/>
      <c r="B252" s="142"/>
      <c r="C252" s="242" t="s">
        <v>194</v>
      </c>
      <c r="D252" s="242" t="s">
        <v>191</v>
      </c>
      <c r="E252" s="243" t="s">
        <v>2154</v>
      </c>
      <c r="F252" s="244" t="s">
        <v>2155</v>
      </c>
      <c r="G252" s="245" t="s">
        <v>256</v>
      </c>
      <c r="H252" s="246">
        <v>18</v>
      </c>
      <c r="I252" s="163"/>
      <c r="J252" s="260">
        <f t="shared" si="50"/>
        <v>0</v>
      </c>
      <c r="K252" s="164"/>
      <c r="L252" s="165"/>
      <c r="M252" s="166"/>
      <c r="N252" s="167" t="s">
        <v>39</v>
      </c>
      <c r="O252" s="147">
        <v>0</v>
      </c>
      <c r="P252" s="147">
        <f t="shared" si="51"/>
        <v>0</v>
      </c>
      <c r="Q252" s="147">
        <v>0</v>
      </c>
      <c r="R252" s="147">
        <f t="shared" si="52"/>
        <v>0</v>
      </c>
      <c r="S252" s="147">
        <v>0</v>
      </c>
      <c r="T252" s="148">
        <f t="shared" si="53"/>
        <v>0</v>
      </c>
      <c r="U252" s="13"/>
      <c r="V252" s="13"/>
      <c r="W252" s="13"/>
      <c r="X252" s="13"/>
      <c r="Y252" s="13"/>
      <c r="Z252" s="13"/>
      <c r="AA252" s="13"/>
      <c r="AB252" s="13"/>
      <c r="AC252" s="13"/>
      <c r="AD252" s="13"/>
      <c r="AE252" s="13"/>
      <c r="AR252" s="149" t="s">
        <v>194</v>
      </c>
      <c r="AT252" s="149" t="s">
        <v>191</v>
      </c>
      <c r="AU252" s="149" t="s">
        <v>18</v>
      </c>
      <c r="AY252" s="2" t="s">
        <v>137</v>
      </c>
      <c r="BE252" s="150">
        <f t="shared" si="54"/>
        <v>0</v>
      </c>
      <c r="BF252" s="150">
        <f t="shared" si="55"/>
        <v>0</v>
      </c>
      <c r="BG252" s="150">
        <f t="shared" si="56"/>
        <v>0</v>
      </c>
      <c r="BH252" s="150">
        <f t="shared" si="57"/>
        <v>0</v>
      </c>
      <c r="BI252" s="150">
        <f t="shared" si="58"/>
        <v>0</v>
      </c>
      <c r="BJ252" s="2" t="s">
        <v>18</v>
      </c>
      <c r="BK252" s="150">
        <f t="shared" si="59"/>
        <v>0</v>
      </c>
      <c r="BL252" s="2" t="s">
        <v>144</v>
      </c>
      <c r="BM252" s="149" t="s">
        <v>2156</v>
      </c>
    </row>
    <row r="253" spans="1:65" s="17" customFormat="1" ht="16.5" customHeight="1">
      <c r="A253" s="13"/>
      <c r="B253" s="142"/>
      <c r="C253" s="242" t="s">
        <v>194</v>
      </c>
      <c r="D253" s="242" t="s">
        <v>191</v>
      </c>
      <c r="E253" s="243" t="s">
        <v>2157</v>
      </c>
      <c r="F253" s="244" t="s">
        <v>2158</v>
      </c>
      <c r="G253" s="245" t="s">
        <v>256</v>
      </c>
      <c r="H253" s="246">
        <v>18</v>
      </c>
      <c r="I253" s="163"/>
      <c r="J253" s="260">
        <f t="shared" si="50"/>
        <v>0</v>
      </c>
      <c r="K253" s="164"/>
      <c r="L253" s="165"/>
      <c r="M253" s="166"/>
      <c r="N253" s="167" t="s">
        <v>39</v>
      </c>
      <c r="O253" s="147">
        <v>0</v>
      </c>
      <c r="P253" s="147">
        <f t="shared" si="51"/>
        <v>0</v>
      </c>
      <c r="Q253" s="147">
        <v>0</v>
      </c>
      <c r="R253" s="147">
        <f t="shared" si="52"/>
        <v>0</v>
      </c>
      <c r="S253" s="147">
        <v>0</v>
      </c>
      <c r="T253" s="148">
        <f t="shared" si="53"/>
        <v>0</v>
      </c>
      <c r="U253" s="13"/>
      <c r="V253" s="13"/>
      <c r="W253" s="13"/>
      <c r="X253" s="13"/>
      <c r="Y253" s="13"/>
      <c r="Z253" s="13"/>
      <c r="AA253" s="13"/>
      <c r="AB253" s="13"/>
      <c r="AC253" s="13"/>
      <c r="AD253" s="13"/>
      <c r="AE253" s="13"/>
      <c r="AR253" s="149" t="s">
        <v>194</v>
      </c>
      <c r="AT253" s="149" t="s">
        <v>191</v>
      </c>
      <c r="AU253" s="149" t="s">
        <v>18</v>
      </c>
      <c r="AY253" s="2" t="s">
        <v>137</v>
      </c>
      <c r="BE253" s="150">
        <f t="shared" si="54"/>
        <v>0</v>
      </c>
      <c r="BF253" s="150">
        <f t="shared" si="55"/>
        <v>0</v>
      </c>
      <c r="BG253" s="150">
        <f t="shared" si="56"/>
        <v>0</v>
      </c>
      <c r="BH253" s="150">
        <f t="shared" si="57"/>
        <v>0</v>
      </c>
      <c r="BI253" s="150">
        <f t="shared" si="58"/>
        <v>0</v>
      </c>
      <c r="BJ253" s="2" t="s">
        <v>18</v>
      </c>
      <c r="BK253" s="150">
        <f t="shared" si="59"/>
        <v>0</v>
      </c>
      <c r="BL253" s="2" t="s">
        <v>144</v>
      </c>
      <c r="BM253" s="149" t="s">
        <v>2159</v>
      </c>
    </row>
    <row r="254" spans="1:65" s="17" customFormat="1" ht="16.5" customHeight="1">
      <c r="A254" s="13"/>
      <c r="B254" s="142"/>
      <c r="C254" s="242" t="s">
        <v>218</v>
      </c>
      <c r="D254" s="242" t="s">
        <v>191</v>
      </c>
      <c r="E254" s="243" t="s">
        <v>2160</v>
      </c>
      <c r="F254" s="244" t="s">
        <v>2161</v>
      </c>
      <c r="G254" s="245" t="s">
        <v>256</v>
      </c>
      <c r="H254" s="246">
        <v>36</v>
      </c>
      <c r="I254" s="163"/>
      <c r="J254" s="260">
        <f t="shared" si="50"/>
        <v>0</v>
      </c>
      <c r="K254" s="164"/>
      <c r="L254" s="165"/>
      <c r="M254" s="166"/>
      <c r="N254" s="167" t="s">
        <v>39</v>
      </c>
      <c r="O254" s="147">
        <v>0</v>
      </c>
      <c r="P254" s="147">
        <f t="shared" si="51"/>
        <v>0</v>
      </c>
      <c r="Q254" s="147">
        <v>0</v>
      </c>
      <c r="R254" s="147">
        <f t="shared" si="52"/>
        <v>0</v>
      </c>
      <c r="S254" s="147">
        <v>0</v>
      </c>
      <c r="T254" s="148">
        <f t="shared" si="53"/>
        <v>0</v>
      </c>
      <c r="U254" s="13"/>
      <c r="V254" s="13"/>
      <c r="W254" s="13"/>
      <c r="X254" s="13"/>
      <c r="Y254" s="13"/>
      <c r="Z254" s="13"/>
      <c r="AA254" s="13"/>
      <c r="AB254" s="13"/>
      <c r="AC254" s="13"/>
      <c r="AD254" s="13"/>
      <c r="AE254" s="13"/>
      <c r="AR254" s="149" t="s">
        <v>194</v>
      </c>
      <c r="AT254" s="149" t="s">
        <v>191</v>
      </c>
      <c r="AU254" s="149" t="s">
        <v>18</v>
      </c>
      <c r="AY254" s="2" t="s">
        <v>137</v>
      </c>
      <c r="BE254" s="150">
        <f t="shared" si="54"/>
        <v>0</v>
      </c>
      <c r="BF254" s="150">
        <f t="shared" si="55"/>
        <v>0</v>
      </c>
      <c r="BG254" s="150">
        <f t="shared" si="56"/>
        <v>0</v>
      </c>
      <c r="BH254" s="150">
        <f t="shared" si="57"/>
        <v>0</v>
      </c>
      <c r="BI254" s="150">
        <f t="shared" si="58"/>
        <v>0</v>
      </c>
      <c r="BJ254" s="2" t="s">
        <v>18</v>
      </c>
      <c r="BK254" s="150">
        <f t="shared" si="59"/>
        <v>0</v>
      </c>
      <c r="BL254" s="2" t="s">
        <v>144</v>
      </c>
      <c r="BM254" s="149" t="s">
        <v>2162</v>
      </c>
    </row>
    <row r="255" spans="1:65" s="17" customFormat="1" ht="24.2" customHeight="1">
      <c r="A255" s="13"/>
      <c r="B255" s="142"/>
      <c r="C255" s="242" t="s">
        <v>218</v>
      </c>
      <c r="D255" s="242" t="s">
        <v>191</v>
      </c>
      <c r="E255" s="243" t="s">
        <v>2163</v>
      </c>
      <c r="F255" s="244" t="s">
        <v>2164</v>
      </c>
      <c r="G255" s="245" t="s">
        <v>256</v>
      </c>
      <c r="H255" s="246">
        <v>18</v>
      </c>
      <c r="I255" s="163"/>
      <c r="J255" s="260">
        <f t="shared" si="50"/>
        <v>0</v>
      </c>
      <c r="K255" s="164"/>
      <c r="L255" s="165"/>
      <c r="M255" s="166"/>
      <c r="N255" s="167" t="s">
        <v>39</v>
      </c>
      <c r="O255" s="147">
        <v>0</v>
      </c>
      <c r="P255" s="147">
        <f t="shared" si="51"/>
        <v>0</v>
      </c>
      <c r="Q255" s="147">
        <v>0</v>
      </c>
      <c r="R255" s="147">
        <f t="shared" si="52"/>
        <v>0</v>
      </c>
      <c r="S255" s="147">
        <v>0</v>
      </c>
      <c r="T255" s="148">
        <f t="shared" si="53"/>
        <v>0</v>
      </c>
      <c r="U255" s="13"/>
      <c r="V255" s="13"/>
      <c r="W255" s="13"/>
      <c r="X255" s="13"/>
      <c r="Y255" s="13"/>
      <c r="Z255" s="13"/>
      <c r="AA255" s="13"/>
      <c r="AB255" s="13"/>
      <c r="AC255" s="13"/>
      <c r="AD255" s="13"/>
      <c r="AE255" s="13"/>
      <c r="AR255" s="149" t="s">
        <v>194</v>
      </c>
      <c r="AT255" s="149" t="s">
        <v>191</v>
      </c>
      <c r="AU255" s="149" t="s">
        <v>18</v>
      </c>
      <c r="AY255" s="2" t="s">
        <v>137</v>
      </c>
      <c r="BE255" s="150">
        <f t="shared" si="54"/>
        <v>0</v>
      </c>
      <c r="BF255" s="150">
        <f t="shared" si="55"/>
        <v>0</v>
      </c>
      <c r="BG255" s="150">
        <f t="shared" si="56"/>
        <v>0</v>
      </c>
      <c r="BH255" s="150">
        <f t="shared" si="57"/>
        <v>0</v>
      </c>
      <c r="BI255" s="150">
        <f t="shared" si="58"/>
        <v>0</v>
      </c>
      <c r="BJ255" s="2" t="s">
        <v>18</v>
      </c>
      <c r="BK255" s="150">
        <f t="shared" si="59"/>
        <v>0</v>
      </c>
      <c r="BL255" s="2" t="s">
        <v>144</v>
      </c>
      <c r="BM255" s="149" t="s">
        <v>2165</v>
      </c>
    </row>
    <row r="256" spans="1:65" s="17" customFormat="1" ht="24.2" customHeight="1">
      <c r="A256" s="13"/>
      <c r="B256" s="142"/>
      <c r="C256" s="226" t="s">
        <v>74</v>
      </c>
      <c r="D256" s="226" t="s">
        <v>140</v>
      </c>
      <c r="E256" s="227" t="s">
        <v>2166</v>
      </c>
      <c r="F256" s="228" t="s">
        <v>2164</v>
      </c>
      <c r="G256" s="229" t="s">
        <v>256</v>
      </c>
      <c r="H256" s="230">
        <v>18</v>
      </c>
      <c r="I256" s="143"/>
      <c r="J256" s="259">
        <f t="shared" si="50"/>
        <v>0</v>
      </c>
      <c r="K256" s="144"/>
      <c r="L256" s="14"/>
      <c r="M256" s="145"/>
      <c r="N256" s="146" t="s">
        <v>39</v>
      </c>
      <c r="O256" s="147">
        <v>0</v>
      </c>
      <c r="P256" s="147">
        <f t="shared" si="51"/>
        <v>0</v>
      </c>
      <c r="Q256" s="147">
        <v>0</v>
      </c>
      <c r="R256" s="147">
        <f t="shared" si="52"/>
        <v>0</v>
      </c>
      <c r="S256" s="147">
        <v>0</v>
      </c>
      <c r="T256" s="148">
        <f t="shared" si="53"/>
        <v>0</v>
      </c>
      <c r="U256" s="13"/>
      <c r="V256" s="13"/>
      <c r="W256" s="13"/>
      <c r="X256" s="13"/>
      <c r="Y256" s="13"/>
      <c r="Z256" s="13"/>
      <c r="AA256" s="13"/>
      <c r="AB256" s="13"/>
      <c r="AC256" s="13"/>
      <c r="AD256" s="13"/>
      <c r="AE256" s="13"/>
      <c r="AR256" s="149" t="s">
        <v>144</v>
      </c>
      <c r="AT256" s="149" t="s">
        <v>140</v>
      </c>
      <c r="AU256" s="149" t="s">
        <v>18</v>
      </c>
      <c r="AY256" s="2" t="s">
        <v>137</v>
      </c>
      <c r="BE256" s="150">
        <f t="shared" si="54"/>
        <v>0</v>
      </c>
      <c r="BF256" s="150">
        <f t="shared" si="55"/>
        <v>0</v>
      </c>
      <c r="BG256" s="150">
        <f t="shared" si="56"/>
        <v>0</v>
      </c>
      <c r="BH256" s="150">
        <f t="shared" si="57"/>
        <v>0</v>
      </c>
      <c r="BI256" s="150">
        <f t="shared" si="58"/>
        <v>0</v>
      </c>
      <c r="BJ256" s="2" t="s">
        <v>18</v>
      </c>
      <c r="BK256" s="150">
        <f t="shared" si="59"/>
        <v>0</v>
      </c>
      <c r="BL256" s="2" t="s">
        <v>144</v>
      </c>
      <c r="BM256" s="149" t="s">
        <v>2167</v>
      </c>
    </row>
    <row r="257" spans="1:65" s="17" customFormat="1" ht="16.5" customHeight="1">
      <c r="A257" s="13"/>
      <c r="B257" s="142"/>
      <c r="C257" s="242" t="s">
        <v>218</v>
      </c>
      <c r="D257" s="242" t="s">
        <v>191</v>
      </c>
      <c r="E257" s="243" t="s">
        <v>2168</v>
      </c>
      <c r="F257" s="244" t="s">
        <v>2169</v>
      </c>
      <c r="G257" s="245" t="s">
        <v>256</v>
      </c>
      <c r="H257" s="246">
        <v>1</v>
      </c>
      <c r="I257" s="163"/>
      <c r="J257" s="260">
        <f t="shared" si="50"/>
        <v>0</v>
      </c>
      <c r="K257" s="164"/>
      <c r="L257" s="165"/>
      <c r="M257" s="166"/>
      <c r="N257" s="167" t="s">
        <v>39</v>
      </c>
      <c r="O257" s="147">
        <v>0</v>
      </c>
      <c r="P257" s="147">
        <f t="shared" si="51"/>
        <v>0</v>
      </c>
      <c r="Q257" s="147">
        <v>0</v>
      </c>
      <c r="R257" s="147">
        <f t="shared" si="52"/>
        <v>0</v>
      </c>
      <c r="S257" s="147">
        <v>0</v>
      </c>
      <c r="T257" s="148">
        <f t="shared" si="53"/>
        <v>0</v>
      </c>
      <c r="U257" s="13"/>
      <c r="V257" s="13"/>
      <c r="W257" s="13"/>
      <c r="X257" s="13"/>
      <c r="Y257" s="13"/>
      <c r="Z257" s="13"/>
      <c r="AA257" s="13"/>
      <c r="AB257" s="13"/>
      <c r="AC257" s="13"/>
      <c r="AD257" s="13"/>
      <c r="AE257" s="13"/>
      <c r="AR257" s="149" t="s">
        <v>194</v>
      </c>
      <c r="AT257" s="149" t="s">
        <v>191</v>
      </c>
      <c r="AU257" s="149" t="s">
        <v>18</v>
      </c>
      <c r="AY257" s="2" t="s">
        <v>137</v>
      </c>
      <c r="BE257" s="150">
        <f t="shared" si="54"/>
        <v>0</v>
      </c>
      <c r="BF257" s="150">
        <f t="shared" si="55"/>
        <v>0</v>
      </c>
      <c r="BG257" s="150">
        <f t="shared" si="56"/>
        <v>0</v>
      </c>
      <c r="BH257" s="150">
        <f t="shared" si="57"/>
        <v>0</v>
      </c>
      <c r="BI257" s="150">
        <f t="shared" si="58"/>
        <v>0</v>
      </c>
      <c r="BJ257" s="2" t="s">
        <v>18</v>
      </c>
      <c r="BK257" s="150">
        <f t="shared" si="59"/>
        <v>0</v>
      </c>
      <c r="BL257" s="2" t="s">
        <v>144</v>
      </c>
      <c r="BM257" s="149" t="s">
        <v>2170</v>
      </c>
    </row>
    <row r="258" spans="1:65" s="17" customFormat="1" ht="37.9" customHeight="1">
      <c r="A258" s="13"/>
      <c r="B258" s="142"/>
      <c r="C258" s="242" t="s">
        <v>218</v>
      </c>
      <c r="D258" s="242" t="s">
        <v>191</v>
      </c>
      <c r="E258" s="243" t="s">
        <v>2171</v>
      </c>
      <c r="F258" s="244" t="s">
        <v>2172</v>
      </c>
      <c r="G258" s="245" t="s">
        <v>256</v>
      </c>
      <c r="H258" s="246">
        <v>1</v>
      </c>
      <c r="I258" s="163"/>
      <c r="J258" s="260">
        <f t="shared" si="50"/>
        <v>0</v>
      </c>
      <c r="K258" s="164"/>
      <c r="L258" s="165"/>
      <c r="M258" s="166"/>
      <c r="N258" s="167" t="s">
        <v>39</v>
      </c>
      <c r="O258" s="147">
        <v>0</v>
      </c>
      <c r="P258" s="147">
        <f t="shared" si="51"/>
        <v>0</v>
      </c>
      <c r="Q258" s="147">
        <v>0</v>
      </c>
      <c r="R258" s="147">
        <f t="shared" si="52"/>
        <v>0</v>
      </c>
      <c r="S258" s="147">
        <v>0</v>
      </c>
      <c r="T258" s="148">
        <f t="shared" si="53"/>
        <v>0</v>
      </c>
      <c r="U258" s="13"/>
      <c r="V258" s="13"/>
      <c r="W258" s="13"/>
      <c r="X258" s="13"/>
      <c r="Y258" s="13"/>
      <c r="Z258" s="13"/>
      <c r="AA258" s="13"/>
      <c r="AB258" s="13"/>
      <c r="AC258" s="13"/>
      <c r="AD258" s="13"/>
      <c r="AE258" s="13"/>
      <c r="AR258" s="149" t="s">
        <v>194</v>
      </c>
      <c r="AT258" s="149" t="s">
        <v>191</v>
      </c>
      <c r="AU258" s="149" t="s">
        <v>18</v>
      </c>
      <c r="AY258" s="2" t="s">
        <v>137</v>
      </c>
      <c r="BE258" s="150">
        <f t="shared" si="54"/>
        <v>0</v>
      </c>
      <c r="BF258" s="150">
        <f t="shared" si="55"/>
        <v>0</v>
      </c>
      <c r="BG258" s="150">
        <f t="shared" si="56"/>
        <v>0</v>
      </c>
      <c r="BH258" s="150">
        <f t="shared" si="57"/>
        <v>0</v>
      </c>
      <c r="BI258" s="150">
        <f t="shared" si="58"/>
        <v>0</v>
      </c>
      <c r="BJ258" s="2" t="s">
        <v>18</v>
      </c>
      <c r="BK258" s="150">
        <f t="shared" si="59"/>
        <v>0</v>
      </c>
      <c r="BL258" s="2" t="s">
        <v>144</v>
      </c>
      <c r="BM258" s="149" t="s">
        <v>2173</v>
      </c>
    </row>
    <row r="259" spans="1:65" s="17" customFormat="1" ht="16.5" customHeight="1">
      <c r="A259" s="13"/>
      <c r="B259" s="142"/>
      <c r="C259" s="242" t="s">
        <v>194</v>
      </c>
      <c r="D259" s="242" t="s">
        <v>191</v>
      </c>
      <c r="E259" s="243" t="s">
        <v>2174</v>
      </c>
      <c r="F259" s="244" t="s">
        <v>2175</v>
      </c>
      <c r="G259" s="245" t="s">
        <v>256</v>
      </c>
      <c r="H259" s="246">
        <v>1</v>
      </c>
      <c r="I259" s="163"/>
      <c r="J259" s="260">
        <f t="shared" si="50"/>
        <v>0</v>
      </c>
      <c r="K259" s="164"/>
      <c r="L259" s="165"/>
      <c r="M259" s="166"/>
      <c r="N259" s="167" t="s">
        <v>39</v>
      </c>
      <c r="O259" s="147">
        <v>0</v>
      </c>
      <c r="P259" s="147">
        <f t="shared" si="51"/>
        <v>0</v>
      </c>
      <c r="Q259" s="147">
        <v>0</v>
      </c>
      <c r="R259" s="147">
        <f t="shared" si="52"/>
        <v>0</v>
      </c>
      <c r="S259" s="147">
        <v>0</v>
      </c>
      <c r="T259" s="148">
        <f t="shared" si="53"/>
        <v>0</v>
      </c>
      <c r="U259" s="13"/>
      <c r="V259" s="13"/>
      <c r="W259" s="13"/>
      <c r="X259" s="13"/>
      <c r="Y259" s="13"/>
      <c r="Z259" s="13"/>
      <c r="AA259" s="13"/>
      <c r="AB259" s="13"/>
      <c r="AC259" s="13"/>
      <c r="AD259" s="13"/>
      <c r="AE259" s="13"/>
      <c r="AR259" s="149" t="s">
        <v>194</v>
      </c>
      <c r="AT259" s="149" t="s">
        <v>191</v>
      </c>
      <c r="AU259" s="149" t="s">
        <v>18</v>
      </c>
      <c r="AY259" s="2" t="s">
        <v>137</v>
      </c>
      <c r="BE259" s="150">
        <f t="shared" si="54"/>
        <v>0</v>
      </c>
      <c r="BF259" s="150">
        <f t="shared" si="55"/>
        <v>0</v>
      </c>
      <c r="BG259" s="150">
        <f t="shared" si="56"/>
        <v>0</v>
      </c>
      <c r="BH259" s="150">
        <f t="shared" si="57"/>
        <v>0</v>
      </c>
      <c r="BI259" s="150">
        <f t="shared" si="58"/>
        <v>0</v>
      </c>
      <c r="BJ259" s="2" t="s">
        <v>18</v>
      </c>
      <c r="BK259" s="150">
        <f t="shared" si="59"/>
        <v>0</v>
      </c>
      <c r="BL259" s="2" t="s">
        <v>144</v>
      </c>
      <c r="BM259" s="149" t="s">
        <v>2176</v>
      </c>
    </row>
    <row r="260" spans="1:65" s="129" customFormat="1" ht="25.9" customHeight="1">
      <c r="B260" s="130"/>
      <c r="C260" s="222"/>
      <c r="D260" s="223" t="s">
        <v>73</v>
      </c>
      <c r="E260" s="224" t="s">
        <v>1804</v>
      </c>
      <c r="F260" s="224" t="s">
        <v>1128</v>
      </c>
      <c r="G260" s="222"/>
      <c r="H260" s="222"/>
      <c r="I260" s="172"/>
      <c r="J260" s="257">
        <f>BK260</f>
        <v>0</v>
      </c>
      <c r="L260" s="130"/>
      <c r="M260" s="134"/>
      <c r="N260" s="135"/>
      <c r="O260" s="135"/>
      <c r="P260" s="136">
        <f>SUM(P261:P269)</f>
        <v>0</v>
      </c>
      <c r="Q260" s="135"/>
      <c r="R260" s="136">
        <f>SUM(R261:R269)</f>
        <v>0</v>
      </c>
      <c r="S260" s="135"/>
      <c r="T260" s="137">
        <f>SUM(T261:T269)</f>
        <v>0</v>
      </c>
      <c r="AR260" s="131" t="s">
        <v>18</v>
      </c>
      <c r="AT260" s="138" t="s">
        <v>73</v>
      </c>
      <c r="AU260" s="138" t="s">
        <v>74</v>
      </c>
      <c r="AY260" s="131" t="s">
        <v>137</v>
      </c>
      <c r="BK260" s="139">
        <f>SUM(BK261:BK269)</f>
        <v>0</v>
      </c>
    </row>
    <row r="261" spans="1:65" s="17" customFormat="1" ht="21.75" customHeight="1">
      <c r="A261" s="13"/>
      <c r="B261" s="142"/>
      <c r="C261" s="226" t="s">
        <v>218</v>
      </c>
      <c r="D261" s="226" t="s">
        <v>140</v>
      </c>
      <c r="E261" s="227" t="s">
        <v>1129</v>
      </c>
      <c r="F261" s="228" t="s">
        <v>1130</v>
      </c>
      <c r="G261" s="229" t="s">
        <v>1111</v>
      </c>
      <c r="H261" s="230">
        <v>120</v>
      </c>
      <c r="I261" s="143"/>
      <c r="J261" s="259">
        <f t="shared" ref="J261:J269" si="60">ROUND(I261*H261,2)</f>
        <v>0</v>
      </c>
      <c r="K261" s="144"/>
      <c r="L261" s="14"/>
      <c r="M261" s="145"/>
      <c r="N261" s="146" t="s">
        <v>39</v>
      </c>
      <c r="O261" s="147">
        <v>0</v>
      </c>
      <c r="P261" s="147">
        <f t="shared" ref="P261:P269" si="61">O261*H261</f>
        <v>0</v>
      </c>
      <c r="Q261" s="147">
        <v>0</v>
      </c>
      <c r="R261" s="147">
        <f t="shared" ref="R261:R269" si="62">Q261*H261</f>
        <v>0</v>
      </c>
      <c r="S261" s="147">
        <v>0</v>
      </c>
      <c r="T261" s="148">
        <f t="shared" ref="T261:T269" si="63">S261*H261</f>
        <v>0</v>
      </c>
      <c r="U261" s="13"/>
      <c r="V261" s="13"/>
      <c r="W261" s="13"/>
      <c r="X261" s="13"/>
      <c r="Y261" s="13"/>
      <c r="Z261" s="13"/>
      <c r="AA261" s="13"/>
      <c r="AB261" s="13"/>
      <c r="AC261" s="13"/>
      <c r="AD261" s="13"/>
      <c r="AE261" s="13"/>
      <c r="AR261" s="149" t="s">
        <v>144</v>
      </c>
      <c r="AT261" s="149" t="s">
        <v>140</v>
      </c>
      <c r="AU261" s="149" t="s">
        <v>18</v>
      </c>
      <c r="AY261" s="2" t="s">
        <v>137</v>
      </c>
      <c r="BE261" s="150">
        <f t="shared" ref="BE261:BE269" si="64">IF(N261="základní",J261,0)</f>
        <v>0</v>
      </c>
      <c r="BF261" s="150">
        <f t="shared" ref="BF261:BF269" si="65">IF(N261="snížená",J261,0)</f>
        <v>0</v>
      </c>
      <c r="BG261" s="150">
        <f t="shared" ref="BG261:BG269" si="66">IF(N261="zákl. přenesená",J261,0)</f>
        <v>0</v>
      </c>
      <c r="BH261" s="150">
        <f t="shared" ref="BH261:BH269" si="67">IF(N261="sníž. přenesená",J261,0)</f>
        <v>0</v>
      </c>
      <c r="BI261" s="150">
        <f t="shared" ref="BI261:BI269" si="68">IF(N261="nulová",J261,0)</f>
        <v>0</v>
      </c>
      <c r="BJ261" s="2" t="s">
        <v>18</v>
      </c>
      <c r="BK261" s="150">
        <f t="shared" ref="BK261:BK269" si="69">ROUND(I261*H261,2)</f>
        <v>0</v>
      </c>
      <c r="BL261" s="2" t="s">
        <v>144</v>
      </c>
      <c r="BM261" s="149" t="s">
        <v>2177</v>
      </c>
    </row>
    <row r="262" spans="1:65" s="17" customFormat="1" ht="16.5" customHeight="1">
      <c r="A262" s="13"/>
      <c r="B262" s="142"/>
      <c r="C262" s="226" t="s">
        <v>218</v>
      </c>
      <c r="D262" s="226" t="s">
        <v>140</v>
      </c>
      <c r="E262" s="227" t="s">
        <v>1132</v>
      </c>
      <c r="F262" s="228" t="s">
        <v>1133</v>
      </c>
      <c r="G262" s="229" t="s">
        <v>1111</v>
      </c>
      <c r="H262" s="230">
        <v>60</v>
      </c>
      <c r="I262" s="143"/>
      <c r="J262" s="259">
        <f t="shared" si="60"/>
        <v>0</v>
      </c>
      <c r="K262" s="144"/>
      <c r="L262" s="14"/>
      <c r="M262" s="145"/>
      <c r="N262" s="146" t="s">
        <v>39</v>
      </c>
      <c r="O262" s="147">
        <v>0</v>
      </c>
      <c r="P262" s="147">
        <f t="shared" si="61"/>
        <v>0</v>
      </c>
      <c r="Q262" s="147">
        <v>0</v>
      </c>
      <c r="R262" s="147">
        <f t="shared" si="62"/>
        <v>0</v>
      </c>
      <c r="S262" s="147">
        <v>0</v>
      </c>
      <c r="T262" s="148">
        <f t="shared" si="63"/>
        <v>0</v>
      </c>
      <c r="U262" s="13"/>
      <c r="V262" s="13"/>
      <c r="W262" s="13"/>
      <c r="X262" s="13"/>
      <c r="Y262" s="13"/>
      <c r="Z262" s="13"/>
      <c r="AA262" s="13"/>
      <c r="AB262" s="13"/>
      <c r="AC262" s="13"/>
      <c r="AD262" s="13"/>
      <c r="AE262" s="13"/>
      <c r="AR262" s="149" t="s">
        <v>144</v>
      </c>
      <c r="AT262" s="149" t="s">
        <v>140</v>
      </c>
      <c r="AU262" s="149" t="s">
        <v>18</v>
      </c>
      <c r="AY262" s="2" t="s">
        <v>137</v>
      </c>
      <c r="BE262" s="150">
        <f t="shared" si="64"/>
        <v>0</v>
      </c>
      <c r="BF262" s="150">
        <f t="shared" si="65"/>
        <v>0</v>
      </c>
      <c r="BG262" s="150">
        <f t="shared" si="66"/>
        <v>0</v>
      </c>
      <c r="BH262" s="150">
        <f t="shared" si="67"/>
        <v>0</v>
      </c>
      <c r="BI262" s="150">
        <f t="shared" si="68"/>
        <v>0</v>
      </c>
      <c r="BJ262" s="2" t="s">
        <v>18</v>
      </c>
      <c r="BK262" s="150">
        <f t="shared" si="69"/>
        <v>0</v>
      </c>
      <c r="BL262" s="2" t="s">
        <v>144</v>
      </c>
      <c r="BM262" s="149" t="s">
        <v>2178</v>
      </c>
    </row>
    <row r="263" spans="1:65" s="17" customFormat="1" ht="16.5" customHeight="1">
      <c r="A263" s="13"/>
      <c r="B263" s="142"/>
      <c r="C263" s="226" t="s">
        <v>218</v>
      </c>
      <c r="D263" s="226" t="s">
        <v>140</v>
      </c>
      <c r="E263" s="227" t="s">
        <v>1135</v>
      </c>
      <c r="F263" s="228" t="s">
        <v>1136</v>
      </c>
      <c r="G263" s="229" t="s">
        <v>829</v>
      </c>
      <c r="H263" s="230">
        <v>1</v>
      </c>
      <c r="I263" s="143"/>
      <c r="J263" s="259">
        <f t="shared" si="60"/>
        <v>0</v>
      </c>
      <c r="K263" s="144"/>
      <c r="L263" s="14"/>
      <c r="M263" s="145"/>
      <c r="N263" s="146" t="s">
        <v>39</v>
      </c>
      <c r="O263" s="147">
        <v>0</v>
      </c>
      <c r="P263" s="147">
        <f t="shared" si="61"/>
        <v>0</v>
      </c>
      <c r="Q263" s="147">
        <v>0</v>
      </c>
      <c r="R263" s="147">
        <f t="shared" si="62"/>
        <v>0</v>
      </c>
      <c r="S263" s="147">
        <v>0</v>
      </c>
      <c r="T263" s="148">
        <f t="shared" si="63"/>
        <v>0</v>
      </c>
      <c r="U263" s="13"/>
      <c r="V263" s="13"/>
      <c r="W263" s="13"/>
      <c r="X263" s="13"/>
      <c r="Y263" s="13"/>
      <c r="Z263" s="13"/>
      <c r="AA263" s="13"/>
      <c r="AB263" s="13"/>
      <c r="AC263" s="13"/>
      <c r="AD263" s="13"/>
      <c r="AE263" s="13"/>
      <c r="AR263" s="149" t="s">
        <v>144</v>
      </c>
      <c r="AT263" s="149" t="s">
        <v>140</v>
      </c>
      <c r="AU263" s="149" t="s">
        <v>18</v>
      </c>
      <c r="AY263" s="2" t="s">
        <v>137</v>
      </c>
      <c r="BE263" s="150">
        <f t="shared" si="64"/>
        <v>0</v>
      </c>
      <c r="BF263" s="150">
        <f t="shared" si="65"/>
        <v>0</v>
      </c>
      <c r="BG263" s="150">
        <f t="shared" si="66"/>
        <v>0</v>
      </c>
      <c r="BH263" s="150">
        <f t="shared" si="67"/>
        <v>0</v>
      </c>
      <c r="BI263" s="150">
        <f t="shared" si="68"/>
        <v>0</v>
      </c>
      <c r="BJ263" s="2" t="s">
        <v>18</v>
      </c>
      <c r="BK263" s="150">
        <f t="shared" si="69"/>
        <v>0</v>
      </c>
      <c r="BL263" s="2" t="s">
        <v>144</v>
      </c>
      <c r="BM263" s="149" t="s">
        <v>2179</v>
      </c>
    </row>
    <row r="264" spans="1:65" s="17" customFormat="1" ht="24.2" customHeight="1">
      <c r="A264" s="13"/>
      <c r="B264" s="142"/>
      <c r="C264" s="226" t="s">
        <v>218</v>
      </c>
      <c r="D264" s="226" t="s">
        <v>140</v>
      </c>
      <c r="E264" s="227" t="s">
        <v>1138</v>
      </c>
      <c r="F264" s="228" t="s">
        <v>1139</v>
      </c>
      <c r="G264" s="229" t="s">
        <v>1111</v>
      </c>
      <c r="H264" s="230">
        <v>24</v>
      </c>
      <c r="I264" s="143"/>
      <c r="J264" s="259">
        <f t="shared" si="60"/>
        <v>0</v>
      </c>
      <c r="K264" s="144"/>
      <c r="L264" s="14"/>
      <c r="M264" s="145"/>
      <c r="N264" s="146" t="s">
        <v>39</v>
      </c>
      <c r="O264" s="147">
        <v>0</v>
      </c>
      <c r="P264" s="147">
        <f t="shared" si="61"/>
        <v>0</v>
      </c>
      <c r="Q264" s="147">
        <v>0</v>
      </c>
      <c r="R264" s="147">
        <f t="shared" si="62"/>
        <v>0</v>
      </c>
      <c r="S264" s="147">
        <v>0</v>
      </c>
      <c r="T264" s="148">
        <f t="shared" si="63"/>
        <v>0</v>
      </c>
      <c r="U264" s="13"/>
      <c r="V264" s="13"/>
      <c r="W264" s="13"/>
      <c r="X264" s="13"/>
      <c r="Y264" s="13"/>
      <c r="Z264" s="13"/>
      <c r="AA264" s="13"/>
      <c r="AB264" s="13"/>
      <c r="AC264" s="13"/>
      <c r="AD264" s="13"/>
      <c r="AE264" s="13"/>
      <c r="AR264" s="149" t="s">
        <v>144</v>
      </c>
      <c r="AT264" s="149" t="s">
        <v>140</v>
      </c>
      <c r="AU264" s="149" t="s">
        <v>18</v>
      </c>
      <c r="AY264" s="2" t="s">
        <v>137</v>
      </c>
      <c r="BE264" s="150">
        <f t="shared" si="64"/>
        <v>0</v>
      </c>
      <c r="BF264" s="150">
        <f t="shared" si="65"/>
        <v>0</v>
      </c>
      <c r="BG264" s="150">
        <f t="shared" si="66"/>
        <v>0</v>
      </c>
      <c r="BH264" s="150">
        <f t="shared" si="67"/>
        <v>0</v>
      </c>
      <c r="BI264" s="150">
        <f t="shared" si="68"/>
        <v>0</v>
      </c>
      <c r="BJ264" s="2" t="s">
        <v>18</v>
      </c>
      <c r="BK264" s="150">
        <f t="shared" si="69"/>
        <v>0</v>
      </c>
      <c r="BL264" s="2" t="s">
        <v>144</v>
      </c>
      <c r="BM264" s="149" t="s">
        <v>2180</v>
      </c>
    </row>
    <row r="265" spans="1:65" s="17" customFormat="1" ht="24.2" customHeight="1">
      <c r="A265" s="13"/>
      <c r="B265" s="142"/>
      <c r="C265" s="226" t="s">
        <v>23</v>
      </c>
      <c r="D265" s="226" t="s">
        <v>140</v>
      </c>
      <c r="E265" s="227" t="s">
        <v>1141</v>
      </c>
      <c r="F265" s="228" t="s">
        <v>1142</v>
      </c>
      <c r="G265" s="229" t="s">
        <v>1111</v>
      </c>
      <c r="H265" s="230">
        <v>40</v>
      </c>
      <c r="I265" s="143"/>
      <c r="J265" s="259">
        <f t="shared" si="60"/>
        <v>0</v>
      </c>
      <c r="K265" s="144"/>
      <c r="L265" s="14"/>
      <c r="M265" s="145"/>
      <c r="N265" s="146" t="s">
        <v>39</v>
      </c>
      <c r="O265" s="147">
        <v>0</v>
      </c>
      <c r="P265" s="147">
        <f t="shared" si="61"/>
        <v>0</v>
      </c>
      <c r="Q265" s="147">
        <v>0</v>
      </c>
      <c r="R265" s="147">
        <f t="shared" si="62"/>
        <v>0</v>
      </c>
      <c r="S265" s="147">
        <v>0</v>
      </c>
      <c r="T265" s="148">
        <f t="shared" si="63"/>
        <v>0</v>
      </c>
      <c r="U265" s="13"/>
      <c r="V265" s="13"/>
      <c r="W265" s="13"/>
      <c r="X265" s="13"/>
      <c r="Y265" s="13"/>
      <c r="Z265" s="13"/>
      <c r="AA265" s="13"/>
      <c r="AB265" s="13"/>
      <c r="AC265" s="13"/>
      <c r="AD265" s="13"/>
      <c r="AE265" s="13"/>
      <c r="AR265" s="149" t="s">
        <v>144</v>
      </c>
      <c r="AT265" s="149" t="s">
        <v>140</v>
      </c>
      <c r="AU265" s="149" t="s">
        <v>18</v>
      </c>
      <c r="AY265" s="2" t="s">
        <v>137</v>
      </c>
      <c r="BE265" s="150">
        <f t="shared" si="64"/>
        <v>0</v>
      </c>
      <c r="BF265" s="150">
        <f t="shared" si="65"/>
        <v>0</v>
      </c>
      <c r="BG265" s="150">
        <f t="shared" si="66"/>
        <v>0</v>
      </c>
      <c r="BH265" s="150">
        <f t="shared" si="67"/>
        <v>0</v>
      </c>
      <c r="BI265" s="150">
        <f t="shared" si="68"/>
        <v>0</v>
      </c>
      <c r="BJ265" s="2" t="s">
        <v>18</v>
      </c>
      <c r="BK265" s="150">
        <f t="shared" si="69"/>
        <v>0</v>
      </c>
      <c r="BL265" s="2" t="s">
        <v>144</v>
      </c>
      <c r="BM265" s="149" t="s">
        <v>2181</v>
      </c>
    </row>
    <row r="266" spans="1:65" s="17" customFormat="1" ht="16.5" customHeight="1">
      <c r="A266" s="13"/>
      <c r="B266" s="142"/>
      <c r="C266" s="226" t="s">
        <v>23</v>
      </c>
      <c r="D266" s="226" t="s">
        <v>140</v>
      </c>
      <c r="E266" s="227" t="s">
        <v>1144</v>
      </c>
      <c r="F266" s="228" t="s">
        <v>1145</v>
      </c>
      <c r="G266" s="229" t="s">
        <v>1111</v>
      </c>
      <c r="H266" s="230">
        <v>24</v>
      </c>
      <c r="I266" s="143"/>
      <c r="J266" s="259">
        <f t="shared" si="60"/>
        <v>0</v>
      </c>
      <c r="K266" s="144"/>
      <c r="L266" s="14"/>
      <c r="M266" s="145"/>
      <c r="N266" s="146" t="s">
        <v>39</v>
      </c>
      <c r="O266" s="147">
        <v>0</v>
      </c>
      <c r="P266" s="147">
        <f t="shared" si="61"/>
        <v>0</v>
      </c>
      <c r="Q266" s="147">
        <v>0</v>
      </c>
      <c r="R266" s="147">
        <f t="shared" si="62"/>
        <v>0</v>
      </c>
      <c r="S266" s="147">
        <v>0</v>
      </c>
      <c r="T266" s="148">
        <f t="shared" si="63"/>
        <v>0</v>
      </c>
      <c r="U266" s="13"/>
      <c r="V266" s="13"/>
      <c r="W266" s="13"/>
      <c r="X266" s="13"/>
      <c r="Y266" s="13"/>
      <c r="Z266" s="13"/>
      <c r="AA266" s="13"/>
      <c r="AB266" s="13"/>
      <c r="AC266" s="13"/>
      <c r="AD266" s="13"/>
      <c r="AE266" s="13"/>
      <c r="AR266" s="149" t="s">
        <v>144</v>
      </c>
      <c r="AT266" s="149" t="s">
        <v>140</v>
      </c>
      <c r="AU266" s="149" t="s">
        <v>18</v>
      </c>
      <c r="AY266" s="2" t="s">
        <v>137</v>
      </c>
      <c r="BE266" s="150">
        <f t="shared" si="64"/>
        <v>0</v>
      </c>
      <c r="BF266" s="150">
        <f t="shared" si="65"/>
        <v>0</v>
      </c>
      <c r="BG266" s="150">
        <f t="shared" si="66"/>
        <v>0</v>
      </c>
      <c r="BH266" s="150">
        <f t="shared" si="67"/>
        <v>0</v>
      </c>
      <c r="BI266" s="150">
        <f t="shared" si="68"/>
        <v>0</v>
      </c>
      <c r="BJ266" s="2" t="s">
        <v>18</v>
      </c>
      <c r="BK266" s="150">
        <f t="shared" si="69"/>
        <v>0</v>
      </c>
      <c r="BL266" s="2" t="s">
        <v>144</v>
      </c>
      <c r="BM266" s="149" t="s">
        <v>2182</v>
      </c>
    </row>
    <row r="267" spans="1:65" s="17" customFormat="1" ht="16.5" customHeight="1">
      <c r="A267" s="13"/>
      <c r="B267" s="142"/>
      <c r="C267" s="226" t="s">
        <v>23</v>
      </c>
      <c r="D267" s="226" t="s">
        <v>140</v>
      </c>
      <c r="E267" s="227" t="s">
        <v>1147</v>
      </c>
      <c r="F267" s="228" t="s">
        <v>1148</v>
      </c>
      <c r="G267" s="229" t="s">
        <v>256</v>
      </c>
      <c r="H267" s="230">
        <v>1</v>
      </c>
      <c r="I267" s="143"/>
      <c r="J267" s="259">
        <f t="shared" si="60"/>
        <v>0</v>
      </c>
      <c r="K267" s="144"/>
      <c r="L267" s="14"/>
      <c r="M267" s="145"/>
      <c r="N267" s="146" t="s">
        <v>39</v>
      </c>
      <c r="O267" s="147">
        <v>0</v>
      </c>
      <c r="P267" s="147">
        <f t="shared" si="61"/>
        <v>0</v>
      </c>
      <c r="Q267" s="147">
        <v>0</v>
      </c>
      <c r="R267" s="147">
        <f t="shared" si="62"/>
        <v>0</v>
      </c>
      <c r="S267" s="147">
        <v>0</v>
      </c>
      <c r="T267" s="148">
        <f t="shared" si="63"/>
        <v>0</v>
      </c>
      <c r="U267" s="13"/>
      <c r="V267" s="13"/>
      <c r="W267" s="13"/>
      <c r="X267" s="13"/>
      <c r="Y267" s="13"/>
      <c r="Z267" s="13"/>
      <c r="AA267" s="13"/>
      <c r="AB267" s="13"/>
      <c r="AC267" s="13"/>
      <c r="AD267" s="13"/>
      <c r="AE267" s="13"/>
      <c r="AR267" s="149" t="s">
        <v>144</v>
      </c>
      <c r="AT267" s="149" t="s">
        <v>140</v>
      </c>
      <c r="AU267" s="149" t="s">
        <v>18</v>
      </c>
      <c r="AY267" s="2" t="s">
        <v>137</v>
      </c>
      <c r="BE267" s="150">
        <f t="shared" si="64"/>
        <v>0</v>
      </c>
      <c r="BF267" s="150">
        <f t="shared" si="65"/>
        <v>0</v>
      </c>
      <c r="BG267" s="150">
        <f t="shared" si="66"/>
        <v>0</v>
      </c>
      <c r="BH267" s="150">
        <f t="shared" si="67"/>
        <v>0</v>
      </c>
      <c r="BI267" s="150">
        <f t="shared" si="68"/>
        <v>0</v>
      </c>
      <c r="BJ267" s="2" t="s">
        <v>18</v>
      </c>
      <c r="BK267" s="150">
        <f t="shared" si="69"/>
        <v>0</v>
      </c>
      <c r="BL267" s="2" t="s">
        <v>144</v>
      </c>
      <c r="BM267" s="149" t="s">
        <v>2183</v>
      </c>
    </row>
    <row r="268" spans="1:65" s="17" customFormat="1" ht="16.5" customHeight="1">
      <c r="A268" s="13"/>
      <c r="B268" s="142"/>
      <c r="C268" s="226" t="s">
        <v>23</v>
      </c>
      <c r="D268" s="226" t="s">
        <v>140</v>
      </c>
      <c r="E268" s="227" t="s">
        <v>2184</v>
      </c>
      <c r="F268" s="228" t="s">
        <v>1151</v>
      </c>
      <c r="G268" s="229" t="s">
        <v>256</v>
      </c>
      <c r="H268" s="230">
        <v>1</v>
      </c>
      <c r="I268" s="143"/>
      <c r="J268" s="259">
        <f t="shared" si="60"/>
        <v>0</v>
      </c>
      <c r="K268" s="144"/>
      <c r="L268" s="14"/>
      <c r="M268" s="145"/>
      <c r="N268" s="146" t="s">
        <v>39</v>
      </c>
      <c r="O268" s="147">
        <v>0</v>
      </c>
      <c r="P268" s="147">
        <f t="shared" si="61"/>
        <v>0</v>
      </c>
      <c r="Q268" s="147">
        <v>0</v>
      </c>
      <c r="R268" s="147">
        <f t="shared" si="62"/>
        <v>0</v>
      </c>
      <c r="S268" s="147">
        <v>0</v>
      </c>
      <c r="T268" s="148">
        <f t="shared" si="63"/>
        <v>0</v>
      </c>
      <c r="U268" s="13"/>
      <c r="V268" s="13"/>
      <c r="W268" s="13"/>
      <c r="X268" s="13"/>
      <c r="Y268" s="13"/>
      <c r="Z268" s="13"/>
      <c r="AA268" s="13"/>
      <c r="AB268" s="13"/>
      <c r="AC268" s="13"/>
      <c r="AD268" s="13"/>
      <c r="AE268" s="13"/>
      <c r="AR268" s="149" t="s">
        <v>144</v>
      </c>
      <c r="AT268" s="149" t="s">
        <v>140</v>
      </c>
      <c r="AU268" s="149" t="s">
        <v>18</v>
      </c>
      <c r="AY268" s="2" t="s">
        <v>137</v>
      </c>
      <c r="BE268" s="150">
        <f t="shared" si="64"/>
        <v>0</v>
      </c>
      <c r="BF268" s="150">
        <f t="shared" si="65"/>
        <v>0</v>
      </c>
      <c r="BG268" s="150">
        <f t="shared" si="66"/>
        <v>0</v>
      </c>
      <c r="BH268" s="150">
        <f t="shared" si="67"/>
        <v>0</v>
      </c>
      <c r="BI268" s="150">
        <f t="shared" si="68"/>
        <v>0</v>
      </c>
      <c r="BJ268" s="2" t="s">
        <v>18</v>
      </c>
      <c r="BK268" s="150">
        <f t="shared" si="69"/>
        <v>0</v>
      </c>
      <c r="BL268" s="2" t="s">
        <v>144</v>
      </c>
      <c r="BM268" s="149" t="s">
        <v>2185</v>
      </c>
    </row>
    <row r="269" spans="1:65" s="17" customFormat="1" ht="16.5" customHeight="1">
      <c r="A269" s="13"/>
      <c r="B269" s="142"/>
      <c r="C269" s="226" t="s">
        <v>23</v>
      </c>
      <c r="D269" s="226" t="s">
        <v>140</v>
      </c>
      <c r="E269" s="227" t="s">
        <v>1153</v>
      </c>
      <c r="F269" s="228" t="s">
        <v>1154</v>
      </c>
      <c r="G269" s="229" t="s">
        <v>1111</v>
      </c>
      <c r="H269" s="230">
        <v>20</v>
      </c>
      <c r="I269" s="143"/>
      <c r="J269" s="259">
        <f t="shared" si="60"/>
        <v>0</v>
      </c>
      <c r="K269" s="144"/>
      <c r="L269" s="14"/>
      <c r="M269" s="168"/>
      <c r="N269" s="169" t="s">
        <v>39</v>
      </c>
      <c r="O269" s="170">
        <v>0</v>
      </c>
      <c r="P269" s="170">
        <f t="shared" si="61"/>
        <v>0</v>
      </c>
      <c r="Q269" s="170">
        <v>0</v>
      </c>
      <c r="R269" s="170">
        <f t="shared" si="62"/>
        <v>0</v>
      </c>
      <c r="S269" s="170">
        <v>0</v>
      </c>
      <c r="T269" s="171">
        <f t="shared" si="63"/>
        <v>0</v>
      </c>
      <c r="U269" s="13"/>
      <c r="V269" s="13"/>
      <c r="W269" s="13"/>
      <c r="X269" s="13"/>
      <c r="Y269" s="13"/>
      <c r="Z269" s="13"/>
      <c r="AA269" s="13"/>
      <c r="AB269" s="13"/>
      <c r="AC269" s="13"/>
      <c r="AD269" s="13"/>
      <c r="AE269" s="13"/>
      <c r="AR269" s="149" t="s">
        <v>144</v>
      </c>
      <c r="AT269" s="149" t="s">
        <v>140</v>
      </c>
      <c r="AU269" s="149" t="s">
        <v>18</v>
      </c>
      <c r="AY269" s="2" t="s">
        <v>137</v>
      </c>
      <c r="BE269" s="150">
        <f t="shared" si="64"/>
        <v>0</v>
      </c>
      <c r="BF269" s="150">
        <f t="shared" si="65"/>
        <v>0</v>
      </c>
      <c r="BG269" s="150">
        <f t="shared" si="66"/>
        <v>0</v>
      </c>
      <c r="BH269" s="150">
        <f t="shared" si="67"/>
        <v>0</v>
      </c>
      <c r="BI269" s="150">
        <f t="shared" si="68"/>
        <v>0</v>
      </c>
      <c r="BJ269" s="2" t="s">
        <v>18</v>
      </c>
      <c r="BK269" s="150">
        <f t="shared" si="69"/>
        <v>0</v>
      </c>
      <c r="BL269" s="2" t="s">
        <v>144</v>
      </c>
      <c r="BM269" s="149" t="s">
        <v>2186</v>
      </c>
    </row>
    <row r="270" spans="1:65" s="17" customFormat="1" ht="6.95" customHeight="1">
      <c r="A270" s="13"/>
      <c r="B270" s="29"/>
      <c r="C270" s="30"/>
      <c r="D270" s="30"/>
      <c r="E270" s="30"/>
      <c r="F270" s="30"/>
      <c r="G270" s="30"/>
      <c r="H270" s="30"/>
      <c r="I270" s="30"/>
      <c r="J270" s="30"/>
      <c r="K270" s="30"/>
      <c r="L270" s="14"/>
      <c r="M270" s="13"/>
      <c r="O270" s="13"/>
      <c r="P270" s="13"/>
      <c r="Q270" s="13"/>
      <c r="R270" s="13"/>
      <c r="S270" s="13"/>
      <c r="T270" s="13"/>
      <c r="U270" s="13"/>
      <c r="V270" s="13"/>
      <c r="W270" s="13"/>
      <c r="X270" s="13"/>
      <c r="Y270" s="13"/>
      <c r="Z270" s="13"/>
      <c r="AA270" s="13"/>
      <c r="AB270" s="13"/>
      <c r="AC270" s="13"/>
      <c r="AD270" s="13"/>
      <c r="AE270" s="13"/>
    </row>
  </sheetData>
  <sheetProtection sheet="1" objects="1" scenarios="1" selectLockedCells="1"/>
  <autoFilter ref="C128:K269"/>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9"/>
  <sheetViews>
    <sheetView showGridLines="0" topLeftCell="A164" zoomScaleNormal="100" workbookViewId="0">
      <selection activeCell="I138" sqref="I138"/>
    </sheetView>
  </sheetViews>
  <sheetFormatPr defaultColWidth="8.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c r="A1" s="83"/>
    </row>
    <row r="2" spans="1:46" ht="36.950000000000003" customHeight="1">
      <c r="L2" s="261" t="s">
        <v>4</v>
      </c>
      <c r="M2" s="261"/>
      <c r="N2" s="261"/>
      <c r="O2" s="261"/>
      <c r="P2" s="261"/>
      <c r="Q2" s="261"/>
      <c r="R2" s="261"/>
      <c r="S2" s="261"/>
      <c r="T2" s="261"/>
      <c r="U2" s="261"/>
      <c r="V2" s="261"/>
      <c r="AT2" s="2" t="s">
        <v>102</v>
      </c>
    </row>
    <row r="3" spans="1:46" ht="6.95" customHeight="1">
      <c r="B3" s="3"/>
      <c r="C3" s="4"/>
      <c r="D3" s="4"/>
      <c r="E3" s="4"/>
      <c r="F3" s="4"/>
      <c r="G3" s="4"/>
      <c r="H3" s="4"/>
      <c r="I3" s="4"/>
      <c r="J3" s="4"/>
      <c r="K3" s="4"/>
      <c r="L3" s="5"/>
      <c r="AT3" s="2" t="s">
        <v>85</v>
      </c>
    </row>
    <row r="4" spans="1:46" ht="24.95" customHeight="1">
      <c r="B4" s="5"/>
      <c r="D4" s="6" t="s">
        <v>103</v>
      </c>
      <c r="L4" s="5"/>
      <c r="M4" s="84" t="s">
        <v>9</v>
      </c>
      <c r="AT4" s="2" t="s">
        <v>2</v>
      </c>
    </row>
    <row r="5" spans="1:46" ht="6.95" customHeight="1">
      <c r="B5" s="5"/>
      <c r="L5" s="5"/>
    </row>
    <row r="6" spans="1:46" ht="12" customHeight="1">
      <c r="B6" s="5"/>
      <c r="D6" s="10" t="s">
        <v>13</v>
      </c>
      <c r="L6" s="5"/>
    </row>
    <row r="7" spans="1:46" ht="16.5" customHeight="1">
      <c r="B7" s="5"/>
      <c r="E7" s="289" t="str">
        <f>'Rekapitulace stavby'!K6</f>
        <v>Infastruktrura pro elektromobilitu II, část 3 Lokalita Vítkovická</v>
      </c>
      <c r="F7" s="289"/>
      <c r="G7" s="289"/>
      <c r="H7" s="289"/>
      <c r="L7" s="5"/>
    </row>
    <row r="8" spans="1:46" s="17" customFormat="1" ht="12" customHeight="1">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c r="A9" s="13"/>
      <c r="B9" s="14"/>
      <c r="C9" s="13"/>
      <c r="D9" s="13"/>
      <c r="E9" s="271" t="s">
        <v>2187</v>
      </c>
      <c r="F9" s="271"/>
      <c r="G9" s="271"/>
      <c r="H9" s="271"/>
      <c r="I9" s="13"/>
      <c r="J9" s="13"/>
      <c r="K9" s="13"/>
      <c r="L9" s="24"/>
      <c r="S9" s="13"/>
      <c r="T9" s="13"/>
      <c r="U9" s="13"/>
      <c r="V9" s="13"/>
      <c r="W9" s="13"/>
      <c r="X9" s="13"/>
      <c r="Y9" s="13"/>
      <c r="Z9" s="13"/>
      <c r="AA9" s="13"/>
      <c r="AB9" s="13"/>
      <c r="AC9" s="13"/>
      <c r="AD9" s="13"/>
      <c r="AE9" s="13"/>
    </row>
    <row r="10" spans="1:46" s="17" customFormat="1">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c r="A12" s="13"/>
      <c r="B12" s="14"/>
      <c r="C12" s="13"/>
      <c r="D12" s="10" t="s">
        <v>19</v>
      </c>
      <c r="E12" s="13"/>
      <c r="F12" s="11" t="s">
        <v>20</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c r="A27" s="86"/>
      <c r="B27" s="87"/>
      <c r="C27" s="86"/>
      <c r="D27" s="86"/>
      <c r="E27" s="264"/>
      <c r="F27" s="264"/>
      <c r="G27" s="264"/>
      <c r="H27" s="264"/>
      <c r="I27" s="86"/>
      <c r="J27" s="86"/>
      <c r="K27" s="86"/>
      <c r="L27" s="88"/>
      <c r="S27" s="86"/>
      <c r="T27" s="86"/>
      <c r="U27" s="86"/>
      <c r="V27" s="86"/>
      <c r="W27" s="86"/>
      <c r="X27" s="86"/>
      <c r="Y27" s="86"/>
      <c r="Z27" s="86"/>
      <c r="AA27" s="86"/>
      <c r="AB27" s="86"/>
      <c r="AC27" s="86"/>
      <c r="AD27" s="86"/>
      <c r="AE27" s="86"/>
    </row>
    <row r="28" spans="1:31" s="17" customFormat="1" ht="6.95" customHeight="1">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c r="A30" s="13"/>
      <c r="B30" s="14"/>
      <c r="C30" s="13"/>
      <c r="D30" s="90" t="s">
        <v>34</v>
      </c>
      <c r="E30" s="13"/>
      <c r="F30" s="13"/>
      <c r="G30" s="13"/>
      <c r="H30" s="13"/>
      <c r="I30" s="13"/>
      <c r="J30" s="91">
        <f>ROUND(J127, 2)</f>
        <v>0</v>
      </c>
      <c r="K30" s="13"/>
      <c r="L30" s="24"/>
      <c r="S30" s="13"/>
      <c r="T30" s="13"/>
      <c r="U30" s="13"/>
      <c r="V30" s="13"/>
      <c r="W30" s="13"/>
      <c r="X30" s="13"/>
      <c r="Y30" s="13"/>
      <c r="Z30" s="13"/>
      <c r="AA30" s="13"/>
      <c r="AB30" s="13"/>
      <c r="AC30" s="13"/>
      <c r="AD30" s="13"/>
      <c r="AE30" s="13"/>
    </row>
    <row r="31" spans="1:31" s="17" customFormat="1" ht="6.95" customHeight="1">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c r="A33" s="13"/>
      <c r="B33" s="14"/>
      <c r="C33" s="13"/>
      <c r="D33" s="93" t="s">
        <v>38</v>
      </c>
      <c r="E33" s="10" t="s">
        <v>39</v>
      </c>
      <c r="F33" s="94">
        <f>ROUND((SUM(BE127:BE248)),  2)</f>
        <v>0</v>
      </c>
      <c r="G33" s="13"/>
      <c r="H33" s="13"/>
      <c r="I33" s="95">
        <v>0.21</v>
      </c>
      <c r="J33" s="94">
        <f>ROUND(((SUM(BE127:BE248))*I33),  2)</f>
        <v>0</v>
      </c>
      <c r="K33" s="13"/>
      <c r="L33" s="24"/>
      <c r="S33" s="13"/>
      <c r="T33" s="13"/>
      <c r="U33" s="13"/>
      <c r="V33" s="13"/>
      <c r="W33" s="13"/>
      <c r="X33" s="13"/>
      <c r="Y33" s="13"/>
      <c r="Z33" s="13"/>
      <c r="AA33" s="13"/>
      <c r="AB33" s="13"/>
      <c r="AC33" s="13"/>
      <c r="AD33" s="13"/>
      <c r="AE33" s="13"/>
    </row>
    <row r="34" spans="1:31" s="17" customFormat="1" ht="14.45" customHeight="1">
      <c r="A34" s="13"/>
      <c r="B34" s="14"/>
      <c r="C34" s="13"/>
      <c r="D34" s="13"/>
      <c r="E34" s="10" t="s">
        <v>40</v>
      </c>
      <c r="F34" s="94">
        <f>ROUND((SUM(BF127:BF248)),  2)</f>
        <v>0</v>
      </c>
      <c r="G34" s="13"/>
      <c r="H34" s="13"/>
      <c r="I34" s="95">
        <v>0.15</v>
      </c>
      <c r="J34" s="94">
        <f>ROUND(((SUM(BF127:BF248))*I34),  2)</f>
        <v>0</v>
      </c>
      <c r="K34" s="13"/>
      <c r="L34" s="24"/>
      <c r="S34" s="13"/>
      <c r="T34" s="13"/>
      <c r="U34" s="13"/>
      <c r="V34" s="13"/>
      <c r="W34" s="13"/>
      <c r="X34" s="13"/>
      <c r="Y34" s="13"/>
      <c r="Z34" s="13"/>
      <c r="AA34" s="13"/>
      <c r="AB34" s="13"/>
      <c r="AC34" s="13"/>
      <c r="AD34" s="13"/>
      <c r="AE34" s="13"/>
    </row>
    <row r="35" spans="1:31" s="17" customFormat="1" ht="14.45" hidden="1" customHeight="1">
      <c r="A35" s="13"/>
      <c r="B35" s="14"/>
      <c r="C35" s="13"/>
      <c r="D35" s="13"/>
      <c r="E35" s="10" t="s">
        <v>41</v>
      </c>
      <c r="F35" s="94">
        <f>ROUND((SUM(BG127:BG248)),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c r="A36" s="13"/>
      <c r="B36" s="14"/>
      <c r="C36" s="13"/>
      <c r="D36" s="13"/>
      <c r="E36" s="10" t="s">
        <v>42</v>
      </c>
      <c r="F36" s="94">
        <f>ROUND((SUM(BH127:BH248)),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c r="A37" s="13"/>
      <c r="B37" s="14"/>
      <c r="C37" s="13"/>
      <c r="D37" s="13"/>
      <c r="E37" s="10" t="s">
        <v>43</v>
      </c>
      <c r="F37" s="94">
        <f>ROUND((SUM(BI127:BI248)),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c r="B41" s="5"/>
      <c r="L41" s="5"/>
    </row>
    <row r="42" spans="1:31" ht="14.45" customHeight="1">
      <c r="B42" s="5"/>
      <c r="L42" s="5"/>
    </row>
    <row r="43" spans="1:31" ht="14.45" customHeight="1">
      <c r="B43" s="5"/>
      <c r="L43" s="5"/>
    </row>
    <row r="44" spans="1:31" ht="14.45" customHeight="1">
      <c r="B44" s="5"/>
      <c r="L44" s="5"/>
    </row>
    <row r="45" spans="1:31" ht="14.45" customHeight="1">
      <c r="B45" s="5"/>
      <c r="L45" s="5"/>
    </row>
    <row r="46" spans="1:31" ht="14.45" customHeight="1">
      <c r="B46" s="5"/>
      <c r="L46" s="5"/>
    </row>
    <row r="47" spans="1:31" ht="14.45" customHeight="1">
      <c r="B47" s="5"/>
      <c r="L47" s="5"/>
    </row>
    <row r="48" spans="1:31" ht="14.45" customHeight="1">
      <c r="B48" s="5"/>
      <c r="L48" s="5"/>
    </row>
    <row r="49" spans="1:31" ht="14.45" customHeight="1">
      <c r="B49" s="5"/>
      <c r="L49" s="5"/>
    </row>
    <row r="50" spans="1:31" s="17" customFormat="1" ht="14.45" customHeight="1">
      <c r="B50" s="24"/>
      <c r="D50" s="25" t="s">
        <v>47</v>
      </c>
      <c r="E50" s="26"/>
      <c r="F50" s="26"/>
      <c r="G50" s="25" t="s">
        <v>48</v>
      </c>
      <c r="H50" s="26"/>
      <c r="I50" s="26"/>
      <c r="J50" s="26"/>
      <c r="K50" s="26"/>
      <c r="L50" s="24"/>
    </row>
    <row r="51" spans="1:31">
      <c r="B51" s="5"/>
      <c r="L51" s="5"/>
    </row>
    <row r="52" spans="1:31">
      <c r="B52" s="5"/>
      <c r="L52" s="5"/>
    </row>
    <row r="53" spans="1:31">
      <c r="B53" s="5"/>
      <c r="L53" s="5"/>
    </row>
    <row r="54" spans="1:31">
      <c r="B54" s="5"/>
      <c r="L54" s="5"/>
    </row>
    <row r="55" spans="1:31">
      <c r="B55" s="5"/>
      <c r="L55" s="5"/>
    </row>
    <row r="56" spans="1:31">
      <c r="B56" s="5"/>
      <c r="L56" s="5"/>
    </row>
    <row r="57" spans="1:31">
      <c r="B57" s="5"/>
      <c r="L57" s="5"/>
    </row>
    <row r="58" spans="1:31">
      <c r="B58" s="5"/>
      <c r="L58" s="5"/>
    </row>
    <row r="59" spans="1:31">
      <c r="B59" s="5"/>
      <c r="L59" s="5"/>
    </row>
    <row r="60" spans="1:31">
      <c r="B60" s="5"/>
      <c r="L60" s="5"/>
    </row>
    <row r="61" spans="1:31" s="17" customFormat="1" ht="12.7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c r="B62" s="5"/>
      <c r="L62" s="5"/>
    </row>
    <row r="63" spans="1:31">
      <c r="B63" s="5"/>
      <c r="L63" s="5"/>
    </row>
    <row r="64" spans="1:31">
      <c r="B64" s="5"/>
      <c r="L64" s="5"/>
    </row>
    <row r="65" spans="1:31" s="17" customFormat="1" ht="12.7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c r="B66" s="5"/>
      <c r="L66" s="5"/>
    </row>
    <row r="67" spans="1:31">
      <c r="B67" s="5"/>
      <c r="L67" s="5"/>
    </row>
    <row r="68" spans="1:31">
      <c r="B68" s="5"/>
      <c r="L68" s="5"/>
    </row>
    <row r="69" spans="1:31">
      <c r="B69" s="5"/>
      <c r="L69" s="5"/>
    </row>
    <row r="70" spans="1:31">
      <c r="B70" s="5"/>
      <c r="L70" s="5"/>
    </row>
    <row r="71" spans="1:31">
      <c r="B71" s="5"/>
      <c r="L71" s="5"/>
    </row>
    <row r="72" spans="1:31">
      <c r="B72" s="5"/>
      <c r="L72" s="5"/>
    </row>
    <row r="73" spans="1:31">
      <c r="B73" s="5"/>
      <c r="L73" s="5"/>
    </row>
    <row r="74" spans="1:31">
      <c r="B74" s="5"/>
      <c r="L74" s="5"/>
    </row>
    <row r="75" spans="1:31">
      <c r="B75" s="5"/>
      <c r="L75" s="5"/>
    </row>
    <row r="76" spans="1:31" s="17" customFormat="1" ht="12.7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c r="A87" s="13"/>
      <c r="B87" s="14"/>
      <c r="C87" s="13"/>
      <c r="D87" s="13"/>
      <c r="E87" s="271" t="str">
        <f>E9</f>
        <v>05 - IO 03 VHS - Dešťová kanalizace</v>
      </c>
      <c r="F87" s="271"/>
      <c r="G87" s="271"/>
      <c r="H87" s="271"/>
      <c r="I87" s="13"/>
      <c r="J87" s="13"/>
      <c r="K87" s="13"/>
      <c r="L87" s="24"/>
      <c r="S87" s="13"/>
      <c r="T87" s="13"/>
      <c r="U87" s="13"/>
      <c r="V87" s="13"/>
      <c r="W87" s="13"/>
      <c r="X87" s="13"/>
      <c r="Y87" s="13"/>
      <c r="Z87" s="13"/>
      <c r="AA87" s="13"/>
      <c r="AB87" s="13"/>
      <c r="AC87" s="13"/>
      <c r="AD87" s="13"/>
      <c r="AE87" s="13"/>
    </row>
    <row r="88" spans="1:47" s="17" customFormat="1" ht="6.95" customHeight="1">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c r="A89" s="13"/>
      <c r="B89" s="14"/>
      <c r="C89" s="10" t="s">
        <v>19</v>
      </c>
      <c r="D89" s="13"/>
      <c r="E89" s="13"/>
      <c r="F89" s="11" t="str">
        <f>F12</f>
        <v>Ostrava - DPO Vítkovická</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c r="A96" s="13"/>
      <c r="B96" s="14"/>
      <c r="C96" s="107" t="s">
        <v>111</v>
      </c>
      <c r="D96" s="13"/>
      <c r="E96" s="13"/>
      <c r="F96" s="13"/>
      <c r="G96" s="13"/>
      <c r="H96" s="13"/>
      <c r="I96" s="13"/>
      <c r="J96" s="91">
        <f>J127</f>
        <v>0</v>
      </c>
      <c r="K96" s="13"/>
      <c r="L96" s="24"/>
      <c r="S96" s="13"/>
      <c r="T96" s="13"/>
      <c r="U96" s="13"/>
      <c r="V96" s="13"/>
      <c r="W96" s="13"/>
      <c r="X96" s="13"/>
      <c r="Y96" s="13"/>
      <c r="Z96" s="13"/>
      <c r="AA96" s="13"/>
      <c r="AB96" s="13"/>
      <c r="AC96" s="13"/>
      <c r="AD96" s="13"/>
      <c r="AE96" s="13"/>
      <c r="AU96" s="2" t="s">
        <v>112</v>
      </c>
    </row>
    <row r="97" spans="1:31" s="108" customFormat="1" ht="24.95" customHeight="1">
      <c r="B97" s="109"/>
      <c r="D97" s="110" t="s">
        <v>113</v>
      </c>
      <c r="E97" s="111"/>
      <c r="F97" s="111"/>
      <c r="G97" s="111"/>
      <c r="H97" s="111"/>
      <c r="I97" s="111"/>
      <c r="J97" s="112">
        <f>J128</f>
        <v>0</v>
      </c>
      <c r="L97" s="109"/>
    </row>
    <row r="98" spans="1:31" s="73" customFormat="1" ht="19.899999999999999" customHeight="1">
      <c r="B98" s="113"/>
      <c r="D98" s="114" t="s">
        <v>114</v>
      </c>
      <c r="E98" s="115"/>
      <c r="F98" s="115"/>
      <c r="G98" s="115"/>
      <c r="H98" s="115"/>
      <c r="I98" s="115"/>
      <c r="J98" s="116">
        <f>J129</f>
        <v>0</v>
      </c>
      <c r="L98" s="113"/>
    </row>
    <row r="99" spans="1:31" s="73" customFormat="1" ht="19.899999999999999" customHeight="1">
      <c r="B99" s="113"/>
      <c r="D99" s="114" t="s">
        <v>115</v>
      </c>
      <c r="E99" s="115"/>
      <c r="F99" s="115"/>
      <c r="G99" s="115"/>
      <c r="H99" s="115"/>
      <c r="I99" s="115"/>
      <c r="J99" s="116">
        <f>J186</f>
        <v>0</v>
      </c>
      <c r="L99" s="113"/>
    </row>
    <row r="100" spans="1:31" s="73" customFormat="1" ht="19.899999999999999" customHeight="1">
      <c r="B100" s="113"/>
      <c r="D100" s="114" t="s">
        <v>591</v>
      </c>
      <c r="E100" s="115"/>
      <c r="F100" s="115"/>
      <c r="G100" s="115"/>
      <c r="H100" s="115"/>
      <c r="I100" s="115"/>
      <c r="J100" s="116">
        <f>J198</f>
        <v>0</v>
      </c>
      <c r="L100" s="113"/>
    </row>
    <row r="101" spans="1:31" s="73" customFormat="1" ht="19.899999999999999" customHeight="1">
      <c r="B101" s="113"/>
      <c r="D101" s="114" t="s">
        <v>360</v>
      </c>
      <c r="E101" s="115"/>
      <c r="F101" s="115"/>
      <c r="G101" s="115"/>
      <c r="H101" s="115"/>
      <c r="I101" s="115"/>
      <c r="J101" s="116">
        <f>J207</f>
        <v>0</v>
      </c>
      <c r="L101" s="113"/>
    </row>
    <row r="102" spans="1:31" s="73" customFormat="1" ht="19.899999999999999" customHeight="1">
      <c r="B102" s="113"/>
      <c r="D102" s="114" t="s">
        <v>118</v>
      </c>
      <c r="E102" s="115"/>
      <c r="F102" s="115"/>
      <c r="G102" s="115"/>
      <c r="H102" s="115"/>
      <c r="I102" s="115"/>
      <c r="J102" s="116">
        <f>J219</f>
        <v>0</v>
      </c>
      <c r="L102" s="113"/>
    </row>
    <row r="103" spans="1:31" s="108" customFormat="1" ht="24.95" customHeight="1">
      <c r="B103" s="109"/>
      <c r="D103" s="110" t="s">
        <v>592</v>
      </c>
      <c r="E103" s="111"/>
      <c r="F103" s="111"/>
      <c r="G103" s="111"/>
      <c r="H103" s="111"/>
      <c r="I103" s="111"/>
      <c r="J103" s="112">
        <f>J225</f>
        <v>0</v>
      </c>
      <c r="L103" s="109"/>
    </row>
    <row r="104" spans="1:31" s="73" customFormat="1" ht="19.899999999999999" customHeight="1">
      <c r="B104" s="113"/>
      <c r="D104" s="114" t="s">
        <v>2188</v>
      </c>
      <c r="E104" s="115"/>
      <c r="F104" s="115"/>
      <c r="G104" s="115"/>
      <c r="H104" s="115"/>
      <c r="I104" s="115"/>
      <c r="J104" s="116">
        <f>J226</f>
        <v>0</v>
      </c>
      <c r="L104" s="113"/>
    </row>
    <row r="105" spans="1:31" s="108" customFormat="1" ht="24.95" customHeight="1">
      <c r="B105" s="109"/>
      <c r="D105" s="110" t="s">
        <v>119</v>
      </c>
      <c r="E105" s="111"/>
      <c r="F105" s="111"/>
      <c r="G105" s="111"/>
      <c r="H105" s="111"/>
      <c r="I105" s="111"/>
      <c r="J105" s="112">
        <f>J240</f>
        <v>0</v>
      </c>
      <c r="L105" s="109"/>
    </row>
    <row r="106" spans="1:31" s="73" customFormat="1" ht="19.899999999999999" customHeight="1">
      <c r="B106" s="113"/>
      <c r="D106" s="114" t="s">
        <v>120</v>
      </c>
      <c r="E106" s="115"/>
      <c r="F106" s="115"/>
      <c r="G106" s="115"/>
      <c r="H106" s="115"/>
      <c r="I106" s="115"/>
      <c r="J106" s="116">
        <f>J241</f>
        <v>0</v>
      </c>
      <c r="L106" s="113"/>
    </row>
    <row r="107" spans="1:31" s="73" customFormat="1" ht="19.899999999999999" customHeight="1">
      <c r="B107" s="113"/>
      <c r="D107" s="114" t="s">
        <v>121</v>
      </c>
      <c r="E107" s="115"/>
      <c r="F107" s="115"/>
      <c r="G107" s="115"/>
      <c r="H107" s="115"/>
      <c r="I107" s="115"/>
      <c r="J107" s="116">
        <f>J246</f>
        <v>0</v>
      </c>
      <c r="L107" s="113"/>
    </row>
    <row r="108" spans="1:31" s="17" customFormat="1" ht="21.95" customHeight="1">
      <c r="A108" s="13"/>
      <c r="B108" s="14"/>
      <c r="C108" s="13"/>
      <c r="D108" s="13"/>
      <c r="E108" s="13"/>
      <c r="F108" s="13"/>
      <c r="G108" s="13"/>
      <c r="H108" s="13"/>
      <c r="I108" s="13"/>
      <c r="J108" s="13"/>
      <c r="K108" s="13"/>
      <c r="L108" s="24"/>
      <c r="S108" s="13"/>
      <c r="T108" s="13"/>
      <c r="U108" s="13"/>
      <c r="V108" s="13"/>
      <c r="W108" s="13"/>
      <c r="X108" s="13"/>
      <c r="Y108" s="13"/>
      <c r="Z108" s="13"/>
      <c r="AA108" s="13"/>
      <c r="AB108" s="13"/>
      <c r="AC108" s="13"/>
      <c r="AD108" s="13"/>
      <c r="AE108" s="13"/>
    </row>
    <row r="109" spans="1:31" s="17" customFormat="1" ht="6.95" customHeight="1">
      <c r="A109" s="13"/>
      <c r="B109" s="29"/>
      <c r="C109" s="30"/>
      <c r="D109" s="30"/>
      <c r="E109" s="30"/>
      <c r="F109" s="30"/>
      <c r="G109" s="30"/>
      <c r="H109" s="30"/>
      <c r="I109" s="30"/>
      <c r="J109" s="30"/>
      <c r="K109" s="30"/>
      <c r="L109" s="24"/>
      <c r="S109" s="13"/>
      <c r="T109" s="13"/>
      <c r="U109" s="13"/>
      <c r="V109" s="13"/>
      <c r="W109" s="13"/>
      <c r="X109" s="13"/>
      <c r="Y109" s="13"/>
      <c r="Z109" s="13"/>
      <c r="AA109" s="13"/>
      <c r="AB109" s="13"/>
      <c r="AC109" s="13"/>
      <c r="AD109" s="13"/>
      <c r="AE109" s="13"/>
    </row>
    <row r="113" spans="1:63" s="17" customFormat="1" ht="6.95" customHeight="1">
      <c r="A113" s="13"/>
      <c r="B113" s="31"/>
      <c r="C113" s="32"/>
      <c r="D113" s="32"/>
      <c r="E113" s="32"/>
      <c r="F113" s="32"/>
      <c r="G113" s="32"/>
      <c r="H113" s="32"/>
      <c r="I113" s="32"/>
      <c r="J113" s="32"/>
      <c r="K113" s="32"/>
      <c r="L113" s="24"/>
      <c r="S113" s="13"/>
      <c r="T113" s="13"/>
      <c r="U113" s="13"/>
      <c r="V113" s="13"/>
      <c r="W113" s="13"/>
      <c r="X113" s="13"/>
      <c r="Y113" s="13"/>
      <c r="Z113" s="13"/>
      <c r="AA113" s="13"/>
      <c r="AB113" s="13"/>
      <c r="AC113" s="13"/>
      <c r="AD113" s="13"/>
      <c r="AE113" s="13"/>
    </row>
    <row r="114" spans="1:63" s="17" customFormat="1" ht="24.95" customHeight="1">
      <c r="A114" s="13"/>
      <c r="B114" s="14"/>
      <c r="C114" s="6" t="s">
        <v>122</v>
      </c>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6.95" customHeight="1">
      <c r="A115" s="13"/>
      <c r="B115" s="14"/>
      <c r="C115" s="13"/>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2" customHeight="1">
      <c r="A116" s="13"/>
      <c r="B116" s="14"/>
      <c r="C116" s="10" t="s">
        <v>13</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63" s="17" customFormat="1" ht="16.5" customHeight="1">
      <c r="A117" s="13"/>
      <c r="B117" s="14"/>
      <c r="C117" s="13"/>
      <c r="D117" s="13"/>
      <c r="E117" s="289" t="str">
        <f>E7</f>
        <v>Infastruktrura pro elektromobilitu II, část 3 Lokalita Vítkovická</v>
      </c>
      <c r="F117" s="289"/>
      <c r="G117" s="289"/>
      <c r="H117" s="289"/>
      <c r="I117" s="13"/>
      <c r="J117" s="13"/>
      <c r="K117" s="13"/>
      <c r="L117" s="24"/>
      <c r="S117" s="13"/>
      <c r="T117" s="13"/>
      <c r="U117" s="13"/>
      <c r="V117" s="13"/>
      <c r="W117" s="13"/>
      <c r="X117" s="13"/>
      <c r="Y117" s="13"/>
      <c r="Z117" s="13"/>
      <c r="AA117" s="13"/>
      <c r="AB117" s="13"/>
      <c r="AC117" s="13"/>
      <c r="AD117" s="13"/>
      <c r="AE117" s="13"/>
    </row>
    <row r="118" spans="1:63" s="17" customFormat="1" ht="12" customHeight="1">
      <c r="A118" s="13"/>
      <c r="B118" s="14"/>
      <c r="C118" s="10" t="s">
        <v>104</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63" s="17" customFormat="1" ht="16.5" customHeight="1">
      <c r="A119" s="13"/>
      <c r="B119" s="14"/>
      <c r="C119" s="13"/>
      <c r="D119" s="13"/>
      <c r="E119" s="271" t="str">
        <f>E9</f>
        <v>05 - IO 03 VHS - Dešťová kanalizace</v>
      </c>
      <c r="F119" s="271"/>
      <c r="G119" s="271"/>
      <c r="H119" s="271"/>
      <c r="I119" s="13"/>
      <c r="J119" s="13"/>
      <c r="K119" s="13"/>
      <c r="L119" s="24"/>
      <c r="S119" s="13"/>
      <c r="T119" s="13"/>
      <c r="U119" s="13"/>
      <c r="V119" s="13"/>
      <c r="W119" s="13"/>
      <c r="X119" s="13"/>
      <c r="Y119" s="13"/>
      <c r="Z119" s="13"/>
      <c r="AA119" s="13"/>
      <c r="AB119" s="13"/>
      <c r="AC119" s="13"/>
      <c r="AD119" s="13"/>
      <c r="AE119" s="13"/>
    </row>
    <row r="120" spans="1:63" s="17" customFormat="1" ht="6.95" customHeight="1">
      <c r="A120" s="13"/>
      <c r="B120" s="14"/>
      <c r="C120" s="13"/>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63" s="17" customFormat="1" ht="12" customHeight="1">
      <c r="A121" s="13"/>
      <c r="B121" s="14"/>
      <c r="C121" s="10" t="s">
        <v>19</v>
      </c>
      <c r="D121" s="13"/>
      <c r="E121" s="13"/>
      <c r="F121" s="11" t="str">
        <f>F12</f>
        <v>Ostrava - DPO Vítkovická</v>
      </c>
      <c r="G121" s="13"/>
      <c r="H121" s="13"/>
      <c r="I121" s="10" t="s">
        <v>21</v>
      </c>
      <c r="J121" s="85" t="str">
        <f>IF(J12="","",J12)</f>
        <v>18. 3. 2022</v>
      </c>
      <c r="K121" s="13"/>
      <c r="L121" s="24"/>
      <c r="S121" s="13"/>
      <c r="T121" s="13"/>
      <c r="U121" s="13"/>
      <c r="V121" s="13"/>
      <c r="W121" s="13"/>
      <c r="X121" s="13"/>
      <c r="Y121" s="13"/>
      <c r="Z121" s="13"/>
      <c r="AA121" s="13"/>
      <c r="AB121" s="13"/>
      <c r="AC121" s="13"/>
      <c r="AD121" s="13"/>
      <c r="AE121" s="13"/>
    </row>
    <row r="122" spans="1:63" s="17" customFormat="1" ht="6.95" customHeight="1">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63" s="17" customFormat="1" ht="15.2" customHeight="1">
      <c r="A123" s="13"/>
      <c r="B123" s="14"/>
      <c r="C123" s="10" t="s">
        <v>25</v>
      </c>
      <c r="D123" s="13"/>
      <c r="E123" s="13"/>
      <c r="F123" s="11" t="str">
        <f>E15</f>
        <v xml:space="preserve"> </v>
      </c>
      <c r="G123" s="13"/>
      <c r="H123" s="13"/>
      <c r="I123" s="10" t="s">
        <v>30</v>
      </c>
      <c r="J123" s="104" t="str">
        <f>E21</f>
        <v xml:space="preserve"> </v>
      </c>
      <c r="K123" s="13"/>
      <c r="L123" s="24"/>
      <c r="S123" s="13"/>
      <c r="T123" s="13"/>
      <c r="U123" s="13"/>
      <c r="V123" s="13"/>
      <c r="W123" s="13"/>
      <c r="X123" s="13"/>
      <c r="Y123" s="13"/>
      <c r="Z123" s="13"/>
      <c r="AA123" s="13"/>
      <c r="AB123" s="13"/>
      <c r="AC123" s="13"/>
      <c r="AD123" s="13"/>
      <c r="AE123" s="13"/>
    </row>
    <row r="124" spans="1:63" s="17" customFormat="1" ht="15.2" customHeight="1">
      <c r="A124" s="13"/>
      <c r="B124" s="14"/>
      <c r="C124" s="10" t="s">
        <v>29</v>
      </c>
      <c r="D124" s="13"/>
      <c r="E124" s="13"/>
      <c r="F124" s="11" t="str">
        <f>IF(E18="","",E18)</f>
        <v xml:space="preserve"> </v>
      </c>
      <c r="G124" s="13"/>
      <c r="H124" s="13"/>
      <c r="I124" s="10" t="s">
        <v>32</v>
      </c>
      <c r="J124" s="104" t="str">
        <f>E24</f>
        <v xml:space="preserve"> </v>
      </c>
      <c r="K124" s="13"/>
      <c r="L124" s="24"/>
      <c r="S124" s="13"/>
      <c r="T124" s="13"/>
      <c r="U124" s="13"/>
      <c r="V124" s="13"/>
      <c r="W124" s="13"/>
      <c r="X124" s="13"/>
      <c r="Y124" s="13"/>
      <c r="Z124" s="13"/>
      <c r="AA124" s="13"/>
      <c r="AB124" s="13"/>
      <c r="AC124" s="13"/>
      <c r="AD124" s="13"/>
      <c r="AE124" s="13"/>
    </row>
    <row r="125" spans="1:63" s="17" customFormat="1" ht="10.35" customHeight="1">
      <c r="A125" s="13"/>
      <c r="B125" s="14"/>
      <c r="C125" s="13"/>
      <c r="D125" s="13"/>
      <c r="E125" s="13"/>
      <c r="F125" s="13"/>
      <c r="G125" s="13"/>
      <c r="H125" s="13"/>
      <c r="I125" s="13"/>
      <c r="J125" s="13"/>
      <c r="K125" s="13"/>
      <c r="L125" s="24"/>
      <c r="S125" s="13"/>
      <c r="T125" s="13"/>
      <c r="U125" s="13"/>
      <c r="V125" s="13"/>
      <c r="W125" s="13"/>
      <c r="X125" s="13"/>
      <c r="Y125" s="13"/>
      <c r="Z125" s="13"/>
      <c r="AA125" s="13"/>
      <c r="AB125" s="13"/>
      <c r="AC125" s="13"/>
      <c r="AD125" s="13"/>
      <c r="AE125" s="13"/>
    </row>
    <row r="126" spans="1:63" s="124" customFormat="1" ht="29.25" customHeight="1">
      <c r="A126" s="117"/>
      <c r="B126" s="118"/>
      <c r="C126" s="119" t="s">
        <v>123</v>
      </c>
      <c r="D126" s="120" t="s">
        <v>59</v>
      </c>
      <c r="E126" s="120" t="s">
        <v>55</v>
      </c>
      <c r="F126" s="120" t="s">
        <v>56</v>
      </c>
      <c r="G126" s="120" t="s">
        <v>124</v>
      </c>
      <c r="H126" s="120" t="s">
        <v>125</v>
      </c>
      <c r="I126" s="120" t="s">
        <v>126</v>
      </c>
      <c r="J126" s="121" t="s">
        <v>110</v>
      </c>
      <c r="K126" s="122" t="s">
        <v>127</v>
      </c>
      <c r="L126" s="123"/>
      <c r="M126" s="45"/>
      <c r="N126" s="46" t="s">
        <v>38</v>
      </c>
      <c r="O126" s="46" t="s">
        <v>128</v>
      </c>
      <c r="P126" s="46" t="s">
        <v>129</v>
      </c>
      <c r="Q126" s="46" t="s">
        <v>130</v>
      </c>
      <c r="R126" s="46" t="s">
        <v>131</v>
      </c>
      <c r="S126" s="46" t="s">
        <v>132</v>
      </c>
      <c r="T126" s="47" t="s">
        <v>133</v>
      </c>
      <c r="U126" s="117"/>
      <c r="V126" s="117"/>
      <c r="W126" s="117"/>
      <c r="X126" s="117"/>
      <c r="Y126" s="117"/>
      <c r="Z126" s="117"/>
      <c r="AA126" s="117"/>
      <c r="AB126" s="117"/>
      <c r="AC126" s="117"/>
      <c r="AD126" s="117"/>
      <c r="AE126" s="117"/>
    </row>
    <row r="127" spans="1:63" s="17" customFormat="1" ht="22.9" customHeight="1">
      <c r="A127" s="13"/>
      <c r="B127" s="14"/>
      <c r="C127" s="53" t="s">
        <v>134</v>
      </c>
      <c r="D127" s="13"/>
      <c r="E127" s="13"/>
      <c r="F127" s="13"/>
      <c r="G127" s="13"/>
      <c r="H127" s="13"/>
      <c r="I127" s="13"/>
      <c r="J127" s="125">
        <f>BK127</f>
        <v>0</v>
      </c>
      <c r="K127" s="13"/>
      <c r="L127" s="14"/>
      <c r="M127" s="48"/>
      <c r="N127" s="39"/>
      <c r="O127" s="49"/>
      <c r="P127" s="126">
        <f>P128+P225+P240</f>
        <v>1388.099757</v>
      </c>
      <c r="Q127" s="49"/>
      <c r="R127" s="126">
        <f>R128+R225+R240</f>
        <v>346.08026999999998</v>
      </c>
      <c r="S127" s="49"/>
      <c r="T127" s="127">
        <f>T128+T225+T240</f>
        <v>0</v>
      </c>
      <c r="U127" s="13"/>
      <c r="V127" s="13"/>
      <c r="W127" s="13"/>
      <c r="X127" s="13"/>
      <c r="Y127" s="13"/>
      <c r="Z127" s="13"/>
      <c r="AA127" s="13"/>
      <c r="AB127" s="13"/>
      <c r="AC127" s="13"/>
      <c r="AD127" s="13"/>
      <c r="AE127" s="13"/>
      <c r="AT127" s="2" t="s">
        <v>73</v>
      </c>
      <c r="AU127" s="2" t="s">
        <v>112</v>
      </c>
      <c r="BK127" s="128">
        <f>BK128+BK225+BK240</f>
        <v>0</v>
      </c>
    </row>
    <row r="128" spans="1:63" s="129" customFormat="1" ht="25.9" customHeight="1">
      <c r="B128" s="130"/>
      <c r="D128" s="131" t="s">
        <v>73</v>
      </c>
      <c r="E128" s="132" t="s">
        <v>135</v>
      </c>
      <c r="F128" s="132" t="s">
        <v>136</v>
      </c>
      <c r="J128" s="133">
        <f>BK128</f>
        <v>0</v>
      </c>
      <c r="L128" s="130"/>
      <c r="M128" s="134"/>
      <c r="N128" s="135"/>
      <c r="O128" s="135"/>
      <c r="P128" s="136">
        <f>P129+P186+P198+P207+P219</f>
        <v>1376.117757</v>
      </c>
      <c r="Q128" s="135"/>
      <c r="R128" s="136">
        <f>R129+R186+R198+R207+R219</f>
        <v>345.99583999999999</v>
      </c>
      <c r="S128" s="135"/>
      <c r="T128" s="137">
        <f>T129+T186+T198+T207+T219</f>
        <v>0</v>
      </c>
      <c r="AR128" s="131" t="s">
        <v>18</v>
      </c>
      <c r="AT128" s="138" t="s">
        <v>73</v>
      </c>
      <c r="AU128" s="138" t="s">
        <v>74</v>
      </c>
      <c r="AY128" s="131" t="s">
        <v>137</v>
      </c>
      <c r="BK128" s="139">
        <f>BK129+BK186+BK198+BK207+BK219</f>
        <v>0</v>
      </c>
    </row>
    <row r="129" spans="1:65" s="129" customFormat="1" ht="22.9" customHeight="1">
      <c r="B129" s="130"/>
      <c r="D129" s="131" t="s">
        <v>73</v>
      </c>
      <c r="E129" s="140" t="s">
        <v>18</v>
      </c>
      <c r="F129" s="140" t="s">
        <v>138</v>
      </c>
      <c r="J129" s="141">
        <f>BK129</f>
        <v>0</v>
      </c>
      <c r="L129" s="130"/>
      <c r="M129" s="134"/>
      <c r="N129" s="135"/>
      <c r="O129" s="135"/>
      <c r="P129" s="136">
        <f>SUM(P130:P185)</f>
        <v>537.05537699999991</v>
      </c>
      <c r="Q129" s="135"/>
      <c r="R129" s="136">
        <f>SUM(R130:R185)</f>
        <v>298.7962</v>
      </c>
      <c r="S129" s="135"/>
      <c r="T129" s="137">
        <f>SUM(T130:T185)</f>
        <v>0</v>
      </c>
      <c r="AR129" s="131" t="s">
        <v>18</v>
      </c>
      <c r="AT129" s="138" t="s">
        <v>73</v>
      </c>
      <c r="AU129" s="138" t="s">
        <v>18</v>
      </c>
      <c r="AY129" s="131" t="s">
        <v>137</v>
      </c>
      <c r="BK129" s="139">
        <f>SUM(BK130:BK185)</f>
        <v>0</v>
      </c>
    </row>
    <row r="130" spans="1:65" s="17" customFormat="1" ht="24.2" customHeight="1">
      <c r="A130" s="13"/>
      <c r="B130" s="142"/>
      <c r="C130" s="226" t="s">
        <v>18</v>
      </c>
      <c r="D130" s="226" t="s">
        <v>140</v>
      </c>
      <c r="E130" s="227" t="s">
        <v>2189</v>
      </c>
      <c r="F130" s="228" t="s">
        <v>2190</v>
      </c>
      <c r="G130" s="229" t="s">
        <v>143</v>
      </c>
      <c r="H130" s="230">
        <v>178.27</v>
      </c>
      <c r="I130" s="143"/>
      <c r="J130" s="259">
        <f>ROUND(I130*H130,2)</f>
        <v>0</v>
      </c>
      <c r="K130" s="144"/>
      <c r="L130" s="14"/>
      <c r="M130" s="145"/>
      <c r="N130" s="146" t="s">
        <v>39</v>
      </c>
      <c r="O130" s="147">
        <v>0.84399999999999997</v>
      </c>
      <c r="P130" s="147">
        <f>O130*H130</f>
        <v>150.45988</v>
      </c>
      <c r="Q130" s="147">
        <v>0</v>
      </c>
      <c r="R130" s="147">
        <f>Q130*H130</f>
        <v>0</v>
      </c>
      <c r="S130" s="147">
        <v>0</v>
      </c>
      <c r="T130" s="148">
        <f>S130*H130</f>
        <v>0</v>
      </c>
      <c r="U130" s="13"/>
      <c r="V130" s="13"/>
      <c r="W130" s="13"/>
      <c r="X130" s="13"/>
      <c r="Y130" s="13"/>
      <c r="Z130" s="13"/>
      <c r="AA130" s="13"/>
      <c r="AB130" s="13"/>
      <c r="AC130" s="13"/>
      <c r="AD130" s="13"/>
      <c r="AE130" s="13"/>
      <c r="AR130" s="149" t="s">
        <v>144</v>
      </c>
      <c r="AT130" s="149" t="s">
        <v>140</v>
      </c>
      <c r="AU130" s="149" t="s">
        <v>85</v>
      </c>
      <c r="AY130" s="2" t="s">
        <v>137</v>
      </c>
      <c r="BE130" s="150">
        <f>IF(N130="základní",J130,0)</f>
        <v>0</v>
      </c>
      <c r="BF130" s="150">
        <f>IF(N130="snížená",J130,0)</f>
        <v>0</v>
      </c>
      <c r="BG130" s="150">
        <f>IF(N130="zákl. přenesená",J130,0)</f>
        <v>0</v>
      </c>
      <c r="BH130" s="150">
        <f>IF(N130="sníž. přenesená",J130,0)</f>
        <v>0</v>
      </c>
      <c r="BI130" s="150">
        <f>IF(N130="nulová",J130,0)</f>
        <v>0</v>
      </c>
      <c r="BJ130" s="2" t="s">
        <v>18</v>
      </c>
      <c r="BK130" s="150">
        <f>ROUND(I130*H130,2)</f>
        <v>0</v>
      </c>
      <c r="BL130" s="2" t="s">
        <v>144</v>
      </c>
      <c r="BM130" s="149" t="s">
        <v>2191</v>
      </c>
    </row>
    <row r="131" spans="1:65" s="151" customFormat="1">
      <c r="B131" s="152"/>
      <c r="C131" s="232"/>
      <c r="D131" s="233" t="s">
        <v>146</v>
      </c>
      <c r="E131" s="234"/>
      <c r="F131" s="235" t="s">
        <v>2192</v>
      </c>
      <c r="G131" s="232"/>
      <c r="H131" s="236">
        <v>58.29</v>
      </c>
      <c r="I131" s="173"/>
      <c r="J131" s="232"/>
      <c r="L131" s="152"/>
      <c r="M131" s="154"/>
      <c r="N131" s="155"/>
      <c r="O131" s="155"/>
      <c r="P131" s="155"/>
      <c r="Q131" s="155"/>
      <c r="R131" s="155"/>
      <c r="S131" s="155"/>
      <c r="T131" s="156"/>
      <c r="AT131" s="153" t="s">
        <v>146</v>
      </c>
      <c r="AU131" s="153" t="s">
        <v>85</v>
      </c>
      <c r="AV131" s="151" t="s">
        <v>85</v>
      </c>
      <c r="AW131" s="151" t="s">
        <v>31</v>
      </c>
      <c r="AX131" s="151" t="s">
        <v>74</v>
      </c>
      <c r="AY131" s="153" t="s">
        <v>137</v>
      </c>
    </row>
    <row r="132" spans="1:65" s="151" customFormat="1">
      <c r="B132" s="152"/>
      <c r="C132" s="232"/>
      <c r="D132" s="233" t="s">
        <v>146</v>
      </c>
      <c r="E132" s="234"/>
      <c r="F132" s="235" t="s">
        <v>2193</v>
      </c>
      <c r="G132" s="232"/>
      <c r="H132" s="236">
        <v>38.28</v>
      </c>
      <c r="I132" s="173"/>
      <c r="J132" s="232"/>
      <c r="L132" s="152"/>
      <c r="M132" s="154"/>
      <c r="N132" s="155"/>
      <c r="O132" s="155"/>
      <c r="P132" s="155"/>
      <c r="Q132" s="155"/>
      <c r="R132" s="155"/>
      <c r="S132" s="155"/>
      <c r="T132" s="156"/>
      <c r="AT132" s="153" t="s">
        <v>146</v>
      </c>
      <c r="AU132" s="153" t="s">
        <v>85</v>
      </c>
      <c r="AV132" s="151" t="s">
        <v>85</v>
      </c>
      <c r="AW132" s="151" t="s">
        <v>31</v>
      </c>
      <c r="AX132" s="151" t="s">
        <v>74</v>
      </c>
      <c r="AY132" s="153" t="s">
        <v>137</v>
      </c>
    </row>
    <row r="133" spans="1:65" s="151" customFormat="1">
      <c r="B133" s="152"/>
      <c r="C133" s="232"/>
      <c r="D133" s="233" t="s">
        <v>146</v>
      </c>
      <c r="E133" s="234"/>
      <c r="F133" s="235" t="s">
        <v>2194</v>
      </c>
      <c r="G133" s="232"/>
      <c r="H133" s="236">
        <v>1.54</v>
      </c>
      <c r="I133" s="173"/>
      <c r="J133" s="232"/>
      <c r="L133" s="152"/>
      <c r="M133" s="154"/>
      <c r="N133" s="155"/>
      <c r="O133" s="155"/>
      <c r="P133" s="155"/>
      <c r="Q133" s="155"/>
      <c r="R133" s="155"/>
      <c r="S133" s="155"/>
      <c r="T133" s="156"/>
      <c r="AT133" s="153" t="s">
        <v>146</v>
      </c>
      <c r="AU133" s="153" t="s">
        <v>85</v>
      </c>
      <c r="AV133" s="151" t="s">
        <v>85</v>
      </c>
      <c r="AW133" s="151" t="s">
        <v>31</v>
      </c>
      <c r="AX133" s="151" t="s">
        <v>74</v>
      </c>
      <c r="AY133" s="153" t="s">
        <v>137</v>
      </c>
    </row>
    <row r="134" spans="1:65" s="151" customFormat="1">
      <c r="B134" s="152"/>
      <c r="C134" s="232"/>
      <c r="D134" s="233" t="s">
        <v>146</v>
      </c>
      <c r="E134" s="234"/>
      <c r="F134" s="235" t="s">
        <v>2195</v>
      </c>
      <c r="G134" s="232"/>
      <c r="H134" s="236">
        <v>3.7050000000000001</v>
      </c>
      <c r="I134" s="173"/>
      <c r="J134" s="232"/>
      <c r="L134" s="152"/>
      <c r="M134" s="154"/>
      <c r="N134" s="155"/>
      <c r="O134" s="155"/>
      <c r="P134" s="155"/>
      <c r="Q134" s="155"/>
      <c r="R134" s="155"/>
      <c r="S134" s="155"/>
      <c r="T134" s="156"/>
      <c r="AT134" s="153" t="s">
        <v>146</v>
      </c>
      <c r="AU134" s="153" t="s">
        <v>85</v>
      </c>
      <c r="AV134" s="151" t="s">
        <v>85</v>
      </c>
      <c r="AW134" s="151" t="s">
        <v>31</v>
      </c>
      <c r="AX134" s="151" t="s">
        <v>74</v>
      </c>
      <c r="AY134" s="153" t="s">
        <v>137</v>
      </c>
    </row>
    <row r="135" spans="1:65" s="151" customFormat="1">
      <c r="B135" s="152"/>
      <c r="C135" s="232"/>
      <c r="D135" s="233" t="s">
        <v>146</v>
      </c>
      <c r="E135" s="234"/>
      <c r="F135" s="235" t="s">
        <v>2196</v>
      </c>
      <c r="G135" s="232"/>
      <c r="H135" s="236">
        <v>3.7050000000000001</v>
      </c>
      <c r="I135" s="173"/>
      <c r="J135" s="232"/>
      <c r="L135" s="152"/>
      <c r="M135" s="154"/>
      <c r="N135" s="155"/>
      <c r="O135" s="155"/>
      <c r="P135" s="155"/>
      <c r="Q135" s="155"/>
      <c r="R135" s="155"/>
      <c r="S135" s="155"/>
      <c r="T135" s="156"/>
      <c r="AT135" s="153" t="s">
        <v>146</v>
      </c>
      <c r="AU135" s="153" t="s">
        <v>85</v>
      </c>
      <c r="AV135" s="151" t="s">
        <v>85</v>
      </c>
      <c r="AW135" s="151" t="s">
        <v>31</v>
      </c>
      <c r="AX135" s="151" t="s">
        <v>74</v>
      </c>
      <c r="AY135" s="153" t="s">
        <v>137</v>
      </c>
    </row>
    <row r="136" spans="1:65" s="151" customFormat="1">
      <c r="B136" s="152"/>
      <c r="C136" s="232"/>
      <c r="D136" s="233" t="s">
        <v>146</v>
      </c>
      <c r="E136" s="234"/>
      <c r="F136" s="235" t="s">
        <v>2197</v>
      </c>
      <c r="G136" s="232"/>
      <c r="H136" s="236">
        <v>72.75</v>
      </c>
      <c r="I136" s="173"/>
      <c r="J136" s="232"/>
      <c r="L136" s="152"/>
      <c r="M136" s="154"/>
      <c r="N136" s="155"/>
      <c r="O136" s="155"/>
      <c r="P136" s="155"/>
      <c r="Q136" s="155"/>
      <c r="R136" s="155"/>
      <c r="S136" s="155"/>
      <c r="T136" s="156"/>
      <c r="AT136" s="153" t="s">
        <v>146</v>
      </c>
      <c r="AU136" s="153" t="s">
        <v>85</v>
      </c>
      <c r="AV136" s="151" t="s">
        <v>85</v>
      </c>
      <c r="AW136" s="151" t="s">
        <v>31</v>
      </c>
      <c r="AX136" s="151" t="s">
        <v>74</v>
      </c>
      <c r="AY136" s="153" t="s">
        <v>137</v>
      </c>
    </row>
    <row r="137" spans="1:65" s="157" customFormat="1">
      <c r="B137" s="158"/>
      <c r="C137" s="238"/>
      <c r="D137" s="233" t="s">
        <v>146</v>
      </c>
      <c r="E137" s="239"/>
      <c r="F137" s="240" t="s">
        <v>151</v>
      </c>
      <c r="G137" s="238"/>
      <c r="H137" s="241">
        <v>178.27</v>
      </c>
      <c r="I137" s="174"/>
      <c r="J137" s="238"/>
      <c r="L137" s="158"/>
      <c r="M137" s="160"/>
      <c r="N137" s="161"/>
      <c r="O137" s="161"/>
      <c r="P137" s="161"/>
      <c r="Q137" s="161"/>
      <c r="R137" s="161"/>
      <c r="S137" s="161"/>
      <c r="T137" s="162"/>
      <c r="AT137" s="159" t="s">
        <v>146</v>
      </c>
      <c r="AU137" s="159" t="s">
        <v>85</v>
      </c>
      <c r="AV137" s="157" t="s">
        <v>144</v>
      </c>
      <c r="AW137" s="157" t="s">
        <v>31</v>
      </c>
      <c r="AX137" s="157" t="s">
        <v>18</v>
      </c>
      <c r="AY137" s="159" t="s">
        <v>137</v>
      </c>
    </row>
    <row r="138" spans="1:65" s="17" customFormat="1" ht="24.2" customHeight="1">
      <c r="A138" s="13"/>
      <c r="B138" s="142"/>
      <c r="C138" s="226" t="s">
        <v>85</v>
      </c>
      <c r="D138" s="226" t="s">
        <v>140</v>
      </c>
      <c r="E138" s="227" t="s">
        <v>2198</v>
      </c>
      <c r="F138" s="228" t="s">
        <v>2199</v>
      </c>
      <c r="G138" s="229" t="s">
        <v>143</v>
      </c>
      <c r="H138" s="230">
        <v>89.135000000000005</v>
      </c>
      <c r="I138" s="143"/>
      <c r="J138" s="259">
        <f>ROUND(I138*H138,2)</f>
        <v>0</v>
      </c>
      <c r="K138" s="144"/>
      <c r="L138" s="14"/>
      <c r="M138" s="145"/>
      <c r="N138" s="146" t="s">
        <v>39</v>
      </c>
      <c r="O138" s="147">
        <v>8.5000000000000006E-2</v>
      </c>
      <c r="P138" s="147">
        <f>O138*H138</f>
        <v>7.5764750000000012</v>
      </c>
      <c r="Q138" s="147">
        <v>0</v>
      </c>
      <c r="R138" s="147">
        <f>Q138*H138</f>
        <v>0</v>
      </c>
      <c r="S138" s="147">
        <v>0</v>
      </c>
      <c r="T138" s="148">
        <f>S138*H138</f>
        <v>0</v>
      </c>
      <c r="U138" s="13"/>
      <c r="V138" s="13"/>
      <c r="W138" s="13"/>
      <c r="X138" s="13"/>
      <c r="Y138" s="13"/>
      <c r="Z138" s="13"/>
      <c r="AA138" s="13"/>
      <c r="AB138" s="13"/>
      <c r="AC138" s="13"/>
      <c r="AD138" s="13"/>
      <c r="AE138" s="13"/>
      <c r="AR138" s="149" t="s">
        <v>144</v>
      </c>
      <c r="AT138" s="149" t="s">
        <v>140</v>
      </c>
      <c r="AU138" s="149" t="s">
        <v>85</v>
      </c>
      <c r="AY138" s="2" t="s">
        <v>137</v>
      </c>
      <c r="BE138" s="150">
        <f>IF(N138="základní",J138,0)</f>
        <v>0</v>
      </c>
      <c r="BF138" s="150">
        <f>IF(N138="snížená",J138,0)</f>
        <v>0</v>
      </c>
      <c r="BG138" s="150">
        <f>IF(N138="zákl. přenesená",J138,0)</f>
        <v>0</v>
      </c>
      <c r="BH138" s="150">
        <f>IF(N138="sníž. přenesená",J138,0)</f>
        <v>0</v>
      </c>
      <c r="BI138" s="150">
        <f>IF(N138="nulová",J138,0)</f>
        <v>0</v>
      </c>
      <c r="BJ138" s="2" t="s">
        <v>18</v>
      </c>
      <c r="BK138" s="150">
        <f>ROUND(I138*H138,2)</f>
        <v>0</v>
      </c>
      <c r="BL138" s="2" t="s">
        <v>144</v>
      </c>
      <c r="BM138" s="149" t="s">
        <v>2200</v>
      </c>
    </row>
    <row r="139" spans="1:65" s="151" customFormat="1">
      <c r="B139" s="152"/>
      <c r="C139" s="232"/>
      <c r="D139" s="233" t="s">
        <v>146</v>
      </c>
      <c r="E139" s="234"/>
      <c r="F139" s="235" t="s">
        <v>2201</v>
      </c>
      <c r="G139" s="232"/>
      <c r="H139" s="236">
        <v>89.135000000000005</v>
      </c>
      <c r="I139" s="173"/>
      <c r="J139" s="232"/>
      <c r="L139" s="152"/>
      <c r="M139" s="154"/>
      <c r="N139" s="155"/>
      <c r="O139" s="155"/>
      <c r="P139" s="155"/>
      <c r="Q139" s="155"/>
      <c r="R139" s="155"/>
      <c r="S139" s="155"/>
      <c r="T139" s="156"/>
      <c r="AT139" s="153" t="s">
        <v>146</v>
      </c>
      <c r="AU139" s="153" t="s">
        <v>85</v>
      </c>
      <c r="AV139" s="151" t="s">
        <v>85</v>
      </c>
      <c r="AW139" s="151" t="s">
        <v>31</v>
      </c>
      <c r="AX139" s="151" t="s">
        <v>18</v>
      </c>
      <c r="AY139" s="153" t="s">
        <v>137</v>
      </c>
    </row>
    <row r="140" spans="1:65" s="17" customFormat="1" ht="21.75" customHeight="1">
      <c r="A140" s="13"/>
      <c r="B140" s="142"/>
      <c r="C140" s="226" t="s">
        <v>139</v>
      </c>
      <c r="D140" s="226" t="s">
        <v>140</v>
      </c>
      <c r="E140" s="227" t="s">
        <v>2202</v>
      </c>
      <c r="F140" s="228" t="s">
        <v>2203</v>
      </c>
      <c r="G140" s="229" t="s">
        <v>221</v>
      </c>
      <c r="H140" s="230">
        <v>555</v>
      </c>
      <c r="I140" s="143"/>
      <c r="J140" s="259">
        <f>ROUND(I140*H140,2)</f>
        <v>0</v>
      </c>
      <c r="K140" s="144"/>
      <c r="L140" s="14"/>
      <c r="M140" s="145"/>
      <c r="N140" s="146" t="s">
        <v>39</v>
      </c>
      <c r="O140" s="147">
        <v>0.23599999999999999</v>
      </c>
      <c r="P140" s="147">
        <f>O140*H140</f>
        <v>130.97999999999999</v>
      </c>
      <c r="Q140" s="147">
        <v>8.4000000000000003E-4</v>
      </c>
      <c r="R140" s="147">
        <f>Q140*H140</f>
        <v>0.4662</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2204</v>
      </c>
    </row>
    <row r="141" spans="1:65" s="151" customFormat="1">
      <c r="B141" s="152"/>
      <c r="C141" s="232"/>
      <c r="D141" s="233" t="s">
        <v>146</v>
      </c>
      <c r="E141" s="234"/>
      <c r="F141" s="235" t="s">
        <v>2205</v>
      </c>
      <c r="G141" s="232"/>
      <c r="H141" s="236">
        <v>226.2</v>
      </c>
      <c r="I141" s="173"/>
      <c r="J141" s="232"/>
      <c r="L141" s="152"/>
      <c r="M141" s="154"/>
      <c r="N141" s="155"/>
      <c r="O141" s="155"/>
      <c r="P141" s="155"/>
      <c r="Q141" s="155"/>
      <c r="R141" s="155"/>
      <c r="S141" s="155"/>
      <c r="T141" s="156"/>
      <c r="AT141" s="153" t="s">
        <v>146</v>
      </c>
      <c r="AU141" s="153" t="s">
        <v>85</v>
      </c>
      <c r="AV141" s="151" t="s">
        <v>85</v>
      </c>
      <c r="AW141" s="151" t="s">
        <v>31</v>
      </c>
      <c r="AX141" s="151" t="s">
        <v>74</v>
      </c>
      <c r="AY141" s="153" t="s">
        <v>137</v>
      </c>
    </row>
    <row r="142" spans="1:65" s="151" customFormat="1">
      <c r="B142" s="152"/>
      <c r="C142" s="232"/>
      <c r="D142" s="233" t="s">
        <v>146</v>
      </c>
      <c r="E142" s="234"/>
      <c r="F142" s="235" t="s">
        <v>2206</v>
      </c>
      <c r="G142" s="232"/>
      <c r="H142" s="236">
        <v>132</v>
      </c>
      <c r="I142" s="173"/>
      <c r="J142" s="232"/>
      <c r="L142" s="152"/>
      <c r="M142" s="154"/>
      <c r="N142" s="155"/>
      <c r="O142" s="155"/>
      <c r="P142" s="155"/>
      <c r="Q142" s="155"/>
      <c r="R142" s="155"/>
      <c r="S142" s="155"/>
      <c r="T142" s="156"/>
      <c r="AT142" s="153" t="s">
        <v>146</v>
      </c>
      <c r="AU142" s="153" t="s">
        <v>85</v>
      </c>
      <c r="AV142" s="151" t="s">
        <v>85</v>
      </c>
      <c r="AW142" s="151" t="s">
        <v>31</v>
      </c>
      <c r="AX142" s="151" t="s">
        <v>74</v>
      </c>
      <c r="AY142" s="153" t="s">
        <v>137</v>
      </c>
    </row>
    <row r="143" spans="1:65" s="151" customFormat="1">
      <c r="B143" s="152"/>
      <c r="C143" s="232"/>
      <c r="D143" s="233" t="s">
        <v>146</v>
      </c>
      <c r="E143" s="234"/>
      <c r="F143" s="235" t="s">
        <v>2207</v>
      </c>
      <c r="G143" s="232"/>
      <c r="H143" s="236">
        <v>5.6</v>
      </c>
      <c r="I143" s="173"/>
      <c r="J143" s="232"/>
      <c r="L143" s="152"/>
      <c r="M143" s="154"/>
      <c r="N143" s="155"/>
      <c r="O143" s="155"/>
      <c r="P143" s="155"/>
      <c r="Q143" s="155"/>
      <c r="R143" s="155"/>
      <c r="S143" s="155"/>
      <c r="T143" s="156"/>
      <c r="AT143" s="153" t="s">
        <v>146</v>
      </c>
      <c r="AU143" s="153" t="s">
        <v>85</v>
      </c>
      <c r="AV143" s="151" t="s">
        <v>85</v>
      </c>
      <c r="AW143" s="151" t="s">
        <v>31</v>
      </c>
      <c r="AX143" s="151" t="s">
        <v>74</v>
      </c>
      <c r="AY143" s="153" t="s">
        <v>137</v>
      </c>
    </row>
    <row r="144" spans="1:65" s="151" customFormat="1">
      <c r="B144" s="152"/>
      <c r="C144" s="232"/>
      <c r="D144" s="233" t="s">
        <v>146</v>
      </c>
      <c r="E144" s="234"/>
      <c r="F144" s="235" t="s">
        <v>2208</v>
      </c>
      <c r="G144" s="232"/>
      <c r="H144" s="236">
        <v>15.6</v>
      </c>
      <c r="I144" s="173"/>
      <c r="J144" s="232"/>
      <c r="L144" s="152"/>
      <c r="M144" s="154"/>
      <c r="N144" s="155"/>
      <c r="O144" s="155"/>
      <c r="P144" s="155"/>
      <c r="Q144" s="155"/>
      <c r="R144" s="155"/>
      <c r="S144" s="155"/>
      <c r="T144" s="156"/>
      <c r="AT144" s="153" t="s">
        <v>146</v>
      </c>
      <c r="AU144" s="153" t="s">
        <v>85</v>
      </c>
      <c r="AV144" s="151" t="s">
        <v>85</v>
      </c>
      <c r="AW144" s="151" t="s">
        <v>31</v>
      </c>
      <c r="AX144" s="151" t="s">
        <v>74</v>
      </c>
      <c r="AY144" s="153" t="s">
        <v>137</v>
      </c>
    </row>
    <row r="145" spans="1:65" s="151" customFormat="1">
      <c r="B145" s="152"/>
      <c r="C145" s="232"/>
      <c r="D145" s="233" t="s">
        <v>146</v>
      </c>
      <c r="E145" s="234"/>
      <c r="F145" s="235" t="s">
        <v>2209</v>
      </c>
      <c r="G145" s="232"/>
      <c r="H145" s="236">
        <v>15.6</v>
      </c>
      <c r="I145" s="173"/>
      <c r="J145" s="232"/>
      <c r="L145" s="152"/>
      <c r="M145" s="154"/>
      <c r="N145" s="155"/>
      <c r="O145" s="155"/>
      <c r="P145" s="155"/>
      <c r="Q145" s="155"/>
      <c r="R145" s="155"/>
      <c r="S145" s="155"/>
      <c r="T145" s="156"/>
      <c r="AT145" s="153" t="s">
        <v>146</v>
      </c>
      <c r="AU145" s="153" t="s">
        <v>85</v>
      </c>
      <c r="AV145" s="151" t="s">
        <v>85</v>
      </c>
      <c r="AW145" s="151" t="s">
        <v>31</v>
      </c>
      <c r="AX145" s="151" t="s">
        <v>74</v>
      </c>
      <c r="AY145" s="153" t="s">
        <v>137</v>
      </c>
    </row>
    <row r="146" spans="1:65" s="151" customFormat="1">
      <c r="B146" s="152"/>
      <c r="C146" s="232"/>
      <c r="D146" s="233" t="s">
        <v>146</v>
      </c>
      <c r="E146" s="234"/>
      <c r="F146" s="235" t="s">
        <v>2210</v>
      </c>
      <c r="G146" s="232"/>
      <c r="H146" s="236">
        <v>160</v>
      </c>
      <c r="I146" s="173"/>
      <c r="J146" s="232"/>
      <c r="L146" s="152"/>
      <c r="M146" s="154"/>
      <c r="N146" s="155"/>
      <c r="O146" s="155"/>
      <c r="P146" s="155"/>
      <c r="Q146" s="155"/>
      <c r="R146" s="155"/>
      <c r="S146" s="155"/>
      <c r="T146" s="156"/>
      <c r="AT146" s="153" t="s">
        <v>146</v>
      </c>
      <c r="AU146" s="153" t="s">
        <v>85</v>
      </c>
      <c r="AV146" s="151" t="s">
        <v>85</v>
      </c>
      <c r="AW146" s="151" t="s">
        <v>31</v>
      </c>
      <c r="AX146" s="151" t="s">
        <v>74</v>
      </c>
      <c r="AY146" s="153" t="s">
        <v>137</v>
      </c>
    </row>
    <row r="147" spans="1:65" s="157" customFormat="1">
      <c r="B147" s="158"/>
      <c r="C147" s="238"/>
      <c r="D147" s="233" t="s">
        <v>146</v>
      </c>
      <c r="E147" s="239"/>
      <c r="F147" s="240" t="s">
        <v>151</v>
      </c>
      <c r="G147" s="238"/>
      <c r="H147" s="241">
        <v>555</v>
      </c>
      <c r="I147" s="174"/>
      <c r="J147" s="238"/>
      <c r="L147" s="158"/>
      <c r="M147" s="160"/>
      <c r="N147" s="161"/>
      <c r="O147" s="161"/>
      <c r="P147" s="161"/>
      <c r="Q147" s="161"/>
      <c r="R147" s="161"/>
      <c r="S147" s="161"/>
      <c r="T147" s="162"/>
      <c r="AT147" s="159" t="s">
        <v>146</v>
      </c>
      <c r="AU147" s="159" t="s">
        <v>85</v>
      </c>
      <c r="AV147" s="157" t="s">
        <v>144</v>
      </c>
      <c r="AW147" s="157" t="s">
        <v>31</v>
      </c>
      <c r="AX147" s="157" t="s">
        <v>18</v>
      </c>
      <c r="AY147" s="159" t="s">
        <v>137</v>
      </c>
    </row>
    <row r="148" spans="1:65" s="17" customFormat="1" ht="24.2" customHeight="1">
      <c r="A148" s="13"/>
      <c r="B148" s="142"/>
      <c r="C148" s="226" t="s">
        <v>144</v>
      </c>
      <c r="D148" s="226" t="s">
        <v>140</v>
      </c>
      <c r="E148" s="227" t="s">
        <v>2211</v>
      </c>
      <c r="F148" s="228" t="s">
        <v>2212</v>
      </c>
      <c r="G148" s="229" t="s">
        <v>221</v>
      </c>
      <c r="H148" s="230">
        <v>555</v>
      </c>
      <c r="I148" s="143"/>
      <c r="J148" s="259">
        <f>ROUND(I148*H148,2)</f>
        <v>0</v>
      </c>
      <c r="K148" s="144"/>
      <c r="L148" s="14"/>
      <c r="M148" s="145"/>
      <c r="N148" s="146" t="s">
        <v>39</v>
      </c>
      <c r="O148" s="147">
        <v>7.0000000000000007E-2</v>
      </c>
      <c r="P148" s="147">
        <f>O148*H148</f>
        <v>38.85</v>
      </c>
      <c r="Q148" s="147">
        <v>0</v>
      </c>
      <c r="R148" s="147">
        <f>Q148*H148</f>
        <v>0</v>
      </c>
      <c r="S148" s="147">
        <v>0</v>
      </c>
      <c r="T148" s="148">
        <f>S148*H148</f>
        <v>0</v>
      </c>
      <c r="U148" s="13"/>
      <c r="V148" s="13"/>
      <c r="W148" s="13"/>
      <c r="X148" s="13"/>
      <c r="Y148" s="13"/>
      <c r="Z148" s="13"/>
      <c r="AA148" s="13"/>
      <c r="AB148" s="13"/>
      <c r="AC148" s="13"/>
      <c r="AD148" s="13"/>
      <c r="AE148" s="13"/>
      <c r="AR148" s="149" t="s">
        <v>144</v>
      </c>
      <c r="AT148" s="149" t="s">
        <v>140</v>
      </c>
      <c r="AU148" s="149" t="s">
        <v>85</v>
      </c>
      <c r="AY148" s="2" t="s">
        <v>137</v>
      </c>
      <c r="BE148" s="150">
        <f>IF(N148="základní",J148,0)</f>
        <v>0</v>
      </c>
      <c r="BF148" s="150">
        <f>IF(N148="snížená",J148,0)</f>
        <v>0</v>
      </c>
      <c r="BG148" s="150">
        <f>IF(N148="zákl. přenesená",J148,0)</f>
        <v>0</v>
      </c>
      <c r="BH148" s="150">
        <f>IF(N148="sníž. přenesená",J148,0)</f>
        <v>0</v>
      </c>
      <c r="BI148" s="150">
        <f>IF(N148="nulová",J148,0)</f>
        <v>0</v>
      </c>
      <c r="BJ148" s="2" t="s">
        <v>18</v>
      </c>
      <c r="BK148" s="150">
        <f>ROUND(I148*H148,2)</f>
        <v>0</v>
      </c>
      <c r="BL148" s="2" t="s">
        <v>144</v>
      </c>
      <c r="BM148" s="149" t="s">
        <v>2213</v>
      </c>
    </row>
    <row r="149" spans="1:65" s="17" customFormat="1" ht="24.2" customHeight="1">
      <c r="A149" s="13"/>
      <c r="B149" s="142"/>
      <c r="C149" s="226" t="s">
        <v>246</v>
      </c>
      <c r="D149" s="226" t="s">
        <v>140</v>
      </c>
      <c r="E149" s="227" t="s">
        <v>166</v>
      </c>
      <c r="F149" s="228" t="s">
        <v>167</v>
      </c>
      <c r="G149" s="229" t="s">
        <v>143</v>
      </c>
      <c r="H149" s="230">
        <v>170.27</v>
      </c>
      <c r="I149" s="143"/>
      <c r="J149" s="259">
        <f>ROUND(I149*H149,2)</f>
        <v>0</v>
      </c>
      <c r="K149" s="144"/>
      <c r="L149" s="14"/>
      <c r="M149" s="145"/>
      <c r="N149" s="146" t="s">
        <v>39</v>
      </c>
      <c r="O149" s="147">
        <v>8.3000000000000004E-2</v>
      </c>
      <c r="P149" s="147">
        <f>O149*H149</f>
        <v>14.132410000000002</v>
      </c>
      <c r="Q149" s="147">
        <v>0</v>
      </c>
      <c r="R149" s="147">
        <f>Q149*H149</f>
        <v>0</v>
      </c>
      <c r="S149" s="147">
        <v>0</v>
      </c>
      <c r="T149" s="148">
        <f>S149*H149</f>
        <v>0</v>
      </c>
      <c r="U149" s="13"/>
      <c r="V149" s="13"/>
      <c r="W149" s="13"/>
      <c r="X149" s="13"/>
      <c r="Y149" s="13"/>
      <c r="Z149" s="13"/>
      <c r="AA149" s="13"/>
      <c r="AB149" s="13"/>
      <c r="AC149" s="13"/>
      <c r="AD149" s="13"/>
      <c r="AE149" s="13"/>
      <c r="AR149" s="149" t="s">
        <v>144</v>
      </c>
      <c r="AT149" s="149" t="s">
        <v>140</v>
      </c>
      <c r="AU149" s="149" t="s">
        <v>85</v>
      </c>
      <c r="AY149" s="2" t="s">
        <v>137</v>
      </c>
      <c r="BE149" s="150">
        <f>IF(N149="základní",J149,0)</f>
        <v>0</v>
      </c>
      <c r="BF149" s="150">
        <f>IF(N149="snížená",J149,0)</f>
        <v>0</v>
      </c>
      <c r="BG149" s="150">
        <f>IF(N149="zákl. přenesená",J149,0)</f>
        <v>0</v>
      </c>
      <c r="BH149" s="150">
        <f>IF(N149="sníž. přenesená",J149,0)</f>
        <v>0</v>
      </c>
      <c r="BI149" s="150">
        <f>IF(N149="nulová",J149,0)</f>
        <v>0</v>
      </c>
      <c r="BJ149" s="2" t="s">
        <v>18</v>
      </c>
      <c r="BK149" s="150">
        <f>ROUND(I149*H149,2)</f>
        <v>0</v>
      </c>
      <c r="BL149" s="2" t="s">
        <v>144</v>
      </c>
      <c r="BM149" s="149" t="s">
        <v>2214</v>
      </c>
    </row>
    <row r="150" spans="1:65" s="17" customFormat="1" ht="33" customHeight="1">
      <c r="A150" s="13"/>
      <c r="B150" s="142"/>
      <c r="C150" s="226" t="s">
        <v>253</v>
      </c>
      <c r="D150" s="226" t="s">
        <v>140</v>
      </c>
      <c r="E150" s="227" t="s">
        <v>171</v>
      </c>
      <c r="F150" s="228" t="s">
        <v>172</v>
      </c>
      <c r="G150" s="229" t="s">
        <v>143</v>
      </c>
      <c r="H150" s="230">
        <v>851.35</v>
      </c>
      <c r="I150" s="143"/>
      <c r="J150" s="259">
        <f>ROUND(I150*H150,2)</f>
        <v>0</v>
      </c>
      <c r="K150" s="144"/>
      <c r="L150" s="14"/>
      <c r="M150" s="145"/>
      <c r="N150" s="146" t="s">
        <v>39</v>
      </c>
      <c r="O150" s="147">
        <v>4.0000000000000001E-3</v>
      </c>
      <c r="P150" s="147">
        <f>O150*H150</f>
        <v>3.4054000000000002</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2215</v>
      </c>
    </row>
    <row r="151" spans="1:65" s="151" customFormat="1">
      <c r="B151" s="152"/>
      <c r="C151" s="232"/>
      <c r="D151" s="233" t="s">
        <v>146</v>
      </c>
      <c r="E151" s="234"/>
      <c r="F151" s="235" t="s">
        <v>2216</v>
      </c>
      <c r="G151" s="232"/>
      <c r="H151" s="236">
        <v>851.35</v>
      </c>
      <c r="I151" s="173"/>
      <c r="J151" s="232"/>
      <c r="L151" s="152"/>
      <c r="M151" s="154"/>
      <c r="N151" s="155"/>
      <c r="O151" s="155"/>
      <c r="P151" s="155"/>
      <c r="Q151" s="155"/>
      <c r="R151" s="155"/>
      <c r="S151" s="155"/>
      <c r="T151" s="156"/>
      <c r="AT151" s="153" t="s">
        <v>146</v>
      </c>
      <c r="AU151" s="153" t="s">
        <v>85</v>
      </c>
      <c r="AV151" s="151" t="s">
        <v>85</v>
      </c>
      <c r="AW151" s="151" t="s">
        <v>31</v>
      </c>
      <c r="AX151" s="151" t="s">
        <v>18</v>
      </c>
      <c r="AY151" s="153" t="s">
        <v>137</v>
      </c>
    </row>
    <row r="152" spans="1:65" s="17" customFormat="1" ht="16.5" customHeight="1">
      <c r="A152" s="13"/>
      <c r="B152" s="142"/>
      <c r="C152" s="226" t="s">
        <v>7</v>
      </c>
      <c r="D152" s="226" t="s">
        <v>140</v>
      </c>
      <c r="E152" s="227" t="s">
        <v>176</v>
      </c>
      <c r="F152" s="228" t="s">
        <v>177</v>
      </c>
      <c r="G152" s="229" t="s">
        <v>143</v>
      </c>
      <c r="H152" s="230">
        <v>170.27</v>
      </c>
      <c r="I152" s="143"/>
      <c r="J152" s="259">
        <f>ROUND(I152*H152,2)</f>
        <v>0</v>
      </c>
      <c r="K152" s="144"/>
      <c r="L152" s="14"/>
      <c r="M152" s="145"/>
      <c r="N152" s="146" t="s">
        <v>39</v>
      </c>
      <c r="O152" s="147">
        <v>8.9999999999999993E-3</v>
      </c>
      <c r="P152" s="147">
        <f>O152*H152</f>
        <v>1.53243</v>
      </c>
      <c r="Q152" s="147">
        <v>0</v>
      </c>
      <c r="R152" s="147">
        <f>Q152*H152</f>
        <v>0</v>
      </c>
      <c r="S152" s="147">
        <v>0</v>
      </c>
      <c r="T152" s="148">
        <f>S152*H152</f>
        <v>0</v>
      </c>
      <c r="U152" s="13"/>
      <c r="V152" s="13"/>
      <c r="W152" s="13"/>
      <c r="X152" s="13"/>
      <c r="Y152" s="13"/>
      <c r="Z152" s="13"/>
      <c r="AA152" s="13"/>
      <c r="AB152" s="13"/>
      <c r="AC152" s="13"/>
      <c r="AD152" s="13"/>
      <c r="AE152" s="13"/>
      <c r="AR152" s="149" t="s">
        <v>144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144</v>
      </c>
      <c r="BM152" s="149" t="s">
        <v>2217</v>
      </c>
    </row>
    <row r="153" spans="1:65" s="17" customFormat="1" ht="24.2" customHeight="1">
      <c r="A153" s="13"/>
      <c r="B153" s="142"/>
      <c r="C153" s="226" t="s">
        <v>261</v>
      </c>
      <c r="D153" s="226" t="s">
        <v>140</v>
      </c>
      <c r="E153" s="227" t="s">
        <v>180</v>
      </c>
      <c r="F153" s="228" t="s">
        <v>181</v>
      </c>
      <c r="G153" s="229" t="s">
        <v>182</v>
      </c>
      <c r="H153" s="230">
        <v>425.67500000000001</v>
      </c>
      <c r="I153" s="143"/>
      <c r="J153" s="259">
        <f>ROUND(I153*H153,2)</f>
        <v>0</v>
      </c>
      <c r="K153" s="144"/>
      <c r="L153" s="14"/>
      <c r="M153" s="145"/>
      <c r="N153" s="146" t="s">
        <v>39</v>
      </c>
      <c r="O153" s="147">
        <v>0</v>
      </c>
      <c r="P153" s="147">
        <f>O153*H153</f>
        <v>0</v>
      </c>
      <c r="Q153" s="147">
        <v>0</v>
      </c>
      <c r="R153" s="147">
        <f>Q153*H153</f>
        <v>0</v>
      </c>
      <c r="S153" s="147">
        <v>0</v>
      </c>
      <c r="T153" s="148">
        <f>S153*H153</f>
        <v>0</v>
      </c>
      <c r="U153" s="13"/>
      <c r="V153" s="13"/>
      <c r="W153" s="13"/>
      <c r="X153" s="13"/>
      <c r="Y153" s="13"/>
      <c r="Z153" s="13"/>
      <c r="AA153" s="13"/>
      <c r="AB153" s="13"/>
      <c r="AC153" s="13"/>
      <c r="AD153" s="13"/>
      <c r="AE153" s="13"/>
      <c r="AR153" s="149" t="s">
        <v>144</v>
      </c>
      <c r="AT153" s="149" t="s">
        <v>140</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2218</v>
      </c>
    </row>
    <row r="154" spans="1:65" s="151" customFormat="1">
      <c r="B154" s="152"/>
      <c r="C154" s="232"/>
      <c r="D154" s="233" t="s">
        <v>146</v>
      </c>
      <c r="E154" s="234"/>
      <c r="F154" s="235" t="s">
        <v>2219</v>
      </c>
      <c r="G154" s="232"/>
      <c r="H154" s="236">
        <v>425.67500000000001</v>
      </c>
      <c r="I154" s="173"/>
      <c r="J154" s="232"/>
      <c r="L154" s="152"/>
      <c r="M154" s="154"/>
      <c r="N154" s="155"/>
      <c r="O154" s="155"/>
      <c r="P154" s="155"/>
      <c r="Q154" s="155"/>
      <c r="R154" s="155"/>
      <c r="S154" s="155"/>
      <c r="T154" s="156"/>
      <c r="AT154" s="153" t="s">
        <v>146</v>
      </c>
      <c r="AU154" s="153" t="s">
        <v>85</v>
      </c>
      <c r="AV154" s="151" t="s">
        <v>85</v>
      </c>
      <c r="AW154" s="151" t="s">
        <v>31</v>
      </c>
      <c r="AX154" s="151" t="s">
        <v>18</v>
      </c>
      <c r="AY154" s="153" t="s">
        <v>137</v>
      </c>
    </row>
    <row r="155" spans="1:65" s="17" customFormat="1" ht="24.2" customHeight="1">
      <c r="A155" s="13"/>
      <c r="B155" s="142"/>
      <c r="C155" s="226" t="s">
        <v>23</v>
      </c>
      <c r="D155" s="226" t="s">
        <v>140</v>
      </c>
      <c r="E155" s="227" t="s">
        <v>186</v>
      </c>
      <c r="F155" s="228" t="s">
        <v>187</v>
      </c>
      <c r="G155" s="229" t="s">
        <v>143</v>
      </c>
      <c r="H155" s="230">
        <v>44.816000000000003</v>
      </c>
      <c r="I155" s="143"/>
      <c r="J155" s="259">
        <f>ROUND(I155*H155,2)</f>
        <v>0</v>
      </c>
      <c r="K155" s="144"/>
      <c r="L155" s="14"/>
      <c r="M155" s="145"/>
      <c r="N155" s="146" t="s">
        <v>39</v>
      </c>
      <c r="O155" s="147">
        <v>0.29899999999999999</v>
      </c>
      <c r="P155" s="147">
        <f>O155*H155</f>
        <v>13.399984</v>
      </c>
      <c r="Q155" s="147">
        <v>0</v>
      </c>
      <c r="R155" s="147">
        <f>Q155*H155</f>
        <v>0</v>
      </c>
      <c r="S155" s="147">
        <v>0</v>
      </c>
      <c r="T155" s="148">
        <f>S155*H155</f>
        <v>0</v>
      </c>
      <c r="U155" s="13"/>
      <c r="V155" s="13"/>
      <c r="W155" s="13"/>
      <c r="X155" s="13"/>
      <c r="Y155" s="13"/>
      <c r="Z155" s="13"/>
      <c r="AA155" s="13"/>
      <c r="AB155" s="13"/>
      <c r="AC155" s="13"/>
      <c r="AD155" s="13"/>
      <c r="AE155" s="13"/>
      <c r="AR155" s="149" t="s">
        <v>144</v>
      </c>
      <c r="AT155" s="149" t="s">
        <v>140</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144</v>
      </c>
      <c r="BM155" s="149" t="s">
        <v>2220</v>
      </c>
    </row>
    <row r="156" spans="1:65" s="151" customFormat="1">
      <c r="B156" s="152"/>
      <c r="C156" s="232"/>
      <c r="D156" s="233" t="s">
        <v>146</v>
      </c>
      <c r="E156" s="234"/>
      <c r="F156" s="235" t="s">
        <v>2221</v>
      </c>
      <c r="G156" s="232"/>
      <c r="H156" s="236">
        <v>184.04599999999999</v>
      </c>
      <c r="I156" s="173"/>
      <c r="J156" s="232"/>
      <c r="L156" s="152"/>
      <c r="M156" s="154"/>
      <c r="N156" s="155"/>
      <c r="O156" s="155"/>
      <c r="P156" s="155"/>
      <c r="Q156" s="155"/>
      <c r="R156" s="155"/>
      <c r="S156" s="155"/>
      <c r="T156" s="156"/>
      <c r="AT156" s="153" t="s">
        <v>146</v>
      </c>
      <c r="AU156" s="153" t="s">
        <v>85</v>
      </c>
      <c r="AV156" s="151" t="s">
        <v>85</v>
      </c>
      <c r="AW156" s="151" t="s">
        <v>31</v>
      </c>
      <c r="AX156" s="151" t="s">
        <v>74</v>
      </c>
      <c r="AY156" s="153" t="s">
        <v>137</v>
      </c>
    </row>
    <row r="157" spans="1:65" s="151" customFormat="1">
      <c r="B157" s="152"/>
      <c r="C157" s="232"/>
      <c r="D157" s="233" t="s">
        <v>146</v>
      </c>
      <c r="E157" s="234"/>
      <c r="F157" s="235" t="s">
        <v>2222</v>
      </c>
      <c r="G157" s="232"/>
      <c r="H157" s="236">
        <v>-54.81</v>
      </c>
      <c r="I157" s="173"/>
      <c r="J157" s="232"/>
      <c r="L157" s="152"/>
      <c r="M157" s="154"/>
      <c r="N157" s="155"/>
      <c r="O157" s="155"/>
      <c r="P157" s="155"/>
      <c r="Q157" s="155"/>
      <c r="R157" s="155"/>
      <c r="S157" s="155"/>
      <c r="T157" s="156"/>
      <c r="AT157" s="153" t="s">
        <v>146</v>
      </c>
      <c r="AU157" s="153" t="s">
        <v>85</v>
      </c>
      <c r="AV157" s="151" t="s">
        <v>85</v>
      </c>
      <c r="AW157" s="151" t="s">
        <v>31</v>
      </c>
      <c r="AX157" s="151" t="s">
        <v>74</v>
      </c>
      <c r="AY157" s="153" t="s">
        <v>137</v>
      </c>
    </row>
    <row r="158" spans="1:65" s="151" customFormat="1">
      <c r="B158" s="152"/>
      <c r="C158" s="232"/>
      <c r="D158" s="233" t="s">
        <v>146</v>
      </c>
      <c r="E158" s="234"/>
      <c r="F158" s="235" t="s">
        <v>2223</v>
      </c>
      <c r="G158" s="232"/>
      <c r="H158" s="236">
        <v>-27.72</v>
      </c>
      <c r="I158" s="173"/>
      <c r="J158" s="232"/>
      <c r="L158" s="152"/>
      <c r="M158" s="154"/>
      <c r="N158" s="155"/>
      <c r="O158" s="155"/>
      <c r="P158" s="155"/>
      <c r="Q158" s="155"/>
      <c r="R158" s="155"/>
      <c r="S158" s="155"/>
      <c r="T158" s="156"/>
      <c r="AT158" s="153" t="s">
        <v>146</v>
      </c>
      <c r="AU158" s="153" t="s">
        <v>85</v>
      </c>
      <c r="AV158" s="151" t="s">
        <v>85</v>
      </c>
      <c r="AW158" s="151" t="s">
        <v>31</v>
      </c>
      <c r="AX158" s="151" t="s">
        <v>74</v>
      </c>
      <c r="AY158" s="153" t="s">
        <v>137</v>
      </c>
    </row>
    <row r="159" spans="1:65" s="151" customFormat="1">
      <c r="B159" s="152"/>
      <c r="C159" s="232"/>
      <c r="D159" s="233" t="s">
        <v>146</v>
      </c>
      <c r="E159" s="234"/>
      <c r="F159" s="235" t="s">
        <v>2224</v>
      </c>
      <c r="G159" s="232"/>
      <c r="H159" s="236">
        <v>-1.26</v>
      </c>
      <c r="I159" s="173"/>
      <c r="J159" s="232"/>
      <c r="L159" s="152"/>
      <c r="M159" s="154"/>
      <c r="N159" s="155"/>
      <c r="O159" s="155"/>
      <c r="P159" s="155"/>
      <c r="Q159" s="155"/>
      <c r="R159" s="155"/>
      <c r="S159" s="155"/>
      <c r="T159" s="156"/>
      <c r="AT159" s="153" t="s">
        <v>146</v>
      </c>
      <c r="AU159" s="153" t="s">
        <v>85</v>
      </c>
      <c r="AV159" s="151" t="s">
        <v>85</v>
      </c>
      <c r="AW159" s="151" t="s">
        <v>31</v>
      </c>
      <c r="AX159" s="151" t="s">
        <v>74</v>
      </c>
      <c r="AY159" s="153" t="s">
        <v>137</v>
      </c>
    </row>
    <row r="160" spans="1:65" s="151" customFormat="1">
      <c r="B160" s="152"/>
      <c r="C160" s="232"/>
      <c r="D160" s="233" t="s">
        <v>146</v>
      </c>
      <c r="E160" s="234"/>
      <c r="F160" s="235" t="s">
        <v>2225</v>
      </c>
      <c r="G160" s="232"/>
      <c r="H160" s="236">
        <v>-4.0949999999999998</v>
      </c>
      <c r="I160" s="173"/>
      <c r="J160" s="232"/>
      <c r="L160" s="152"/>
      <c r="M160" s="154"/>
      <c r="N160" s="155"/>
      <c r="O160" s="155"/>
      <c r="P160" s="155"/>
      <c r="Q160" s="155"/>
      <c r="R160" s="155"/>
      <c r="S160" s="155"/>
      <c r="T160" s="156"/>
      <c r="AT160" s="153" t="s">
        <v>146</v>
      </c>
      <c r="AU160" s="153" t="s">
        <v>85</v>
      </c>
      <c r="AV160" s="151" t="s">
        <v>85</v>
      </c>
      <c r="AW160" s="151" t="s">
        <v>31</v>
      </c>
      <c r="AX160" s="151" t="s">
        <v>74</v>
      </c>
      <c r="AY160" s="153" t="s">
        <v>137</v>
      </c>
    </row>
    <row r="161" spans="1:65" s="151" customFormat="1">
      <c r="B161" s="152"/>
      <c r="C161" s="232"/>
      <c r="D161" s="233" t="s">
        <v>146</v>
      </c>
      <c r="E161" s="234"/>
      <c r="F161" s="235" t="s">
        <v>2226</v>
      </c>
      <c r="G161" s="232"/>
      <c r="H161" s="236">
        <v>-4.0949999999999998</v>
      </c>
      <c r="I161" s="173"/>
      <c r="J161" s="232"/>
      <c r="L161" s="152"/>
      <c r="M161" s="154"/>
      <c r="N161" s="155"/>
      <c r="O161" s="155"/>
      <c r="P161" s="155"/>
      <c r="Q161" s="155"/>
      <c r="R161" s="155"/>
      <c r="S161" s="155"/>
      <c r="T161" s="156"/>
      <c r="AT161" s="153" t="s">
        <v>146</v>
      </c>
      <c r="AU161" s="153" t="s">
        <v>85</v>
      </c>
      <c r="AV161" s="151" t="s">
        <v>85</v>
      </c>
      <c r="AW161" s="151" t="s">
        <v>31</v>
      </c>
      <c r="AX161" s="151" t="s">
        <v>74</v>
      </c>
      <c r="AY161" s="153" t="s">
        <v>137</v>
      </c>
    </row>
    <row r="162" spans="1:65" s="151" customFormat="1">
      <c r="B162" s="152"/>
      <c r="C162" s="232"/>
      <c r="D162" s="233" t="s">
        <v>146</v>
      </c>
      <c r="E162" s="234"/>
      <c r="F162" s="235" t="s">
        <v>2227</v>
      </c>
      <c r="G162" s="232"/>
      <c r="H162" s="236">
        <v>-47.25</v>
      </c>
      <c r="I162" s="173"/>
      <c r="J162" s="232"/>
      <c r="L162" s="152"/>
      <c r="M162" s="154"/>
      <c r="N162" s="155"/>
      <c r="O162" s="155"/>
      <c r="P162" s="155"/>
      <c r="Q162" s="155"/>
      <c r="R162" s="155"/>
      <c r="S162" s="155"/>
      <c r="T162" s="156"/>
      <c r="AT162" s="153" t="s">
        <v>146</v>
      </c>
      <c r="AU162" s="153" t="s">
        <v>85</v>
      </c>
      <c r="AV162" s="151" t="s">
        <v>85</v>
      </c>
      <c r="AW162" s="151" t="s">
        <v>31</v>
      </c>
      <c r="AX162" s="151" t="s">
        <v>74</v>
      </c>
      <c r="AY162" s="153" t="s">
        <v>137</v>
      </c>
    </row>
    <row r="163" spans="1:65" s="157" customFormat="1">
      <c r="B163" s="158"/>
      <c r="C163" s="238"/>
      <c r="D163" s="233" t="s">
        <v>146</v>
      </c>
      <c r="E163" s="239"/>
      <c r="F163" s="240" t="s">
        <v>151</v>
      </c>
      <c r="G163" s="238"/>
      <c r="H163" s="241">
        <v>44.816000000000003</v>
      </c>
      <c r="I163" s="174"/>
      <c r="J163" s="238"/>
      <c r="L163" s="158"/>
      <c r="M163" s="160"/>
      <c r="N163" s="161"/>
      <c r="O163" s="161"/>
      <c r="P163" s="161"/>
      <c r="Q163" s="161"/>
      <c r="R163" s="161"/>
      <c r="S163" s="161"/>
      <c r="T163" s="162"/>
      <c r="AT163" s="159" t="s">
        <v>146</v>
      </c>
      <c r="AU163" s="159" t="s">
        <v>85</v>
      </c>
      <c r="AV163" s="157" t="s">
        <v>144</v>
      </c>
      <c r="AW163" s="157" t="s">
        <v>31</v>
      </c>
      <c r="AX163" s="157" t="s">
        <v>18</v>
      </c>
      <c r="AY163" s="159" t="s">
        <v>137</v>
      </c>
    </row>
    <row r="164" spans="1:65" s="17" customFormat="1" ht="16.5" customHeight="1">
      <c r="A164" s="13"/>
      <c r="B164" s="142"/>
      <c r="C164" s="242" t="s">
        <v>232</v>
      </c>
      <c r="D164" s="242" t="s">
        <v>191</v>
      </c>
      <c r="E164" s="243" t="s">
        <v>2228</v>
      </c>
      <c r="F164" s="244" t="s">
        <v>2229</v>
      </c>
      <c r="G164" s="245" t="s">
        <v>182</v>
      </c>
      <c r="H164" s="246">
        <v>89.632000000000005</v>
      </c>
      <c r="I164" s="163"/>
      <c r="J164" s="260">
        <f>ROUND(I164*H164,2)</f>
        <v>0</v>
      </c>
      <c r="K164" s="164"/>
      <c r="L164" s="165"/>
      <c r="M164" s="166"/>
      <c r="N164" s="167" t="s">
        <v>39</v>
      </c>
      <c r="O164" s="147">
        <v>0</v>
      </c>
      <c r="P164" s="147">
        <f>O164*H164</f>
        <v>0</v>
      </c>
      <c r="Q164" s="147">
        <v>1</v>
      </c>
      <c r="R164" s="147">
        <f>Q164*H164</f>
        <v>89.632000000000005</v>
      </c>
      <c r="S164" s="147">
        <v>0</v>
      </c>
      <c r="T164" s="148">
        <f>S164*H164</f>
        <v>0</v>
      </c>
      <c r="U164" s="13"/>
      <c r="V164" s="13"/>
      <c r="W164" s="13"/>
      <c r="X164" s="13"/>
      <c r="Y164" s="13"/>
      <c r="Z164" s="13"/>
      <c r="AA164" s="13"/>
      <c r="AB164" s="13"/>
      <c r="AC164" s="13"/>
      <c r="AD164" s="13"/>
      <c r="AE164" s="13"/>
      <c r="AR164" s="149" t="s">
        <v>194</v>
      </c>
      <c r="AT164" s="149" t="s">
        <v>191</v>
      </c>
      <c r="AU164" s="149" t="s">
        <v>85</v>
      </c>
      <c r="AY164" s="2" t="s">
        <v>137</v>
      </c>
      <c r="BE164" s="150">
        <f>IF(N164="základní",J164,0)</f>
        <v>0</v>
      </c>
      <c r="BF164" s="150">
        <f>IF(N164="snížená",J164,0)</f>
        <v>0</v>
      </c>
      <c r="BG164" s="150">
        <f>IF(N164="zákl. přenesená",J164,0)</f>
        <v>0</v>
      </c>
      <c r="BH164" s="150">
        <f>IF(N164="sníž. přenesená",J164,0)</f>
        <v>0</v>
      </c>
      <c r="BI164" s="150">
        <f>IF(N164="nulová",J164,0)</f>
        <v>0</v>
      </c>
      <c r="BJ164" s="2" t="s">
        <v>18</v>
      </c>
      <c r="BK164" s="150">
        <f>ROUND(I164*H164,2)</f>
        <v>0</v>
      </c>
      <c r="BL164" s="2" t="s">
        <v>144</v>
      </c>
      <c r="BM164" s="149" t="s">
        <v>2230</v>
      </c>
    </row>
    <row r="165" spans="1:65" s="151" customFormat="1">
      <c r="B165" s="152"/>
      <c r="C165" s="232"/>
      <c r="D165" s="233" t="s">
        <v>146</v>
      </c>
      <c r="E165" s="234"/>
      <c r="F165" s="235" t="s">
        <v>2231</v>
      </c>
      <c r="G165" s="232"/>
      <c r="H165" s="236">
        <v>89.632000000000005</v>
      </c>
      <c r="I165" s="173"/>
      <c r="J165" s="232"/>
      <c r="L165" s="152"/>
      <c r="M165" s="154"/>
      <c r="N165" s="155"/>
      <c r="O165" s="155"/>
      <c r="P165" s="155"/>
      <c r="Q165" s="155"/>
      <c r="R165" s="155"/>
      <c r="S165" s="155"/>
      <c r="T165" s="156"/>
      <c r="AT165" s="153" t="s">
        <v>146</v>
      </c>
      <c r="AU165" s="153" t="s">
        <v>85</v>
      </c>
      <c r="AV165" s="151" t="s">
        <v>85</v>
      </c>
      <c r="AW165" s="151" t="s">
        <v>31</v>
      </c>
      <c r="AX165" s="151" t="s">
        <v>18</v>
      </c>
      <c r="AY165" s="153" t="s">
        <v>137</v>
      </c>
    </row>
    <row r="166" spans="1:65" s="17" customFormat="1" ht="33" customHeight="1">
      <c r="A166" s="13"/>
      <c r="B166" s="142"/>
      <c r="C166" s="226" t="s">
        <v>290</v>
      </c>
      <c r="D166" s="226" t="s">
        <v>140</v>
      </c>
      <c r="E166" s="227" t="s">
        <v>2232</v>
      </c>
      <c r="F166" s="228" t="s">
        <v>2233</v>
      </c>
      <c r="G166" s="229" t="s">
        <v>143</v>
      </c>
      <c r="H166" s="230">
        <v>111.354</v>
      </c>
      <c r="I166" s="143"/>
      <c r="J166" s="259">
        <f>ROUND(I166*H166,2)</f>
        <v>0</v>
      </c>
      <c r="K166" s="144"/>
      <c r="L166" s="14"/>
      <c r="M166" s="145"/>
      <c r="N166" s="146" t="s">
        <v>39</v>
      </c>
      <c r="O166" s="147">
        <v>1.587</v>
      </c>
      <c r="P166" s="147">
        <f>O166*H166</f>
        <v>176.71879799999999</v>
      </c>
      <c r="Q166" s="147">
        <v>0</v>
      </c>
      <c r="R166" s="147">
        <f>Q166*H166</f>
        <v>0</v>
      </c>
      <c r="S166" s="147">
        <v>0</v>
      </c>
      <c r="T166" s="148">
        <f>S166*H166</f>
        <v>0</v>
      </c>
      <c r="U166" s="13"/>
      <c r="V166" s="13"/>
      <c r="W166" s="13"/>
      <c r="X166" s="13"/>
      <c r="Y166" s="13"/>
      <c r="Z166" s="13"/>
      <c r="AA166" s="13"/>
      <c r="AB166" s="13"/>
      <c r="AC166" s="13"/>
      <c r="AD166" s="13"/>
      <c r="AE166" s="13"/>
      <c r="AR166" s="149" t="s">
        <v>144</v>
      </c>
      <c r="AT166" s="149" t="s">
        <v>140</v>
      </c>
      <c r="AU166" s="149" t="s">
        <v>85</v>
      </c>
      <c r="AY166" s="2" t="s">
        <v>137</v>
      </c>
      <c r="BE166" s="150">
        <f>IF(N166="základní",J166,0)</f>
        <v>0</v>
      </c>
      <c r="BF166" s="150">
        <f>IF(N166="snížená",J166,0)</f>
        <v>0</v>
      </c>
      <c r="BG166" s="150">
        <f>IF(N166="zákl. přenesená",J166,0)</f>
        <v>0</v>
      </c>
      <c r="BH166" s="150">
        <f>IF(N166="sníž. přenesená",J166,0)</f>
        <v>0</v>
      </c>
      <c r="BI166" s="150">
        <f>IF(N166="nulová",J166,0)</f>
        <v>0</v>
      </c>
      <c r="BJ166" s="2" t="s">
        <v>18</v>
      </c>
      <c r="BK166" s="150">
        <f>ROUND(I166*H166,2)</f>
        <v>0</v>
      </c>
      <c r="BL166" s="2" t="s">
        <v>144</v>
      </c>
      <c r="BM166" s="149" t="s">
        <v>2234</v>
      </c>
    </row>
    <row r="167" spans="1:65" s="151" customFormat="1">
      <c r="B167" s="152"/>
      <c r="C167" s="232"/>
      <c r="D167" s="233" t="s">
        <v>146</v>
      </c>
      <c r="E167" s="234"/>
      <c r="F167" s="235" t="s">
        <v>2235</v>
      </c>
      <c r="G167" s="232"/>
      <c r="H167" s="236">
        <v>43.5</v>
      </c>
      <c r="I167" s="173"/>
      <c r="J167" s="232"/>
      <c r="L167" s="152"/>
      <c r="M167" s="154"/>
      <c r="N167" s="155"/>
      <c r="O167" s="155"/>
      <c r="P167" s="155"/>
      <c r="Q167" s="155"/>
      <c r="R167" s="155"/>
      <c r="S167" s="155"/>
      <c r="T167" s="156"/>
      <c r="AT167" s="153" t="s">
        <v>146</v>
      </c>
      <c r="AU167" s="153" t="s">
        <v>85</v>
      </c>
      <c r="AV167" s="151" t="s">
        <v>85</v>
      </c>
      <c r="AW167" s="151" t="s">
        <v>31</v>
      </c>
      <c r="AX167" s="151" t="s">
        <v>74</v>
      </c>
      <c r="AY167" s="153" t="s">
        <v>137</v>
      </c>
    </row>
    <row r="168" spans="1:65" s="151" customFormat="1">
      <c r="B168" s="152"/>
      <c r="C168" s="232"/>
      <c r="D168" s="233" t="s">
        <v>146</v>
      </c>
      <c r="E168" s="234"/>
      <c r="F168" s="235" t="s">
        <v>2236</v>
      </c>
      <c r="G168" s="232"/>
      <c r="H168" s="236">
        <v>19.8</v>
      </c>
      <c r="I168" s="173"/>
      <c r="J168" s="232"/>
      <c r="L168" s="152"/>
      <c r="M168" s="154"/>
      <c r="N168" s="155"/>
      <c r="O168" s="155"/>
      <c r="P168" s="155"/>
      <c r="Q168" s="155"/>
      <c r="R168" s="155"/>
      <c r="S168" s="155"/>
      <c r="T168" s="156"/>
      <c r="AT168" s="153" t="s">
        <v>146</v>
      </c>
      <c r="AU168" s="153" t="s">
        <v>85</v>
      </c>
      <c r="AV168" s="151" t="s">
        <v>85</v>
      </c>
      <c r="AW168" s="151" t="s">
        <v>31</v>
      </c>
      <c r="AX168" s="151" t="s">
        <v>74</v>
      </c>
      <c r="AY168" s="153" t="s">
        <v>137</v>
      </c>
    </row>
    <row r="169" spans="1:65" s="151" customFormat="1">
      <c r="B169" s="152"/>
      <c r="C169" s="232"/>
      <c r="D169" s="233" t="s">
        <v>146</v>
      </c>
      <c r="E169" s="234"/>
      <c r="F169" s="235" t="s">
        <v>2237</v>
      </c>
      <c r="G169" s="232"/>
      <c r="H169" s="236">
        <v>0.9</v>
      </c>
      <c r="I169" s="173"/>
      <c r="J169" s="232"/>
      <c r="L169" s="152"/>
      <c r="M169" s="154"/>
      <c r="N169" s="155"/>
      <c r="O169" s="155"/>
      <c r="P169" s="155"/>
      <c r="Q169" s="155"/>
      <c r="R169" s="155"/>
      <c r="S169" s="155"/>
      <c r="T169" s="156"/>
      <c r="AT169" s="153" t="s">
        <v>146</v>
      </c>
      <c r="AU169" s="153" t="s">
        <v>85</v>
      </c>
      <c r="AV169" s="151" t="s">
        <v>85</v>
      </c>
      <c r="AW169" s="151" t="s">
        <v>31</v>
      </c>
      <c r="AX169" s="151" t="s">
        <v>74</v>
      </c>
      <c r="AY169" s="153" t="s">
        <v>137</v>
      </c>
    </row>
    <row r="170" spans="1:65" s="151" customFormat="1">
      <c r="B170" s="152"/>
      <c r="C170" s="232"/>
      <c r="D170" s="233" t="s">
        <v>146</v>
      </c>
      <c r="E170" s="234"/>
      <c r="F170" s="235" t="s">
        <v>2238</v>
      </c>
      <c r="G170" s="232"/>
      <c r="H170" s="236">
        <v>2.9249999999999998</v>
      </c>
      <c r="I170" s="173"/>
      <c r="J170" s="232"/>
      <c r="L170" s="152"/>
      <c r="M170" s="154"/>
      <c r="N170" s="155"/>
      <c r="O170" s="155"/>
      <c r="P170" s="155"/>
      <c r="Q170" s="155"/>
      <c r="R170" s="155"/>
      <c r="S170" s="155"/>
      <c r="T170" s="156"/>
      <c r="AT170" s="153" t="s">
        <v>146</v>
      </c>
      <c r="AU170" s="153" t="s">
        <v>85</v>
      </c>
      <c r="AV170" s="151" t="s">
        <v>85</v>
      </c>
      <c r="AW170" s="151" t="s">
        <v>31</v>
      </c>
      <c r="AX170" s="151" t="s">
        <v>74</v>
      </c>
      <c r="AY170" s="153" t="s">
        <v>137</v>
      </c>
    </row>
    <row r="171" spans="1:65" s="151" customFormat="1">
      <c r="B171" s="152"/>
      <c r="C171" s="232"/>
      <c r="D171" s="233" t="s">
        <v>146</v>
      </c>
      <c r="E171" s="234"/>
      <c r="F171" s="235" t="s">
        <v>2239</v>
      </c>
      <c r="G171" s="232"/>
      <c r="H171" s="236">
        <v>2.9249999999999998</v>
      </c>
      <c r="I171" s="173"/>
      <c r="J171" s="232"/>
      <c r="L171" s="152"/>
      <c r="M171" s="154"/>
      <c r="N171" s="155"/>
      <c r="O171" s="155"/>
      <c r="P171" s="155"/>
      <c r="Q171" s="155"/>
      <c r="R171" s="155"/>
      <c r="S171" s="155"/>
      <c r="T171" s="156"/>
      <c r="AT171" s="153" t="s">
        <v>146</v>
      </c>
      <c r="AU171" s="153" t="s">
        <v>85</v>
      </c>
      <c r="AV171" s="151" t="s">
        <v>85</v>
      </c>
      <c r="AW171" s="151" t="s">
        <v>31</v>
      </c>
      <c r="AX171" s="151" t="s">
        <v>74</v>
      </c>
      <c r="AY171" s="153" t="s">
        <v>137</v>
      </c>
    </row>
    <row r="172" spans="1:65" s="151" customFormat="1">
      <c r="B172" s="152"/>
      <c r="C172" s="232"/>
      <c r="D172" s="233" t="s">
        <v>146</v>
      </c>
      <c r="E172" s="234"/>
      <c r="F172" s="235" t="s">
        <v>2240</v>
      </c>
      <c r="G172" s="232"/>
      <c r="H172" s="236">
        <v>60</v>
      </c>
      <c r="I172" s="173"/>
      <c r="J172" s="232"/>
      <c r="L172" s="152"/>
      <c r="M172" s="154"/>
      <c r="N172" s="155"/>
      <c r="O172" s="155"/>
      <c r="P172" s="155"/>
      <c r="Q172" s="155"/>
      <c r="R172" s="155"/>
      <c r="S172" s="155"/>
      <c r="T172" s="156"/>
      <c r="AT172" s="153" t="s">
        <v>146</v>
      </c>
      <c r="AU172" s="153" t="s">
        <v>85</v>
      </c>
      <c r="AV172" s="151" t="s">
        <v>85</v>
      </c>
      <c r="AW172" s="151" t="s">
        <v>31</v>
      </c>
      <c r="AX172" s="151" t="s">
        <v>74</v>
      </c>
      <c r="AY172" s="153" t="s">
        <v>137</v>
      </c>
    </row>
    <row r="173" spans="1:65" s="151" customFormat="1">
      <c r="B173" s="152"/>
      <c r="C173" s="232"/>
      <c r="D173" s="233" t="s">
        <v>146</v>
      </c>
      <c r="E173" s="234"/>
      <c r="F173" s="235" t="s">
        <v>2241</v>
      </c>
      <c r="G173" s="232"/>
      <c r="H173" s="236">
        <v>-18.696000000000002</v>
      </c>
      <c r="I173" s="173"/>
      <c r="J173" s="232"/>
      <c r="L173" s="152"/>
      <c r="M173" s="154"/>
      <c r="N173" s="155"/>
      <c r="O173" s="155"/>
      <c r="P173" s="155"/>
      <c r="Q173" s="155"/>
      <c r="R173" s="155"/>
      <c r="S173" s="155"/>
      <c r="T173" s="156"/>
      <c r="AT173" s="153" t="s">
        <v>146</v>
      </c>
      <c r="AU173" s="153" t="s">
        <v>85</v>
      </c>
      <c r="AV173" s="151" t="s">
        <v>85</v>
      </c>
      <c r="AW173" s="151" t="s">
        <v>31</v>
      </c>
      <c r="AX173" s="151" t="s">
        <v>74</v>
      </c>
      <c r="AY173" s="153" t="s">
        <v>137</v>
      </c>
    </row>
    <row r="174" spans="1:65" s="157" customFormat="1">
      <c r="B174" s="158"/>
      <c r="C174" s="238"/>
      <c r="D174" s="233" t="s">
        <v>146</v>
      </c>
      <c r="E174" s="239"/>
      <c r="F174" s="240" t="s">
        <v>151</v>
      </c>
      <c r="G174" s="238"/>
      <c r="H174" s="241">
        <v>111.354</v>
      </c>
      <c r="I174" s="174"/>
      <c r="J174" s="238"/>
      <c r="L174" s="158"/>
      <c r="M174" s="160"/>
      <c r="N174" s="161"/>
      <c r="O174" s="161"/>
      <c r="P174" s="161"/>
      <c r="Q174" s="161"/>
      <c r="R174" s="161"/>
      <c r="S174" s="161"/>
      <c r="T174" s="162"/>
      <c r="AT174" s="159" t="s">
        <v>146</v>
      </c>
      <c r="AU174" s="159" t="s">
        <v>85</v>
      </c>
      <c r="AV174" s="157" t="s">
        <v>144</v>
      </c>
      <c r="AW174" s="157" t="s">
        <v>31</v>
      </c>
      <c r="AX174" s="157" t="s">
        <v>18</v>
      </c>
      <c r="AY174" s="159" t="s">
        <v>137</v>
      </c>
    </row>
    <row r="175" spans="1:65" s="17" customFormat="1" ht="16.5" customHeight="1">
      <c r="A175" s="13"/>
      <c r="B175" s="142"/>
      <c r="C175" s="242" t="s">
        <v>194</v>
      </c>
      <c r="D175" s="242" t="s">
        <v>191</v>
      </c>
      <c r="E175" s="243" t="s">
        <v>2242</v>
      </c>
      <c r="F175" s="244" t="s">
        <v>2243</v>
      </c>
      <c r="G175" s="245" t="s">
        <v>182</v>
      </c>
      <c r="H175" s="246">
        <v>126.09</v>
      </c>
      <c r="I175" s="163"/>
      <c r="J175" s="260">
        <f>ROUND(I175*H175,2)</f>
        <v>0</v>
      </c>
      <c r="K175" s="164"/>
      <c r="L175" s="165"/>
      <c r="M175" s="166"/>
      <c r="N175" s="167" t="s">
        <v>39</v>
      </c>
      <c r="O175" s="147">
        <v>0</v>
      </c>
      <c r="P175" s="147">
        <f>O175*H175</f>
        <v>0</v>
      </c>
      <c r="Q175" s="147">
        <v>1</v>
      </c>
      <c r="R175" s="147">
        <f>Q175*H175</f>
        <v>126.09</v>
      </c>
      <c r="S175" s="147">
        <v>0</v>
      </c>
      <c r="T175" s="148">
        <f>S175*H175</f>
        <v>0</v>
      </c>
      <c r="U175" s="13"/>
      <c r="V175" s="13"/>
      <c r="W175" s="13"/>
      <c r="X175" s="13"/>
      <c r="Y175" s="13"/>
      <c r="Z175" s="13"/>
      <c r="AA175" s="13"/>
      <c r="AB175" s="13"/>
      <c r="AC175" s="13"/>
      <c r="AD175" s="13"/>
      <c r="AE175" s="13"/>
      <c r="AR175" s="149" t="s">
        <v>194</v>
      </c>
      <c r="AT175" s="149" t="s">
        <v>191</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2244</v>
      </c>
    </row>
    <row r="176" spans="1:65" s="151" customFormat="1">
      <c r="B176" s="152"/>
      <c r="C176" s="232"/>
      <c r="D176" s="233" t="s">
        <v>146</v>
      </c>
      <c r="E176" s="234"/>
      <c r="F176" s="235" t="s">
        <v>2245</v>
      </c>
      <c r="G176" s="232"/>
      <c r="H176" s="236">
        <v>78.3</v>
      </c>
      <c r="I176" s="173"/>
      <c r="J176" s="232"/>
      <c r="L176" s="152"/>
      <c r="M176" s="154"/>
      <c r="N176" s="155"/>
      <c r="O176" s="155"/>
      <c r="P176" s="155"/>
      <c r="Q176" s="155"/>
      <c r="R176" s="155"/>
      <c r="S176" s="155"/>
      <c r="T176" s="156"/>
      <c r="AT176" s="153" t="s">
        <v>146</v>
      </c>
      <c r="AU176" s="153" t="s">
        <v>85</v>
      </c>
      <c r="AV176" s="151" t="s">
        <v>85</v>
      </c>
      <c r="AW176" s="151" t="s">
        <v>31</v>
      </c>
      <c r="AX176" s="151" t="s">
        <v>74</v>
      </c>
      <c r="AY176" s="153" t="s">
        <v>137</v>
      </c>
    </row>
    <row r="177" spans="1:65" s="151" customFormat="1">
      <c r="B177" s="152"/>
      <c r="C177" s="232"/>
      <c r="D177" s="233" t="s">
        <v>146</v>
      </c>
      <c r="E177" s="234"/>
      <c r="F177" s="235" t="s">
        <v>2246</v>
      </c>
      <c r="G177" s="232"/>
      <c r="H177" s="236">
        <v>35.64</v>
      </c>
      <c r="I177" s="173"/>
      <c r="J177" s="232"/>
      <c r="L177" s="152"/>
      <c r="M177" s="154"/>
      <c r="N177" s="155"/>
      <c r="O177" s="155"/>
      <c r="P177" s="155"/>
      <c r="Q177" s="155"/>
      <c r="R177" s="155"/>
      <c r="S177" s="155"/>
      <c r="T177" s="156"/>
      <c r="AT177" s="153" t="s">
        <v>146</v>
      </c>
      <c r="AU177" s="153" t="s">
        <v>85</v>
      </c>
      <c r="AV177" s="151" t="s">
        <v>85</v>
      </c>
      <c r="AW177" s="151" t="s">
        <v>31</v>
      </c>
      <c r="AX177" s="151" t="s">
        <v>74</v>
      </c>
      <c r="AY177" s="153" t="s">
        <v>137</v>
      </c>
    </row>
    <row r="178" spans="1:65" s="151" customFormat="1">
      <c r="B178" s="152"/>
      <c r="C178" s="232"/>
      <c r="D178" s="233" t="s">
        <v>146</v>
      </c>
      <c r="E178" s="234"/>
      <c r="F178" s="235" t="s">
        <v>2247</v>
      </c>
      <c r="G178" s="232"/>
      <c r="H178" s="236">
        <v>1.62</v>
      </c>
      <c r="I178" s="173"/>
      <c r="J178" s="232"/>
      <c r="L178" s="152"/>
      <c r="M178" s="154"/>
      <c r="N178" s="155"/>
      <c r="O178" s="155"/>
      <c r="P178" s="155"/>
      <c r="Q178" s="155"/>
      <c r="R178" s="155"/>
      <c r="S178" s="155"/>
      <c r="T178" s="156"/>
      <c r="AT178" s="153" t="s">
        <v>146</v>
      </c>
      <c r="AU178" s="153" t="s">
        <v>85</v>
      </c>
      <c r="AV178" s="151" t="s">
        <v>85</v>
      </c>
      <c r="AW178" s="151" t="s">
        <v>31</v>
      </c>
      <c r="AX178" s="151" t="s">
        <v>74</v>
      </c>
      <c r="AY178" s="153" t="s">
        <v>137</v>
      </c>
    </row>
    <row r="179" spans="1:65" s="151" customFormat="1">
      <c r="B179" s="152"/>
      <c r="C179" s="232"/>
      <c r="D179" s="233" t="s">
        <v>146</v>
      </c>
      <c r="E179" s="234"/>
      <c r="F179" s="235" t="s">
        <v>2248</v>
      </c>
      <c r="G179" s="232"/>
      <c r="H179" s="236">
        <v>5.2649999999999997</v>
      </c>
      <c r="I179" s="173"/>
      <c r="J179" s="232"/>
      <c r="L179" s="152"/>
      <c r="M179" s="154"/>
      <c r="N179" s="155"/>
      <c r="O179" s="155"/>
      <c r="P179" s="155"/>
      <c r="Q179" s="155"/>
      <c r="R179" s="155"/>
      <c r="S179" s="155"/>
      <c r="T179" s="156"/>
      <c r="AT179" s="153" t="s">
        <v>146</v>
      </c>
      <c r="AU179" s="153" t="s">
        <v>85</v>
      </c>
      <c r="AV179" s="151" t="s">
        <v>85</v>
      </c>
      <c r="AW179" s="151" t="s">
        <v>31</v>
      </c>
      <c r="AX179" s="151" t="s">
        <v>74</v>
      </c>
      <c r="AY179" s="153" t="s">
        <v>137</v>
      </c>
    </row>
    <row r="180" spans="1:65" s="151" customFormat="1">
      <c r="B180" s="152"/>
      <c r="C180" s="232"/>
      <c r="D180" s="233" t="s">
        <v>146</v>
      </c>
      <c r="E180" s="234"/>
      <c r="F180" s="235" t="s">
        <v>2249</v>
      </c>
      <c r="G180" s="232"/>
      <c r="H180" s="236">
        <v>5.2649999999999997</v>
      </c>
      <c r="I180" s="173"/>
      <c r="J180" s="232"/>
      <c r="L180" s="152"/>
      <c r="M180" s="154"/>
      <c r="N180" s="155"/>
      <c r="O180" s="155"/>
      <c r="P180" s="155"/>
      <c r="Q180" s="155"/>
      <c r="R180" s="155"/>
      <c r="S180" s="155"/>
      <c r="T180" s="156"/>
      <c r="AT180" s="153" t="s">
        <v>146</v>
      </c>
      <c r="AU180" s="153" t="s">
        <v>85</v>
      </c>
      <c r="AV180" s="151" t="s">
        <v>85</v>
      </c>
      <c r="AW180" s="151" t="s">
        <v>31</v>
      </c>
      <c r="AX180" s="151" t="s">
        <v>74</v>
      </c>
      <c r="AY180" s="153" t="s">
        <v>137</v>
      </c>
    </row>
    <row r="181" spans="1:65" s="157" customFormat="1">
      <c r="B181" s="158"/>
      <c r="C181" s="238"/>
      <c r="D181" s="233" t="s">
        <v>146</v>
      </c>
      <c r="E181" s="239"/>
      <c r="F181" s="240" t="s">
        <v>151</v>
      </c>
      <c r="G181" s="238"/>
      <c r="H181" s="241">
        <v>126.09</v>
      </c>
      <c r="I181" s="174"/>
      <c r="J181" s="238"/>
      <c r="L181" s="158"/>
      <c r="M181" s="160"/>
      <c r="N181" s="161"/>
      <c r="O181" s="161"/>
      <c r="P181" s="161"/>
      <c r="Q181" s="161"/>
      <c r="R181" s="161"/>
      <c r="S181" s="161"/>
      <c r="T181" s="162"/>
      <c r="AT181" s="159" t="s">
        <v>146</v>
      </c>
      <c r="AU181" s="159" t="s">
        <v>85</v>
      </c>
      <c r="AV181" s="157" t="s">
        <v>144</v>
      </c>
      <c r="AW181" s="157" t="s">
        <v>31</v>
      </c>
      <c r="AX181" s="157" t="s">
        <v>18</v>
      </c>
      <c r="AY181" s="159" t="s">
        <v>137</v>
      </c>
    </row>
    <row r="182" spans="1:65" s="17" customFormat="1" ht="16.5" customHeight="1">
      <c r="A182" s="13"/>
      <c r="B182" s="142"/>
      <c r="C182" s="242" t="s">
        <v>218</v>
      </c>
      <c r="D182" s="242" t="s">
        <v>191</v>
      </c>
      <c r="E182" s="243" t="s">
        <v>2228</v>
      </c>
      <c r="F182" s="244" t="s">
        <v>2229</v>
      </c>
      <c r="G182" s="245" t="s">
        <v>182</v>
      </c>
      <c r="H182" s="246">
        <v>82.608000000000004</v>
      </c>
      <c r="I182" s="163"/>
      <c r="J182" s="260">
        <f>ROUND(I182*H182,2)</f>
        <v>0</v>
      </c>
      <c r="K182" s="164"/>
      <c r="L182" s="165"/>
      <c r="M182" s="166"/>
      <c r="N182" s="167" t="s">
        <v>39</v>
      </c>
      <c r="O182" s="147">
        <v>0</v>
      </c>
      <c r="P182" s="147">
        <f>O182*H182</f>
        <v>0</v>
      </c>
      <c r="Q182" s="147">
        <v>1</v>
      </c>
      <c r="R182" s="147">
        <f>Q182*H182</f>
        <v>82.608000000000004</v>
      </c>
      <c r="S182" s="147">
        <v>0</v>
      </c>
      <c r="T182" s="148">
        <f>S182*H182</f>
        <v>0</v>
      </c>
      <c r="U182" s="13"/>
      <c r="V182" s="13"/>
      <c r="W182" s="13"/>
      <c r="X182" s="13"/>
      <c r="Y182" s="13"/>
      <c r="Z182" s="13"/>
      <c r="AA182" s="13"/>
      <c r="AB182" s="13"/>
      <c r="AC182" s="13"/>
      <c r="AD182" s="13"/>
      <c r="AE182" s="13"/>
      <c r="AR182" s="149" t="s">
        <v>194</v>
      </c>
      <c r="AT182" s="149" t="s">
        <v>191</v>
      </c>
      <c r="AU182" s="149" t="s">
        <v>85</v>
      </c>
      <c r="AY182" s="2" t="s">
        <v>137</v>
      </c>
      <c r="BE182" s="150">
        <f>IF(N182="základní",J182,0)</f>
        <v>0</v>
      </c>
      <c r="BF182" s="150">
        <f>IF(N182="snížená",J182,0)</f>
        <v>0</v>
      </c>
      <c r="BG182" s="150">
        <f>IF(N182="zákl. přenesená",J182,0)</f>
        <v>0</v>
      </c>
      <c r="BH182" s="150">
        <f>IF(N182="sníž. přenesená",J182,0)</f>
        <v>0</v>
      </c>
      <c r="BI182" s="150">
        <f>IF(N182="nulová",J182,0)</f>
        <v>0</v>
      </c>
      <c r="BJ182" s="2" t="s">
        <v>18</v>
      </c>
      <c r="BK182" s="150">
        <f>ROUND(I182*H182,2)</f>
        <v>0</v>
      </c>
      <c r="BL182" s="2" t="s">
        <v>144</v>
      </c>
      <c r="BM182" s="149" t="s">
        <v>2250</v>
      </c>
    </row>
    <row r="183" spans="1:65" s="151" customFormat="1">
      <c r="B183" s="152"/>
      <c r="C183" s="232"/>
      <c r="D183" s="233" t="s">
        <v>146</v>
      </c>
      <c r="E183" s="234"/>
      <c r="F183" s="235" t="s">
        <v>2251</v>
      </c>
      <c r="G183" s="232"/>
      <c r="H183" s="236">
        <v>120</v>
      </c>
      <c r="I183" s="173"/>
      <c r="J183" s="232"/>
      <c r="L183" s="152"/>
      <c r="M183" s="154"/>
      <c r="N183" s="155"/>
      <c r="O183" s="155"/>
      <c r="P183" s="155"/>
      <c r="Q183" s="155"/>
      <c r="R183" s="155"/>
      <c r="S183" s="155"/>
      <c r="T183" s="156"/>
      <c r="AT183" s="153" t="s">
        <v>146</v>
      </c>
      <c r="AU183" s="153" t="s">
        <v>85</v>
      </c>
      <c r="AV183" s="151" t="s">
        <v>85</v>
      </c>
      <c r="AW183" s="151" t="s">
        <v>31</v>
      </c>
      <c r="AX183" s="151" t="s">
        <v>74</v>
      </c>
      <c r="AY183" s="153" t="s">
        <v>137</v>
      </c>
    </row>
    <row r="184" spans="1:65" s="151" customFormat="1">
      <c r="B184" s="152"/>
      <c r="C184" s="232"/>
      <c r="D184" s="233" t="s">
        <v>146</v>
      </c>
      <c r="E184" s="234"/>
      <c r="F184" s="235" t="s">
        <v>2252</v>
      </c>
      <c r="G184" s="232"/>
      <c r="H184" s="236">
        <v>-37.392000000000003</v>
      </c>
      <c r="I184" s="173"/>
      <c r="J184" s="232"/>
      <c r="L184" s="152"/>
      <c r="M184" s="154"/>
      <c r="N184" s="155"/>
      <c r="O184" s="155"/>
      <c r="P184" s="155"/>
      <c r="Q184" s="155"/>
      <c r="R184" s="155"/>
      <c r="S184" s="155"/>
      <c r="T184" s="156"/>
      <c r="AT184" s="153" t="s">
        <v>146</v>
      </c>
      <c r="AU184" s="153" t="s">
        <v>85</v>
      </c>
      <c r="AV184" s="151" t="s">
        <v>85</v>
      </c>
      <c r="AW184" s="151" t="s">
        <v>31</v>
      </c>
      <c r="AX184" s="151" t="s">
        <v>74</v>
      </c>
      <c r="AY184" s="153" t="s">
        <v>137</v>
      </c>
    </row>
    <row r="185" spans="1:65" s="157" customFormat="1">
      <c r="B185" s="158"/>
      <c r="C185" s="238"/>
      <c r="D185" s="233" t="s">
        <v>146</v>
      </c>
      <c r="E185" s="239"/>
      <c r="F185" s="240" t="s">
        <v>151</v>
      </c>
      <c r="G185" s="238"/>
      <c r="H185" s="241">
        <v>82.608000000000004</v>
      </c>
      <c r="I185" s="174"/>
      <c r="J185" s="238"/>
      <c r="L185" s="158"/>
      <c r="M185" s="160"/>
      <c r="N185" s="161"/>
      <c r="O185" s="161"/>
      <c r="P185" s="161"/>
      <c r="Q185" s="161"/>
      <c r="R185" s="161"/>
      <c r="S185" s="161"/>
      <c r="T185" s="162"/>
      <c r="AT185" s="159" t="s">
        <v>146</v>
      </c>
      <c r="AU185" s="159" t="s">
        <v>85</v>
      </c>
      <c r="AV185" s="157" t="s">
        <v>144</v>
      </c>
      <c r="AW185" s="157" t="s">
        <v>31</v>
      </c>
      <c r="AX185" s="157" t="s">
        <v>18</v>
      </c>
      <c r="AY185" s="159" t="s">
        <v>137</v>
      </c>
    </row>
    <row r="186" spans="1:65" s="129" customFormat="1" ht="22.9" customHeight="1">
      <c r="B186" s="130"/>
      <c r="C186" s="222"/>
      <c r="D186" s="223" t="s">
        <v>73</v>
      </c>
      <c r="E186" s="225" t="s">
        <v>85</v>
      </c>
      <c r="F186" s="225" t="s">
        <v>197</v>
      </c>
      <c r="G186" s="222"/>
      <c r="H186" s="222"/>
      <c r="I186" s="172"/>
      <c r="J186" s="258">
        <f>BK186</f>
        <v>0</v>
      </c>
      <c r="L186" s="130"/>
      <c r="M186" s="134"/>
      <c r="N186" s="135"/>
      <c r="O186" s="135"/>
      <c r="P186" s="136">
        <f>SUM(P187:P197)</f>
        <v>200.94</v>
      </c>
      <c r="Q186" s="135"/>
      <c r="R186" s="136">
        <f>SUM(R187:R197)</f>
        <v>44.42512</v>
      </c>
      <c r="S186" s="135"/>
      <c r="T186" s="137">
        <f>SUM(T187:T197)</f>
        <v>0</v>
      </c>
      <c r="AR186" s="131" t="s">
        <v>18</v>
      </c>
      <c r="AT186" s="138" t="s">
        <v>73</v>
      </c>
      <c r="AU186" s="138" t="s">
        <v>18</v>
      </c>
      <c r="AY186" s="131" t="s">
        <v>137</v>
      </c>
      <c r="BK186" s="139">
        <f>SUM(BK187:BK197)</f>
        <v>0</v>
      </c>
    </row>
    <row r="187" spans="1:65" s="17" customFormat="1" ht="24.2" customHeight="1">
      <c r="A187" s="13"/>
      <c r="B187" s="142"/>
      <c r="C187" s="226" t="s">
        <v>283</v>
      </c>
      <c r="D187" s="226" t="s">
        <v>140</v>
      </c>
      <c r="E187" s="227" t="s">
        <v>2253</v>
      </c>
      <c r="F187" s="228" t="s">
        <v>2254</v>
      </c>
      <c r="G187" s="229" t="s">
        <v>276</v>
      </c>
      <c r="H187" s="230">
        <v>196</v>
      </c>
      <c r="I187" s="143"/>
      <c r="J187" s="259">
        <f>ROUND(I187*H187,2)</f>
        <v>0</v>
      </c>
      <c r="K187" s="144"/>
      <c r="L187" s="14"/>
      <c r="M187" s="145"/>
      <c r="N187" s="146" t="s">
        <v>39</v>
      </c>
      <c r="O187" s="147">
        <v>0.21</v>
      </c>
      <c r="P187" s="147">
        <f>O187*H187</f>
        <v>41.16</v>
      </c>
      <c r="Q187" s="147">
        <v>0.22656999999999999</v>
      </c>
      <c r="R187" s="147">
        <f>Q187*H187</f>
        <v>44.407719999999998</v>
      </c>
      <c r="S187" s="147">
        <v>0</v>
      </c>
      <c r="T187" s="148">
        <f>S187*H187</f>
        <v>0</v>
      </c>
      <c r="U187" s="13"/>
      <c r="V187" s="13"/>
      <c r="W187" s="13"/>
      <c r="X187" s="13"/>
      <c r="Y187" s="13"/>
      <c r="Z187" s="13"/>
      <c r="AA187" s="13"/>
      <c r="AB187" s="13"/>
      <c r="AC187" s="13"/>
      <c r="AD187" s="13"/>
      <c r="AE187" s="13"/>
      <c r="AR187" s="149" t="s">
        <v>144</v>
      </c>
      <c r="AT187" s="149" t="s">
        <v>140</v>
      </c>
      <c r="AU187" s="149" t="s">
        <v>85</v>
      </c>
      <c r="AY187" s="2" t="s">
        <v>137</v>
      </c>
      <c r="BE187" s="150">
        <f>IF(N187="základní",J187,0)</f>
        <v>0</v>
      </c>
      <c r="BF187" s="150">
        <f>IF(N187="snížená",J187,0)</f>
        <v>0</v>
      </c>
      <c r="BG187" s="150">
        <f>IF(N187="zákl. přenesená",J187,0)</f>
        <v>0</v>
      </c>
      <c r="BH187" s="150">
        <f>IF(N187="sníž. přenesená",J187,0)</f>
        <v>0</v>
      </c>
      <c r="BI187" s="150">
        <f>IF(N187="nulová",J187,0)</f>
        <v>0</v>
      </c>
      <c r="BJ187" s="2" t="s">
        <v>18</v>
      </c>
      <c r="BK187" s="150">
        <f>ROUND(I187*H187,2)</f>
        <v>0</v>
      </c>
      <c r="BL187" s="2" t="s">
        <v>144</v>
      </c>
      <c r="BM187" s="149" t="s">
        <v>2255</v>
      </c>
    </row>
    <row r="188" spans="1:65" s="151" customFormat="1">
      <c r="B188" s="152"/>
      <c r="C188" s="232"/>
      <c r="D188" s="233" t="s">
        <v>146</v>
      </c>
      <c r="E188" s="234"/>
      <c r="F188" s="235" t="s">
        <v>2256</v>
      </c>
      <c r="G188" s="232"/>
      <c r="H188" s="236">
        <v>87</v>
      </c>
      <c r="I188" s="173"/>
      <c r="J188" s="232"/>
      <c r="L188" s="152"/>
      <c r="M188" s="154"/>
      <c r="N188" s="155"/>
      <c r="O188" s="155"/>
      <c r="P188" s="155"/>
      <c r="Q188" s="155"/>
      <c r="R188" s="155"/>
      <c r="S188" s="155"/>
      <c r="T188" s="156"/>
      <c r="AT188" s="153" t="s">
        <v>146</v>
      </c>
      <c r="AU188" s="153" t="s">
        <v>85</v>
      </c>
      <c r="AV188" s="151" t="s">
        <v>85</v>
      </c>
      <c r="AW188" s="151" t="s">
        <v>31</v>
      </c>
      <c r="AX188" s="151" t="s">
        <v>74</v>
      </c>
      <c r="AY188" s="153" t="s">
        <v>137</v>
      </c>
    </row>
    <row r="189" spans="1:65" s="151" customFormat="1">
      <c r="B189" s="152"/>
      <c r="C189" s="232"/>
      <c r="D189" s="233" t="s">
        <v>146</v>
      </c>
      <c r="E189" s="234"/>
      <c r="F189" s="235" t="s">
        <v>2257</v>
      </c>
      <c r="G189" s="232"/>
      <c r="H189" s="236">
        <v>44</v>
      </c>
      <c r="I189" s="173"/>
      <c r="J189" s="232"/>
      <c r="L189" s="152"/>
      <c r="M189" s="154"/>
      <c r="N189" s="155"/>
      <c r="O189" s="155"/>
      <c r="P189" s="155"/>
      <c r="Q189" s="155"/>
      <c r="R189" s="155"/>
      <c r="S189" s="155"/>
      <c r="T189" s="156"/>
      <c r="AT189" s="153" t="s">
        <v>146</v>
      </c>
      <c r="AU189" s="153" t="s">
        <v>85</v>
      </c>
      <c r="AV189" s="151" t="s">
        <v>85</v>
      </c>
      <c r="AW189" s="151" t="s">
        <v>31</v>
      </c>
      <c r="AX189" s="151" t="s">
        <v>74</v>
      </c>
      <c r="AY189" s="153" t="s">
        <v>137</v>
      </c>
    </row>
    <row r="190" spans="1:65" s="151" customFormat="1">
      <c r="B190" s="152"/>
      <c r="C190" s="232"/>
      <c r="D190" s="233" t="s">
        <v>146</v>
      </c>
      <c r="E190" s="234"/>
      <c r="F190" s="235" t="s">
        <v>2258</v>
      </c>
      <c r="G190" s="232"/>
      <c r="H190" s="236">
        <v>2</v>
      </c>
      <c r="I190" s="173"/>
      <c r="J190" s="232"/>
      <c r="L190" s="152"/>
      <c r="M190" s="154"/>
      <c r="N190" s="155"/>
      <c r="O190" s="155"/>
      <c r="P190" s="155"/>
      <c r="Q190" s="155"/>
      <c r="R190" s="155"/>
      <c r="S190" s="155"/>
      <c r="T190" s="156"/>
      <c r="AT190" s="153" t="s">
        <v>146</v>
      </c>
      <c r="AU190" s="153" t="s">
        <v>85</v>
      </c>
      <c r="AV190" s="151" t="s">
        <v>85</v>
      </c>
      <c r="AW190" s="151" t="s">
        <v>31</v>
      </c>
      <c r="AX190" s="151" t="s">
        <v>74</v>
      </c>
      <c r="AY190" s="153" t="s">
        <v>137</v>
      </c>
    </row>
    <row r="191" spans="1:65" s="151" customFormat="1">
      <c r="B191" s="152"/>
      <c r="C191" s="232"/>
      <c r="D191" s="233" t="s">
        <v>146</v>
      </c>
      <c r="E191" s="234"/>
      <c r="F191" s="235" t="s">
        <v>2259</v>
      </c>
      <c r="G191" s="232"/>
      <c r="H191" s="236">
        <v>6.5</v>
      </c>
      <c r="I191" s="173"/>
      <c r="J191" s="232"/>
      <c r="L191" s="152"/>
      <c r="M191" s="154"/>
      <c r="N191" s="155"/>
      <c r="O191" s="155"/>
      <c r="P191" s="155"/>
      <c r="Q191" s="155"/>
      <c r="R191" s="155"/>
      <c r="S191" s="155"/>
      <c r="T191" s="156"/>
      <c r="AT191" s="153" t="s">
        <v>146</v>
      </c>
      <c r="AU191" s="153" t="s">
        <v>85</v>
      </c>
      <c r="AV191" s="151" t="s">
        <v>85</v>
      </c>
      <c r="AW191" s="151" t="s">
        <v>31</v>
      </c>
      <c r="AX191" s="151" t="s">
        <v>74</v>
      </c>
      <c r="AY191" s="153" t="s">
        <v>137</v>
      </c>
    </row>
    <row r="192" spans="1:65" s="151" customFormat="1">
      <c r="B192" s="152"/>
      <c r="C192" s="232"/>
      <c r="D192" s="233" t="s">
        <v>146</v>
      </c>
      <c r="E192" s="234"/>
      <c r="F192" s="235" t="s">
        <v>2260</v>
      </c>
      <c r="G192" s="232"/>
      <c r="H192" s="236">
        <v>6.5</v>
      </c>
      <c r="I192" s="173"/>
      <c r="J192" s="232"/>
      <c r="L192" s="152"/>
      <c r="M192" s="154"/>
      <c r="N192" s="155"/>
      <c r="O192" s="155"/>
      <c r="P192" s="155"/>
      <c r="Q192" s="155"/>
      <c r="R192" s="155"/>
      <c r="S192" s="155"/>
      <c r="T192" s="156"/>
      <c r="AT192" s="153" t="s">
        <v>146</v>
      </c>
      <c r="AU192" s="153" t="s">
        <v>85</v>
      </c>
      <c r="AV192" s="151" t="s">
        <v>85</v>
      </c>
      <c r="AW192" s="151" t="s">
        <v>31</v>
      </c>
      <c r="AX192" s="151" t="s">
        <v>74</v>
      </c>
      <c r="AY192" s="153" t="s">
        <v>137</v>
      </c>
    </row>
    <row r="193" spans="1:65" s="151" customFormat="1">
      <c r="B193" s="152"/>
      <c r="C193" s="232"/>
      <c r="D193" s="233" t="s">
        <v>146</v>
      </c>
      <c r="E193" s="234"/>
      <c r="F193" s="235" t="s">
        <v>2261</v>
      </c>
      <c r="G193" s="232"/>
      <c r="H193" s="236">
        <v>50</v>
      </c>
      <c r="I193" s="173"/>
      <c r="J193" s="232"/>
      <c r="L193" s="152"/>
      <c r="M193" s="154"/>
      <c r="N193" s="155"/>
      <c r="O193" s="155"/>
      <c r="P193" s="155"/>
      <c r="Q193" s="155"/>
      <c r="R193" s="155"/>
      <c r="S193" s="155"/>
      <c r="T193" s="156"/>
      <c r="AT193" s="153" t="s">
        <v>146</v>
      </c>
      <c r="AU193" s="153" t="s">
        <v>85</v>
      </c>
      <c r="AV193" s="151" t="s">
        <v>85</v>
      </c>
      <c r="AW193" s="151" t="s">
        <v>31</v>
      </c>
      <c r="AX193" s="151" t="s">
        <v>74</v>
      </c>
      <c r="AY193" s="153" t="s">
        <v>137</v>
      </c>
    </row>
    <row r="194" spans="1:65" s="157" customFormat="1">
      <c r="B194" s="158"/>
      <c r="C194" s="238"/>
      <c r="D194" s="233" t="s">
        <v>146</v>
      </c>
      <c r="E194" s="239"/>
      <c r="F194" s="240" t="s">
        <v>151</v>
      </c>
      <c r="G194" s="238"/>
      <c r="H194" s="241">
        <v>196</v>
      </c>
      <c r="I194" s="174"/>
      <c r="J194" s="238"/>
      <c r="L194" s="158"/>
      <c r="M194" s="160"/>
      <c r="N194" s="161"/>
      <c r="O194" s="161"/>
      <c r="P194" s="161"/>
      <c r="Q194" s="161"/>
      <c r="R194" s="161"/>
      <c r="S194" s="161"/>
      <c r="T194" s="162"/>
      <c r="AT194" s="159" t="s">
        <v>146</v>
      </c>
      <c r="AU194" s="159" t="s">
        <v>85</v>
      </c>
      <c r="AV194" s="157" t="s">
        <v>144</v>
      </c>
      <c r="AW194" s="157" t="s">
        <v>31</v>
      </c>
      <c r="AX194" s="157" t="s">
        <v>18</v>
      </c>
      <c r="AY194" s="159" t="s">
        <v>137</v>
      </c>
    </row>
    <row r="195" spans="1:65" s="17" customFormat="1" ht="49.15" customHeight="1">
      <c r="A195" s="13"/>
      <c r="B195" s="142"/>
      <c r="C195" s="226" t="s">
        <v>320</v>
      </c>
      <c r="D195" s="226" t="s">
        <v>140</v>
      </c>
      <c r="E195" s="227" t="s">
        <v>2262</v>
      </c>
      <c r="F195" s="228" t="s">
        <v>2263</v>
      </c>
      <c r="G195" s="229" t="s">
        <v>276</v>
      </c>
      <c r="H195" s="230">
        <v>30</v>
      </c>
      <c r="I195" s="143"/>
      <c r="J195" s="259">
        <f>ROUND(I195*H195,2)</f>
        <v>0</v>
      </c>
      <c r="K195" s="144"/>
      <c r="L195" s="14"/>
      <c r="M195" s="145"/>
      <c r="N195" s="146" t="s">
        <v>39</v>
      </c>
      <c r="O195" s="147">
        <v>5.3259999999999996</v>
      </c>
      <c r="P195" s="147">
        <f>O195*H195</f>
        <v>159.78</v>
      </c>
      <c r="Q195" s="147">
        <v>5.8E-4</v>
      </c>
      <c r="R195" s="147">
        <f>Q195*H195</f>
        <v>1.7399999999999999E-2</v>
      </c>
      <c r="S195" s="147">
        <v>0</v>
      </c>
      <c r="T195" s="148">
        <f>S195*H195</f>
        <v>0</v>
      </c>
      <c r="U195" s="13"/>
      <c r="V195" s="13"/>
      <c r="W195" s="13"/>
      <c r="X195" s="13"/>
      <c r="Y195" s="13"/>
      <c r="Z195" s="13"/>
      <c r="AA195" s="13"/>
      <c r="AB195" s="13"/>
      <c r="AC195" s="13"/>
      <c r="AD195" s="13"/>
      <c r="AE195" s="13"/>
      <c r="AR195" s="149" t="s">
        <v>144</v>
      </c>
      <c r="AT195" s="149" t="s">
        <v>140</v>
      </c>
      <c r="AU195" s="149" t="s">
        <v>85</v>
      </c>
      <c r="AY195" s="2" t="s">
        <v>137</v>
      </c>
      <c r="BE195" s="150">
        <f>IF(N195="základní",J195,0)</f>
        <v>0</v>
      </c>
      <c r="BF195" s="150">
        <f>IF(N195="snížená",J195,0)</f>
        <v>0</v>
      </c>
      <c r="BG195" s="150">
        <f>IF(N195="zákl. přenesená",J195,0)</f>
        <v>0</v>
      </c>
      <c r="BH195" s="150">
        <f>IF(N195="sníž. přenesená",J195,0)</f>
        <v>0</v>
      </c>
      <c r="BI195" s="150">
        <f>IF(N195="nulová",J195,0)</f>
        <v>0</v>
      </c>
      <c r="BJ195" s="2" t="s">
        <v>18</v>
      </c>
      <c r="BK195" s="150">
        <f>ROUND(I195*H195,2)</f>
        <v>0</v>
      </c>
      <c r="BL195" s="2" t="s">
        <v>144</v>
      </c>
      <c r="BM195" s="149" t="s">
        <v>2264</v>
      </c>
    </row>
    <row r="196" spans="1:65" s="151" customFormat="1">
      <c r="B196" s="152"/>
      <c r="C196" s="232"/>
      <c r="D196" s="233" t="s">
        <v>146</v>
      </c>
      <c r="E196" s="234"/>
      <c r="F196" s="235" t="s">
        <v>2265</v>
      </c>
      <c r="G196" s="232"/>
      <c r="H196" s="236">
        <v>30</v>
      </c>
      <c r="I196" s="173"/>
      <c r="J196" s="232"/>
      <c r="L196" s="152"/>
      <c r="M196" s="154"/>
      <c r="N196" s="155"/>
      <c r="O196" s="155"/>
      <c r="P196" s="155"/>
      <c r="Q196" s="155"/>
      <c r="R196" s="155"/>
      <c r="S196" s="155"/>
      <c r="T196" s="156"/>
      <c r="AT196" s="153" t="s">
        <v>146</v>
      </c>
      <c r="AU196" s="153" t="s">
        <v>85</v>
      </c>
      <c r="AV196" s="151" t="s">
        <v>85</v>
      </c>
      <c r="AW196" s="151" t="s">
        <v>31</v>
      </c>
      <c r="AX196" s="151" t="s">
        <v>18</v>
      </c>
      <c r="AY196" s="153" t="s">
        <v>137</v>
      </c>
    </row>
    <row r="197" spans="1:65" s="17" customFormat="1" ht="16.5" customHeight="1">
      <c r="A197" s="13"/>
      <c r="B197" s="142"/>
      <c r="C197" s="226" t="s">
        <v>165</v>
      </c>
      <c r="D197" s="226" t="s">
        <v>140</v>
      </c>
      <c r="E197" s="227" t="s">
        <v>2266</v>
      </c>
      <c r="F197" s="228" t="s">
        <v>2267</v>
      </c>
      <c r="G197" s="229" t="s">
        <v>2268</v>
      </c>
      <c r="H197" s="230">
        <v>1</v>
      </c>
      <c r="I197" s="143"/>
      <c r="J197" s="259">
        <f>ROUND(I197*H197,2)</f>
        <v>0</v>
      </c>
      <c r="K197" s="144"/>
      <c r="L197" s="14"/>
      <c r="M197" s="145"/>
      <c r="N197" s="146" t="s">
        <v>39</v>
      </c>
      <c r="O197" s="147">
        <v>0</v>
      </c>
      <c r="P197" s="147">
        <f>O197*H197</f>
        <v>0</v>
      </c>
      <c r="Q197" s="147">
        <v>0</v>
      </c>
      <c r="R197" s="147">
        <f>Q197*H197</f>
        <v>0</v>
      </c>
      <c r="S197" s="147">
        <v>0</v>
      </c>
      <c r="T197" s="148">
        <f>S197*H197</f>
        <v>0</v>
      </c>
      <c r="U197" s="13"/>
      <c r="V197" s="13"/>
      <c r="W197" s="13"/>
      <c r="X197" s="13"/>
      <c r="Y197" s="13"/>
      <c r="Z197" s="13"/>
      <c r="AA197" s="13"/>
      <c r="AB197" s="13"/>
      <c r="AC197" s="13"/>
      <c r="AD197" s="13"/>
      <c r="AE197" s="13"/>
      <c r="AR197" s="149" t="s">
        <v>144</v>
      </c>
      <c r="AT197" s="149" t="s">
        <v>140</v>
      </c>
      <c r="AU197" s="149" t="s">
        <v>85</v>
      </c>
      <c r="AY197" s="2" t="s">
        <v>137</v>
      </c>
      <c r="BE197" s="150">
        <f>IF(N197="základní",J197,0)</f>
        <v>0</v>
      </c>
      <c r="BF197" s="150">
        <f>IF(N197="snížená",J197,0)</f>
        <v>0</v>
      </c>
      <c r="BG197" s="150">
        <f>IF(N197="zákl. přenesená",J197,0)</f>
        <v>0</v>
      </c>
      <c r="BH197" s="150">
        <f>IF(N197="sníž. přenesená",J197,0)</f>
        <v>0</v>
      </c>
      <c r="BI197" s="150">
        <f>IF(N197="nulová",J197,0)</f>
        <v>0</v>
      </c>
      <c r="BJ197" s="2" t="s">
        <v>18</v>
      </c>
      <c r="BK197" s="150">
        <f>ROUND(I197*H197,2)</f>
        <v>0</v>
      </c>
      <c r="BL197" s="2" t="s">
        <v>144</v>
      </c>
      <c r="BM197" s="149" t="s">
        <v>2269</v>
      </c>
    </row>
    <row r="198" spans="1:65" s="129" customFormat="1" ht="22.9" customHeight="1">
      <c r="B198" s="130"/>
      <c r="C198" s="222"/>
      <c r="D198" s="223" t="s">
        <v>73</v>
      </c>
      <c r="E198" s="225" t="s">
        <v>144</v>
      </c>
      <c r="F198" s="225" t="s">
        <v>594</v>
      </c>
      <c r="G198" s="222"/>
      <c r="H198" s="222"/>
      <c r="I198" s="172"/>
      <c r="J198" s="258">
        <f>BK198</f>
        <v>0</v>
      </c>
      <c r="L198" s="130"/>
      <c r="M198" s="134"/>
      <c r="N198" s="135"/>
      <c r="O198" s="135"/>
      <c r="P198" s="136">
        <f>SUM(P199:P206)</f>
        <v>28.796299999999999</v>
      </c>
      <c r="Q198" s="135"/>
      <c r="R198" s="136">
        <f>SUM(R199:R206)</f>
        <v>0</v>
      </c>
      <c r="S198" s="135"/>
      <c r="T198" s="137">
        <f>SUM(T199:T206)</f>
        <v>0</v>
      </c>
      <c r="AR198" s="131" t="s">
        <v>18</v>
      </c>
      <c r="AT198" s="138" t="s">
        <v>73</v>
      </c>
      <c r="AU198" s="138" t="s">
        <v>18</v>
      </c>
      <c r="AY198" s="131" t="s">
        <v>137</v>
      </c>
      <c r="BK198" s="139">
        <f>SUM(BK199:BK206)</f>
        <v>0</v>
      </c>
    </row>
    <row r="199" spans="1:65" s="17" customFormat="1" ht="16.5" customHeight="1">
      <c r="A199" s="13"/>
      <c r="B199" s="142"/>
      <c r="C199" s="226" t="s">
        <v>198</v>
      </c>
      <c r="D199" s="226" t="s">
        <v>140</v>
      </c>
      <c r="E199" s="227" t="s">
        <v>2270</v>
      </c>
      <c r="F199" s="228" t="s">
        <v>2271</v>
      </c>
      <c r="G199" s="229" t="s">
        <v>143</v>
      </c>
      <c r="H199" s="230">
        <v>22.1</v>
      </c>
      <c r="I199" s="143"/>
      <c r="J199" s="259">
        <f>ROUND(I199*H199,2)</f>
        <v>0</v>
      </c>
      <c r="K199" s="144"/>
      <c r="L199" s="14"/>
      <c r="M199" s="145"/>
      <c r="N199" s="146" t="s">
        <v>39</v>
      </c>
      <c r="O199" s="147">
        <v>1.3029999999999999</v>
      </c>
      <c r="P199" s="147">
        <f>O199*H199</f>
        <v>28.796299999999999</v>
      </c>
      <c r="Q199" s="147">
        <v>0</v>
      </c>
      <c r="R199" s="147">
        <f>Q199*H199</f>
        <v>0</v>
      </c>
      <c r="S199" s="147">
        <v>0</v>
      </c>
      <c r="T199" s="148">
        <f>S199*H199</f>
        <v>0</v>
      </c>
      <c r="U199" s="13"/>
      <c r="V199" s="13"/>
      <c r="W199" s="13"/>
      <c r="X199" s="13"/>
      <c r="Y199" s="13"/>
      <c r="Z199" s="13"/>
      <c r="AA199" s="13"/>
      <c r="AB199" s="13"/>
      <c r="AC199" s="13"/>
      <c r="AD199" s="13"/>
      <c r="AE199" s="13"/>
      <c r="AR199" s="149" t="s">
        <v>144</v>
      </c>
      <c r="AT199" s="149" t="s">
        <v>140</v>
      </c>
      <c r="AU199" s="149" t="s">
        <v>85</v>
      </c>
      <c r="AY199" s="2" t="s">
        <v>137</v>
      </c>
      <c r="BE199" s="150">
        <f>IF(N199="základní",J199,0)</f>
        <v>0</v>
      </c>
      <c r="BF199" s="150">
        <f>IF(N199="snížená",J199,0)</f>
        <v>0</v>
      </c>
      <c r="BG199" s="150">
        <f>IF(N199="zákl. přenesená",J199,0)</f>
        <v>0</v>
      </c>
      <c r="BH199" s="150">
        <f>IF(N199="sníž. přenesená",J199,0)</f>
        <v>0</v>
      </c>
      <c r="BI199" s="150">
        <f>IF(N199="nulová",J199,0)</f>
        <v>0</v>
      </c>
      <c r="BJ199" s="2" t="s">
        <v>18</v>
      </c>
      <c r="BK199" s="150">
        <f>ROUND(I199*H199,2)</f>
        <v>0</v>
      </c>
      <c r="BL199" s="2" t="s">
        <v>144</v>
      </c>
      <c r="BM199" s="149" t="s">
        <v>2272</v>
      </c>
    </row>
    <row r="200" spans="1:65" s="151" customFormat="1">
      <c r="B200" s="152"/>
      <c r="C200" s="232"/>
      <c r="D200" s="233" t="s">
        <v>146</v>
      </c>
      <c r="E200" s="234"/>
      <c r="F200" s="235" t="s">
        <v>2273</v>
      </c>
      <c r="G200" s="232"/>
      <c r="H200" s="236">
        <v>8.6999999999999993</v>
      </c>
      <c r="I200" s="173"/>
      <c r="J200" s="232"/>
      <c r="L200" s="152"/>
      <c r="M200" s="154"/>
      <c r="N200" s="155"/>
      <c r="O200" s="155"/>
      <c r="P200" s="155"/>
      <c r="Q200" s="155"/>
      <c r="R200" s="155"/>
      <c r="S200" s="155"/>
      <c r="T200" s="156"/>
      <c r="AT200" s="153" t="s">
        <v>146</v>
      </c>
      <c r="AU200" s="153" t="s">
        <v>85</v>
      </c>
      <c r="AV200" s="151" t="s">
        <v>85</v>
      </c>
      <c r="AW200" s="151" t="s">
        <v>31</v>
      </c>
      <c r="AX200" s="151" t="s">
        <v>74</v>
      </c>
      <c r="AY200" s="153" t="s">
        <v>137</v>
      </c>
    </row>
    <row r="201" spans="1:65" s="151" customFormat="1">
      <c r="B201" s="152"/>
      <c r="C201" s="232"/>
      <c r="D201" s="233" t="s">
        <v>146</v>
      </c>
      <c r="E201" s="234"/>
      <c r="F201" s="235" t="s">
        <v>2274</v>
      </c>
      <c r="G201" s="232"/>
      <c r="H201" s="236">
        <v>4.4000000000000004</v>
      </c>
      <c r="I201" s="173"/>
      <c r="J201" s="232"/>
      <c r="L201" s="152"/>
      <c r="M201" s="154"/>
      <c r="N201" s="155"/>
      <c r="O201" s="155"/>
      <c r="P201" s="155"/>
      <c r="Q201" s="155"/>
      <c r="R201" s="155"/>
      <c r="S201" s="155"/>
      <c r="T201" s="156"/>
      <c r="AT201" s="153" t="s">
        <v>146</v>
      </c>
      <c r="AU201" s="153" t="s">
        <v>85</v>
      </c>
      <c r="AV201" s="151" t="s">
        <v>85</v>
      </c>
      <c r="AW201" s="151" t="s">
        <v>31</v>
      </c>
      <c r="AX201" s="151" t="s">
        <v>74</v>
      </c>
      <c r="AY201" s="153" t="s">
        <v>137</v>
      </c>
    </row>
    <row r="202" spans="1:65" s="151" customFormat="1">
      <c r="B202" s="152"/>
      <c r="C202" s="232"/>
      <c r="D202" s="233" t="s">
        <v>146</v>
      </c>
      <c r="E202" s="234"/>
      <c r="F202" s="235" t="s">
        <v>2275</v>
      </c>
      <c r="G202" s="232"/>
      <c r="H202" s="236">
        <v>0.2</v>
      </c>
      <c r="I202" s="173"/>
      <c r="J202" s="232"/>
      <c r="L202" s="152"/>
      <c r="M202" s="154"/>
      <c r="N202" s="155"/>
      <c r="O202" s="155"/>
      <c r="P202" s="155"/>
      <c r="Q202" s="155"/>
      <c r="R202" s="155"/>
      <c r="S202" s="155"/>
      <c r="T202" s="156"/>
      <c r="AT202" s="153" t="s">
        <v>146</v>
      </c>
      <c r="AU202" s="153" t="s">
        <v>85</v>
      </c>
      <c r="AV202" s="151" t="s">
        <v>85</v>
      </c>
      <c r="AW202" s="151" t="s">
        <v>31</v>
      </c>
      <c r="AX202" s="151" t="s">
        <v>74</v>
      </c>
      <c r="AY202" s="153" t="s">
        <v>137</v>
      </c>
    </row>
    <row r="203" spans="1:65" s="151" customFormat="1">
      <c r="B203" s="152"/>
      <c r="C203" s="232"/>
      <c r="D203" s="233" t="s">
        <v>146</v>
      </c>
      <c r="E203" s="234"/>
      <c r="F203" s="235" t="s">
        <v>2276</v>
      </c>
      <c r="G203" s="232"/>
      <c r="H203" s="236">
        <v>0.65</v>
      </c>
      <c r="I203" s="173"/>
      <c r="J203" s="232"/>
      <c r="L203" s="152"/>
      <c r="M203" s="154"/>
      <c r="N203" s="155"/>
      <c r="O203" s="155"/>
      <c r="P203" s="155"/>
      <c r="Q203" s="155"/>
      <c r="R203" s="155"/>
      <c r="S203" s="155"/>
      <c r="T203" s="156"/>
      <c r="AT203" s="153" t="s">
        <v>146</v>
      </c>
      <c r="AU203" s="153" t="s">
        <v>85</v>
      </c>
      <c r="AV203" s="151" t="s">
        <v>85</v>
      </c>
      <c r="AW203" s="151" t="s">
        <v>31</v>
      </c>
      <c r="AX203" s="151" t="s">
        <v>74</v>
      </c>
      <c r="AY203" s="153" t="s">
        <v>137</v>
      </c>
    </row>
    <row r="204" spans="1:65" s="151" customFormat="1">
      <c r="B204" s="152"/>
      <c r="C204" s="232"/>
      <c r="D204" s="233" t="s">
        <v>146</v>
      </c>
      <c r="E204" s="234"/>
      <c r="F204" s="235" t="s">
        <v>2277</v>
      </c>
      <c r="G204" s="232"/>
      <c r="H204" s="236">
        <v>0.65</v>
      </c>
      <c r="I204" s="173"/>
      <c r="J204" s="232"/>
      <c r="L204" s="152"/>
      <c r="M204" s="154"/>
      <c r="N204" s="155"/>
      <c r="O204" s="155"/>
      <c r="P204" s="155"/>
      <c r="Q204" s="155"/>
      <c r="R204" s="155"/>
      <c r="S204" s="155"/>
      <c r="T204" s="156"/>
      <c r="AT204" s="153" t="s">
        <v>146</v>
      </c>
      <c r="AU204" s="153" t="s">
        <v>85</v>
      </c>
      <c r="AV204" s="151" t="s">
        <v>85</v>
      </c>
      <c r="AW204" s="151" t="s">
        <v>31</v>
      </c>
      <c r="AX204" s="151" t="s">
        <v>74</v>
      </c>
      <c r="AY204" s="153" t="s">
        <v>137</v>
      </c>
    </row>
    <row r="205" spans="1:65" s="151" customFormat="1">
      <c r="B205" s="152"/>
      <c r="C205" s="232"/>
      <c r="D205" s="233" t="s">
        <v>146</v>
      </c>
      <c r="E205" s="234"/>
      <c r="F205" s="235" t="s">
        <v>2278</v>
      </c>
      <c r="G205" s="232"/>
      <c r="H205" s="236">
        <v>7.5</v>
      </c>
      <c r="I205" s="173"/>
      <c r="J205" s="232"/>
      <c r="L205" s="152"/>
      <c r="M205" s="154"/>
      <c r="N205" s="155"/>
      <c r="O205" s="155"/>
      <c r="P205" s="155"/>
      <c r="Q205" s="155"/>
      <c r="R205" s="155"/>
      <c r="S205" s="155"/>
      <c r="T205" s="156"/>
      <c r="AT205" s="153" t="s">
        <v>146</v>
      </c>
      <c r="AU205" s="153" t="s">
        <v>85</v>
      </c>
      <c r="AV205" s="151" t="s">
        <v>85</v>
      </c>
      <c r="AW205" s="151" t="s">
        <v>31</v>
      </c>
      <c r="AX205" s="151" t="s">
        <v>74</v>
      </c>
      <c r="AY205" s="153" t="s">
        <v>137</v>
      </c>
    </row>
    <row r="206" spans="1:65" s="157" customFormat="1">
      <c r="B206" s="158"/>
      <c r="C206" s="238"/>
      <c r="D206" s="233" t="s">
        <v>146</v>
      </c>
      <c r="E206" s="239"/>
      <c r="F206" s="240" t="s">
        <v>151</v>
      </c>
      <c r="G206" s="238"/>
      <c r="H206" s="241">
        <v>22.1</v>
      </c>
      <c r="I206" s="174"/>
      <c r="J206" s="238"/>
      <c r="L206" s="158"/>
      <c r="M206" s="160"/>
      <c r="N206" s="161"/>
      <c r="O206" s="161"/>
      <c r="P206" s="161"/>
      <c r="Q206" s="161"/>
      <c r="R206" s="161"/>
      <c r="S206" s="161"/>
      <c r="T206" s="162"/>
      <c r="AT206" s="159" t="s">
        <v>146</v>
      </c>
      <c r="AU206" s="159" t="s">
        <v>85</v>
      </c>
      <c r="AV206" s="157" t="s">
        <v>144</v>
      </c>
      <c r="AW206" s="157" t="s">
        <v>31</v>
      </c>
      <c r="AX206" s="157" t="s">
        <v>18</v>
      </c>
      <c r="AY206" s="159" t="s">
        <v>137</v>
      </c>
    </row>
    <row r="207" spans="1:65" s="129" customFormat="1" ht="22.9" customHeight="1">
      <c r="B207" s="130"/>
      <c r="C207" s="222"/>
      <c r="D207" s="223" t="s">
        <v>73</v>
      </c>
      <c r="E207" s="225" t="s">
        <v>194</v>
      </c>
      <c r="F207" s="225" t="s">
        <v>453</v>
      </c>
      <c r="G207" s="222"/>
      <c r="H207" s="222"/>
      <c r="I207" s="172"/>
      <c r="J207" s="258">
        <f>BK207</f>
        <v>0</v>
      </c>
      <c r="L207" s="130"/>
      <c r="M207" s="134"/>
      <c r="N207" s="135"/>
      <c r="O207" s="135"/>
      <c r="P207" s="136">
        <f>SUM(P208:P218)</f>
        <v>80.451999999999998</v>
      </c>
      <c r="Q207" s="135"/>
      <c r="R207" s="136">
        <f>SUM(R208:R218)</f>
        <v>2.6758199999999999</v>
      </c>
      <c r="S207" s="135"/>
      <c r="T207" s="137">
        <f>SUM(T208:T218)</f>
        <v>0</v>
      </c>
      <c r="AR207" s="131" t="s">
        <v>18</v>
      </c>
      <c r="AT207" s="138" t="s">
        <v>73</v>
      </c>
      <c r="AU207" s="138" t="s">
        <v>18</v>
      </c>
      <c r="AY207" s="131" t="s">
        <v>137</v>
      </c>
      <c r="BK207" s="139">
        <f>SUM(BK208:BK218)</f>
        <v>0</v>
      </c>
    </row>
    <row r="208" spans="1:65" s="17" customFormat="1" ht="24.2" customHeight="1">
      <c r="A208" s="13"/>
      <c r="B208" s="142"/>
      <c r="C208" s="226" t="s">
        <v>265</v>
      </c>
      <c r="D208" s="226" t="s">
        <v>140</v>
      </c>
      <c r="E208" s="227" t="s">
        <v>454</v>
      </c>
      <c r="F208" s="228" t="s">
        <v>455</v>
      </c>
      <c r="G208" s="229" t="s">
        <v>276</v>
      </c>
      <c r="H208" s="230">
        <v>59</v>
      </c>
      <c r="I208" s="143"/>
      <c r="J208" s="259">
        <f>ROUND(I208*H208,2)</f>
        <v>0</v>
      </c>
      <c r="K208" s="144"/>
      <c r="L208" s="14"/>
      <c r="M208" s="145"/>
      <c r="N208" s="146" t="s">
        <v>39</v>
      </c>
      <c r="O208" s="147">
        <v>0.29199999999999998</v>
      </c>
      <c r="P208" s="147">
        <f>O208*H208</f>
        <v>17.227999999999998</v>
      </c>
      <c r="Q208" s="147">
        <v>3.3E-3</v>
      </c>
      <c r="R208" s="147">
        <f>Q208*H208</f>
        <v>0.19470000000000001</v>
      </c>
      <c r="S208" s="147">
        <v>0</v>
      </c>
      <c r="T208" s="148">
        <f>S208*H208</f>
        <v>0</v>
      </c>
      <c r="U208" s="13"/>
      <c r="V208" s="13"/>
      <c r="W208" s="13"/>
      <c r="X208" s="13"/>
      <c r="Y208" s="13"/>
      <c r="Z208" s="13"/>
      <c r="AA208" s="13"/>
      <c r="AB208" s="13"/>
      <c r="AC208" s="13"/>
      <c r="AD208" s="13"/>
      <c r="AE208" s="13"/>
      <c r="AR208" s="149" t="s">
        <v>144</v>
      </c>
      <c r="AT208" s="149" t="s">
        <v>140</v>
      </c>
      <c r="AU208" s="149" t="s">
        <v>85</v>
      </c>
      <c r="AY208" s="2" t="s">
        <v>137</v>
      </c>
      <c r="BE208" s="150">
        <f>IF(N208="základní",J208,0)</f>
        <v>0</v>
      </c>
      <c r="BF208" s="150">
        <f>IF(N208="snížená",J208,0)</f>
        <v>0</v>
      </c>
      <c r="BG208" s="150">
        <f>IF(N208="zákl. přenesená",J208,0)</f>
        <v>0</v>
      </c>
      <c r="BH208" s="150">
        <f>IF(N208="sníž. přenesená",J208,0)</f>
        <v>0</v>
      </c>
      <c r="BI208" s="150">
        <f>IF(N208="nulová",J208,0)</f>
        <v>0</v>
      </c>
      <c r="BJ208" s="2" t="s">
        <v>18</v>
      </c>
      <c r="BK208" s="150">
        <f>ROUND(I208*H208,2)</f>
        <v>0</v>
      </c>
      <c r="BL208" s="2" t="s">
        <v>144</v>
      </c>
      <c r="BM208" s="149" t="s">
        <v>2279</v>
      </c>
    </row>
    <row r="209" spans="1:65" s="151" customFormat="1">
      <c r="B209" s="152"/>
      <c r="C209" s="232"/>
      <c r="D209" s="233" t="s">
        <v>146</v>
      </c>
      <c r="E209" s="234"/>
      <c r="F209" s="235" t="s">
        <v>2280</v>
      </c>
      <c r="G209" s="232"/>
      <c r="H209" s="236">
        <v>59</v>
      </c>
      <c r="I209" s="173"/>
      <c r="J209" s="232"/>
      <c r="L209" s="152"/>
      <c r="M209" s="154"/>
      <c r="N209" s="155"/>
      <c r="O209" s="155"/>
      <c r="P209" s="155"/>
      <c r="Q209" s="155"/>
      <c r="R209" s="155"/>
      <c r="S209" s="155"/>
      <c r="T209" s="156"/>
      <c r="AT209" s="153" t="s">
        <v>146</v>
      </c>
      <c r="AU209" s="153" t="s">
        <v>85</v>
      </c>
      <c r="AV209" s="151" t="s">
        <v>85</v>
      </c>
      <c r="AW209" s="151" t="s">
        <v>31</v>
      </c>
      <c r="AX209" s="151" t="s">
        <v>18</v>
      </c>
      <c r="AY209" s="153" t="s">
        <v>137</v>
      </c>
    </row>
    <row r="210" spans="1:65" s="17" customFormat="1" ht="24.2" customHeight="1">
      <c r="A210" s="13"/>
      <c r="B210" s="142"/>
      <c r="C210" s="226" t="s">
        <v>269</v>
      </c>
      <c r="D210" s="226" t="s">
        <v>140</v>
      </c>
      <c r="E210" s="227" t="s">
        <v>2281</v>
      </c>
      <c r="F210" s="228" t="s">
        <v>2282</v>
      </c>
      <c r="G210" s="229" t="s">
        <v>276</v>
      </c>
      <c r="H210" s="230">
        <v>87</v>
      </c>
      <c r="I210" s="143"/>
      <c r="J210" s="259">
        <f t="shared" ref="J210:J216" si="0">ROUND(I210*H210,2)</f>
        <v>0</v>
      </c>
      <c r="K210" s="144"/>
      <c r="L210" s="14"/>
      <c r="M210" s="145"/>
      <c r="N210" s="146" t="s">
        <v>39</v>
      </c>
      <c r="O210" s="147">
        <v>0.312</v>
      </c>
      <c r="P210" s="147">
        <f t="shared" ref="P210:P216" si="1">O210*H210</f>
        <v>27.143999999999998</v>
      </c>
      <c r="Q210" s="147">
        <v>4.8199999999999996E-3</v>
      </c>
      <c r="R210" s="147">
        <f t="shared" ref="R210:R216" si="2">Q210*H210</f>
        <v>0.41933999999999999</v>
      </c>
      <c r="S210" s="147">
        <v>0</v>
      </c>
      <c r="T210" s="148">
        <f t="shared" ref="T210:T216" si="3">S210*H210</f>
        <v>0</v>
      </c>
      <c r="U210" s="13"/>
      <c r="V210" s="13"/>
      <c r="W210" s="13"/>
      <c r="X210" s="13"/>
      <c r="Y210" s="13"/>
      <c r="Z210" s="13"/>
      <c r="AA210" s="13"/>
      <c r="AB210" s="13"/>
      <c r="AC210" s="13"/>
      <c r="AD210" s="13"/>
      <c r="AE210" s="13"/>
      <c r="AR210" s="149" t="s">
        <v>144</v>
      </c>
      <c r="AT210" s="149" t="s">
        <v>140</v>
      </c>
      <c r="AU210" s="149" t="s">
        <v>85</v>
      </c>
      <c r="AY210" s="2" t="s">
        <v>137</v>
      </c>
      <c r="BE210" s="150">
        <f t="shared" ref="BE210:BE216" si="4">IF(N210="základní",J210,0)</f>
        <v>0</v>
      </c>
      <c r="BF210" s="150">
        <f t="shared" ref="BF210:BF216" si="5">IF(N210="snížená",J210,0)</f>
        <v>0</v>
      </c>
      <c r="BG210" s="150">
        <f t="shared" ref="BG210:BG216" si="6">IF(N210="zákl. přenesená",J210,0)</f>
        <v>0</v>
      </c>
      <c r="BH210" s="150">
        <f t="shared" ref="BH210:BH216" si="7">IF(N210="sníž. přenesená",J210,0)</f>
        <v>0</v>
      </c>
      <c r="BI210" s="150">
        <f t="shared" ref="BI210:BI216" si="8">IF(N210="nulová",J210,0)</f>
        <v>0</v>
      </c>
      <c r="BJ210" s="2" t="s">
        <v>18</v>
      </c>
      <c r="BK210" s="150">
        <f t="shared" ref="BK210:BK216" si="9">ROUND(I210*H210,2)</f>
        <v>0</v>
      </c>
      <c r="BL210" s="2" t="s">
        <v>144</v>
      </c>
      <c r="BM210" s="149" t="s">
        <v>2283</v>
      </c>
    </row>
    <row r="211" spans="1:65" s="17" customFormat="1" ht="24.2" customHeight="1">
      <c r="A211" s="13"/>
      <c r="B211" s="142"/>
      <c r="C211" s="226" t="s">
        <v>273</v>
      </c>
      <c r="D211" s="226" t="s">
        <v>140</v>
      </c>
      <c r="E211" s="227" t="s">
        <v>2284</v>
      </c>
      <c r="F211" s="228" t="s">
        <v>2285</v>
      </c>
      <c r="G211" s="229" t="s">
        <v>276</v>
      </c>
      <c r="H211" s="230">
        <v>50</v>
      </c>
      <c r="I211" s="143"/>
      <c r="J211" s="259">
        <f t="shared" si="0"/>
        <v>0</v>
      </c>
      <c r="K211" s="144"/>
      <c r="L211" s="14"/>
      <c r="M211" s="145"/>
      <c r="N211" s="146" t="s">
        <v>39</v>
      </c>
      <c r="O211" s="147">
        <v>0.441</v>
      </c>
      <c r="P211" s="147">
        <f t="shared" si="1"/>
        <v>22.05</v>
      </c>
      <c r="Q211" s="147">
        <v>3.1730000000000001E-2</v>
      </c>
      <c r="R211" s="147">
        <f t="shared" si="2"/>
        <v>1.5865</v>
      </c>
      <c r="S211" s="147">
        <v>0</v>
      </c>
      <c r="T211" s="148">
        <f t="shared" si="3"/>
        <v>0</v>
      </c>
      <c r="U211" s="13"/>
      <c r="V211" s="13"/>
      <c r="W211" s="13"/>
      <c r="X211" s="13"/>
      <c r="Y211" s="13"/>
      <c r="Z211" s="13"/>
      <c r="AA211" s="13"/>
      <c r="AB211" s="13"/>
      <c r="AC211" s="13"/>
      <c r="AD211" s="13"/>
      <c r="AE211" s="13"/>
      <c r="AR211" s="149" t="s">
        <v>144</v>
      </c>
      <c r="AT211" s="149" t="s">
        <v>140</v>
      </c>
      <c r="AU211" s="149" t="s">
        <v>85</v>
      </c>
      <c r="AY211" s="2" t="s">
        <v>137</v>
      </c>
      <c r="BE211" s="150">
        <f t="shared" si="4"/>
        <v>0</v>
      </c>
      <c r="BF211" s="150">
        <f t="shared" si="5"/>
        <v>0</v>
      </c>
      <c r="BG211" s="150">
        <f t="shared" si="6"/>
        <v>0</v>
      </c>
      <c r="BH211" s="150">
        <f t="shared" si="7"/>
        <v>0</v>
      </c>
      <c r="BI211" s="150">
        <f t="shared" si="8"/>
        <v>0</v>
      </c>
      <c r="BJ211" s="2" t="s">
        <v>18</v>
      </c>
      <c r="BK211" s="150">
        <f t="shared" si="9"/>
        <v>0</v>
      </c>
      <c r="BL211" s="2" t="s">
        <v>144</v>
      </c>
      <c r="BM211" s="149" t="s">
        <v>2286</v>
      </c>
    </row>
    <row r="212" spans="1:65" s="17" customFormat="1" ht="24.2" customHeight="1">
      <c r="A212" s="13"/>
      <c r="B212" s="142"/>
      <c r="C212" s="226" t="s">
        <v>6</v>
      </c>
      <c r="D212" s="226" t="s">
        <v>140</v>
      </c>
      <c r="E212" s="227" t="s">
        <v>2287</v>
      </c>
      <c r="F212" s="228" t="s">
        <v>2288</v>
      </c>
      <c r="G212" s="229" t="s">
        <v>249</v>
      </c>
      <c r="H212" s="230">
        <v>4</v>
      </c>
      <c r="I212" s="143"/>
      <c r="J212" s="259">
        <f t="shared" si="0"/>
        <v>0</v>
      </c>
      <c r="K212" s="144"/>
      <c r="L212" s="14"/>
      <c r="M212" s="145"/>
      <c r="N212" s="146" t="s">
        <v>39</v>
      </c>
      <c r="O212" s="147">
        <v>0.66700000000000004</v>
      </c>
      <c r="P212" s="147">
        <f t="shared" si="1"/>
        <v>2.6680000000000001</v>
      </c>
      <c r="Q212" s="147">
        <v>5.9069999999999998E-2</v>
      </c>
      <c r="R212" s="147">
        <f t="shared" si="2"/>
        <v>0.23627999999999999</v>
      </c>
      <c r="S212" s="147">
        <v>0</v>
      </c>
      <c r="T212" s="148">
        <f t="shared" si="3"/>
        <v>0</v>
      </c>
      <c r="U212" s="13"/>
      <c r="V212" s="13"/>
      <c r="W212" s="13"/>
      <c r="X212" s="13"/>
      <c r="Y212" s="13"/>
      <c r="Z212" s="13"/>
      <c r="AA212" s="13"/>
      <c r="AB212" s="13"/>
      <c r="AC212" s="13"/>
      <c r="AD212" s="13"/>
      <c r="AE212" s="13"/>
      <c r="AR212" s="149" t="s">
        <v>144</v>
      </c>
      <c r="AT212" s="149" t="s">
        <v>140</v>
      </c>
      <c r="AU212" s="149" t="s">
        <v>85</v>
      </c>
      <c r="AY212" s="2" t="s">
        <v>137</v>
      </c>
      <c r="BE212" s="150">
        <f t="shared" si="4"/>
        <v>0</v>
      </c>
      <c r="BF212" s="150">
        <f t="shared" si="5"/>
        <v>0</v>
      </c>
      <c r="BG212" s="150">
        <f t="shared" si="6"/>
        <v>0</v>
      </c>
      <c r="BH212" s="150">
        <f t="shared" si="7"/>
        <v>0</v>
      </c>
      <c r="BI212" s="150">
        <f t="shared" si="8"/>
        <v>0</v>
      </c>
      <c r="BJ212" s="2" t="s">
        <v>18</v>
      </c>
      <c r="BK212" s="150">
        <f t="shared" si="9"/>
        <v>0</v>
      </c>
      <c r="BL212" s="2" t="s">
        <v>144</v>
      </c>
      <c r="BM212" s="149" t="s">
        <v>2289</v>
      </c>
    </row>
    <row r="213" spans="1:65" s="17" customFormat="1" ht="33" customHeight="1">
      <c r="A213" s="13"/>
      <c r="B213" s="142"/>
      <c r="C213" s="226" t="s">
        <v>301</v>
      </c>
      <c r="D213" s="226" t="s">
        <v>140</v>
      </c>
      <c r="E213" s="227" t="s">
        <v>2290</v>
      </c>
      <c r="F213" s="228" t="s">
        <v>2291</v>
      </c>
      <c r="G213" s="229" t="s">
        <v>249</v>
      </c>
      <c r="H213" s="230">
        <v>4</v>
      </c>
      <c r="I213" s="143"/>
      <c r="J213" s="259">
        <f t="shared" si="0"/>
        <v>0</v>
      </c>
      <c r="K213" s="144"/>
      <c r="L213" s="14"/>
      <c r="M213" s="145"/>
      <c r="N213" s="146" t="s">
        <v>39</v>
      </c>
      <c r="O213" s="147">
        <v>0.25</v>
      </c>
      <c r="P213" s="147">
        <f t="shared" si="1"/>
        <v>1</v>
      </c>
      <c r="Q213" s="147">
        <v>1.8180000000000002E-2</v>
      </c>
      <c r="R213" s="147">
        <f t="shared" si="2"/>
        <v>7.2720000000000007E-2</v>
      </c>
      <c r="S213" s="147">
        <v>0</v>
      </c>
      <c r="T213" s="148">
        <f t="shared" si="3"/>
        <v>0</v>
      </c>
      <c r="U213" s="13"/>
      <c r="V213" s="13"/>
      <c r="W213" s="13"/>
      <c r="X213" s="13"/>
      <c r="Y213" s="13"/>
      <c r="Z213" s="13"/>
      <c r="AA213" s="13"/>
      <c r="AB213" s="13"/>
      <c r="AC213" s="13"/>
      <c r="AD213" s="13"/>
      <c r="AE213" s="13"/>
      <c r="AR213" s="149" t="s">
        <v>144</v>
      </c>
      <c r="AT213" s="149" t="s">
        <v>140</v>
      </c>
      <c r="AU213" s="149" t="s">
        <v>85</v>
      </c>
      <c r="AY213" s="2" t="s">
        <v>137</v>
      </c>
      <c r="BE213" s="150">
        <f t="shared" si="4"/>
        <v>0</v>
      </c>
      <c r="BF213" s="150">
        <f t="shared" si="5"/>
        <v>0</v>
      </c>
      <c r="BG213" s="150">
        <f t="shared" si="6"/>
        <v>0</v>
      </c>
      <c r="BH213" s="150">
        <f t="shared" si="7"/>
        <v>0</v>
      </c>
      <c r="BI213" s="150">
        <f t="shared" si="8"/>
        <v>0</v>
      </c>
      <c r="BJ213" s="2" t="s">
        <v>18</v>
      </c>
      <c r="BK213" s="150">
        <f t="shared" si="9"/>
        <v>0</v>
      </c>
      <c r="BL213" s="2" t="s">
        <v>144</v>
      </c>
      <c r="BM213" s="149" t="s">
        <v>2292</v>
      </c>
    </row>
    <row r="214" spans="1:65" s="17" customFormat="1" ht="16.5" customHeight="1">
      <c r="A214" s="13"/>
      <c r="B214" s="142"/>
      <c r="C214" s="226" t="s">
        <v>307</v>
      </c>
      <c r="D214" s="226" t="s">
        <v>140</v>
      </c>
      <c r="E214" s="227" t="s">
        <v>2293</v>
      </c>
      <c r="F214" s="228" t="s">
        <v>2294</v>
      </c>
      <c r="G214" s="229" t="s">
        <v>249</v>
      </c>
      <c r="H214" s="230">
        <v>4</v>
      </c>
      <c r="I214" s="143"/>
      <c r="J214" s="259">
        <f t="shared" si="0"/>
        <v>0</v>
      </c>
      <c r="K214" s="144"/>
      <c r="L214" s="14"/>
      <c r="M214" s="145"/>
      <c r="N214" s="146" t="s">
        <v>39</v>
      </c>
      <c r="O214" s="147">
        <v>0.25</v>
      </c>
      <c r="P214" s="147">
        <f t="shared" si="1"/>
        <v>1</v>
      </c>
      <c r="Q214" s="147">
        <v>6.2199999999999998E-3</v>
      </c>
      <c r="R214" s="147">
        <f t="shared" si="2"/>
        <v>2.4879999999999999E-2</v>
      </c>
      <c r="S214" s="147">
        <v>0</v>
      </c>
      <c r="T214" s="148">
        <f t="shared" si="3"/>
        <v>0</v>
      </c>
      <c r="U214" s="13"/>
      <c r="V214" s="13"/>
      <c r="W214" s="13"/>
      <c r="X214" s="13"/>
      <c r="Y214" s="13"/>
      <c r="Z214" s="13"/>
      <c r="AA214" s="13"/>
      <c r="AB214" s="13"/>
      <c r="AC214" s="13"/>
      <c r="AD214" s="13"/>
      <c r="AE214" s="13"/>
      <c r="AR214" s="149" t="s">
        <v>144</v>
      </c>
      <c r="AT214" s="149" t="s">
        <v>140</v>
      </c>
      <c r="AU214" s="149" t="s">
        <v>85</v>
      </c>
      <c r="AY214" s="2" t="s">
        <v>137</v>
      </c>
      <c r="BE214" s="150">
        <f t="shared" si="4"/>
        <v>0</v>
      </c>
      <c r="BF214" s="150">
        <f t="shared" si="5"/>
        <v>0</v>
      </c>
      <c r="BG214" s="150">
        <f t="shared" si="6"/>
        <v>0</v>
      </c>
      <c r="BH214" s="150">
        <f t="shared" si="7"/>
        <v>0</v>
      </c>
      <c r="BI214" s="150">
        <f t="shared" si="8"/>
        <v>0</v>
      </c>
      <c r="BJ214" s="2" t="s">
        <v>18</v>
      </c>
      <c r="BK214" s="150">
        <f t="shared" si="9"/>
        <v>0</v>
      </c>
      <c r="BL214" s="2" t="s">
        <v>144</v>
      </c>
      <c r="BM214" s="149" t="s">
        <v>2295</v>
      </c>
    </row>
    <row r="215" spans="1:65" s="17" customFormat="1" ht="24.2" customHeight="1">
      <c r="A215" s="13"/>
      <c r="B215" s="142"/>
      <c r="C215" s="226" t="s">
        <v>311</v>
      </c>
      <c r="D215" s="226" t="s">
        <v>140</v>
      </c>
      <c r="E215" s="227" t="s">
        <v>2296</v>
      </c>
      <c r="F215" s="228" t="s">
        <v>2297</v>
      </c>
      <c r="G215" s="229" t="s">
        <v>249</v>
      </c>
      <c r="H215" s="230">
        <v>4</v>
      </c>
      <c r="I215" s="143"/>
      <c r="J215" s="259">
        <f t="shared" si="0"/>
        <v>0</v>
      </c>
      <c r="K215" s="144"/>
      <c r="L215" s="14"/>
      <c r="M215" s="145"/>
      <c r="N215" s="146" t="s">
        <v>39</v>
      </c>
      <c r="O215" s="147">
        <v>0.33300000000000002</v>
      </c>
      <c r="P215" s="147">
        <f t="shared" si="1"/>
        <v>1.3320000000000001</v>
      </c>
      <c r="Q215" s="147">
        <v>3.5349999999999999E-2</v>
      </c>
      <c r="R215" s="147">
        <f t="shared" si="2"/>
        <v>0.1414</v>
      </c>
      <c r="S215" s="147">
        <v>0</v>
      </c>
      <c r="T215" s="148">
        <f t="shared" si="3"/>
        <v>0</v>
      </c>
      <c r="U215" s="13"/>
      <c r="V215" s="13"/>
      <c r="W215" s="13"/>
      <c r="X215" s="13"/>
      <c r="Y215" s="13"/>
      <c r="Z215" s="13"/>
      <c r="AA215" s="13"/>
      <c r="AB215" s="13"/>
      <c r="AC215" s="13"/>
      <c r="AD215" s="13"/>
      <c r="AE215" s="13"/>
      <c r="AR215" s="149" t="s">
        <v>144</v>
      </c>
      <c r="AT215" s="149" t="s">
        <v>140</v>
      </c>
      <c r="AU215" s="149" t="s">
        <v>85</v>
      </c>
      <c r="AY215" s="2" t="s">
        <v>137</v>
      </c>
      <c r="BE215" s="150">
        <f t="shared" si="4"/>
        <v>0</v>
      </c>
      <c r="BF215" s="150">
        <f t="shared" si="5"/>
        <v>0</v>
      </c>
      <c r="BG215" s="150">
        <f t="shared" si="6"/>
        <v>0</v>
      </c>
      <c r="BH215" s="150">
        <f t="shared" si="7"/>
        <v>0</v>
      </c>
      <c r="BI215" s="150">
        <f t="shared" si="8"/>
        <v>0</v>
      </c>
      <c r="BJ215" s="2" t="s">
        <v>18</v>
      </c>
      <c r="BK215" s="150">
        <f t="shared" si="9"/>
        <v>0</v>
      </c>
      <c r="BL215" s="2" t="s">
        <v>144</v>
      </c>
      <c r="BM215" s="149" t="s">
        <v>2298</v>
      </c>
    </row>
    <row r="216" spans="1:65" s="17" customFormat="1" ht="21.75" customHeight="1">
      <c r="A216" s="13"/>
      <c r="B216" s="142"/>
      <c r="C216" s="226" t="s">
        <v>324</v>
      </c>
      <c r="D216" s="226" t="s">
        <v>140</v>
      </c>
      <c r="E216" s="227" t="s">
        <v>2299</v>
      </c>
      <c r="F216" s="228" t="s">
        <v>2300</v>
      </c>
      <c r="G216" s="229" t="s">
        <v>276</v>
      </c>
      <c r="H216" s="230">
        <v>146</v>
      </c>
      <c r="I216" s="143"/>
      <c r="J216" s="259">
        <f t="shared" si="0"/>
        <v>0</v>
      </c>
      <c r="K216" s="144"/>
      <c r="L216" s="14"/>
      <c r="M216" s="145"/>
      <c r="N216" s="146" t="s">
        <v>39</v>
      </c>
      <c r="O216" s="147">
        <v>5.5E-2</v>
      </c>
      <c r="P216" s="147">
        <f t="shared" si="1"/>
        <v>8.0299999999999994</v>
      </c>
      <c r="Q216" s="147">
        <v>0</v>
      </c>
      <c r="R216" s="147">
        <f t="shared" si="2"/>
        <v>0</v>
      </c>
      <c r="S216" s="147">
        <v>0</v>
      </c>
      <c r="T216" s="148">
        <f t="shared" si="3"/>
        <v>0</v>
      </c>
      <c r="U216" s="13"/>
      <c r="V216" s="13"/>
      <c r="W216" s="13"/>
      <c r="X216" s="13"/>
      <c r="Y216" s="13"/>
      <c r="Z216" s="13"/>
      <c r="AA216" s="13"/>
      <c r="AB216" s="13"/>
      <c r="AC216" s="13"/>
      <c r="AD216" s="13"/>
      <c r="AE216" s="13"/>
      <c r="AR216" s="149" t="s">
        <v>144</v>
      </c>
      <c r="AT216" s="149" t="s">
        <v>140</v>
      </c>
      <c r="AU216" s="149" t="s">
        <v>85</v>
      </c>
      <c r="AY216" s="2" t="s">
        <v>137</v>
      </c>
      <c r="BE216" s="150">
        <f t="shared" si="4"/>
        <v>0</v>
      </c>
      <c r="BF216" s="150">
        <f t="shared" si="5"/>
        <v>0</v>
      </c>
      <c r="BG216" s="150">
        <f t="shared" si="6"/>
        <v>0</v>
      </c>
      <c r="BH216" s="150">
        <f t="shared" si="7"/>
        <v>0</v>
      </c>
      <c r="BI216" s="150">
        <f t="shared" si="8"/>
        <v>0</v>
      </c>
      <c r="BJ216" s="2" t="s">
        <v>18</v>
      </c>
      <c r="BK216" s="150">
        <f t="shared" si="9"/>
        <v>0</v>
      </c>
      <c r="BL216" s="2" t="s">
        <v>144</v>
      </c>
      <c r="BM216" s="149" t="s">
        <v>2301</v>
      </c>
    </row>
    <row r="217" spans="1:65" s="151" customFormat="1">
      <c r="B217" s="152"/>
      <c r="C217" s="232"/>
      <c r="D217" s="233" t="s">
        <v>146</v>
      </c>
      <c r="E217" s="234"/>
      <c r="F217" s="235" t="s">
        <v>2302</v>
      </c>
      <c r="G217" s="232"/>
      <c r="H217" s="236">
        <v>146</v>
      </c>
      <c r="I217" s="173"/>
      <c r="J217" s="232"/>
      <c r="L217" s="152"/>
      <c r="M217" s="154"/>
      <c r="N217" s="155"/>
      <c r="O217" s="155"/>
      <c r="P217" s="155"/>
      <c r="Q217" s="155"/>
      <c r="R217" s="155"/>
      <c r="S217" s="155"/>
      <c r="T217" s="156"/>
      <c r="AT217" s="153" t="s">
        <v>146</v>
      </c>
      <c r="AU217" s="153" t="s">
        <v>85</v>
      </c>
      <c r="AV217" s="151" t="s">
        <v>85</v>
      </c>
      <c r="AW217" s="151" t="s">
        <v>31</v>
      </c>
      <c r="AX217" s="151" t="s">
        <v>18</v>
      </c>
      <c r="AY217" s="153" t="s">
        <v>137</v>
      </c>
    </row>
    <row r="218" spans="1:65" s="17" customFormat="1" ht="16.5" customHeight="1">
      <c r="A218" s="13"/>
      <c r="B218" s="142"/>
      <c r="C218" s="226" t="s">
        <v>330</v>
      </c>
      <c r="D218" s="226" t="s">
        <v>140</v>
      </c>
      <c r="E218" s="227" t="s">
        <v>2303</v>
      </c>
      <c r="F218" s="228" t="s">
        <v>2304</v>
      </c>
      <c r="G218" s="229" t="s">
        <v>276</v>
      </c>
      <c r="H218" s="230">
        <v>146</v>
      </c>
      <c r="I218" s="143"/>
      <c r="J218" s="259">
        <f>ROUND(I218*H218,2)</f>
        <v>0</v>
      </c>
      <c r="K218" s="144"/>
      <c r="L218" s="14"/>
      <c r="M218" s="145"/>
      <c r="N218" s="146" t="s">
        <v>39</v>
      </c>
      <c r="O218" s="147">
        <v>0</v>
      </c>
      <c r="P218" s="147">
        <f>O218*H218</f>
        <v>0</v>
      </c>
      <c r="Q218" s="147">
        <v>0</v>
      </c>
      <c r="R218" s="147">
        <f>Q218*H218</f>
        <v>0</v>
      </c>
      <c r="S218" s="147">
        <v>0</v>
      </c>
      <c r="T218" s="148">
        <f>S218*H218</f>
        <v>0</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2305</v>
      </c>
    </row>
    <row r="219" spans="1:65" s="129" customFormat="1" ht="22.9" customHeight="1">
      <c r="B219" s="130"/>
      <c r="C219" s="222"/>
      <c r="D219" s="223" t="s">
        <v>73</v>
      </c>
      <c r="E219" s="225" t="s">
        <v>218</v>
      </c>
      <c r="F219" s="225" t="s">
        <v>296</v>
      </c>
      <c r="G219" s="222"/>
      <c r="H219" s="222"/>
      <c r="I219" s="172"/>
      <c r="J219" s="258">
        <f>BK219</f>
        <v>0</v>
      </c>
      <c r="L219" s="130"/>
      <c r="M219" s="134"/>
      <c r="N219" s="135"/>
      <c r="O219" s="135"/>
      <c r="P219" s="136">
        <f>SUM(P220:P224)</f>
        <v>528.87407999999994</v>
      </c>
      <c r="Q219" s="135"/>
      <c r="R219" s="136">
        <f>SUM(R220:R224)</f>
        <v>9.8699999999999996E-2</v>
      </c>
      <c r="S219" s="135"/>
      <c r="T219" s="137">
        <f>SUM(T220:T224)</f>
        <v>0</v>
      </c>
      <c r="AR219" s="131" t="s">
        <v>18</v>
      </c>
      <c r="AT219" s="138" t="s">
        <v>73</v>
      </c>
      <c r="AU219" s="138" t="s">
        <v>18</v>
      </c>
      <c r="AY219" s="131" t="s">
        <v>137</v>
      </c>
      <c r="BK219" s="139">
        <f>SUM(BK220:BK224)</f>
        <v>0</v>
      </c>
    </row>
    <row r="220" spans="1:65" s="17" customFormat="1" ht="24.2" customHeight="1">
      <c r="A220" s="13"/>
      <c r="B220" s="142"/>
      <c r="C220" s="226" t="s">
        <v>279</v>
      </c>
      <c r="D220" s="226" t="s">
        <v>140</v>
      </c>
      <c r="E220" s="227" t="s">
        <v>2306</v>
      </c>
      <c r="F220" s="228" t="s">
        <v>2307</v>
      </c>
      <c r="G220" s="229" t="s">
        <v>221</v>
      </c>
      <c r="H220" s="230">
        <v>210</v>
      </c>
      <c r="I220" s="143"/>
      <c r="J220" s="259">
        <f>ROUND(I220*H220,2)</f>
        <v>0</v>
      </c>
      <c r="K220" s="144"/>
      <c r="L220" s="14"/>
      <c r="M220" s="145"/>
      <c r="N220" s="146" t="s">
        <v>39</v>
      </c>
      <c r="O220" s="147">
        <v>0.08</v>
      </c>
      <c r="P220" s="147">
        <f>O220*H220</f>
        <v>16.8</v>
      </c>
      <c r="Q220" s="147">
        <v>4.6999999999999999E-4</v>
      </c>
      <c r="R220" s="147">
        <f>Q220*H220</f>
        <v>9.8699999999999996E-2</v>
      </c>
      <c r="S220" s="147">
        <v>0</v>
      </c>
      <c r="T220" s="148">
        <f>S220*H220</f>
        <v>0</v>
      </c>
      <c r="U220" s="13"/>
      <c r="V220" s="13"/>
      <c r="W220" s="13"/>
      <c r="X220" s="13"/>
      <c r="Y220" s="13"/>
      <c r="Z220" s="13"/>
      <c r="AA220" s="13"/>
      <c r="AB220" s="13"/>
      <c r="AC220" s="13"/>
      <c r="AD220" s="13"/>
      <c r="AE220" s="13"/>
      <c r="AR220" s="149" t="s">
        <v>144</v>
      </c>
      <c r="AT220" s="149" t="s">
        <v>140</v>
      </c>
      <c r="AU220" s="149" t="s">
        <v>85</v>
      </c>
      <c r="AY220" s="2" t="s">
        <v>137</v>
      </c>
      <c r="BE220" s="150">
        <f>IF(N220="základní",J220,0)</f>
        <v>0</v>
      </c>
      <c r="BF220" s="150">
        <f>IF(N220="snížená",J220,0)</f>
        <v>0</v>
      </c>
      <c r="BG220" s="150">
        <f>IF(N220="zákl. přenesená",J220,0)</f>
        <v>0</v>
      </c>
      <c r="BH220" s="150">
        <f>IF(N220="sníž. přenesená",J220,0)</f>
        <v>0</v>
      </c>
      <c r="BI220" s="150">
        <f>IF(N220="nulová",J220,0)</f>
        <v>0</v>
      </c>
      <c r="BJ220" s="2" t="s">
        <v>18</v>
      </c>
      <c r="BK220" s="150">
        <f>ROUND(I220*H220,2)</f>
        <v>0</v>
      </c>
      <c r="BL220" s="2" t="s">
        <v>144</v>
      </c>
      <c r="BM220" s="149" t="s">
        <v>2308</v>
      </c>
    </row>
    <row r="221" spans="1:65" s="151" customFormat="1">
      <c r="B221" s="152"/>
      <c r="C221" s="232"/>
      <c r="D221" s="233" t="s">
        <v>146</v>
      </c>
      <c r="E221" s="234"/>
      <c r="F221" s="235" t="s">
        <v>2309</v>
      </c>
      <c r="G221" s="232"/>
      <c r="H221" s="236">
        <v>150</v>
      </c>
      <c r="I221" s="173"/>
      <c r="J221" s="232"/>
      <c r="L221" s="152"/>
      <c r="M221" s="154"/>
      <c r="N221" s="155"/>
      <c r="O221" s="155"/>
      <c r="P221" s="155"/>
      <c r="Q221" s="155"/>
      <c r="R221" s="155"/>
      <c r="S221" s="155"/>
      <c r="T221" s="156"/>
      <c r="AT221" s="153" t="s">
        <v>146</v>
      </c>
      <c r="AU221" s="153" t="s">
        <v>85</v>
      </c>
      <c r="AV221" s="151" t="s">
        <v>85</v>
      </c>
      <c r="AW221" s="151" t="s">
        <v>31</v>
      </c>
      <c r="AX221" s="151" t="s">
        <v>74</v>
      </c>
      <c r="AY221" s="153" t="s">
        <v>137</v>
      </c>
    </row>
    <row r="222" spans="1:65" s="151" customFormat="1">
      <c r="B222" s="152"/>
      <c r="C222" s="232"/>
      <c r="D222" s="233" t="s">
        <v>146</v>
      </c>
      <c r="E222" s="234"/>
      <c r="F222" s="235" t="s">
        <v>2310</v>
      </c>
      <c r="G222" s="232"/>
      <c r="H222" s="236">
        <v>60</v>
      </c>
      <c r="I222" s="173"/>
      <c r="J222" s="232"/>
      <c r="L222" s="152"/>
      <c r="M222" s="154"/>
      <c r="N222" s="155"/>
      <c r="O222" s="155"/>
      <c r="P222" s="155"/>
      <c r="Q222" s="155"/>
      <c r="R222" s="155"/>
      <c r="S222" s="155"/>
      <c r="T222" s="156"/>
      <c r="AT222" s="153" t="s">
        <v>146</v>
      </c>
      <c r="AU222" s="153" t="s">
        <v>85</v>
      </c>
      <c r="AV222" s="151" t="s">
        <v>85</v>
      </c>
      <c r="AW222" s="151" t="s">
        <v>31</v>
      </c>
      <c r="AX222" s="151" t="s">
        <v>74</v>
      </c>
      <c r="AY222" s="153" t="s">
        <v>137</v>
      </c>
    </row>
    <row r="223" spans="1:65" s="157" customFormat="1">
      <c r="B223" s="158"/>
      <c r="C223" s="238"/>
      <c r="D223" s="233" t="s">
        <v>146</v>
      </c>
      <c r="E223" s="239"/>
      <c r="F223" s="240" t="s">
        <v>151</v>
      </c>
      <c r="G223" s="238"/>
      <c r="H223" s="241">
        <v>210</v>
      </c>
      <c r="I223" s="174"/>
      <c r="J223" s="238"/>
      <c r="L223" s="158"/>
      <c r="M223" s="160"/>
      <c r="N223" s="161"/>
      <c r="O223" s="161"/>
      <c r="P223" s="161"/>
      <c r="Q223" s="161"/>
      <c r="R223" s="161"/>
      <c r="S223" s="161"/>
      <c r="T223" s="162"/>
      <c r="AT223" s="159" t="s">
        <v>146</v>
      </c>
      <c r="AU223" s="159" t="s">
        <v>85</v>
      </c>
      <c r="AV223" s="157" t="s">
        <v>144</v>
      </c>
      <c r="AW223" s="157" t="s">
        <v>31</v>
      </c>
      <c r="AX223" s="157" t="s">
        <v>18</v>
      </c>
      <c r="AY223" s="159" t="s">
        <v>137</v>
      </c>
    </row>
    <row r="224" spans="1:65" s="17" customFormat="1" ht="24.2" customHeight="1">
      <c r="A224" s="13"/>
      <c r="B224" s="142"/>
      <c r="C224" s="226" t="s">
        <v>474</v>
      </c>
      <c r="D224" s="226" t="s">
        <v>140</v>
      </c>
      <c r="E224" s="227" t="s">
        <v>2311</v>
      </c>
      <c r="F224" s="228" t="s">
        <v>2312</v>
      </c>
      <c r="G224" s="229" t="s">
        <v>182</v>
      </c>
      <c r="H224" s="230">
        <v>345.99599999999998</v>
      </c>
      <c r="I224" s="143"/>
      <c r="J224" s="259">
        <f>ROUND(I224*H224,2)</f>
        <v>0</v>
      </c>
      <c r="K224" s="144"/>
      <c r="L224" s="14"/>
      <c r="M224" s="145"/>
      <c r="N224" s="146" t="s">
        <v>39</v>
      </c>
      <c r="O224" s="147">
        <v>1.48</v>
      </c>
      <c r="P224" s="147">
        <f>O224*H224</f>
        <v>512.07407999999998</v>
      </c>
      <c r="Q224" s="147">
        <v>0</v>
      </c>
      <c r="R224" s="147">
        <f>Q224*H224</f>
        <v>0</v>
      </c>
      <c r="S224" s="147">
        <v>0</v>
      </c>
      <c r="T224" s="148">
        <f>S224*H224</f>
        <v>0</v>
      </c>
      <c r="U224" s="13"/>
      <c r="V224" s="13"/>
      <c r="W224" s="13"/>
      <c r="X224" s="13"/>
      <c r="Y224" s="13"/>
      <c r="Z224" s="13"/>
      <c r="AA224" s="13"/>
      <c r="AB224" s="13"/>
      <c r="AC224" s="13"/>
      <c r="AD224" s="13"/>
      <c r="AE224" s="13"/>
      <c r="AR224" s="149" t="s">
        <v>144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144</v>
      </c>
      <c r="BM224" s="149" t="s">
        <v>2313</v>
      </c>
    </row>
    <row r="225" spans="1:65" s="129" customFormat="1" ht="25.9" customHeight="1">
      <c r="B225" s="130"/>
      <c r="C225" s="222"/>
      <c r="D225" s="223" t="s">
        <v>73</v>
      </c>
      <c r="E225" s="224" t="s">
        <v>620</v>
      </c>
      <c r="F225" s="224" t="s">
        <v>621</v>
      </c>
      <c r="G225" s="222"/>
      <c r="H225" s="222"/>
      <c r="I225" s="172"/>
      <c r="J225" s="257">
        <f>BK225</f>
        <v>0</v>
      </c>
      <c r="L225" s="130"/>
      <c r="M225" s="134"/>
      <c r="N225" s="135"/>
      <c r="O225" s="135"/>
      <c r="P225" s="136">
        <f>P226</f>
        <v>11.981999999999999</v>
      </c>
      <c r="Q225" s="135"/>
      <c r="R225" s="136">
        <f>R226</f>
        <v>8.4429999999999991E-2</v>
      </c>
      <c r="S225" s="135"/>
      <c r="T225" s="137">
        <f>T226</f>
        <v>0</v>
      </c>
      <c r="AR225" s="131" t="s">
        <v>85</v>
      </c>
      <c r="AT225" s="138" t="s">
        <v>73</v>
      </c>
      <c r="AU225" s="138" t="s">
        <v>74</v>
      </c>
      <c r="AY225" s="131" t="s">
        <v>137</v>
      </c>
      <c r="BK225" s="139">
        <f>BK226</f>
        <v>0</v>
      </c>
    </row>
    <row r="226" spans="1:65" s="129" customFormat="1" ht="22.9" customHeight="1">
      <c r="B226" s="130"/>
      <c r="C226" s="222"/>
      <c r="D226" s="223" t="s">
        <v>73</v>
      </c>
      <c r="E226" s="225" t="s">
        <v>2314</v>
      </c>
      <c r="F226" s="225" t="s">
        <v>2315</v>
      </c>
      <c r="G226" s="222"/>
      <c r="H226" s="222"/>
      <c r="I226" s="172"/>
      <c r="J226" s="258">
        <f>BK226</f>
        <v>0</v>
      </c>
      <c r="L226" s="130"/>
      <c r="M226" s="134"/>
      <c r="N226" s="135"/>
      <c r="O226" s="135"/>
      <c r="P226" s="136">
        <f>SUM(P227:P239)</f>
        <v>11.981999999999999</v>
      </c>
      <c r="Q226" s="135"/>
      <c r="R226" s="136">
        <f>SUM(R227:R239)</f>
        <v>8.4429999999999991E-2</v>
      </c>
      <c r="S226" s="135"/>
      <c r="T226" s="137">
        <f>SUM(T227:T239)</f>
        <v>0</v>
      </c>
      <c r="AR226" s="131" t="s">
        <v>85</v>
      </c>
      <c r="AT226" s="138" t="s">
        <v>73</v>
      </c>
      <c r="AU226" s="138" t="s">
        <v>18</v>
      </c>
      <c r="AY226" s="131" t="s">
        <v>137</v>
      </c>
      <c r="BK226" s="139">
        <f>SUM(BK227:BK239)</f>
        <v>0</v>
      </c>
    </row>
    <row r="227" spans="1:65" s="17" customFormat="1" ht="21.75" customHeight="1">
      <c r="A227" s="13"/>
      <c r="B227" s="142"/>
      <c r="C227" s="226" t="s">
        <v>463</v>
      </c>
      <c r="D227" s="226" t="s">
        <v>140</v>
      </c>
      <c r="E227" s="227" t="s">
        <v>2316</v>
      </c>
      <c r="F227" s="228" t="s">
        <v>2317</v>
      </c>
      <c r="G227" s="229" t="s">
        <v>276</v>
      </c>
      <c r="H227" s="230">
        <v>18</v>
      </c>
      <c r="I227" s="143"/>
      <c r="J227" s="259">
        <f t="shared" ref="J227:J239" si="10">ROUND(I227*H227,2)</f>
        <v>0</v>
      </c>
      <c r="K227" s="144"/>
      <c r="L227" s="14"/>
      <c r="M227" s="145"/>
      <c r="N227" s="146" t="s">
        <v>39</v>
      </c>
      <c r="O227" s="147">
        <v>0.14000000000000001</v>
      </c>
      <c r="P227" s="147">
        <f t="shared" ref="P227:P239" si="11">O227*H227</f>
        <v>2.5200000000000005</v>
      </c>
      <c r="Q227" s="147">
        <v>1.2999999999999999E-4</v>
      </c>
      <c r="R227" s="147">
        <f t="shared" ref="R227:R239" si="12">Q227*H227</f>
        <v>2.3399999999999996E-3</v>
      </c>
      <c r="S227" s="147">
        <v>0</v>
      </c>
      <c r="T227" s="148">
        <f t="shared" ref="T227:T239" si="13">S227*H227</f>
        <v>0</v>
      </c>
      <c r="U227" s="13"/>
      <c r="V227" s="13"/>
      <c r="W227" s="13"/>
      <c r="X227" s="13"/>
      <c r="Y227" s="13"/>
      <c r="Z227" s="13"/>
      <c r="AA227" s="13"/>
      <c r="AB227" s="13"/>
      <c r="AC227" s="13"/>
      <c r="AD227" s="13"/>
      <c r="AE227" s="13"/>
      <c r="AR227" s="149" t="s">
        <v>261</v>
      </c>
      <c r="AT227" s="149" t="s">
        <v>140</v>
      </c>
      <c r="AU227" s="149" t="s">
        <v>85</v>
      </c>
      <c r="AY227" s="2" t="s">
        <v>137</v>
      </c>
      <c r="BE227" s="150">
        <f t="shared" ref="BE227:BE239" si="14">IF(N227="základní",J227,0)</f>
        <v>0</v>
      </c>
      <c r="BF227" s="150">
        <f t="shared" ref="BF227:BF239" si="15">IF(N227="snížená",J227,0)</f>
        <v>0</v>
      </c>
      <c r="BG227" s="150">
        <f t="shared" ref="BG227:BG239" si="16">IF(N227="zákl. přenesená",J227,0)</f>
        <v>0</v>
      </c>
      <c r="BH227" s="150">
        <f t="shared" ref="BH227:BH239" si="17">IF(N227="sníž. přenesená",J227,0)</f>
        <v>0</v>
      </c>
      <c r="BI227" s="150">
        <f t="shared" ref="BI227:BI239" si="18">IF(N227="nulová",J227,0)</f>
        <v>0</v>
      </c>
      <c r="BJ227" s="2" t="s">
        <v>18</v>
      </c>
      <c r="BK227" s="150">
        <f t="shared" ref="BK227:BK239" si="19">ROUND(I227*H227,2)</f>
        <v>0</v>
      </c>
      <c r="BL227" s="2" t="s">
        <v>261</v>
      </c>
      <c r="BM227" s="149" t="s">
        <v>2318</v>
      </c>
    </row>
    <row r="228" spans="1:65" s="17" customFormat="1" ht="16.5" customHeight="1">
      <c r="A228" s="13"/>
      <c r="B228" s="142"/>
      <c r="C228" s="242" t="s">
        <v>467</v>
      </c>
      <c r="D228" s="242" t="s">
        <v>191</v>
      </c>
      <c r="E228" s="243" t="s">
        <v>2319</v>
      </c>
      <c r="F228" s="244" t="s">
        <v>2320</v>
      </c>
      <c r="G228" s="245" t="s">
        <v>276</v>
      </c>
      <c r="H228" s="246">
        <v>18</v>
      </c>
      <c r="I228" s="163"/>
      <c r="J228" s="260">
        <f t="shared" si="10"/>
        <v>0</v>
      </c>
      <c r="K228" s="164"/>
      <c r="L228" s="165"/>
      <c r="M228" s="166"/>
      <c r="N228" s="167" t="s">
        <v>39</v>
      </c>
      <c r="O228" s="147">
        <v>0</v>
      </c>
      <c r="P228" s="147">
        <f t="shared" si="11"/>
        <v>0</v>
      </c>
      <c r="Q228" s="147">
        <v>1.5499999999999999E-3</v>
      </c>
      <c r="R228" s="147">
        <f t="shared" si="12"/>
        <v>2.7899999999999998E-2</v>
      </c>
      <c r="S228" s="147">
        <v>0</v>
      </c>
      <c r="T228" s="148">
        <f t="shared" si="13"/>
        <v>0</v>
      </c>
      <c r="U228" s="13"/>
      <c r="V228" s="13"/>
      <c r="W228" s="13"/>
      <c r="X228" s="13"/>
      <c r="Y228" s="13"/>
      <c r="Z228" s="13"/>
      <c r="AA228" s="13"/>
      <c r="AB228" s="13"/>
      <c r="AC228" s="13"/>
      <c r="AD228" s="13"/>
      <c r="AE228" s="13"/>
      <c r="AR228" s="149" t="s">
        <v>190</v>
      </c>
      <c r="AT228" s="149" t="s">
        <v>191</v>
      </c>
      <c r="AU228" s="149" t="s">
        <v>85</v>
      </c>
      <c r="AY228" s="2" t="s">
        <v>137</v>
      </c>
      <c r="BE228" s="150">
        <f t="shared" si="14"/>
        <v>0</v>
      </c>
      <c r="BF228" s="150">
        <f t="shared" si="15"/>
        <v>0</v>
      </c>
      <c r="BG228" s="150">
        <f t="shared" si="16"/>
        <v>0</v>
      </c>
      <c r="BH228" s="150">
        <f t="shared" si="17"/>
        <v>0</v>
      </c>
      <c r="BI228" s="150">
        <f t="shared" si="18"/>
        <v>0</v>
      </c>
      <c r="BJ228" s="2" t="s">
        <v>18</v>
      </c>
      <c r="BK228" s="150">
        <f t="shared" si="19"/>
        <v>0</v>
      </c>
      <c r="BL228" s="2" t="s">
        <v>261</v>
      </c>
      <c r="BM228" s="149" t="s">
        <v>2321</v>
      </c>
    </row>
    <row r="229" spans="1:65" s="17" customFormat="1" ht="16.5" customHeight="1">
      <c r="A229" s="13"/>
      <c r="B229" s="142"/>
      <c r="C229" s="226" t="s">
        <v>477</v>
      </c>
      <c r="D229" s="226" t="s">
        <v>140</v>
      </c>
      <c r="E229" s="227" t="s">
        <v>2322</v>
      </c>
      <c r="F229" s="228" t="s">
        <v>2323</v>
      </c>
      <c r="G229" s="229" t="s">
        <v>249</v>
      </c>
      <c r="H229" s="230">
        <v>3</v>
      </c>
      <c r="I229" s="143"/>
      <c r="J229" s="259">
        <f t="shared" si="10"/>
        <v>0</v>
      </c>
      <c r="K229" s="144"/>
      <c r="L229" s="14"/>
      <c r="M229" s="145"/>
      <c r="N229" s="146" t="s">
        <v>39</v>
      </c>
      <c r="O229" s="147">
        <v>0.18</v>
      </c>
      <c r="P229" s="147">
        <f t="shared" si="11"/>
        <v>0.54</v>
      </c>
      <c r="Q229" s="147">
        <v>0</v>
      </c>
      <c r="R229" s="147">
        <f t="shared" si="12"/>
        <v>0</v>
      </c>
      <c r="S229" s="147">
        <v>0</v>
      </c>
      <c r="T229" s="148">
        <f t="shared" si="13"/>
        <v>0</v>
      </c>
      <c r="U229" s="13"/>
      <c r="V229" s="13"/>
      <c r="W229" s="13"/>
      <c r="X229" s="13"/>
      <c r="Y229" s="13"/>
      <c r="Z229" s="13"/>
      <c r="AA229" s="13"/>
      <c r="AB229" s="13"/>
      <c r="AC229" s="13"/>
      <c r="AD229" s="13"/>
      <c r="AE229" s="13"/>
      <c r="AR229" s="149" t="s">
        <v>261</v>
      </c>
      <c r="AT229" s="149" t="s">
        <v>140</v>
      </c>
      <c r="AU229" s="149" t="s">
        <v>85</v>
      </c>
      <c r="AY229" s="2" t="s">
        <v>137</v>
      </c>
      <c r="BE229" s="150">
        <f t="shared" si="14"/>
        <v>0</v>
      </c>
      <c r="BF229" s="150">
        <f t="shared" si="15"/>
        <v>0</v>
      </c>
      <c r="BG229" s="150">
        <f t="shared" si="16"/>
        <v>0</v>
      </c>
      <c r="BH229" s="150">
        <f t="shared" si="17"/>
        <v>0</v>
      </c>
      <c r="BI229" s="150">
        <f t="shared" si="18"/>
        <v>0</v>
      </c>
      <c r="BJ229" s="2" t="s">
        <v>18</v>
      </c>
      <c r="BK229" s="150">
        <f t="shared" si="19"/>
        <v>0</v>
      </c>
      <c r="BL229" s="2" t="s">
        <v>261</v>
      </c>
      <c r="BM229" s="149" t="s">
        <v>2324</v>
      </c>
    </row>
    <row r="230" spans="1:65" s="17" customFormat="1" ht="16.5" customHeight="1">
      <c r="A230" s="13"/>
      <c r="B230" s="142"/>
      <c r="C230" s="242" t="s">
        <v>481</v>
      </c>
      <c r="D230" s="242" t="s">
        <v>191</v>
      </c>
      <c r="E230" s="243" t="s">
        <v>2325</v>
      </c>
      <c r="F230" s="244" t="s">
        <v>2326</v>
      </c>
      <c r="G230" s="245" t="s">
        <v>249</v>
      </c>
      <c r="H230" s="246">
        <v>3</v>
      </c>
      <c r="I230" s="163"/>
      <c r="J230" s="260">
        <f t="shared" si="10"/>
        <v>0</v>
      </c>
      <c r="K230" s="164"/>
      <c r="L230" s="165"/>
      <c r="M230" s="166"/>
      <c r="N230" s="167" t="s">
        <v>39</v>
      </c>
      <c r="O230" s="147">
        <v>0</v>
      </c>
      <c r="P230" s="147">
        <f t="shared" si="11"/>
        <v>0</v>
      </c>
      <c r="Q230" s="147">
        <v>2.0000000000000001E-4</v>
      </c>
      <c r="R230" s="147">
        <f t="shared" si="12"/>
        <v>6.0000000000000006E-4</v>
      </c>
      <c r="S230" s="147">
        <v>0</v>
      </c>
      <c r="T230" s="148">
        <f t="shared" si="13"/>
        <v>0</v>
      </c>
      <c r="U230" s="13"/>
      <c r="V230" s="13"/>
      <c r="W230" s="13"/>
      <c r="X230" s="13"/>
      <c r="Y230" s="13"/>
      <c r="Z230" s="13"/>
      <c r="AA230" s="13"/>
      <c r="AB230" s="13"/>
      <c r="AC230" s="13"/>
      <c r="AD230" s="13"/>
      <c r="AE230" s="13"/>
      <c r="AR230" s="149" t="s">
        <v>190</v>
      </c>
      <c r="AT230" s="149" t="s">
        <v>191</v>
      </c>
      <c r="AU230" s="149" t="s">
        <v>85</v>
      </c>
      <c r="AY230" s="2" t="s">
        <v>137</v>
      </c>
      <c r="BE230" s="150">
        <f t="shared" si="14"/>
        <v>0</v>
      </c>
      <c r="BF230" s="150">
        <f t="shared" si="15"/>
        <v>0</v>
      </c>
      <c r="BG230" s="150">
        <f t="shared" si="16"/>
        <v>0</v>
      </c>
      <c r="BH230" s="150">
        <f t="shared" si="17"/>
        <v>0</v>
      </c>
      <c r="BI230" s="150">
        <f t="shared" si="18"/>
        <v>0</v>
      </c>
      <c r="BJ230" s="2" t="s">
        <v>18</v>
      </c>
      <c r="BK230" s="150">
        <f t="shared" si="19"/>
        <v>0</v>
      </c>
      <c r="BL230" s="2" t="s">
        <v>261</v>
      </c>
      <c r="BM230" s="149" t="s">
        <v>2327</v>
      </c>
    </row>
    <row r="231" spans="1:65" s="17" customFormat="1" ht="16.5" customHeight="1">
      <c r="A231" s="13"/>
      <c r="B231" s="142"/>
      <c r="C231" s="226" t="s">
        <v>350</v>
      </c>
      <c r="D231" s="226" t="s">
        <v>140</v>
      </c>
      <c r="E231" s="227" t="s">
        <v>2328</v>
      </c>
      <c r="F231" s="228" t="s">
        <v>2329</v>
      </c>
      <c r="G231" s="229" t="s">
        <v>276</v>
      </c>
      <c r="H231" s="230">
        <v>42</v>
      </c>
      <c r="I231" s="143"/>
      <c r="J231" s="259">
        <f t="shared" si="10"/>
        <v>0</v>
      </c>
      <c r="K231" s="144"/>
      <c r="L231" s="14"/>
      <c r="M231" s="145"/>
      <c r="N231" s="146" t="s">
        <v>39</v>
      </c>
      <c r="O231" s="147">
        <v>0.17499999999999999</v>
      </c>
      <c r="P231" s="147">
        <f t="shared" si="11"/>
        <v>7.35</v>
      </c>
      <c r="Q231" s="147">
        <v>0</v>
      </c>
      <c r="R231" s="147">
        <f t="shared" si="12"/>
        <v>0</v>
      </c>
      <c r="S231" s="147">
        <v>0</v>
      </c>
      <c r="T231" s="148">
        <f t="shared" si="13"/>
        <v>0</v>
      </c>
      <c r="U231" s="13"/>
      <c r="V231" s="13"/>
      <c r="W231" s="13"/>
      <c r="X231" s="13"/>
      <c r="Y231" s="13"/>
      <c r="Z231" s="13"/>
      <c r="AA231" s="13"/>
      <c r="AB231" s="13"/>
      <c r="AC231" s="13"/>
      <c r="AD231" s="13"/>
      <c r="AE231" s="13"/>
      <c r="AR231" s="149" t="s">
        <v>261</v>
      </c>
      <c r="AT231" s="149" t="s">
        <v>140</v>
      </c>
      <c r="AU231" s="149" t="s">
        <v>85</v>
      </c>
      <c r="AY231" s="2" t="s">
        <v>137</v>
      </c>
      <c r="BE231" s="150">
        <f t="shared" si="14"/>
        <v>0</v>
      </c>
      <c r="BF231" s="150">
        <f t="shared" si="15"/>
        <v>0</v>
      </c>
      <c r="BG231" s="150">
        <f t="shared" si="16"/>
        <v>0</v>
      </c>
      <c r="BH231" s="150">
        <f t="shared" si="17"/>
        <v>0</v>
      </c>
      <c r="BI231" s="150">
        <f t="shared" si="18"/>
        <v>0</v>
      </c>
      <c r="BJ231" s="2" t="s">
        <v>18</v>
      </c>
      <c r="BK231" s="150">
        <f t="shared" si="19"/>
        <v>0</v>
      </c>
      <c r="BL231" s="2" t="s">
        <v>261</v>
      </c>
      <c r="BM231" s="149" t="s">
        <v>2330</v>
      </c>
    </row>
    <row r="232" spans="1:65" s="17" customFormat="1" ht="16.5" customHeight="1">
      <c r="A232" s="13"/>
      <c r="B232" s="142"/>
      <c r="C232" s="242" t="s">
        <v>354</v>
      </c>
      <c r="D232" s="242" t="s">
        <v>191</v>
      </c>
      <c r="E232" s="243" t="s">
        <v>2331</v>
      </c>
      <c r="F232" s="244" t="s">
        <v>2332</v>
      </c>
      <c r="G232" s="245" t="s">
        <v>276</v>
      </c>
      <c r="H232" s="246">
        <v>42</v>
      </c>
      <c r="I232" s="163"/>
      <c r="J232" s="260">
        <f t="shared" si="10"/>
        <v>0</v>
      </c>
      <c r="K232" s="164"/>
      <c r="L232" s="165"/>
      <c r="M232" s="166"/>
      <c r="N232" s="167" t="s">
        <v>39</v>
      </c>
      <c r="O232" s="147">
        <v>0</v>
      </c>
      <c r="P232" s="147">
        <f t="shared" si="11"/>
        <v>0</v>
      </c>
      <c r="Q232" s="147">
        <v>1.1800000000000001E-3</v>
      </c>
      <c r="R232" s="147">
        <f t="shared" si="12"/>
        <v>4.956E-2</v>
      </c>
      <c r="S232" s="147">
        <v>0</v>
      </c>
      <c r="T232" s="148">
        <f t="shared" si="13"/>
        <v>0</v>
      </c>
      <c r="U232" s="13"/>
      <c r="V232" s="13"/>
      <c r="W232" s="13"/>
      <c r="X232" s="13"/>
      <c r="Y232" s="13"/>
      <c r="Z232" s="13"/>
      <c r="AA232" s="13"/>
      <c r="AB232" s="13"/>
      <c r="AC232" s="13"/>
      <c r="AD232" s="13"/>
      <c r="AE232" s="13"/>
      <c r="AR232" s="149" t="s">
        <v>190</v>
      </c>
      <c r="AT232" s="149" t="s">
        <v>191</v>
      </c>
      <c r="AU232" s="149" t="s">
        <v>85</v>
      </c>
      <c r="AY232" s="2" t="s">
        <v>137</v>
      </c>
      <c r="BE232" s="150">
        <f t="shared" si="14"/>
        <v>0</v>
      </c>
      <c r="BF232" s="150">
        <f t="shared" si="15"/>
        <v>0</v>
      </c>
      <c r="BG232" s="150">
        <f t="shared" si="16"/>
        <v>0</v>
      </c>
      <c r="BH232" s="150">
        <f t="shared" si="17"/>
        <v>0</v>
      </c>
      <c r="BI232" s="150">
        <f t="shared" si="18"/>
        <v>0</v>
      </c>
      <c r="BJ232" s="2" t="s">
        <v>18</v>
      </c>
      <c r="BK232" s="150">
        <f t="shared" si="19"/>
        <v>0</v>
      </c>
      <c r="BL232" s="2" t="s">
        <v>261</v>
      </c>
      <c r="BM232" s="149" t="s">
        <v>2333</v>
      </c>
    </row>
    <row r="233" spans="1:65" s="17" customFormat="1" ht="16.5" customHeight="1">
      <c r="A233" s="13"/>
      <c r="B233" s="142"/>
      <c r="C233" s="226" t="s">
        <v>489</v>
      </c>
      <c r="D233" s="226" t="s">
        <v>140</v>
      </c>
      <c r="E233" s="227" t="s">
        <v>2334</v>
      </c>
      <c r="F233" s="228" t="s">
        <v>2335</v>
      </c>
      <c r="G233" s="229" t="s">
        <v>249</v>
      </c>
      <c r="H233" s="230">
        <v>12</v>
      </c>
      <c r="I233" s="143"/>
      <c r="J233" s="259">
        <f t="shared" si="10"/>
        <v>0</v>
      </c>
      <c r="K233" s="144"/>
      <c r="L233" s="14"/>
      <c r="M233" s="145"/>
      <c r="N233" s="146" t="s">
        <v>39</v>
      </c>
      <c r="O233" s="147">
        <v>6.6000000000000003E-2</v>
      </c>
      <c r="P233" s="147">
        <f t="shared" si="11"/>
        <v>0.79200000000000004</v>
      </c>
      <c r="Q233" s="147">
        <v>1.0000000000000001E-5</v>
      </c>
      <c r="R233" s="147">
        <f t="shared" si="12"/>
        <v>1.2000000000000002E-4</v>
      </c>
      <c r="S233" s="147">
        <v>0</v>
      </c>
      <c r="T233" s="148">
        <f t="shared" si="13"/>
        <v>0</v>
      </c>
      <c r="U233" s="13"/>
      <c r="V233" s="13"/>
      <c r="W233" s="13"/>
      <c r="X233" s="13"/>
      <c r="Y233" s="13"/>
      <c r="Z233" s="13"/>
      <c r="AA233" s="13"/>
      <c r="AB233" s="13"/>
      <c r="AC233" s="13"/>
      <c r="AD233" s="13"/>
      <c r="AE233" s="13"/>
      <c r="AR233" s="149" t="s">
        <v>261</v>
      </c>
      <c r="AT233" s="149" t="s">
        <v>140</v>
      </c>
      <c r="AU233" s="149" t="s">
        <v>85</v>
      </c>
      <c r="AY233" s="2" t="s">
        <v>137</v>
      </c>
      <c r="BE233" s="150">
        <f t="shared" si="14"/>
        <v>0</v>
      </c>
      <c r="BF233" s="150">
        <f t="shared" si="15"/>
        <v>0</v>
      </c>
      <c r="BG233" s="150">
        <f t="shared" si="16"/>
        <v>0</v>
      </c>
      <c r="BH233" s="150">
        <f t="shared" si="17"/>
        <v>0</v>
      </c>
      <c r="BI233" s="150">
        <f t="shared" si="18"/>
        <v>0</v>
      </c>
      <c r="BJ233" s="2" t="s">
        <v>18</v>
      </c>
      <c r="BK233" s="150">
        <f t="shared" si="19"/>
        <v>0</v>
      </c>
      <c r="BL233" s="2" t="s">
        <v>261</v>
      </c>
      <c r="BM233" s="149" t="s">
        <v>2336</v>
      </c>
    </row>
    <row r="234" spans="1:65" s="17" customFormat="1" ht="16.5" customHeight="1">
      <c r="A234" s="13"/>
      <c r="B234" s="142"/>
      <c r="C234" s="242" t="s">
        <v>485</v>
      </c>
      <c r="D234" s="242" t="s">
        <v>191</v>
      </c>
      <c r="E234" s="243" t="s">
        <v>2337</v>
      </c>
      <c r="F234" s="244" t="s">
        <v>2338</v>
      </c>
      <c r="G234" s="245" t="s">
        <v>249</v>
      </c>
      <c r="H234" s="246">
        <v>12</v>
      </c>
      <c r="I234" s="163"/>
      <c r="J234" s="260">
        <f t="shared" si="10"/>
        <v>0</v>
      </c>
      <c r="K234" s="164"/>
      <c r="L234" s="165"/>
      <c r="M234" s="166"/>
      <c r="N234" s="167" t="s">
        <v>39</v>
      </c>
      <c r="O234" s="147">
        <v>0</v>
      </c>
      <c r="P234" s="147">
        <f t="shared" si="11"/>
        <v>0</v>
      </c>
      <c r="Q234" s="147">
        <v>2.5000000000000001E-4</v>
      </c>
      <c r="R234" s="147">
        <f t="shared" si="12"/>
        <v>3.0000000000000001E-3</v>
      </c>
      <c r="S234" s="147">
        <v>0</v>
      </c>
      <c r="T234" s="148">
        <f t="shared" si="13"/>
        <v>0</v>
      </c>
      <c r="U234" s="13"/>
      <c r="V234" s="13"/>
      <c r="W234" s="13"/>
      <c r="X234" s="13"/>
      <c r="Y234" s="13"/>
      <c r="Z234" s="13"/>
      <c r="AA234" s="13"/>
      <c r="AB234" s="13"/>
      <c r="AC234" s="13"/>
      <c r="AD234" s="13"/>
      <c r="AE234" s="13"/>
      <c r="AR234" s="149" t="s">
        <v>190</v>
      </c>
      <c r="AT234" s="149" t="s">
        <v>191</v>
      </c>
      <c r="AU234" s="149" t="s">
        <v>85</v>
      </c>
      <c r="AY234" s="2" t="s">
        <v>137</v>
      </c>
      <c r="BE234" s="150">
        <f t="shared" si="14"/>
        <v>0</v>
      </c>
      <c r="BF234" s="150">
        <f t="shared" si="15"/>
        <v>0</v>
      </c>
      <c r="BG234" s="150">
        <f t="shared" si="16"/>
        <v>0</v>
      </c>
      <c r="BH234" s="150">
        <f t="shared" si="17"/>
        <v>0</v>
      </c>
      <c r="BI234" s="150">
        <f t="shared" si="18"/>
        <v>0</v>
      </c>
      <c r="BJ234" s="2" t="s">
        <v>18</v>
      </c>
      <c r="BK234" s="150">
        <f t="shared" si="19"/>
        <v>0</v>
      </c>
      <c r="BL234" s="2" t="s">
        <v>261</v>
      </c>
      <c r="BM234" s="149" t="s">
        <v>2339</v>
      </c>
    </row>
    <row r="235" spans="1:65" s="17" customFormat="1" ht="16.5" customHeight="1">
      <c r="A235" s="13"/>
      <c r="B235" s="142"/>
      <c r="C235" s="226" t="s">
        <v>340</v>
      </c>
      <c r="D235" s="226" t="s">
        <v>140</v>
      </c>
      <c r="E235" s="227" t="s">
        <v>2340</v>
      </c>
      <c r="F235" s="228" t="s">
        <v>2341</v>
      </c>
      <c r="G235" s="229" t="s">
        <v>249</v>
      </c>
      <c r="H235" s="230">
        <v>2</v>
      </c>
      <c r="I235" s="143"/>
      <c r="J235" s="259">
        <f t="shared" si="10"/>
        <v>0</v>
      </c>
      <c r="K235" s="144"/>
      <c r="L235" s="14"/>
      <c r="M235" s="145"/>
      <c r="N235" s="146" t="s">
        <v>39</v>
      </c>
      <c r="O235" s="147">
        <v>0.12</v>
      </c>
      <c r="P235" s="147">
        <f t="shared" si="11"/>
        <v>0.24</v>
      </c>
      <c r="Q235" s="147">
        <v>0</v>
      </c>
      <c r="R235" s="147">
        <f t="shared" si="12"/>
        <v>0</v>
      </c>
      <c r="S235" s="147">
        <v>0</v>
      </c>
      <c r="T235" s="148">
        <f t="shared" si="13"/>
        <v>0</v>
      </c>
      <c r="U235" s="13"/>
      <c r="V235" s="13"/>
      <c r="W235" s="13"/>
      <c r="X235" s="13"/>
      <c r="Y235" s="13"/>
      <c r="Z235" s="13"/>
      <c r="AA235" s="13"/>
      <c r="AB235" s="13"/>
      <c r="AC235" s="13"/>
      <c r="AD235" s="13"/>
      <c r="AE235" s="13"/>
      <c r="AR235" s="149" t="s">
        <v>261</v>
      </c>
      <c r="AT235" s="149" t="s">
        <v>140</v>
      </c>
      <c r="AU235" s="149" t="s">
        <v>85</v>
      </c>
      <c r="AY235" s="2" t="s">
        <v>137</v>
      </c>
      <c r="BE235" s="150">
        <f t="shared" si="14"/>
        <v>0</v>
      </c>
      <c r="BF235" s="150">
        <f t="shared" si="15"/>
        <v>0</v>
      </c>
      <c r="BG235" s="150">
        <f t="shared" si="16"/>
        <v>0</v>
      </c>
      <c r="BH235" s="150">
        <f t="shared" si="17"/>
        <v>0</v>
      </c>
      <c r="BI235" s="150">
        <f t="shared" si="18"/>
        <v>0</v>
      </c>
      <c r="BJ235" s="2" t="s">
        <v>18</v>
      </c>
      <c r="BK235" s="150">
        <f t="shared" si="19"/>
        <v>0</v>
      </c>
      <c r="BL235" s="2" t="s">
        <v>261</v>
      </c>
      <c r="BM235" s="149" t="s">
        <v>2342</v>
      </c>
    </row>
    <row r="236" spans="1:65" s="17" customFormat="1" ht="16.5" customHeight="1">
      <c r="A236" s="13"/>
      <c r="B236" s="142"/>
      <c r="C236" s="242" t="s">
        <v>344</v>
      </c>
      <c r="D236" s="242" t="s">
        <v>191</v>
      </c>
      <c r="E236" s="243" t="s">
        <v>2343</v>
      </c>
      <c r="F236" s="244" t="s">
        <v>2344</v>
      </c>
      <c r="G236" s="245" t="s">
        <v>249</v>
      </c>
      <c r="H236" s="246">
        <v>2</v>
      </c>
      <c r="I236" s="163"/>
      <c r="J236" s="260">
        <f t="shared" si="10"/>
        <v>0</v>
      </c>
      <c r="K236" s="164"/>
      <c r="L236" s="165"/>
      <c r="M236" s="166"/>
      <c r="N236" s="167" t="s">
        <v>39</v>
      </c>
      <c r="O236" s="147">
        <v>0</v>
      </c>
      <c r="P236" s="147">
        <f t="shared" si="11"/>
        <v>0</v>
      </c>
      <c r="Q236" s="147">
        <v>8.0000000000000007E-5</v>
      </c>
      <c r="R236" s="147">
        <f t="shared" si="12"/>
        <v>1.6000000000000001E-4</v>
      </c>
      <c r="S236" s="147">
        <v>0</v>
      </c>
      <c r="T236" s="148">
        <f t="shared" si="13"/>
        <v>0</v>
      </c>
      <c r="U236" s="13"/>
      <c r="V236" s="13"/>
      <c r="W236" s="13"/>
      <c r="X236" s="13"/>
      <c r="Y236" s="13"/>
      <c r="Z236" s="13"/>
      <c r="AA236" s="13"/>
      <c r="AB236" s="13"/>
      <c r="AC236" s="13"/>
      <c r="AD236" s="13"/>
      <c r="AE236" s="13"/>
      <c r="AR236" s="149" t="s">
        <v>190</v>
      </c>
      <c r="AT236" s="149" t="s">
        <v>191</v>
      </c>
      <c r="AU236" s="149" t="s">
        <v>85</v>
      </c>
      <c r="AY236" s="2" t="s">
        <v>137</v>
      </c>
      <c r="BE236" s="150">
        <f t="shared" si="14"/>
        <v>0</v>
      </c>
      <c r="BF236" s="150">
        <f t="shared" si="15"/>
        <v>0</v>
      </c>
      <c r="BG236" s="150">
        <f t="shared" si="16"/>
        <v>0</v>
      </c>
      <c r="BH236" s="150">
        <f t="shared" si="17"/>
        <v>0</v>
      </c>
      <c r="BI236" s="150">
        <f t="shared" si="18"/>
        <v>0</v>
      </c>
      <c r="BJ236" s="2" t="s">
        <v>18</v>
      </c>
      <c r="BK236" s="150">
        <f t="shared" si="19"/>
        <v>0</v>
      </c>
      <c r="BL236" s="2" t="s">
        <v>261</v>
      </c>
      <c r="BM236" s="149" t="s">
        <v>2345</v>
      </c>
    </row>
    <row r="237" spans="1:65" s="17" customFormat="1" ht="16.5" customHeight="1">
      <c r="A237" s="13"/>
      <c r="B237" s="142"/>
      <c r="C237" s="226" t="s">
        <v>522</v>
      </c>
      <c r="D237" s="226" t="s">
        <v>140</v>
      </c>
      <c r="E237" s="227" t="s">
        <v>2346</v>
      </c>
      <c r="F237" s="228" t="s">
        <v>2347</v>
      </c>
      <c r="G237" s="229" t="s">
        <v>249</v>
      </c>
      <c r="H237" s="230">
        <v>3</v>
      </c>
      <c r="I237" s="143"/>
      <c r="J237" s="259">
        <f t="shared" si="10"/>
        <v>0</v>
      </c>
      <c r="K237" s="144"/>
      <c r="L237" s="14"/>
      <c r="M237" s="145"/>
      <c r="N237" s="146" t="s">
        <v>39</v>
      </c>
      <c r="O237" s="147">
        <v>0.18</v>
      </c>
      <c r="P237" s="147">
        <f t="shared" si="11"/>
        <v>0.54</v>
      </c>
      <c r="Q237" s="147">
        <v>0</v>
      </c>
      <c r="R237" s="147">
        <f t="shared" si="12"/>
        <v>0</v>
      </c>
      <c r="S237" s="147">
        <v>0</v>
      </c>
      <c r="T237" s="148">
        <f t="shared" si="13"/>
        <v>0</v>
      </c>
      <c r="U237" s="13"/>
      <c r="V237" s="13"/>
      <c r="W237" s="13"/>
      <c r="X237" s="13"/>
      <c r="Y237" s="13"/>
      <c r="Z237" s="13"/>
      <c r="AA237" s="13"/>
      <c r="AB237" s="13"/>
      <c r="AC237" s="13"/>
      <c r="AD237" s="13"/>
      <c r="AE237" s="13"/>
      <c r="AR237" s="149" t="s">
        <v>261</v>
      </c>
      <c r="AT237" s="149" t="s">
        <v>140</v>
      </c>
      <c r="AU237" s="149" t="s">
        <v>85</v>
      </c>
      <c r="AY237" s="2" t="s">
        <v>137</v>
      </c>
      <c r="BE237" s="150">
        <f t="shared" si="14"/>
        <v>0</v>
      </c>
      <c r="BF237" s="150">
        <f t="shared" si="15"/>
        <v>0</v>
      </c>
      <c r="BG237" s="150">
        <f t="shared" si="16"/>
        <v>0</v>
      </c>
      <c r="BH237" s="150">
        <f t="shared" si="17"/>
        <v>0</v>
      </c>
      <c r="BI237" s="150">
        <f t="shared" si="18"/>
        <v>0</v>
      </c>
      <c r="BJ237" s="2" t="s">
        <v>18</v>
      </c>
      <c r="BK237" s="150">
        <f t="shared" si="19"/>
        <v>0</v>
      </c>
      <c r="BL237" s="2" t="s">
        <v>261</v>
      </c>
      <c r="BM237" s="149" t="s">
        <v>2348</v>
      </c>
    </row>
    <row r="238" spans="1:65" s="17" customFormat="1" ht="16.5" customHeight="1">
      <c r="A238" s="13"/>
      <c r="B238" s="142"/>
      <c r="C238" s="242" t="s">
        <v>366</v>
      </c>
      <c r="D238" s="242" t="s">
        <v>191</v>
      </c>
      <c r="E238" s="243" t="s">
        <v>2349</v>
      </c>
      <c r="F238" s="244" t="s">
        <v>2350</v>
      </c>
      <c r="G238" s="245" t="s">
        <v>249</v>
      </c>
      <c r="H238" s="246">
        <v>3</v>
      </c>
      <c r="I238" s="163"/>
      <c r="J238" s="260">
        <f t="shared" si="10"/>
        <v>0</v>
      </c>
      <c r="K238" s="164"/>
      <c r="L238" s="165"/>
      <c r="M238" s="166"/>
      <c r="N238" s="167" t="s">
        <v>39</v>
      </c>
      <c r="O238" s="147">
        <v>0</v>
      </c>
      <c r="P238" s="147">
        <f t="shared" si="11"/>
        <v>0</v>
      </c>
      <c r="Q238" s="147">
        <v>2.5000000000000001E-4</v>
      </c>
      <c r="R238" s="147">
        <f t="shared" si="12"/>
        <v>7.5000000000000002E-4</v>
      </c>
      <c r="S238" s="147">
        <v>0</v>
      </c>
      <c r="T238" s="148">
        <f t="shared" si="13"/>
        <v>0</v>
      </c>
      <c r="U238" s="13"/>
      <c r="V238" s="13"/>
      <c r="W238" s="13"/>
      <c r="X238" s="13"/>
      <c r="Y238" s="13"/>
      <c r="Z238" s="13"/>
      <c r="AA238" s="13"/>
      <c r="AB238" s="13"/>
      <c r="AC238" s="13"/>
      <c r="AD238" s="13"/>
      <c r="AE238" s="13"/>
      <c r="AR238" s="149" t="s">
        <v>190</v>
      </c>
      <c r="AT238" s="149" t="s">
        <v>191</v>
      </c>
      <c r="AU238" s="149" t="s">
        <v>85</v>
      </c>
      <c r="AY238" s="2" t="s">
        <v>137</v>
      </c>
      <c r="BE238" s="150">
        <f t="shared" si="14"/>
        <v>0</v>
      </c>
      <c r="BF238" s="150">
        <f t="shared" si="15"/>
        <v>0</v>
      </c>
      <c r="BG238" s="150">
        <f t="shared" si="16"/>
        <v>0</v>
      </c>
      <c r="BH238" s="150">
        <f t="shared" si="17"/>
        <v>0</v>
      </c>
      <c r="BI238" s="150">
        <f t="shared" si="18"/>
        <v>0</v>
      </c>
      <c r="BJ238" s="2" t="s">
        <v>18</v>
      </c>
      <c r="BK238" s="150">
        <f t="shared" si="19"/>
        <v>0</v>
      </c>
      <c r="BL238" s="2" t="s">
        <v>261</v>
      </c>
      <c r="BM238" s="149" t="s">
        <v>2351</v>
      </c>
    </row>
    <row r="239" spans="1:65" s="17" customFormat="1" ht="24.2" customHeight="1">
      <c r="A239" s="13"/>
      <c r="B239" s="142"/>
      <c r="C239" s="226" t="s">
        <v>470</v>
      </c>
      <c r="D239" s="226" t="s">
        <v>140</v>
      </c>
      <c r="E239" s="227" t="s">
        <v>2352</v>
      </c>
      <c r="F239" s="228" t="s">
        <v>2353</v>
      </c>
      <c r="G239" s="229" t="s">
        <v>2354</v>
      </c>
      <c r="H239" s="230">
        <v>307.62200000000001</v>
      </c>
      <c r="I239" s="143"/>
      <c r="J239" s="259">
        <f t="shared" si="10"/>
        <v>0</v>
      </c>
      <c r="K239" s="144"/>
      <c r="L239" s="14"/>
      <c r="M239" s="145"/>
      <c r="N239" s="146" t="s">
        <v>39</v>
      </c>
      <c r="O239" s="147">
        <v>0</v>
      </c>
      <c r="P239" s="147">
        <f t="shared" si="11"/>
        <v>0</v>
      </c>
      <c r="Q239" s="147">
        <v>0</v>
      </c>
      <c r="R239" s="147">
        <f t="shared" si="12"/>
        <v>0</v>
      </c>
      <c r="S239" s="147">
        <v>0</v>
      </c>
      <c r="T239" s="148">
        <f t="shared" si="13"/>
        <v>0</v>
      </c>
      <c r="U239" s="13"/>
      <c r="V239" s="13"/>
      <c r="W239" s="13"/>
      <c r="X239" s="13"/>
      <c r="Y239" s="13"/>
      <c r="Z239" s="13"/>
      <c r="AA239" s="13"/>
      <c r="AB239" s="13"/>
      <c r="AC239" s="13"/>
      <c r="AD239" s="13"/>
      <c r="AE239" s="13"/>
      <c r="AR239" s="149" t="s">
        <v>261</v>
      </c>
      <c r="AT239" s="149" t="s">
        <v>140</v>
      </c>
      <c r="AU239" s="149" t="s">
        <v>85</v>
      </c>
      <c r="AY239" s="2" t="s">
        <v>137</v>
      </c>
      <c r="BE239" s="150">
        <f t="shared" si="14"/>
        <v>0</v>
      </c>
      <c r="BF239" s="150">
        <f t="shared" si="15"/>
        <v>0</v>
      </c>
      <c r="BG239" s="150">
        <f t="shared" si="16"/>
        <v>0</v>
      </c>
      <c r="BH239" s="150">
        <f t="shared" si="17"/>
        <v>0</v>
      </c>
      <c r="BI239" s="150">
        <f t="shared" si="18"/>
        <v>0</v>
      </c>
      <c r="BJ239" s="2" t="s">
        <v>18</v>
      </c>
      <c r="BK239" s="150">
        <f t="shared" si="19"/>
        <v>0</v>
      </c>
      <c r="BL239" s="2" t="s">
        <v>261</v>
      </c>
      <c r="BM239" s="149" t="s">
        <v>2355</v>
      </c>
    </row>
    <row r="240" spans="1:65" s="129" customFormat="1" ht="25.9" customHeight="1">
      <c r="B240" s="130"/>
      <c r="C240" s="222"/>
      <c r="D240" s="223" t="s">
        <v>73</v>
      </c>
      <c r="E240" s="224" t="s">
        <v>328</v>
      </c>
      <c r="F240" s="224" t="s">
        <v>329</v>
      </c>
      <c r="G240" s="222"/>
      <c r="H240" s="222"/>
      <c r="I240" s="172"/>
      <c r="J240" s="257">
        <f>BK240</f>
        <v>0</v>
      </c>
      <c r="L240" s="130"/>
      <c r="M240" s="134"/>
      <c r="N240" s="135"/>
      <c r="O240" s="135"/>
      <c r="P240" s="136">
        <f>P241+P246</f>
        <v>0</v>
      </c>
      <c r="Q240" s="135"/>
      <c r="R240" s="136">
        <f>R241+R246</f>
        <v>0</v>
      </c>
      <c r="S240" s="135"/>
      <c r="T240" s="137">
        <f>T241+T246</f>
        <v>0</v>
      </c>
      <c r="AR240" s="131" t="s">
        <v>144</v>
      </c>
      <c r="AT240" s="138" t="s">
        <v>73</v>
      </c>
      <c r="AU240" s="138" t="s">
        <v>74</v>
      </c>
      <c r="AY240" s="131" t="s">
        <v>137</v>
      </c>
      <c r="BK240" s="139">
        <f>BK241+BK246</f>
        <v>0</v>
      </c>
    </row>
    <row r="241" spans="1:65" s="129" customFormat="1" ht="22.9" customHeight="1">
      <c r="B241" s="130"/>
      <c r="C241" s="222"/>
      <c r="D241" s="223" t="s">
        <v>73</v>
      </c>
      <c r="E241" s="225" t="s">
        <v>308</v>
      </c>
      <c r="F241" s="225" t="s">
        <v>329</v>
      </c>
      <c r="G241" s="222"/>
      <c r="H241" s="222"/>
      <c r="I241" s="172"/>
      <c r="J241" s="258">
        <f>BK241</f>
        <v>0</v>
      </c>
      <c r="L241" s="130"/>
      <c r="M241" s="134"/>
      <c r="N241" s="135"/>
      <c r="O241" s="135"/>
      <c r="P241" s="136">
        <f>SUM(P242:P245)</f>
        <v>0</v>
      </c>
      <c r="Q241" s="135"/>
      <c r="R241" s="136">
        <f>SUM(R242:R245)</f>
        <v>0</v>
      </c>
      <c r="S241" s="135"/>
      <c r="T241" s="137">
        <f>SUM(T242:T245)</f>
        <v>0</v>
      </c>
      <c r="AR241" s="131" t="s">
        <v>144</v>
      </c>
      <c r="AT241" s="138" t="s">
        <v>73</v>
      </c>
      <c r="AU241" s="138" t="s">
        <v>18</v>
      </c>
      <c r="AY241" s="131" t="s">
        <v>137</v>
      </c>
      <c r="BK241" s="139">
        <f>SUM(BK242:BK245)</f>
        <v>0</v>
      </c>
    </row>
    <row r="242" spans="1:65" s="17" customFormat="1" ht="21.75" customHeight="1">
      <c r="A242" s="13"/>
      <c r="B242" s="142"/>
      <c r="C242" s="226" t="s">
        <v>170</v>
      </c>
      <c r="D242" s="226" t="s">
        <v>140</v>
      </c>
      <c r="E242" s="227" t="s">
        <v>308</v>
      </c>
      <c r="F242" s="228" t="s">
        <v>2356</v>
      </c>
      <c r="G242" s="229" t="s">
        <v>2357</v>
      </c>
      <c r="H242" s="230">
        <v>1</v>
      </c>
      <c r="I242" s="143"/>
      <c r="J242" s="259">
        <f>ROUND(I242*H242,2)</f>
        <v>0</v>
      </c>
      <c r="K242" s="144"/>
      <c r="L242" s="14"/>
      <c r="M242" s="145"/>
      <c r="N242" s="146" t="s">
        <v>39</v>
      </c>
      <c r="O242" s="147">
        <v>0</v>
      </c>
      <c r="P242" s="147">
        <f>O242*H242</f>
        <v>0</v>
      </c>
      <c r="Q242" s="147">
        <v>0</v>
      </c>
      <c r="R242" s="147">
        <f>Q242*H242</f>
        <v>0</v>
      </c>
      <c r="S242" s="147">
        <v>0</v>
      </c>
      <c r="T242" s="148">
        <f>S242*H242</f>
        <v>0</v>
      </c>
      <c r="U242" s="13"/>
      <c r="V242" s="13"/>
      <c r="W242" s="13"/>
      <c r="X242" s="13"/>
      <c r="Y242" s="13"/>
      <c r="Z242" s="13"/>
      <c r="AA242" s="13"/>
      <c r="AB242" s="13"/>
      <c r="AC242" s="13"/>
      <c r="AD242" s="13"/>
      <c r="AE242" s="13"/>
      <c r="AR242" s="149" t="s">
        <v>581</v>
      </c>
      <c r="AT242" s="149" t="s">
        <v>140</v>
      </c>
      <c r="AU242" s="149" t="s">
        <v>85</v>
      </c>
      <c r="AY242" s="2" t="s">
        <v>137</v>
      </c>
      <c r="BE242" s="150">
        <f>IF(N242="základní",J242,0)</f>
        <v>0</v>
      </c>
      <c r="BF242" s="150">
        <f>IF(N242="snížená",J242,0)</f>
        <v>0</v>
      </c>
      <c r="BG242" s="150">
        <f>IF(N242="zákl. přenesená",J242,0)</f>
        <v>0</v>
      </c>
      <c r="BH242" s="150">
        <f>IF(N242="sníž. přenesená",J242,0)</f>
        <v>0</v>
      </c>
      <c r="BI242" s="150">
        <f>IF(N242="nulová",J242,0)</f>
        <v>0</v>
      </c>
      <c r="BJ242" s="2" t="s">
        <v>18</v>
      </c>
      <c r="BK242" s="150">
        <f>ROUND(I242*H242,2)</f>
        <v>0</v>
      </c>
      <c r="BL242" s="2" t="s">
        <v>581</v>
      </c>
      <c r="BM242" s="149" t="s">
        <v>2358</v>
      </c>
    </row>
    <row r="243" spans="1:65" s="17" customFormat="1" ht="21.75" customHeight="1">
      <c r="A243" s="13"/>
      <c r="B243" s="142"/>
      <c r="C243" s="226" t="s">
        <v>175</v>
      </c>
      <c r="D243" s="226" t="s">
        <v>140</v>
      </c>
      <c r="E243" s="227" t="s">
        <v>348</v>
      </c>
      <c r="F243" s="228" t="s">
        <v>2359</v>
      </c>
      <c r="G243" s="229" t="s">
        <v>256</v>
      </c>
      <c r="H243" s="230">
        <v>3</v>
      </c>
      <c r="I243" s="143"/>
      <c r="J243" s="259">
        <f>ROUND(I243*H243,2)</f>
        <v>0</v>
      </c>
      <c r="K243" s="144"/>
      <c r="L243" s="14"/>
      <c r="M243" s="145"/>
      <c r="N243" s="146" t="s">
        <v>39</v>
      </c>
      <c r="O243" s="147">
        <v>0</v>
      </c>
      <c r="P243" s="147">
        <f>O243*H243</f>
        <v>0</v>
      </c>
      <c r="Q243" s="147">
        <v>0</v>
      </c>
      <c r="R243" s="147">
        <f>Q243*H243</f>
        <v>0</v>
      </c>
      <c r="S243" s="147">
        <v>0</v>
      </c>
      <c r="T243" s="148">
        <f>S243*H243</f>
        <v>0</v>
      </c>
      <c r="U243" s="13"/>
      <c r="V243" s="13"/>
      <c r="W243" s="13"/>
      <c r="X243" s="13"/>
      <c r="Y243" s="13"/>
      <c r="Z243" s="13"/>
      <c r="AA243" s="13"/>
      <c r="AB243" s="13"/>
      <c r="AC243" s="13"/>
      <c r="AD243" s="13"/>
      <c r="AE243" s="13"/>
      <c r="AR243" s="149" t="s">
        <v>581</v>
      </c>
      <c r="AT243" s="149" t="s">
        <v>140</v>
      </c>
      <c r="AU243" s="149" t="s">
        <v>85</v>
      </c>
      <c r="AY243" s="2" t="s">
        <v>137</v>
      </c>
      <c r="BE243" s="150">
        <f>IF(N243="základní",J243,0)</f>
        <v>0</v>
      </c>
      <c r="BF243" s="150">
        <f>IF(N243="snížená",J243,0)</f>
        <v>0</v>
      </c>
      <c r="BG243" s="150">
        <f>IF(N243="zákl. přenesená",J243,0)</f>
        <v>0</v>
      </c>
      <c r="BH243" s="150">
        <f>IF(N243="sníž. přenesená",J243,0)</f>
        <v>0</v>
      </c>
      <c r="BI243" s="150">
        <f>IF(N243="nulová",J243,0)</f>
        <v>0</v>
      </c>
      <c r="BJ243" s="2" t="s">
        <v>18</v>
      </c>
      <c r="BK243" s="150">
        <f>ROUND(I243*H243,2)</f>
        <v>0</v>
      </c>
      <c r="BL243" s="2" t="s">
        <v>581</v>
      </c>
      <c r="BM243" s="149" t="s">
        <v>2360</v>
      </c>
    </row>
    <row r="244" spans="1:65" s="17" customFormat="1" ht="16.5" customHeight="1">
      <c r="A244" s="13"/>
      <c r="B244" s="142"/>
      <c r="C244" s="226" t="s">
        <v>179</v>
      </c>
      <c r="D244" s="226" t="s">
        <v>140</v>
      </c>
      <c r="E244" s="227" t="s">
        <v>545</v>
      </c>
      <c r="F244" s="228" t="s">
        <v>2361</v>
      </c>
      <c r="G244" s="229" t="s">
        <v>2362</v>
      </c>
      <c r="H244" s="230">
        <v>1</v>
      </c>
      <c r="I244" s="143"/>
      <c r="J244" s="259">
        <f>ROUND(I244*H244,2)</f>
        <v>0</v>
      </c>
      <c r="K244" s="144"/>
      <c r="L244" s="14"/>
      <c r="M244" s="145"/>
      <c r="N244" s="146" t="s">
        <v>39</v>
      </c>
      <c r="O244" s="147">
        <v>0</v>
      </c>
      <c r="P244" s="147">
        <f>O244*H244</f>
        <v>0</v>
      </c>
      <c r="Q244" s="147">
        <v>0</v>
      </c>
      <c r="R244" s="147">
        <f>Q244*H244</f>
        <v>0</v>
      </c>
      <c r="S244" s="147">
        <v>0</v>
      </c>
      <c r="T244" s="148">
        <f>S244*H244</f>
        <v>0</v>
      </c>
      <c r="U244" s="13"/>
      <c r="V244" s="13"/>
      <c r="W244" s="13"/>
      <c r="X244" s="13"/>
      <c r="Y244" s="13"/>
      <c r="Z244" s="13"/>
      <c r="AA244" s="13"/>
      <c r="AB244" s="13"/>
      <c r="AC244" s="13"/>
      <c r="AD244" s="13"/>
      <c r="AE244" s="13"/>
      <c r="AR244" s="149" t="s">
        <v>581</v>
      </c>
      <c r="AT244" s="149" t="s">
        <v>140</v>
      </c>
      <c r="AU244" s="149" t="s">
        <v>85</v>
      </c>
      <c r="AY244" s="2" t="s">
        <v>137</v>
      </c>
      <c r="BE244" s="150">
        <f>IF(N244="základní",J244,0)</f>
        <v>0</v>
      </c>
      <c r="BF244" s="150">
        <f>IF(N244="snížená",J244,0)</f>
        <v>0</v>
      </c>
      <c r="BG244" s="150">
        <f>IF(N244="zákl. přenesená",J244,0)</f>
        <v>0</v>
      </c>
      <c r="BH244" s="150">
        <f>IF(N244="sníž. přenesená",J244,0)</f>
        <v>0</v>
      </c>
      <c r="BI244" s="150">
        <f>IF(N244="nulová",J244,0)</f>
        <v>0</v>
      </c>
      <c r="BJ244" s="2" t="s">
        <v>18</v>
      </c>
      <c r="BK244" s="150">
        <f>ROUND(I244*H244,2)</f>
        <v>0</v>
      </c>
      <c r="BL244" s="2" t="s">
        <v>581</v>
      </c>
      <c r="BM244" s="149" t="s">
        <v>2363</v>
      </c>
    </row>
    <row r="245" spans="1:65" s="17" customFormat="1" ht="16.5" customHeight="1">
      <c r="A245" s="13"/>
      <c r="B245" s="142"/>
      <c r="C245" s="226" t="s">
        <v>336</v>
      </c>
      <c r="D245" s="226" t="s">
        <v>140</v>
      </c>
      <c r="E245" s="227" t="s">
        <v>550</v>
      </c>
      <c r="F245" s="228" t="s">
        <v>2364</v>
      </c>
      <c r="G245" s="229" t="s">
        <v>580</v>
      </c>
      <c r="H245" s="230">
        <v>1</v>
      </c>
      <c r="I245" s="143"/>
      <c r="J245" s="259">
        <f>ROUND(I245*H245,2)</f>
        <v>0</v>
      </c>
      <c r="K245" s="144"/>
      <c r="L245" s="14"/>
      <c r="M245" s="145"/>
      <c r="N245" s="146" t="s">
        <v>39</v>
      </c>
      <c r="O245" s="147">
        <v>0</v>
      </c>
      <c r="P245" s="147">
        <f>O245*H245</f>
        <v>0</v>
      </c>
      <c r="Q245" s="147">
        <v>0</v>
      </c>
      <c r="R245" s="147">
        <f>Q245*H245</f>
        <v>0</v>
      </c>
      <c r="S245" s="147">
        <v>0</v>
      </c>
      <c r="T245" s="148">
        <f>S245*H245</f>
        <v>0</v>
      </c>
      <c r="U245" s="13"/>
      <c r="V245" s="13"/>
      <c r="W245" s="13"/>
      <c r="X245" s="13"/>
      <c r="Y245" s="13"/>
      <c r="Z245" s="13"/>
      <c r="AA245" s="13"/>
      <c r="AB245" s="13"/>
      <c r="AC245" s="13"/>
      <c r="AD245" s="13"/>
      <c r="AE245" s="13"/>
      <c r="AR245" s="149" t="s">
        <v>581</v>
      </c>
      <c r="AT245" s="149" t="s">
        <v>140</v>
      </c>
      <c r="AU245" s="149" t="s">
        <v>85</v>
      </c>
      <c r="AY245" s="2" t="s">
        <v>137</v>
      </c>
      <c r="BE245" s="150">
        <f>IF(N245="základní",J245,0)</f>
        <v>0</v>
      </c>
      <c r="BF245" s="150">
        <f>IF(N245="snížená",J245,0)</f>
        <v>0</v>
      </c>
      <c r="BG245" s="150">
        <f>IF(N245="zákl. přenesená",J245,0)</f>
        <v>0</v>
      </c>
      <c r="BH245" s="150">
        <f>IF(N245="sníž. přenesená",J245,0)</f>
        <v>0</v>
      </c>
      <c r="BI245" s="150">
        <f>IF(N245="nulová",J245,0)</f>
        <v>0</v>
      </c>
      <c r="BJ245" s="2" t="s">
        <v>18</v>
      </c>
      <c r="BK245" s="150">
        <f>ROUND(I245*H245,2)</f>
        <v>0</v>
      </c>
      <c r="BL245" s="2" t="s">
        <v>581</v>
      </c>
      <c r="BM245" s="149" t="s">
        <v>2365</v>
      </c>
    </row>
    <row r="246" spans="1:65" s="129" customFormat="1" ht="22.9" customHeight="1">
      <c r="B246" s="130"/>
      <c r="C246" s="222"/>
      <c r="D246" s="223" t="s">
        <v>73</v>
      </c>
      <c r="E246" s="225" t="s">
        <v>348</v>
      </c>
      <c r="F246" s="225" t="s">
        <v>349</v>
      </c>
      <c r="G246" s="222"/>
      <c r="H246" s="222"/>
      <c r="I246" s="172"/>
      <c r="J246" s="258">
        <f>BK246</f>
        <v>0</v>
      </c>
      <c r="L246" s="130"/>
      <c r="M246" s="134"/>
      <c r="N246" s="135"/>
      <c r="O246" s="135"/>
      <c r="P246" s="136">
        <f>SUM(P247:P248)</f>
        <v>0</v>
      </c>
      <c r="Q246" s="135"/>
      <c r="R246" s="136">
        <f>SUM(R247:R248)</f>
        <v>0</v>
      </c>
      <c r="S246" s="135"/>
      <c r="T246" s="137">
        <f>SUM(T247:T248)</f>
        <v>0</v>
      </c>
      <c r="AR246" s="131" t="s">
        <v>144</v>
      </c>
      <c r="AT246" s="138" t="s">
        <v>73</v>
      </c>
      <c r="AU246" s="138" t="s">
        <v>18</v>
      </c>
      <c r="AY246" s="131" t="s">
        <v>137</v>
      </c>
      <c r="BK246" s="139">
        <f>SUM(BK247:BK248)</f>
        <v>0</v>
      </c>
    </row>
    <row r="247" spans="1:65" s="17" customFormat="1" ht="16.5" customHeight="1">
      <c r="A247" s="13"/>
      <c r="B247" s="142"/>
      <c r="C247" s="226" t="s">
        <v>185</v>
      </c>
      <c r="D247" s="226" t="s">
        <v>140</v>
      </c>
      <c r="E247" s="227" t="s">
        <v>351</v>
      </c>
      <c r="F247" s="228" t="s">
        <v>2366</v>
      </c>
      <c r="G247" s="229" t="s">
        <v>333</v>
      </c>
      <c r="H247" s="230">
        <v>1</v>
      </c>
      <c r="I247" s="143"/>
      <c r="J247" s="259">
        <f>ROUND(I247*H247,2)</f>
        <v>0</v>
      </c>
      <c r="K247" s="144"/>
      <c r="L247" s="14"/>
      <c r="M247" s="145"/>
      <c r="N247" s="146" t="s">
        <v>39</v>
      </c>
      <c r="O247" s="147">
        <v>0</v>
      </c>
      <c r="P247" s="147">
        <f>O247*H247</f>
        <v>0</v>
      </c>
      <c r="Q247" s="147">
        <v>0</v>
      </c>
      <c r="R247" s="147">
        <f>Q247*H247</f>
        <v>0</v>
      </c>
      <c r="S247" s="147">
        <v>0</v>
      </c>
      <c r="T247" s="148">
        <f>S247*H247</f>
        <v>0</v>
      </c>
      <c r="U247" s="13"/>
      <c r="V247" s="13"/>
      <c r="W247" s="13"/>
      <c r="X247" s="13"/>
      <c r="Y247" s="13"/>
      <c r="Z247" s="13"/>
      <c r="AA247" s="13"/>
      <c r="AB247" s="13"/>
      <c r="AC247" s="13"/>
      <c r="AD247" s="13"/>
      <c r="AE247" s="13"/>
      <c r="AR247" s="149" t="s">
        <v>334</v>
      </c>
      <c r="AT247" s="149" t="s">
        <v>140</v>
      </c>
      <c r="AU247" s="149" t="s">
        <v>85</v>
      </c>
      <c r="AY247" s="2" t="s">
        <v>137</v>
      </c>
      <c r="BE247" s="150">
        <f>IF(N247="základní",J247,0)</f>
        <v>0</v>
      </c>
      <c r="BF247" s="150">
        <f>IF(N247="snížená",J247,0)</f>
        <v>0</v>
      </c>
      <c r="BG247" s="150">
        <f>IF(N247="zákl. přenesená",J247,0)</f>
        <v>0</v>
      </c>
      <c r="BH247" s="150">
        <f>IF(N247="sníž. přenesená",J247,0)</f>
        <v>0</v>
      </c>
      <c r="BI247" s="150">
        <f>IF(N247="nulová",J247,0)</f>
        <v>0</v>
      </c>
      <c r="BJ247" s="2" t="s">
        <v>18</v>
      </c>
      <c r="BK247" s="150">
        <f>ROUND(I247*H247,2)</f>
        <v>0</v>
      </c>
      <c r="BL247" s="2" t="s">
        <v>334</v>
      </c>
      <c r="BM247" s="149" t="s">
        <v>2367</v>
      </c>
    </row>
    <row r="248" spans="1:65" s="17" customFormat="1" ht="16.5" customHeight="1">
      <c r="A248" s="13"/>
      <c r="B248" s="142"/>
      <c r="C248" s="226" t="s">
        <v>190</v>
      </c>
      <c r="D248" s="226" t="s">
        <v>140</v>
      </c>
      <c r="E248" s="227" t="s">
        <v>355</v>
      </c>
      <c r="F248" s="228" t="s">
        <v>356</v>
      </c>
      <c r="G248" s="229" t="s">
        <v>333</v>
      </c>
      <c r="H248" s="230">
        <v>1</v>
      </c>
      <c r="I248" s="143"/>
      <c r="J248" s="259">
        <f>ROUND(I248*H248,2)</f>
        <v>0</v>
      </c>
      <c r="K248" s="144"/>
      <c r="L248" s="14"/>
      <c r="M248" s="168"/>
      <c r="N248" s="169" t="s">
        <v>39</v>
      </c>
      <c r="O248" s="170">
        <v>0</v>
      </c>
      <c r="P248" s="170">
        <f>O248*H248</f>
        <v>0</v>
      </c>
      <c r="Q248" s="170">
        <v>0</v>
      </c>
      <c r="R248" s="170">
        <f>Q248*H248</f>
        <v>0</v>
      </c>
      <c r="S248" s="170">
        <v>0</v>
      </c>
      <c r="T248" s="171">
        <f>S248*H248</f>
        <v>0</v>
      </c>
      <c r="U248" s="13"/>
      <c r="V248" s="13"/>
      <c r="W248" s="13"/>
      <c r="X248" s="13"/>
      <c r="Y248" s="13"/>
      <c r="Z248" s="13"/>
      <c r="AA248" s="13"/>
      <c r="AB248" s="13"/>
      <c r="AC248" s="13"/>
      <c r="AD248" s="13"/>
      <c r="AE248" s="13"/>
      <c r="AR248" s="149" t="s">
        <v>334</v>
      </c>
      <c r="AT248" s="149" t="s">
        <v>140</v>
      </c>
      <c r="AU248" s="149" t="s">
        <v>85</v>
      </c>
      <c r="AY248" s="2" t="s">
        <v>137</v>
      </c>
      <c r="BE248" s="150">
        <f>IF(N248="základní",J248,0)</f>
        <v>0</v>
      </c>
      <c r="BF248" s="150">
        <f>IF(N248="snížená",J248,0)</f>
        <v>0</v>
      </c>
      <c r="BG248" s="150">
        <f>IF(N248="zákl. přenesená",J248,0)</f>
        <v>0</v>
      </c>
      <c r="BH248" s="150">
        <f>IF(N248="sníž. přenesená",J248,0)</f>
        <v>0</v>
      </c>
      <c r="BI248" s="150">
        <f>IF(N248="nulová",J248,0)</f>
        <v>0</v>
      </c>
      <c r="BJ248" s="2" t="s">
        <v>18</v>
      </c>
      <c r="BK248" s="150">
        <f>ROUND(I248*H248,2)</f>
        <v>0</v>
      </c>
      <c r="BL248" s="2" t="s">
        <v>334</v>
      </c>
      <c r="BM248" s="149" t="s">
        <v>2368</v>
      </c>
    </row>
    <row r="249" spans="1:65" s="17" customFormat="1" ht="6.95" customHeight="1">
      <c r="A249" s="13"/>
      <c r="B249" s="29"/>
      <c r="C249" s="30"/>
      <c r="D249" s="30"/>
      <c r="E249" s="30"/>
      <c r="F249" s="30"/>
      <c r="G249" s="30"/>
      <c r="H249" s="30"/>
      <c r="I249" s="30"/>
      <c r="J249" s="30"/>
      <c r="K249" s="30"/>
      <c r="L249" s="14"/>
      <c r="M249" s="13"/>
      <c r="O249" s="13"/>
      <c r="P249" s="13"/>
      <c r="Q249" s="13"/>
      <c r="R249" s="13"/>
      <c r="S249" s="13"/>
      <c r="T249" s="13"/>
      <c r="U249" s="13"/>
      <c r="V249" s="13"/>
      <c r="W249" s="13"/>
      <c r="X249" s="13"/>
      <c r="Y249" s="13"/>
      <c r="Z249" s="13"/>
      <c r="AA249" s="13"/>
      <c r="AB249" s="13"/>
      <c r="AC249" s="13"/>
      <c r="AD249" s="13"/>
      <c r="AE249" s="13"/>
    </row>
  </sheetData>
  <sheetProtection algorithmName="SHA-512" hashValue="nSFVcPlgvhZDMuqE4uOXOY5OWe4fF0a3LLKJwy7zr7F0Vzh8BcjZQDcz9JIeGn7ylgYjcZGJeMFX0PaMidQ2Dw==" saltValue="mnC3prljFSv7YFTSqwSbmA==" spinCount="100000" sheet="1" objects="1" scenarios="1" selectLockedCells="1"/>
  <autoFilter ref="C126:K248"/>
  <mergeCells count="8">
    <mergeCell ref="E87:H87"/>
    <mergeCell ref="E117:H117"/>
    <mergeCell ref="E119:H119"/>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listy</vt:lpstr>
      </vt:variant>
      <vt:variant>
        <vt:i4>8</vt:i4>
      </vt:variant>
      <vt:variant>
        <vt:lpstr>Pojmenované oblasti</vt:lpstr>
      </vt:variant>
      <vt:variant>
        <vt:i4>16</vt:i4>
      </vt:variant>
    </vt:vector>
  </HeadingPairs>
  <TitlesOfParts>
    <vt:vector size="24" baseType="lpstr">
      <vt:lpstr>Rekapitulace stavby</vt:lpstr>
      <vt:lpstr>01 - Stavebně konstrukční...</vt:lpstr>
      <vt:lpstr>02 - Komunikace a zpevněn...</vt:lpstr>
      <vt:lpstr>03 - Ocelové konstrukce</vt:lpstr>
      <vt:lpstr>02 - SO 02 Předávací stan...</vt:lpstr>
      <vt:lpstr>03 - SO 03 Rozvody NN, tr...</vt:lpstr>
      <vt:lpstr>04 - SO 04 Rozvody SLP, k...</vt:lpstr>
      <vt:lpstr>05 - IO 03 VHS - Dešťová ...</vt:lpstr>
      <vt:lpstr>'01 - Stavebně konstrukční...'!Názvy_tisku</vt:lpstr>
      <vt:lpstr>'02 - Komunikace a zpevněn...'!Názvy_tisku</vt:lpstr>
      <vt:lpstr>'02 - SO 02 Předávací stan...'!Názvy_tisku</vt:lpstr>
      <vt:lpstr>'03 - Ocelové konstrukce'!Názvy_tisku</vt:lpstr>
      <vt:lpstr>'03 - SO 03 Rozvody NN, tr...'!Názvy_tisku</vt:lpstr>
      <vt:lpstr>'04 - SO 04 Rozvody SLP, k...'!Názvy_tisku</vt:lpstr>
      <vt:lpstr>'05 - IO 03 VHS - Dešťová ...'!Názvy_tisku</vt:lpstr>
      <vt:lpstr>'Rekapitulace stavby'!Názvy_tisku</vt:lpstr>
      <vt:lpstr>'01 - Stavebně konstrukční...'!Oblast_tisku</vt:lpstr>
      <vt:lpstr>'02 - Komunikace a zpevněn...'!Oblast_tisku</vt:lpstr>
      <vt:lpstr>'02 - SO 02 Předávací stan...'!Oblast_tisku</vt:lpstr>
      <vt:lpstr>'03 - Ocelové konstrukce'!Oblast_tisku</vt:lpstr>
      <vt:lpstr>'03 - SO 03 Rozvody NN, tr...'!Oblast_tisku</vt:lpstr>
      <vt:lpstr>'04 - SO 04 Rozvody SLP, k...'!Oblast_tisku</vt:lpstr>
      <vt:lpstr>'05 - IO 03 VHS - Dešťová ...'!Oblast_tisku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LAPTOP-9STFRNPR\Kubeczka</dc:creator>
  <dc:description/>
  <cp:lastModifiedBy>Kolarčíková Eva, Ing.</cp:lastModifiedBy>
  <cp:revision>2</cp:revision>
  <dcterms:created xsi:type="dcterms:W3CDTF">2022-03-20T15:38:16Z</dcterms:created>
  <dcterms:modified xsi:type="dcterms:W3CDTF">2022-05-27T09:15:08Z</dcterms:modified>
  <dc:language>cs-CZ</dc:language>
</cp:coreProperties>
</file>