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 - Nabíjecí stani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'SO1 - Nabíjecí stanice'!$C$123:$K$218</definedName>
    <definedName name="_xlnm.Print_Area" localSheetId="1">'SO1 - Nabíjecí stanice'!$C$4:$J$76,'SO1 - Nabíjecí stanice'!$C$82:$J$105,'SO1 - Nabíjecí stanice'!$C$111:$J$218</definedName>
    <definedName name="_xlnm.Print_Titles" localSheetId="1">'SO1 - Nabíjecí stanice'!$123:$123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120"/>
  <c r="J14"/>
  <c r="J12"/>
  <c r="J118"/>
  <c r="E7"/>
  <c r="E85"/>
  <c i="1" r="L90"/>
  <c r="AM90"/>
  <c r="AM89"/>
  <c r="L89"/>
  <c r="AM87"/>
  <c r="L87"/>
  <c r="L85"/>
  <c r="L84"/>
  <c i="2" r="J218"/>
  <c r="J214"/>
  <c r="J208"/>
  <c r="J204"/>
  <c r="BK201"/>
  <c r="BK196"/>
  <c r="BK190"/>
  <c r="J187"/>
  <c r="BK182"/>
  <c r="J178"/>
  <c r="J170"/>
  <c r="BK167"/>
  <c r="BK157"/>
  <c r="J153"/>
  <c r="J148"/>
  <c r="BK140"/>
  <c r="BK135"/>
  <c r="BK128"/>
  <c r="J213"/>
  <c r="J210"/>
  <c r="J201"/>
  <c r="J194"/>
  <c r="J184"/>
  <c r="BK176"/>
  <c r="J169"/>
  <c r="J163"/>
  <c r="BK156"/>
  <c r="J154"/>
  <c r="J149"/>
  <c r="J143"/>
  <c r="BK136"/>
  <c r="J132"/>
  <c r="BK127"/>
  <c r="BK213"/>
  <c r="BK206"/>
  <c r="J198"/>
  <c r="BK189"/>
  <c r="BK186"/>
  <c r="BK181"/>
  <c r="BK177"/>
  <c r="BK170"/>
  <c r="J162"/>
  <c r="J159"/>
  <c r="J156"/>
  <c r="BK149"/>
  <c r="J145"/>
  <c r="J142"/>
  <c r="J134"/>
  <c r="J130"/>
  <c r="J127"/>
  <c r="BK218"/>
  <c r="BK215"/>
  <c r="BK210"/>
  <c r="J205"/>
  <c r="BK202"/>
  <c r="BK199"/>
  <c r="BK194"/>
  <c r="J189"/>
  <c r="J185"/>
  <c r="J181"/>
  <c r="J177"/>
  <c r="BK172"/>
  <c r="BK160"/>
  <c r="BK155"/>
  <c r="BK150"/>
  <c r="BK142"/>
  <c r="J136"/>
  <c r="BK132"/>
  <c r="J129"/>
  <c r="J215"/>
  <c r="BK211"/>
  <c r="J203"/>
  <c r="J196"/>
  <c r="BK188"/>
  <c r="J183"/>
  <c r="J172"/>
  <c r="J168"/>
  <c r="BK166"/>
  <c r="BK161"/>
  <c r="BK158"/>
  <c r="BK152"/>
  <c r="BK145"/>
  <c r="J141"/>
  <c r="J135"/>
  <c r="BK130"/>
  <c r="BK214"/>
  <c r="BK208"/>
  <c r="BK204"/>
  <c r="BK192"/>
  <c r="BK187"/>
  <c r="BK183"/>
  <c r="BK178"/>
  <c r="J176"/>
  <c r="BK171"/>
  <c r="BK163"/>
  <c r="J160"/>
  <c r="J157"/>
  <c r="BK153"/>
  <c r="BK151"/>
  <c r="BK148"/>
  <c r="BK144"/>
  <c r="BK141"/>
  <c r="J133"/>
  <c r="BK129"/>
  <c r="J216"/>
  <c r="J211"/>
  <c r="J206"/>
  <c r="BK203"/>
  <c r="BK198"/>
  <c r="J192"/>
  <c r="BK184"/>
  <c r="BK179"/>
  <c r="BK175"/>
  <c r="BK168"/>
  <c r="J166"/>
  <c r="BK154"/>
  <c r="J151"/>
  <c r="J147"/>
  <c r="J138"/>
  <c r="BK133"/>
  <c r="BK131"/>
  <c r="J212"/>
  <c r="BK205"/>
  <c r="J199"/>
  <c r="J186"/>
  <c r="J182"/>
  <c r="J171"/>
  <c r="J167"/>
  <c r="BK162"/>
  <c r="BK159"/>
  <c r="J155"/>
  <c r="J144"/>
  <c r="J140"/>
  <c r="BK134"/>
  <c r="J128"/>
  <c r="BK216"/>
  <c r="BK212"/>
  <c r="J202"/>
  <c r="J190"/>
  <c r="J188"/>
  <c r="BK185"/>
  <c r="J179"/>
  <c r="J175"/>
  <c r="BK169"/>
  <c r="J161"/>
  <c r="J158"/>
  <c r="J152"/>
  <c r="J150"/>
  <c r="BK147"/>
  <c r="BK143"/>
  <c r="BK138"/>
  <c r="J131"/>
  <c i="1" r="AS94"/>
  <c i="2" l="1" r="P126"/>
  <c r="P125"/>
  <c r="P124"/>
  <c i="1" r="AU95"/>
  <c i="2" r="T126"/>
  <c r="P137"/>
  <c r="BK146"/>
  <c r="J146"/>
  <c r="J100"/>
  <c r="R146"/>
  <c r="T146"/>
  <c r="BK165"/>
  <c r="J165"/>
  <c r="J101"/>
  <c r="P165"/>
  <c r="R165"/>
  <c r="T165"/>
  <c r="BK174"/>
  <c r="J174"/>
  <c r="J102"/>
  <c r="P174"/>
  <c r="R174"/>
  <c r="T174"/>
  <c r="BK193"/>
  <c r="J193"/>
  <c r="J103"/>
  <c r="P193"/>
  <c r="R193"/>
  <c r="T193"/>
  <c r="BK200"/>
  <c r="J200"/>
  <c r="J104"/>
  <c r="R200"/>
  <c r="P200"/>
  <c r="BK126"/>
  <c r="J126"/>
  <c r="J98"/>
  <c r="R126"/>
  <c r="BK137"/>
  <c r="J137"/>
  <c r="J99"/>
  <c r="R137"/>
  <c r="T137"/>
  <c r="P146"/>
  <c r="T200"/>
  <c r="F91"/>
  <c r="E114"/>
  <c r="J121"/>
  <c r="BE128"/>
  <c r="BE134"/>
  <c r="BE136"/>
  <c r="BE140"/>
  <c r="BE145"/>
  <c r="BE147"/>
  <c r="BE150"/>
  <c r="BE155"/>
  <c r="BE158"/>
  <c r="BE162"/>
  <c r="BE163"/>
  <c r="BE167"/>
  <c r="BE168"/>
  <c r="BE170"/>
  <c r="BE172"/>
  <c r="BE176"/>
  <c r="BE177"/>
  <c r="BE184"/>
  <c r="BE185"/>
  <c r="BE186"/>
  <c r="BE190"/>
  <c r="BE199"/>
  <c r="BE201"/>
  <c r="BE203"/>
  <c r="BE206"/>
  <c r="BE213"/>
  <c r="BE215"/>
  <c r="J89"/>
  <c r="F92"/>
  <c r="BE129"/>
  <c r="BE133"/>
  <c r="BE135"/>
  <c r="BE142"/>
  <c r="BE143"/>
  <c r="BE149"/>
  <c r="BE151"/>
  <c r="BE157"/>
  <c r="BE160"/>
  <c r="BE175"/>
  <c r="BE182"/>
  <c r="BE187"/>
  <c r="BE188"/>
  <c r="BE210"/>
  <c r="BE211"/>
  <c r="BE214"/>
  <c r="J91"/>
  <c r="BE127"/>
  <c r="BE130"/>
  <c r="BE131"/>
  <c r="BE132"/>
  <c r="BE138"/>
  <c r="BE141"/>
  <c r="BE144"/>
  <c r="BE148"/>
  <c r="BE152"/>
  <c r="BE153"/>
  <c r="BE154"/>
  <c r="BE156"/>
  <c r="BE159"/>
  <c r="BE161"/>
  <c r="BE166"/>
  <c r="BE169"/>
  <c r="BE171"/>
  <c r="BE178"/>
  <c r="BE179"/>
  <c r="BE181"/>
  <c r="BE183"/>
  <c r="BE189"/>
  <c r="BE192"/>
  <c r="BE194"/>
  <c r="BE196"/>
  <c r="BE198"/>
  <c r="BE202"/>
  <c r="BE204"/>
  <c r="BE205"/>
  <c r="BE208"/>
  <c r="BE212"/>
  <c r="BE216"/>
  <c r="BE218"/>
  <c i="1" r="AU94"/>
  <c i="2" r="F37"/>
  <c i="1" r="BD95"/>
  <c r="BD94"/>
  <c r="W33"/>
  <c i="2" r="J34"/>
  <c i="1" r="AW95"/>
  <c i="2" r="F34"/>
  <c i="1" r="BA95"/>
  <c r="BA94"/>
  <c r="W30"/>
  <c i="2" r="F35"/>
  <c i="1" r="BB95"/>
  <c r="BB94"/>
  <c r="AX94"/>
  <c i="2" r="F36"/>
  <c i="1" r="BC95"/>
  <c r="BC94"/>
  <c r="W32"/>
  <c i="2" l="1" r="R125"/>
  <c r="R124"/>
  <c r="T125"/>
  <c r="T124"/>
  <c r="BK125"/>
  <c r="J125"/>
  <c r="J97"/>
  <c i="1" r="AY94"/>
  <c r="W31"/>
  <c r="AW94"/>
  <c r="AK30"/>
  <c i="2" r="J33"/>
  <c i="1" r="AV95"/>
  <c r="AT95"/>
  <c i="2" r="F33"/>
  <c i="1" r="AZ95"/>
  <c r="AZ94"/>
  <c r="W29"/>
  <c i="2" l="1" r="BK124"/>
  <c r="J124"/>
  <c r="J96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<sst xmlns="http://schemas.openxmlformats.org/spreadsheetml/2006/main">
  <si>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</si>
  <si>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</si>
  <si>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</si>
  <si>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</si>
  <si>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</si>
  <si>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{ac8e3a1a-bf4d-4762-b9d9-29b9393cbd5c}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</si>
  <si>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</si>
  <si>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</si>
  <si>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</si>
  <si>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</si>
  <si>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</si>
  <si>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</si>
  <si>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</si>
  <si>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</si>
  <si>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01_08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</si>
  <si>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</si>
  <si>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</si>
  <si>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NS Náchod, Teplárna</t>
  </si>
  <si>
    <t>KSO:</t>
  </si>
  <si>
    <t>CC-CZ:</t>
  </si>
  <si>
    <t>Místo:</t>
  </si>
  <si>
    <t xml:space="preserve"> </t>
  </si>
  <si>
    <t>Datum:</t>
  </si>
  <si>
    <t>14. 3. 2022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</si>
  <si>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</si>
  <si>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</si>
  <si>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</si>
  <si>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</si>
  <si>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</si>
  <si>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</si>
  <si>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</si>
  <si>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</si>
  <si>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</si>
  <si>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</si>
  <si>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</si>
  <si>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</si>
  <si>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</si>
  <si>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</si>
  <si>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</si>
  <si>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</si>
  <si>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</si>
  <si>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</si>
  <si>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</si>
  <si>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</si>
  <si>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</si>
  <si>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</si>
  <si>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</si>
  <si>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</si>
  <si>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</si>
  <si>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</si>
  <si>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</si>
  <si>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</si>
  <si>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</si>
  <si>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</si>
  <si>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</si>
  <si>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</si>
  <si>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</si>
  <si>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</si>
  <si>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</si>
  <si>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</si>
  <si>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</si>
  <si>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</si>
  <si>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</si>
  <si>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</si>
  <si>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</si>
  <si>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</si>
  <si>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</si>
  <si>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</si>
  <si>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</si>
  <si>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</si>
  <si>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</si>
  <si>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</si>
  <si>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</si>
  <si>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</si>
  <si>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</si>
  <si>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</si>
  <si>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</si>
  <si>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</si>
  <si>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</t>
  </si>
  <si>
    <t>Nabíjecí stanice</t>
  </si>
  <si>
    <t>STA</t>
  </si>
  <si>
    <t>1</t>
  </si>
  <si>
    <t>{cac340be-ac71-4696-b058-db41feca363c}</t>
  </si>
  <si>
    <t>2</t>
  </si>
  <si>
    <t>KRYCÍ LIST SOUPISU PRACÍ</t>
  </si>
  <si>
    <t>Objekt:</t>
  </si>
  <si>
    <t>SO1 - Nabíjecí stanice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</si>
  <si>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</si>
  <si>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</si>
  <si>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</si>
  <si>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</si>
  <si>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</si>
  <si>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</si>
  <si>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</si>
  <si>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</si>
  <si>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Rozvaděč nabíjecích stanic</t>
  </si>
  <si>
    <t xml:space="preserve">    5 - NS, Značení</t>
  </si>
  <si>
    <t xml:space="preserve">    8 - Kabelové vedení</t>
  </si>
  <si>
    <t xml:space="preserve">    9 -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</si>
  <si>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</si>
  <si>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</si>
  <si>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</si>
  <si>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</si>
  <si>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</si>
  <si>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</si>
  <si>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</si>
  <si>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</si>
  <si>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</si>
  <si>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</si>
  <si>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</si>
  <si>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</si>
  <si>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</si>
  <si>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</si>
  <si>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</si>
  <si>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</si>
  <si>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</si>
  <si>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</si>
  <si>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</si>
  <si>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131151201</t>
  </si>
  <si>
    <t>Hloubení jam zapažených v hornině třídy těžitelnosti I skupiny 1 a 2 objem do 20 m3 strojně</t>
  </si>
  <si>
    <t>m3</t>
  </si>
  <si>
    <t>4</t>
  </si>
  <si>
    <t>1817355245</t>
  </si>
  <si>
    <t>122702119</t>
  </si>
  <si>
    <t>Odkopávky a prokopávky výsypek Příplatek k cenám za lepivost zemin</t>
  </si>
  <si>
    <t>-329707519</t>
  </si>
  <si>
    <t>3</t>
  </si>
  <si>
    <t>162211211</t>
  </si>
  <si>
    <t>Vodorovné přemístění výkopku nebo sypaniny nošením s naložením a vyprázdněním nádoby na hromady nebo do dopravního prostředku na vzdálenost do 10 m z horniny třídy těžitelnosti II, skupiny 4 a 5</t>
  </si>
  <si>
    <t>-1362969107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</si>
  <si>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</si>
  <si>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</si>
  <si>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-34616544</t>
  </si>
  <si>
    <t>5</t>
  </si>
  <si>
    <t>171201231</t>
  </si>
  <si>
    <t>Poplatek za uložení stavebního odpadu na recyklační skládce (skládkovné) zeminy a kamení zatříděného do Katalogu odpadů pod kódem 17 05 04</t>
  </si>
  <si>
    <t>t</t>
  </si>
  <si>
    <t>-830194969</t>
  </si>
  <si>
    <t>6</t>
  </si>
  <si>
    <t>174151101</t>
  </si>
  <si>
    <t>Zásyp sypaninou z jakékoliv horniny strojně s uložením výkopku ve vrstvách se zhutněním jam, šachet, rýh nebo kolem objektů v těchto vykopávkách</t>
  </si>
  <si>
    <t>1341402484</t>
  </si>
  <si>
    <t>8</t>
  </si>
  <si>
    <t>271572211</t>
  </si>
  <si>
    <t>Podsyp pod základové konstrukce se zhutněním a urovnáním povrchu ze štěrkopísku netříděného</t>
  </si>
  <si>
    <t>136793375</t>
  </si>
  <si>
    <t>10</t>
  </si>
  <si>
    <t>635211121</t>
  </si>
  <si>
    <t>Násyp z keramzitu</t>
  </si>
  <si>
    <t>1057572540</t>
  </si>
  <si>
    <t>12</t>
  </si>
  <si>
    <t>965042121</t>
  </si>
  <si>
    <t>Bourání betonového nebo z litého asfaltu tl do 100 mm pl do 1 m2</t>
  </si>
  <si>
    <t>-700168740</t>
  </si>
  <si>
    <t>13</t>
  </si>
  <si>
    <t>997221645</t>
  </si>
  <si>
    <t>Poplatek za uložení na skládce (skládkovné) odpadu asfaltového bez dehtu kód odpadu 17 03 02</t>
  </si>
  <si>
    <t>1292235692</t>
  </si>
  <si>
    <t>Zakládání</t>
  </si>
  <si>
    <t>14</t>
  </si>
  <si>
    <t>564851111</t>
  </si>
  <si>
    <t>Podklad ze štěrkodrtě ŠD plochy přes 100 m2 tl 150 mm</t>
  </si>
  <si>
    <t>m2</t>
  </si>
  <si>
    <t>-432860324</t>
  </si>
  <si>
    <t>P</t>
  </si>
  <si>
    <t>Poznámka k položce:_x000d_
štěrkodrť frakce 0-63_x000d_
kamenivo frakce 63-125</t>
  </si>
  <si>
    <t>565166111</t>
  </si>
  <si>
    <t>Asfaltový beton vrstva podkladní ACP 22 (obalované kamenivo OKH) tl 80 mm š do 3 m</t>
  </si>
  <si>
    <t>1631953139</t>
  </si>
  <si>
    <t>16</t>
  </si>
  <si>
    <t>567132113</t>
  </si>
  <si>
    <t>Podklad ze směsi stmelené cementem SC C 8/10 (KSC I) tl 180 mm</t>
  </si>
  <si>
    <t>1085074290</t>
  </si>
  <si>
    <t>17</t>
  </si>
  <si>
    <t>573211111</t>
  </si>
  <si>
    <t>Postřik živičný spojovací z asfaltu v množství 0,60 kg/m2</t>
  </si>
  <si>
    <t>-1244132717</t>
  </si>
  <si>
    <t>18</t>
  </si>
  <si>
    <t>576133211</t>
  </si>
  <si>
    <t>Asfaltový koberec mastixový SMA 11 (AKMS) tl 40 mm š do 3 m</t>
  </si>
  <si>
    <t>-1295461392</t>
  </si>
  <si>
    <t>19</t>
  </si>
  <si>
    <t>577176131</t>
  </si>
  <si>
    <t>Asfaltový beton vrstva ložní ACL 22 (ABVH) tl 80 mm š do 3 m z modifikovaného asfaltu</t>
  </si>
  <si>
    <t>984523171</t>
  </si>
  <si>
    <t>20</t>
  </si>
  <si>
    <t>916231213</t>
  </si>
  <si>
    <t>Osazení chodníkového obrubníku betonového stojatého s boční opěrou do lože z betonu prostého</t>
  </si>
  <si>
    <t>m</t>
  </si>
  <si>
    <t>1890771804</t>
  </si>
  <si>
    <t>Rozvaděč nabíjecích stanic</t>
  </si>
  <si>
    <t>M</t>
  </si>
  <si>
    <t>R5874123</t>
  </si>
  <si>
    <t xml:space="preserve">Rozvaděčová skříň plastová - pilíř samostatně stojící </t>
  </si>
  <si>
    <t>kus</t>
  </si>
  <si>
    <t>-1359408430</t>
  </si>
  <si>
    <t>22</t>
  </si>
  <si>
    <t>R698745</t>
  </si>
  <si>
    <t>Jistič výkonový, typ AE, 3-pólový, 50kA, 400A</t>
  </si>
  <si>
    <t>-2037126618</t>
  </si>
  <si>
    <t>23</t>
  </si>
  <si>
    <t>210100003</t>
  </si>
  <si>
    <t>Ukončení vodičů v rozváděči nebo na přístroji včetně zapojení průřezu žíly do 16 mm2</t>
  </si>
  <si>
    <t>kpl</t>
  </si>
  <si>
    <t>64</t>
  </si>
  <si>
    <t>1549439090</t>
  </si>
  <si>
    <t>24</t>
  </si>
  <si>
    <t>R85741</t>
  </si>
  <si>
    <t>Drobný montážní materiál pro dovybavení skříně</t>
  </si>
  <si>
    <t>-411410971</t>
  </si>
  <si>
    <t>25</t>
  </si>
  <si>
    <t>210280003</t>
  </si>
  <si>
    <t>Zkoušky a prohlídky el rozvodů a zařízení celková prohlídka pro objem montážních prací přes 500 tis Kč</t>
  </si>
  <si>
    <t>655692240</t>
  </si>
  <si>
    <t>26</t>
  </si>
  <si>
    <t>R00025</t>
  </si>
  <si>
    <t>Svorkovnice ekvipotenciální EPS 4A</t>
  </si>
  <si>
    <t>-933799106</t>
  </si>
  <si>
    <t>27</t>
  </si>
  <si>
    <t>R2584789</t>
  </si>
  <si>
    <t>Zásuvka 240V/50hz na din lištu</t>
  </si>
  <si>
    <t>1409560873</t>
  </si>
  <si>
    <t>28</t>
  </si>
  <si>
    <t>R369364</t>
  </si>
  <si>
    <t>Kompletní montáž a zapojení rozvaděče</t>
  </si>
  <si>
    <t>1655796155</t>
  </si>
  <si>
    <t>29</t>
  </si>
  <si>
    <t>R3696412</t>
  </si>
  <si>
    <t>Svorkovnicový blok pro rozbočení vedení, 160 A Vlastnosti: - přívod: 1 x 70 mm² - výstupy: 6 x 16 mm² - šířka: 35 mm</t>
  </si>
  <si>
    <t>249050392</t>
  </si>
  <si>
    <t>70</t>
  </si>
  <si>
    <t>R57412</t>
  </si>
  <si>
    <t>Jistič 3P 40A</t>
  </si>
  <si>
    <t>1373993426</t>
  </si>
  <si>
    <t>30</t>
  </si>
  <si>
    <t>R5784125</t>
  </si>
  <si>
    <t xml:space="preserve">3 svorky pro 2 neupravené kabely-35-240 mm²-for INS </t>
  </si>
  <si>
    <t>-154389521</t>
  </si>
  <si>
    <t>31</t>
  </si>
  <si>
    <t>R587412</t>
  </si>
  <si>
    <t>Svodič přepětí T1+T2 12,5 3P+N</t>
  </si>
  <si>
    <t>1663806782</t>
  </si>
  <si>
    <t>32</t>
  </si>
  <si>
    <t>R5874523</t>
  </si>
  <si>
    <t>Vypínací napěťová spoušť MX - 208..277V 60Hz</t>
  </si>
  <si>
    <t>-1331281875</t>
  </si>
  <si>
    <t>33</t>
  </si>
  <si>
    <t>R5875963</t>
  </si>
  <si>
    <t>Jistič 6A 1P</t>
  </si>
  <si>
    <t>531561664</t>
  </si>
  <si>
    <t>34</t>
  </si>
  <si>
    <t>R696541</t>
  </si>
  <si>
    <t>Požární tlačítko 120x120x50 IP55 se 2 kontakty</t>
  </si>
  <si>
    <t>-1076652834</t>
  </si>
  <si>
    <t>35</t>
  </si>
  <si>
    <t>R859647</t>
  </si>
  <si>
    <t>Pojistka 20A</t>
  </si>
  <si>
    <t>1148725675</t>
  </si>
  <si>
    <t>36</t>
  </si>
  <si>
    <t>R869741</t>
  </si>
  <si>
    <t>Rozvaděč elektroměrný</t>
  </si>
  <si>
    <t>-475976088</t>
  </si>
  <si>
    <t>Poznámka k položce:_x000d_
Vestavný elektroměr včetně vybudování niky např.:_x000d_
plastový, IP44, š 490+490 v 660 h 220 mm,_x000d_
sestava s měřením, hl. jistič nastaven na 80A,_x000d_
zaplomb., přímé měření, umístění do bet. oplocení_x000d_
v provedení veřejně přístupném,_x000d_
dle vyhl.č.359/2020 Sb.</t>
  </si>
  <si>
    <t>NS, Značení</t>
  </si>
  <si>
    <t>71</t>
  </si>
  <si>
    <t>R000596</t>
  </si>
  <si>
    <t>Montáž nabíjecích stanic</t>
  </si>
  <si>
    <t xml:space="preserve">kus </t>
  </si>
  <si>
    <t>1101278064</t>
  </si>
  <si>
    <t>73</t>
  </si>
  <si>
    <t>278381144</t>
  </si>
  <si>
    <t>Základy pod technologická zařízení půdorysné plochy přes 0,25 do 0,5 m2 z betonu prostého tř. C 16/20</t>
  </si>
  <si>
    <t>2014194260</t>
  </si>
  <si>
    <t>72</t>
  </si>
  <si>
    <t>741130006</t>
  </si>
  <si>
    <t>Ukončení vodič izolovaný do 16 mm2 v rozváděči nebo na přístroji</t>
  </si>
  <si>
    <t>-2044752764</t>
  </si>
  <si>
    <t>74</t>
  </si>
  <si>
    <t>953961215</t>
  </si>
  <si>
    <t>Kotvy chemickou patronou M 20 hl 170 mm do betonu, ŽB nebo kamene s vyvrtáním otvoru</t>
  </si>
  <si>
    <t>-782610660</t>
  </si>
  <si>
    <t>75</t>
  </si>
  <si>
    <t>R0002587</t>
  </si>
  <si>
    <t>Drobný montážní materiál</t>
  </si>
  <si>
    <t>1600549687</t>
  </si>
  <si>
    <t>37</t>
  </si>
  <si>
    <t>34575348.1</t>
  </si>
  <si>
    <t>Tyč závitová pro kabelové trasy protipožární P-90R M14</t>
  </si>
  <si>
    <t>-423238624</t>
  </si>
  <si>
    <t>50</t>
  </si>
  <si>
    <t>R9685857</t>
  </si>
  <si>
    <t>Dopravní značení včetně montáže</t>
  </si>
  <si>
    <t>1027544440</t>
  </si>
  <si>
    <t>Poznámka k položce:_x000d_
Místa vyhrazená pro el. auta, směrová šipka/počet míst</t>
  </si>
  <si>
    <t>Kabelové vedení</t>
  </si>
  <si>
    <t>77</t>
  </si>
  <si>
    <t>210220002</t>
  </si>
  <si>
    <t>Montáž uzemňovacích vedení vodičů FeZn pomocí svorek na povrchu drátem nebo lanem do průměru 10 mm</t>
  </si>
  <si>
    <t>1065471260</t>
  </si>
  <si>
    <t>78</t>
  </si>
  <si>
    <t>35441073</t>
  </si>
  <si>
    <t>drát D 10mm FeZn</t>
  </si>
  <si>
    <t>kg</t>
  </si>
  <si>
    <t>256</t>
  </si>
  <si>
    <t>-495487499</t>
  </si>
  <si>
    <t>79</t>
  </si>
  <si>
    <t>35441986</t>
  </si>
  <si>
    <t>svorka odbočovací a spojovací pro pásek, FeZn</t>
  </si>
  <si>
    <t>1358788692</t>
  </si>
  <si>
    <t>38</t>
  </si>
  <si>
    <t>899722114</t>
  </si>
  <si>
    <t xml:space="preserve">Krytí výstražnou fólií </t>
  </si>
  <si>
    <t>-857365920</t>
  </si>
  <si>
    <t>39</t>
  </si>
  <si>
    <t>R3654713</t>
  </si>
  <si>
    <t>Kabelové chráničky</t>
  </si>
  <si>
    <t>-1687405885</t>
  </si>
  <si>
    <t>Poznámka k položce:_x000d_
Kabely pod komunikací v místě vjezdů na pozemky v místě křížení s inž. sítěmi budou uloženy v chráničce</t>
  </si>
  <si>
    <t>40</t>
  </si>
  <si>
    <t>R525858</t>
  </si>
  <si>
    <t>Ostatní montážní materiál</t>
  </si>
  <si>
    <t>-1774445702</t>
  </si>
  <si>
    <t>41</t>
  </si>
  <si>
    <t>R5284694</t>
  </si>
  <si>
    <t>Nová trasa kabelu CYKY J 5x16 včetně montáže</t>
  </si>
  <si>
    <t>1839102200</t>
  </si>
  <si>
    <t>42</t>
  </si>
  <si>
    <t>R5874147</t>
  </si>
  <si>
    <t>Bezhalogenová ohebná dvouplášťová korugovaná chránička DN110 IP67</t>
  </si>
  <si>
    <t>2104581678</t>
  </si>
  <si>
    <t>43</t>
  </si>
  <si>
    <t>R5874149</t>
  </si>
  <si>
    <t xml:space="preserve">Bezhalogenová ohebná dvouplášťová korugovaná chránička DN40 IP67 </t>
  </si>
  <si>
    <t>-1106611118</t>
  </si>
  <si>
    <t>44</t>
  </si>
  <si>
    <t>R5896341</t>
  </si>
  <si>
    <t xml:space="preserve">Přizemnění stožárů </t>
  </si>
  <si>
    <t>428749298</t>
  </si>
  <si>
    <t>45</t>
  </si>
  <si>
    <t>R5967468</t>
  </si>
  <si>
    <t>Nová trasa kabelu UTP CAT6 stíněný včetně montáže</t>
  </si>
  <si>
    <t>777878132</t>
  </si>
  <si>
    <t>46</t>
  </si>
  <si>
    <t>R999621</t>
  </si>
  <si>
    <t>CYKY J 5x25 mm včetně montáže</t>
  </si>
  <si>
    <t>-948538880</t>
  </si>
  <si>
    <t>66</t>
  </si>
  <si>
    <t>R000147</t>
  </si>
  <si>
    <t>Kabelový žlab 100/100 vč. víka</t>
  </si>
  <si>
    <t>1314595559</t>
  </si>
  <si>
    <t>67</t>
  </si>
  <si>
    <t>R000369</t>
  </si>
  <si>
    <t>Spojovací a montážní materiál</t>
  </si>
  <si>
    <t>1983946782</t>
  </si>
  <si>
    <t>68</t>
  </si>
  <si>
    <t>R000179</t>
  </si>
  <si>
    <t>Stěnové podpěry</t>
  </si>
  <si>
    <t>-161356484</t>
  </si>
  <si>
    <t>Poznámka k položce:_x000d_
kotveno k sobě nerez. šroubem, uchyceno do betonového plotu po 0,5 m</t>
  </si>
  <si>
    <t>69</t>
  </si>
  <si>
    <t>R0021475</t>
  </si>
  <si>
    <t xml:space="preserve">Betonový pilíř z cihel bílých </t>
  </si>
  <si>
    <t>-2046213237</t>
  </si>
  <si>
    <t>9</t>
  </si>
  <si>
    <t>Ostatní</t>
  </si>
  <si>
    <t>R009608.1</t>
  </si>
  <si>
    <t>Carstop 100x550x150mm</t>
  </si>
  <si>
    <t>1816213327</t>
  </si>
  <si>
    <t xml:space="preserve">Poznámka k položce:_x000d_
Parkovací doraz u každého parkovacího stání </t>
  </si>
  <si>
    <t>48</t>
  </si>
  <si>
    <t>R8574101</t>
  </si>
  <si>
    <t>Barevné nátěry na parkovacích místech</t>
  </si>
  <si>
    <t>1767340728</t>
  </si>
  <si>
    <t>Poznámka k položce:_x000d_
znak elektromobilu</t>
  </si>
  <si>
    <t>49</t>
  </si>
  <si>
    <t>R8574116</t>
  </si>
  <si>
    <t>Přesun hmot pro elektromateriál</t>
  </si>
  <si>
    <t>248099205</t>
  </si>
  <si>
    <t>51</t>
  </si>
  <si>
    <t>R51475</t>
  </si>
  <si>
    <t>Prostupy budovou</t>
  </si>
  <si>
    <t>-547774369</t>
  </si>
  <si>
    <t>VRN</t>
  </si>
  <si>
    <t>Vedlejší rozpočtové náklady</t>
  </si>
  <si>
    <t>52</t>
  </si>
  <si>
    <t>012303000</t>
  </si>
  <si>
    <t>Geodetické práce po výstavbě</t>
  </si>
  <si>
    <t>…</t>
  </si>
  <si>
    <t>1024</t>
  </si>
  <si>
    <t>1019244514</t>
  </si>
  <si>
    <t>53</t>
  </si>
  <si>
    <t>013254000</t>
  </si>
  <si>
    <t>Dokumentace skutečného provedení stavby</t>
  </si>
  <si>
    <t>-1771614735</t>
  </si>
  <si>
    <t>54</t>
  </si>
  <si>
    <t>030001000</t>
  </si>
  <si>
    <t>Zařízení staveniště</t>
  </si>
  <si>
    <t>217355759</t>
  </si>
  <si>
    <t>55</t>
  </si>
  <si>
    <t>034103000</t>
  </si>
  <si>
    <t>Oplocení staveniště</t>
  </si>
  <si>
    <t>-1610484257</t>
  </si>
  <si>
    <t>56</t>
  </si>
  <si>
    <t>039203000</t>
  </si>
  <si>
    <t>Úprava terénu po zrušení zařízení staveniště</t>
  </si>
  <si>
    <t>-827507688</t>
  </si>
  <si>
    <t>57</t>
  </si>
  <si>
    <t>040001000</t>
  </si>
  <si>
    <t>Inženýrská činnost</t>
  </si>
  <si>
    <t>2034297103</t>
  </si>
  <si>
    <t>Poznámka k položce:_x000d_
Před zahájením výkopových prácí nutno vytyčit ostatní inženýrské sítě</t>
  </si>
  <si>
    <t>58</t>
  </si>
  <si>
    <t>044002000</t>
  </si>
  <si>
    <t>Revize</t>
  </si>
  <si>
    <t>1816687982</t>
  </si>
  <si>
    <t>Poznámka k položce:_x000d_
Dle ČSN 332000-6</t>
  </si>
  <si>
    <t>59</t>
  </si>
  <si>
    <t>045203000</t>
  </si>
  <si>
    <t>Kompletační činnost</t>
  </si>
  <si>
    <t>-1794242353</t>
  </si>
  <si>
    <t>60</t>
  </si>
  <si>
    <t>045303000</t>
  </si>
  <si>
    <t>Koordinační činnost</t>
  </si>
  <si>
    <t>-1645009902</t>
  </si>
  <si>
    <t>61</t>
  </si>
  <si>
    <t>060001000</t>
  </si>
  <si>
    <t>Územní vlivy</t>
  </si>
  <si>
    <t>1761761424</t>
  </si>
  <si>
    <t>62</t>
  </si>
  <si>
    <t>081103000</t>
  </si>
  <si>
    <t>Denní doprava pracovníků na pracoviště</t>
  </si>
  <si>
    <t>918850898</t>
  </si>
  <si>
    <t>63</t>
  </si>
  <si>
    <t>090001000</t>
  </si>
  <si>
    <t>Ostatní náklady</t>
  </si>
  <si>
    <t>-706520616</t>
  </si>
  <si>
    <t>460010022</t>
  </si>
  <si>
    <t>Vytyčení trasy vedení kabelového podzemního podél silnice</t>
  </si>
  <si>
    <t>km</t>
  </si>
  <si>
    <t>-1194001617</t>
  </si>
  <si>
    <t>76</t>
  </si>
  <si>
    <t>R0006931</t>
  </si>
  <si>
    <t>Vypracování DIO</t>
  </si>
  <si>
    <t>-1579517559</t>
  </si>
  <si>
    <t>Poznámka k položce:_x000d_
Vyřízení žádosti a koordinace s PČR</t>
  </si>
  <si>
    <t>65</t>
  </si>
  <si>
    <t>R85967</t>
  </si>
  <si>
    <t>Antikorozní nátěry</t>
  </si>
  <si>
    <t>-121451154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</si>
</sst>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01_08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NS Náchod, Teplárna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14. 3. 2022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'SO1 - Nabíjecí stanice'!J30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'SO1 - Nabíjecí stanice'!P124</f>
        <v>0</v>
      </c>
      <c r="AV95" s="125">
        <f>'SO1 - Nabíjecí stanice'!J33</f>
        <v>0</v>
      </c>
      <c r="AW95" s="125">
        <f>'SO1 - Nabíjecí stanice'!J34</f>
        <v>0</v>
      </c>
      <c r="AX95" s="125">
        <f>'SO1 - Nabíjecí stanice'!J35</f>
        <v>0</v>
      </c>
      <c r="AY95" s="125">
        <f>'SO1 - Nabíjecí stanice'!J36</f>
        <v>0</v>
      </c>
      <c r="AZ95" s="125">
        <f>'SO1 - Nabíjecí stanice'!F33</f>
        <v>0</v>
      </c>
      <c r="BA95" s="125">
        <f>'SO1 - Nabíjecí stanice'!F34</f>
        <v>0</v>
      </c>
      <c r="BB95" s="125">
        <f>'SO1 - Nabíjecí stanice'!F35</f>
        <v>0</v>
      </c>
      <c r="BC95" s="125">
        <f>'SO1 - Nabíjecí stanice'!F36</f>
        <v>0</v>
      </c>
      <c r="BD95" s="127">
        <f>'SO1 - Nabíjecí stanice'!F37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OtXzTiaLi0UjofvkzfN3r3PSxSj9p30DVr95cdGflfY+dguCkPUyY6ppsDO+76/iNIl2f6O5J5Q2qwpUlHzmug==" hashValue="+JRavovpKVTVGF/5rPCCvmHTOACJsycVM2S9fkBt5hdrhidkI3OOMhyqWl7pgde7LDAuOFMbEtzTWYlfsNbCk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1 - Nabíjecí stani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NS Náchod, Teplárna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14. 3. 2022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ROUND((SUM(BE124:BE218)),  2)</f>
        <v>0</v>
      </c>
      <c r="G33" s="35"/>
      <c r="H33" s="35"/>
      <c r="I33" s="148">
        <v>0.20999999999999999</v>
      </c>
      <c r="J33" s="147">
        <f>ROUND(((SUM(BE124:BE218))*I33),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ROUND((SUM(BF124:BF218)),  2)</f>
        <v>0</v>
      </c>
      <c r="G34" s="35"/>
      <c r="H34" s="35"/>
      <c r="I34" s="148">
        <v>0.14999999999999999</v>
      </c>
      <c r="J34" s="147">
        <f>ROUND(((SUM(BF124:BF218))*I34),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ROUND((SUM(BG124:BG218)),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ROUND((SUM(BH124:BH218)),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ROUND((SUM(BI124:BI218)),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NS Náchod, Teplárna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SO1 - Nabíjecí stanice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14. 3. 2022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J125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J126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J137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J146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J165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J174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98</v>
      </c>
      <c r="E103" s="181"/>
      <c r="F103" s="181"/>
      <c r="G103" s="181"/>
      <c r="H103" s="181"/>
      <c r="I103" s="181"/>
      <c r="J103" s="182">
        <f>J193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99</v>
      </c>
      <c r="E104" s="175"/>
      <c r="F104" s="175"/>
      <c r="G104" s="175"/>
      <c r="H104" s="175"/>
      <c r="I104" s="175"/>
      <c r="J104" s="176">
        <f>J200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100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67" t="str">
        <f>E7</f>
        <v>NS Náchod, Teplárna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85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SO1 - Nabíjecí stanice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14. 3. 2022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4"/>
      <c r="B123" s="185"/>
      <c r="C123" s="186" t="s">
        <v>101</v>
      </c>
      <c r="D123" s="187" t="s">
        <v>58</v>
      </c>
      <c r="E123" s="187" t="s">
        <v>54</v>
      </c>
      <c r="F123" s="187" t="s">
        <v>55</v>
      </c>
      <c r="G123" s="187" t="s">
        <v>102</v>
      </c>
      <c r="H123" s="187" t="s">
        <v>103</v>
      </c>
      <c r="I123" s="187" t="s">
        <v>104</v>
      </c>
      <c r="J123" s="188" t="s">
        <v>89</v>
      </c>
      <c r="K123" s="189" t="s">
        <v>105</v>
      </c>
      <c r="L123" s="190"/>
      <c r="M123" s="97" t="s">
        <v>1</v>
      </c>
      <c r="N123" s="98" t="s">
        <v>37</v>
      </c>
      <c r="O123" s="98" t="s">
        <v>106</v>
      </c>
      <c r="P123" s="98" t="s">
        <v>107</v>
      </c>
      <c r="Q123" s="98" t="s">
        <v>108</v>
      </c>
      <c r="R123" s="98" t="s">
        <v>109</v>
      </c>
      <c r="S123" s="98" t="s">
        <v>110</v>
      </c>
      <c r="T123" s="99" t="s">
        <v>111</v>
      </c>
      <c r="U123" s="184"/>
      <c r="V123" s="184"/>
      <c r="W123" s="184"/>
      <c r="X123" s="184"/>
      <c r="Y123" s="184"/>
      <c r="Z123" s="184"/>
      <c r="AA123" s="184"/>
      <c r="AB123" s="184"/>
      <c r="AC123" s="184"/>
      <c r="AD123" s="184"/>
      <c r="AE123" s="184"/>
    </row>
    <row r="124" s="2" customFormat="1" ht="22.8" customHeight="1">
      <c r="A124" s="35"/>
      <c r="B124" s="36"/>
      <c r="C124" s="104" t="s">
        <v>112</v>
      </c>
      <c r="D124" s="37"/>
      <c r="E124" s="37"/>
      <c r="F124" s="37"/>
      <c r="G124" s="37"/>
      <c r="H124" s="37"/>
      <c r="I124" s="37"/>
      <c r="J124" s="191">
        <f>BK124</f>
        <v>0</v>
      </c>
      <c r="K124" s="37"/>
      <c r="L124" s="41"/>
      <c r="M124" s="100"/>
      <c r="N124" s="192"/>
      <c r="O124" s="101"/>
      <c r="P124" s="193">
        <f>P125+P200</f>
        <v>0</v>
      </c>
      <c r="Q124" s="101"/>
      <c r="R124" s="193">
        <f>R125+R200</f>
        <v>9.4773912199999994</v>
      </c>
      <c r="S124" s="101"/>
      <c r="T124" s="194">
        <f>T125+T200</f>
        <v>2.6400000000000001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91</v>
      </c>
      <c r="BK124" s="195">
        <f>BK125+BK200</f>
        <v>0</v>
      </c>
    </row>
    <row r="125" s="12" customFormat="1" ht="25.92" customHeight="1">
      <c r="A125" s="12"/>
      <c r="B125" s="196"/>
      <c r="C125" s="197"/>
      <c r="D125" s="198" t="s">
        <v>72</v>
      </c>
      <c r="E125" s="199" t="s">
        <v>113</v>
      </c>
      <c r="F125" s="199" t="s">
        <v>114</v>
      </c>
      <c r="G125" s="197"/>
      <c r="H125" s="197"/>
      <c r="I125" s="200"/>
      <c r="J125" s="201">
        <f>BK125</f>
        <v>0</v>
      </c>
      <c r="K125" s="197"/>
      <c r="L125" s="202"/>
      <c r="M125" s="203"/>
      <c r="N125" s="204"/>
      <c r="O125" s="204"/>
      <c r="P125" s="205">
        <f>P126+P137+P146+P165+P174+P193</f>
        <v>0</v>
      </c>
      <c r="Q125" s="204"/>
      <c r="R125" s="205">
        <f>R126+R137+R146+R165+R174+R193</f>
        <v>9.47721752</v>
      </c>
      <c r="S125" s="204"/>
      <c r="T125" s="206">
        <f>T126+T137+T146+T165+T174+T193</f>
        <v>2.6400000000000001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81</v>
      </c>
      <c r="AT125" s="208" t="s">
        <v>72</v>
      </c>
      <c r="AU125" s="208" t="s">
        <v>73</v>
      </c>
      <c r="AY125" s="207" t="s">
        <v>115</v>
      </c>
      <c r="BK125" s="209">
        <f>BK126+BK137+BK146+BK165+BK174+BK193</f>
        <v>0</v>
      </c>
    </row>
    <row r="126" s="12" customFormat="1" ht="22.8" customHeight="1">
      <c r="A126" s="12"/>
      <c r="B126" s="196"/>
      <c r="C126" s="197"/>
      <c r="D126" s="198" t="s">
        <v>72</v>
      </c>
      <c r="E126" s="210" t="s">
        <v>81</v>
      </c>
      <c r="F126" s="210" t="s">
        <v>116</v>
      </c>
      <c r="G126" s="197"/>
      <c r="H126" s="197"/>
      <c r="I126" s="200"/>
      <c r="J126" s="211">
        <f>BK126</f>
        <v>0</v>
      </c>
      <c r="K126" s="197"/>
      <c r="L126" s="202"/>
      <c r="M126" s="203"/>
      <c r="N126" s="204"/>
      <c r="O126" s="204"/>
      <c r="P126" s="205">
        <f>SUM(P127:P136)</f>
        <v>0</v>
      </c>
      <c r="Q126" s="204"/>
      <c r="R126" s="205">
        <f>SUM(R127:R136)</f>
        <v>0.378</v>
      </c>
      <c r="S126" s="204"/>
      <c r="T126" s="206">
        <f>SUM(T127:T136)</f>
        <v>2.6400000000000001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7" t="s">
        <v>81</v>
      </c>
      <c r="AT126" s="208" t="s">
        <v>72</v>
      </c>
      <c r="AU126" s="208" t="s">
        <v>81</v>
      </c>
      <c r="AY126" s="207" t="s">
        <v>115</v>
      </c>
      <c r="BK126" s="209">
        <f>SUM(BK127:BK136)</f>
        <v>0</v>
      </c>
    </row>
    <row r="127" s="2" customFormat="1" ht="33" customHeight="1">
      <c r="A127" s="35"/>
      <c r="B127" s="36"/>
      <c r="C127" s="212" t="s">
        <v>81</v>
      </c>
      <c r="D127" s="212" t="s">
        <v>117</v>
      </c>
      <c r="E127" s="213" t="s">
        <v>118</v>
      </c>
      <c r="F127" s="214" t="s">
        <v>119</v>
      </c>
      <c r="G127" s="215" t="s">
        <v>120</v>
      </c>
      <c r="H127" s="216">
        <v>12.1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38</v>
      </c>
      <c r="O127" s="88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4" t="s">
        <v>121</v>
      </c>
      <c r="AT127" s="224" t="s">
        <v>117</v>
      </c>
      <c r="AU127" s="224" t="s">
        <v>83</v>
      </c>
      <c r="AY127" s="14" t="s">
        <v>115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4" t="s">
        <v>81</v>
      </c>
      <c r="BK127" s="225">
        <f>ROUND(I127*H127,2)</f>
        <v>0</v>
      </c>
      <c r="BL127" s="14" t="s">
        <v>121</v>
      </c>
      <c r="BM127" s="224" t="s">
        <v>122</v>
      </c>
    </row>
    <row r="128" s="2" customFormat="1" ht="24.15" customHeight="1">
      <c r="A128" s="35"/>
      <c r="B128" s="36"/>
      <c r="C128" s="212" t="s">
        <v>83</v>
      </c>
      <c r="D128" s="212" t="s">
        <v>117</v>
      </c>
      <c r="E128" s="213" t="s">
        <v>123</v>
      </c>
      <c r="F128" s="214" t="s">
        <v>124</v>
      </c>
      <c r="G128" s="215" t="s">
        <v>120</v>
      </c>
      <c r="H128" s="216">
        <v>12.1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38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121</v>
      </c>
      <c r="AT128" s="224" t="s">
        <v>117</v>
      </c>
      <c r="AU128" s="224" t="s">
        <v>83</v>
      </c>
      <c r="AY128" s="14" t="s">
        <v>115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81</v>
      </c>
      <c r="BK128" s="225">
        <f>ROUND(I128*H128,2)</f>
        <v>0</v>
      </c>
      <c r="BL128" s="14" t="s">
        <v>121</v>
      </c>
      <c r="BM128" s="224" t="s">
        <v>125</v>
      </c>
    </row>
    <row r="129" s="2" customFormat="1" ht="55.5" customHeight="1">
      <c r="A129" s="35"/>
      <c r="B129" s="36"/>
      <c r="C129" s="212" t="s">
        <v>126</v>
      </c>
      <c r="D129" s="212" t="s">
        <v>117</v>
      </c>
      <c r="E129" s="213" t="s">
        <v>127</v>
      </c>
      <c r="F129" s="214" t="s">
        <v>128</v>
      </c>
      <c r="G129" s="215" t="s">
        <v>120</v>
      </c>
      <c r="H129" s="216">
        <v>8.1999999999999993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38</v>
      </c>
      <c r="O129" s="88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121</v>
      </c>
      <c r="AT129" s="224" t="s">
        <v>117</v>
      </c>
      <c r="AU129" s="224" t="s">
        <v>83</v>
      </c>
      <c r="AY129" s="14" t="s">
        <v>115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81</v>
      </c>
      <c r="BK129" s="225">
        <f>ROUND(I129*H129,2)</f>
        <v>0</v>
      </c>
      <c r="BL129" s="14" t="s">
        <v>121</v>
      </c>
      <c r="BM129" s="224" t="s">
        <v>129</v>
      </c>
    </row>
    <row r="130" s="2" customFormat="1" ht="66.75" customHeight="1">
      <c r="A130" s="35"/>
      <c r="B130" s="36"/>
      <c r="C130" s="212" t="s">
        <v>121</v>
      </c>
      <c r="D130" s="212" t="s">
        <v>117</v>
      </c>
      <c r="E130" s="213" t="s">
        <v>130</v>
      </c>
      <c r="F130" s="214" t="s">
        <v>131</v>
      </c>
      <c r="G130" s="215" t="s">
        <v>120</v>
      </c>
      <c r="H130" s="216">
        <v>3.8999999999999999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38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121</v>
      </c>
      <c r="AT130" s="224" t="s">
        <v>117</v>
      </c>
      <c r="AU130" s="224" t="s">
        <v>83</v>
      </c>
      <c r="AY130" s="14" t="s">
        <v>115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81</v>
      </c>
      <c r="BK130" s="225">
        <f>ROUND(I130*H130,2)</f>
        <v>0</v>
      </c>
      <c r="BL130" s="14" t="s">
        <v>121</v>
      </c>
      <c r="BM130" s="224" t="s">
        <v>132</v>
      </c>
    </row>
    <row r="131" s="2" customFormat="1" ht="44.25" customHeight="1">
      <c r="A131" s="35"/>
      <c r="B131" s="36"/>
      <c r="C131" s="212" t="s">
        <v>133</v>
      </c>
      <c r="D131" s="212" t="s">
        <v>117</v>
      </c>
      <c r="E131" s="213" t="s">
        <v>134</v>
      </c>
      <c r="F131" s="214" t="s">
        <v>135</v>
      </c>
      <c r="G131" s="215" t="s">
        <v>136</v>
      </c>
      <c r="H131" s="216">
        <v>5.8499999999999996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38</v>
      </c>
      <c r="O131" s="88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121</v>
      </c>
      <c r="AT131" s="224" t="s">
        <v>117</v>
      </c>
      <c r="AU131" s="224" t="s">
        <v>83</v>
      </c>
      <c r="AY131" s="14" t="s">
        <v>115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81</v>
      </c>
      <c r="BK131" s="225">
        <f>ROUND(I131*H131,2)</f>
        <v>0</v>
      </c>
      <c r="BL131" s="14" t="s">
        <v>121</v>
      </c>
      <c r="BM131" s="224" t="s">
        <v>137</v>
      </c>
    </row>
    <row r="132" s="2" customFormat="1" ht="44.25" customHeight="1">
      <c r="A132" s="35"/>
      <c r="B132" s="36"/>
      <c r="C132" s="212" t="s">
        <v>138</v>
      </c>
      <c r="D132" s="212" t="s">
        <v>117</v>
      </c>
      <c r="E132" s="213" t="s">
        <v>139</v>
      </c>
      <c r="F132" s="214" t="s">
        <v>140</v>
      </c>
      <c r="G132" s="215" t="s">
        <v>120</v>
      </c>
      <c r="H132" s="216">
        <v>8.1999999999999993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38</v>
      </c>
      <c r="O132" s="88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121</v>
      </c>
      <c r="AT132" s="224" t="s">
        <v>117</v>
      </c>
      <c r="AU132" s="224" t="s">
        <v>83</v>
      </c>
      <c r="AY132" s="14" t="s">
        <v>115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81</v>
      </c>
      <c r="BK132" s="225">
        <f>ROUND(I132*H132,2)</f>
        <v>0</v>
      </c>
      <c r="BL132" s="14" t="s">
        <v>121</v>
      </c>
      <c r="BM132" s="224" t="s">
        <v>141</v>
      </c>
    </row>
    <row r="133" s="2" customFormat="1" ht="24.15" customHeight="1">
      <c r="A133" s="35"/>
      <c r="B133" s="36"/>
      <c r="C133" s="212" t="s">
        <v>142</v>
      </c>
      <c r="D133" s="212" t="s">
        <v>117</v>
      </c>
      <c r="E133" s="213" t="s">
        <v>143</v>
      </c>
      <c r="F133" s="214" t="s">
        <v>144</v>
      </c>
      <c r="G133" s="215" t="s">
        <v>120</v>
      </c>
      <c r="H133" s="216">
        <v>1.5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38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121</v>
      </c>
      <c r="AT133" s="224" t="s">
        <v>117</v>
      </c>
      <c r="AU133" s="224" t="s">
        <v>83</v>
      </c>
      <c r="AY133" s="14" t="s">
        <v>115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81</v>
      </c>
      <c r="BK133" s="225">
        <f>ROUND(I133*H133,2)</f>
        <v>0</v>
      </c>
      <c r="BL133" s="14" t="s">
        <v>121</v>
      </c>
      <c r="BM133" s="224" t="s">
        <v>145</v>
      </c>
    </row>
    <row r="134" s="2" customFormat="1" ht="16.5" customHeight="1">
      <c r="A134" s="35"/>
      <c r="B134" s="36"/>
      <c r="C134" s="212" t="s">
        <v>146</v>
      </c>
      <c r="D134" s="212" t="s">
        <v>117</v>
      </c>
      <c r="E134" s="213" t="s">
        <v>147</v>
      </c>
      <c r="F134" s="214" t="s">
        <v>148</v>
      </c>
      <c r="G134" s="215" t="s">
        <v>120</v>
      </c>
      <c r="H134" s="216">
        <v>0.90000000000000002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38</v>
      </c>
      <c r="O134" s="88"/>
      <c r="P134" s="222">
        <f>O134*H134</f>
        <v>0</v>
      </c>
      <c r="Q134" s="222">
        <v>0.41999999999999998</v>
      </c>
      <c r="R134" s="222">
        <f>Q134*H134</f>
        <v>0.378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121</v>
      </c>
      <c r="AT134" s="224" t="s">
        <v>117</v>
      </c>
      <c r="AU134" s="224" t="s">
        <v>83</v>
      </c>
      <c r="AY134" s="14" t="s">
        <v>115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81</v>
      </c>
      <c r="BK134" s="225">
        <f>ROUND(I134*H134,2)</f>
        <v>0</v>
      </c>
      <c r="BL134" s="14" t="s">
        <v>121</v>
      </c>
      <c r="BM134" s="224" t="s">
        <v>149</v>
      </c>
    </row>
    <row r="135" s="2" customFormat="1" ht="24.15" customHeight="1">
      <c r="A135" s="35"/>
      <c r="B135" s="36"/>
      <c r="C135" s="212" t="s">
        <v>150</v>
      </c>
      <c r="D135" s="212" t="s">
        <v>117</v>
      </c>
      <c r="E135" s="213" t="s">
        <v>151</v>
      </c>
      <c r="F135" s="214" t="s">
        <v>152</v>
      </c>
      <c r="G135" s="215" t="s">
        <v>120</v>
      </c>
      <c r="H135" s="216">
        <v>1.2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38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2.2000000000000002</v>
      </c>
      <c r="T135" s="223">
        <f>S135*H135</f>
        <v>2.6400000000000001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121</v>
      </c>
      <c r="AT135" s="224" t="s">
        <v>117</v>
      </c>
      <c r="AU135" s="224" t="s">
        <v>83</v>
      </c>
      <c r="AY135" s="14" t="s">
        <v>115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81</v>
      </c>
      <c r="BK135" s="225">
        <f>ROUND(I135*H135,2)</f>
        <v>0</v>
      </c>
      <c r="BL135" s="14" t="s">
        <v>121</v>
      </c>
      <c r="BM135" s="224" t="s">
        <v>153</v>
      </c>
    </row>
    <row r="136" s="2" customFormat="1" ht="33" customHeight="1">
      <c r="A136" s="35"/>
      <c r="B136" s="36"/>
      <c r="C136" s="212" t="s">
        <v>154</v>
      </c>
      <c r="D136" s="212" t="s">
        <v>117</v>
      </c>
      <c r="E136" s="213" t="s">
        <v>155</v>
      </c>
      <c r="F136" s="214" t="s">
        <v>156</v>
      </c>
      <c r="G136" s="215" t="s">
        <v>136</v>
      </c>
      <c r="H136" s="216">
        <v>2.6400000000000001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38</v>
      </c>
      <c r="O136" s="88"/>
      <c r="P136" s="222">
        <f>O136*H136</f>
        <v>0</v>
      </c>
      <c r="Q136" s="222">
        <v>0</v>
      </c>
      <c r="R136" s="222">
        <f>Q136*H136</f>
        <v>0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121</v>
      </c>
      <c r="AT136" s="224" t="s">
        <v>117</v>
      </c>
      <c r="AU136" s="224" t="s">
        <v>83</v>
      </c>
      <c r="AY136" s="14" t="s">
        <v>115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81</v>
      </c>
      <c r="BK136" s="225">
        <f>ROUND(I136*H136,2)</f>
        <v>0</v>
      </c>
      <c r="BL136" s="14" t="s">
        <v>121</v>
      </c>
      <c r="BM136" s="224" t="s">
        <v>157</v>
      </c>
    </row>
    <row r="137" s="12" customFormat="1" ht="22.8" customHeight="1">
      <c r="A137" s="12"/>
      <c r="B137" s="196"/>
      <c r="C137" s="197"/>
      <c r="D137" s="198" t="s">
        <v>72</v>
      </c>
      <c r="E137" s="210" t="s">
        <v>83</v>
      </c>
      <c r="F137" s="210" t="s">
        <v>158</v>
      </c>
      <c r="G137" s="197"/>
      <c r="H137" s="197"/>
      <c r="I137" s="200"/>
      <c r="J137" s="211">
        <f>BK137</f>
        <v>0</v>
      </c>
      <c r="K137" s="197"/>
      <c r="L137" s="202"/>
      <c r="M137" s="203"/>
      <c r="N137" s="204"/>
      <c r="O137" s="204"/>
      <c r="P137" s="205">
        <f>SUM(P138:P145)</f>
        <v>0</v>
      </c>
      <c r="Q137" s="204"/>
      <c r="R137" s="205">
        <f>SUM(R138:R145)</f>
        <v>8.562774000000001</v>
      </c>
      <c r="S137" s="204"/>
      <c r="T137" s="206">
        <f>SUM(T138:T145)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81</v>
      </c>
      <c r="AT137" s="208" t="s">
        <v>72</v>
      </c>
      <c r="AU137" s="208" t="s">
        <v>81</v>
      </c>
      <c r="AY137" s="207" t="s">
        <v>115</v>
      </c>
      <c r="BK137" s="209">
        <f>SUM(BK138:BK145)</f>
        <v>0</v>
      </c>
    </row>
    <row r="138" s="2" customFormat="1" ht="24.15" customHeight="1">
      <c r="A138" s="35"/>
      <c r="B138" s="36"/>
      <c r="C138" s="212" t="s">
        <v>159</v>
      </c>
      <c r="D138" s="212" t="s">
        <v>117</v>
      </c>
      <c r="E138" s="213" t="s">
        <v>160</v>
      </c>
      <c r="F138" s="214" t="s">
        <v>161</v>
      </c>
      <c r="G138" s="215" t="s">
        <v>162</v>
      </c>
      <c r="H138" s="216">
        <v>6.2000000000000002</v>
      </c>
      <c r="I138" s="217"/>
      <c r="J138" s="218">
        <f>ROUND(I138*H138,2)</f>
        <v>0</v>
      </c>
      <c r="K138" s="219"/>
      <c r="L138" s="41"/>
      <c r="M138" s="220" t="s">
        <v>1</v>
      </c>
      <c r="N138" s="221" t="s">
        <v>38</v>
      </c>
      <c r="O138" s="88"/>
      <c r="P138" s="222">
        <f>O138*H138</f>
        <v>0</v>
      </c>
      <c r="Q138" s="222">
        <v>0.34499999999999997</v>
      </c>
      <c r="R138" s="222">
        <f>Q138*H138</f>
        <v>2.1389999999999998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121</v>
      </c>
      <c r="AT138" s="224" t="s">
        <v>117</v>
      </c>
      <c r="AU138" s="224" t="s">
        <v>83</v>
      </c>
      <c r="AY138" s="14" t="s">
        <v>115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81</v>
      </c>
      <c r="BK138" s="225">
        <f>ROUND(I138*H138,2)</f>
        <v>0</v>
      </c>
      <c r="BL138" s="14" t="s">
        <v>121</v>
      </c>
      <c r="BM138" s="224" t="s">
        <v>163</v>
      </c>
    </row>
    <row r="139" s="2" customFormat="1">
      <c r="A139" s="35"/>
      <c r="B139" s="36"/>
      <c r="C139" s="37"/>
      <c r="D139" s="226" t="s">
        <v>164</v>
      </c>
      <c r="E139" s="37"/>
      <c r="F139" s="227" t="s">
        <v>165</v>
      </c>
      <c r="G139" s="37"/>
      <c r="H139" s="37"/>
      <c r="I139" s="228"/>
      <c r="J139" s="37"/>
      <c r="K139" s="37"/>
      <c r="L139" s="41"/>
      <c r="M139" s="229"/>
      <c r="N139" s="230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164</v>
      </c>
      <c r="AU139" s="14" t="s">
        <v>83</v>
      </c>
    </row>
    <row r="140" s="2" customFormat="1" ht="33" customHeight="1">
      <c r="A140" s="35"/>
      <c r="B140" s="36"/>
      <c r="C140" s="212" t="s">
        <v>8</v>
      </c>
      <c r="D140" s="212" t="s">
        <v>117</v>
      </c>
      <c r="E140" s="213" t="s">
        <v>166</v>
      </c>
      <c r="F140" s="214" t="s">
        <v>167</v>
      </c>
      <c r="G140" s="215" t="s">
        <v>162</v>
      </c>
      <c r="H140" s="216">
        <v>6.2000000000000002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38</v>
      </c>
      <c r="O140" s="88"/>
      <c r="P140" s="222">
        <f>O140*H140</f>
        <v>0</v>
      </c>
      <c r="Q140" s="222">
        <v>0.21099999999999999</v>
      </c>
      <c r="R140" s="222">
        <f>Q140*H140</f>
        <v>1.3082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121</v>
      </c>
      <c r="AT140" s="224" t="s">
        <v>117</v>
      </c>
      <c r="AU140" s="224" t="s">
        <v>83</v>
      </c>
      <c r="AY140" s="14" t="s">
        <v>115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81</v>
      </c>
      <c r="BK140" s="225">
        <f>ROUND(I140*H140,2)</f>
        <v>0</v>
      </c>
      <c r="BL140" s="14" t="s">
        <v>121</v>
      </c>
      <c r="BM140" s="224" t="s">
        <v>168</v>
      </c>
    </row>
    <row r="141" s="2" customFormat="1" ht="24.15" customHeight="1">
      <c r="A141" s="35"/>
      <c r="B141" s="36"/>
      <c r="C141" s="212" t="s">
        <v>169</v>
      </c>
      <c r="D141" s="212" t="s">
        <v>117</v>
      </c>
      <c r="E141" s="213" t="s">
        <v>170</v>
      </c>
      <c r="F141" s="214" t="s">
        <v>171</v>
      </c>
      <c r="G141" s="215" t="s">
        <v>162</v>
      </c>
      <c r="H141" s="216">
        <v>6.2000000000000002</v>
      </c>
      <c r="I141" s="217"/>
      <c r="J141" s="218">
        <f>ROUND(I141*H141,2)</f>
        <v>0</v>
      </c>
      <c r="K141" s="219"/>
      <c r="L141" s="41"/>
      <c r="M141" s="220" t="s">
        <v>1</v>
      </c>
      <c r="N141" s="221" t="s">
        <v>38</v>
      </c>
      <c r="O141" s="88"/>
      <c r="P141" s="222">
        <f>O141*H141</f>
        <v>0</v>
      </c>
      <c r="Q141" s="222">
        <v>0.45977000000000001</v>
      </c>
      <c r="R141" s="222">
        <f>Q141*H141</f>
        <v>2.8505739999999999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121</v>
      </c>
      <c r="AT141" s="224" t="s">
        <v>117</v>
      </c>
      <c r="AU141" s="224" t="s">
        <v>83</v>
      </c>
      <c r="AY141" s="14" t="s">
        <v>115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121</v>
      </c>
      <c r="BM141" s="224" t="s">
        <v>172</v>
      </c>
    </row>
    <row r="142" s="2" customFormat="1" ht="21.75" customHeight="1">
      <c r="A142" s="35"/>
      <c r="B142" s="36"/>
      <c r="C142" s="212" t="s">
        <v>173</v>
      </c>
      <c r="D142" s="212" t="s">
        <v>117</v>
      </c>
      <c r="E142" s="213" t="s">
        <v>174</v>
      </c>
      <c r="F142" s="214" t="s">
        <v>175</v>
      </c>
      <c r="G142" s="215" t="s">
        <v>162</v>
      </c>
      <c r="H142" s="216">
        <v>6.2000000000000002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38</v>
      </c>
      <c r="O142" s="88"/>
      <c r="P142" s="222">
        <f>O142*H142</f>
        <v>0</v>
      </c>
      <c r="Q142" s="222">
        <v>0.00060999999999999997</v>
      </c>
      <c r="R142" s="222">
        <f>Q142*H142</f>
        <v>0.0037819999999999998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121</v>
      </c>
      <c r="AT142" s="224" t="s">
        <v>117</v>
      </c>
      <c r="AU142" s="224" t="s">
        <v>83</v>
      </c>
      <c r="AY142" s="14" t="s">
        <v>115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81</v>
      </c>
      <c r="BK142" s="225">
        <f>ROUND(I142*H142,2)</f>
        <v>0</v>
      </c>
      <c r="BL142" s="14" t="s">
        <v>121</v>
      </c>
      <c r="BM142" s="224" t="s">
        <v>176</v>
      </c>
    </row>
    <row r="143" s="2" customFormat="1" ht="24.15" customHeight="1">
      <c r="A143" s="35"/>
      <c r="B143" s="36"/>
      <c r="C143" s="212" t="s">
        <v>177</v>
      </c>
      <c r="D143" s="212" t="s">
        <v>117</v>
      </c>
      <c r="E143" s="213" t="s">
        <v>178</v>
      </c>
      <c r="F143" s="214" t="s">
        <v>179</v>
      </c>
      <c r="G143" s="215" t="s">
        <v>162</v>
      </c>
      <c r="H143" s="216">
        <v>6.2000000000000002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38</v>
      </c>
      <c r="O143" s="88"/>
      <c r="P143" s="222">
        <f>O143*H143</f>
        <v>0</v>
      </c>
      <c r="Q143" s="222">
        <v>0.096680000000000002</v>
      </c>
      <c r="R143" s="222">
        <f>Q143*H143</f>
        <v>0.59941600000000006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121</v>
      </c>
      <c r="AT143" s="224" t="s">
        <v>117</v>
      </c>
      <c r="AU143" s="224" t="s">
        <v>83</v>
      </c>
      <c r="AY143" s="14" t="s">
        <v>115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81</v>
      </c>
      <c r="BK143" s="225">
        <f>ROUND(I143*H143,2)</f>
        <v>0</v>
      </c>
      <c r="BL143" s="14" t="s">
        <v>121</v>
      </c>
      <c r="BM143" s="224" t="s">
        <v>180</v>
      </c>
    </row>
    <row r="144" s="2" customFormat="1" ht="24.15" customHeight="1">
      <c r="A144" s="35"/>
      <c r="B144" s="36"/>
      <c r="C144" s="212" t="s">
        <v>181</v>
      </c>
      <c r="D144" s="212" t="s">
        <v>117</v>
      </c>
      <c r="E144" s="213" t="s">
        <v>182</v>
      </c>
      <c r="F144" s="214" t="s">
        <v>183</v>
      </c>
      <c r="G144" s="215" t="s">
        <v>162</v>
      </c>
      <c r="H144" s="216">
        <v>6.2000000000000002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38</v>
      </c>
      <c r="O144" s="88"/>
      <c r="P144" s="222">
        <f>O144*H144</f>
        <v>0</v>
      </c>
      <c r="Q144" s="222">
        <v>0.20746000000000001</v>
      </c>
      <c r="R144" s="222">
        <f>Q144*H144</f>
        <v>1.2862520000000002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121</v>
      </c>
      <c r="AT144" s="224" t="s">
        <v>117</v>
      </c>
      <c r="AU144" s="224" t="s">
        <v>83</v>
      </c>
      <c r="AY144" s="14" t="s">
        <v>115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81</v>
      </c>
      <c r="BK144" s="225">
        <f>ROUND(I144*H144,2)</f>
        <v>0</v>
      </c>
      <c r="BL144" s="14" t="s">
        <v>121</v>
      </c>
      <c r="BM144" s="224" t="s">
        <v>184</v>
      </c>
    </row>
    <row r="145" s="2" customFormat="1" ht="33" customHeight="1">
      <c r="A145" s="35"/>
      <c r="B145" s="36"/>
      <c r="C145" s="212" t="s">
        <v>185</v>
      </c>
      <c r="D145" s="212" t="s">
        <v>117</v>
      </c>
      <c r="E145" s="213" t="s">
        <v>186</v>
      </c>
      <c r="F145" s="214" t="s">
        <v>187</v>
      </c>
      <c r="G145" s="215" t="s">
        <v>188</v>
      </c>
      <c r="H145" s="216">
        <v>2.8999999999999999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38</v>
      </c>
      <c r="O145" s="88"/>
      <c r="P145" s="222">
        <f>O145*H145</f>
        <v>0</v>
      </c>
      <c r="Q145" s="222">
        <v>0.1295</v>
      </c>
      <c r="R145" s="222">
        <f>Q145*H145</f>
        <v>0.37554999999999999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121</v>
      </c>
      <c r="AT145" s="224" t="s">
        <v>117</v>
      </c>
      <c r="AU145" s="224" t="s">
        <v>83</v>
      </c>
      <c r="AY145" s="14" t="s">
        <v>115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81</v>
      </c>
      <c r="BK145" s="225">
        <f>ROUND(I145*H145,2)</f>
        <v>0</v>
      </c>
      <c r="BL145" s="14" t="s">
        <v>121</v>
      </c>
      <c r="BM145" s="224" t="s">
        <v>189</v>
      </c>
    </row>
    <row r="146" s="12" customFormat="1" ht="22.8" customHeight="1">
      <c r="A146" s="12"/>
      <c r="B146" s="196"/>
      <c r="C146" s="197"/>
      <c r="D146" s="198" t="s">
        <v>72</v>
      </c>
      <c r="E146" s="210" t="s">
        <v>126</v>
      </c>
      <c r="F146" s="210" t="s">
        <v>190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SUM(P147:P164)</f>
        <v>0</v>
      </c>
      <c r="Q146" s="204"/>
      <c r="R146" s="205">
        <f>SUM(R147:R164)</f>
        <v>0</v>
      </c>
      <c r="S146" s="204"/>
      <c r="T146" s="206">
        <f>SUM(T147:T164)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81</v>
      </c>
      <c r="AT146" s="208" t="s">
        <v>72</v>
      </c>
      <c r="AU146" s="208" t="s">
        <v>81</v>
      </c>
      <c r="AY146" s="207" t="s">
        <v>115</v>
      </c>
      <c r="BK146" s="209">
        <f>SUM(BK147:BK164)</f>
        <v>0</v>
      </c>
    </row>
    <row r="147" s="2" customFormat="1" ht="21.75" customHeight="1">
      <c r="A147" s="35"/>
      <c r="B147" s="36"/>
      <c r="C147" s="231" t="s">
        <v>7</v>
      </c>
      <c r="D147" s="231" t="s">
        <v>191</v>
      </c>
      <c r="E147" s="232" t="s">
        <v>192</v>
      </c>
      <c r="F147" s="233" t="s">
        <v>193</v>
      </c>
      <c r="G147" s="234" t="s">
        <v>194</v>
      </c>
      <c r="H147" s="235">
        <v>1</v>
      </c>
      <c r="I147" s="236"/>
      <c r="J147" s="237">
        <f>ROUND(I147*H147,2)</f>
        <v>0</v>
      </c>
      <c r="K147" s="238"/>
      <c r="L147" s="239"/>
      <c r="M147" s="240" t="s">
        <v>1</v>
      </c>
      <c r="N147" s="241" t="s">
        <v>38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142</v>
      </c>
      <c r="AT147" s="224" t="s">
        <v>191</v>
      </c>
      <c r="AU147" s="224" t="s">
        <v>83</v>
      </c>
      <c r="AY147" s="14" t="s">
        <v>115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81</v>
      </c>
      <c r="BK147" s="225">
        <f>ROUND(I147*H147,2)</f>
        <v>0</v>
      </c>
      <c r="BL147" s="14" t="s">
        <v>121</v>
      </c>
      <c r="BM147" s="224" t="s">
        <v>195</v>
      </c>
    </row>
    <row r="148" s="2" customFormat="1" ht="16.5" customHeight="1">
      <c r="A148" s="35"/>
      <c r="B148" s="36"/>
      <c r="C148" s="231" t="s">
        <v>196</v>
      </c>
      <c r="D148" s="231" t="s">
        <v>191</v>
      </c>
      <c r="E148" s="232" t="s">
        <v>197</v>
      </c>
      <c r="F148" s="233" t="s">
        <v>198</v>
      </c>
      <c r="G148" s="234" t="s">
        <v>194</v>
      </c>
      <c r="H148" s="235">
        <v>1</v>
      </c>
      <c r="I148" s="236"/>
      <c r="J148" s="237">
        <f>ROUND(I148*H148,2)</f>
        <v>0</v>
      </c>
      <c r="K148" s="238"/>
      <c r="L148" s="239"/>
      <c r="M148" s="240" t="s">
        <v>1</v>
      </c>
      <c r="N148" s="241" t="s">
        <v>38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142</v>
      </c>
      <c r="AT148" s="224" t="s">
        <v>191</v>
      </c>
      <c r="AU148" s="224" t="s">
        <v>83</v>
      </c>
      <c r="AY148" s="14" t="s">
        <v>115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81</v>
      </c>
      <c r="BK148" s="225">
        <f>ROUND(I148*H148,2)</f>
        <v>0</v>
      </c>
      <c r="BL148" s="14" t="s">
        <v>121</v>
      </c>
      <c r="BM148" s="224" t="s">
        <v>199</v>
      </c>
    </row>
    <row r="149" s="2" customFormat="1" ht="24.15" customHeight="1">
      <c r="A149" s="35"/>
      <c r="B149" s="36"/>
      <c r="C149" s="212" t="s">
        <v>200</v>
      </c>
      <c r="D149" s="212" t="s">
        <v>117</v>
      </c>
      <c r="E149" s="213" t="s">
        <v>201</v>
      </c>
      <c r="F149" s="214" t="s">
        <v>202</v>
      </c>
      <c r="G149" s="215" t="s">
        <v>203</v>
      </c>
      <c r="H149" s="216">
        <v>3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38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204</v>
      </c>
      <c r="AT149" s="224" t="s">
        <v>117</v>
      </c>
      <c r="AU149" s="224" t="s">
        <v>83</v>
      </c>
      <c r="AY149" s="14" t="s">
        <v>115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81</v>
      </c>
      <c r="BK149" s="225">
        <f>ROUND(I149*H149,2)</f>
        <v>0</v>
      </c>
      <c r="BL149" s="14" t="s">
        <v>204</v>
      </c>
      <c r="BM149" s="224" t="s">
        <v>205</v>
      </c>
    </row>
    <row r="150" s="2" customFormat="1" ht="16.5" customHeight="1">
      <c r="A150" s="35"/>
      <c r="B150" s="36"/>
      <c r="C150" s="231" t="s">
        <v>206</v>
      </c>
      <c r="D150" s="231" t="s">
        <v>191</v>
      </c>
      <c r="E150" s="232" t="s">
        <v>207</v>
      </c>
      <c r="F150" s="233" t="s">
        <v>208</v>
      </c>
      <c r="G150" s="234" t="s">
        <v>203</v>
      </c>
      <c r="H150" s="235">
        <v>1</v>
      </c>
      <c r="I150" s="236"/>
      <c r="J150" s="237">
        <f>ROUND(I150*H150,2)</f>
        <v>0</v>
      </c>
      <c r="K150" s="238"/>
      <c r="L150" s="239"/>
      <c r="M150" s="240" t="s">
        <v>1</v>
      </c>
      <c r="N150" s="241" t="s">
        <v>38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142</v>
      </c>
      <c r="AT150" s="224" t="s">
        <v>191</v>
      </c>
      <c r="AU150" s="224" t="s">
        <v>83</v>
      </c>
      <c r="AY150" s="14" t="s">
        <v>115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81</v>
      </c>
      <c r="BK150" s="225">
        <f>ROUND(I150*H150,2)</f>
        <v>0</v>
      </c>
      <c r="BL150" s="14" t="s">
        <v>121</v>
      </c>
      <c r="BM150" s="224" t="s">
        <v>209</v>
      </c>
    </row>
    <row r="151" s="2" customFormat="1" ht="33" customHeight="1">
      <c r="A151" s="35"/>
      <c r="B151" s="36"/>
      <c r="C151" s="212" t="s">
        <v>210</v>
      </c>
      <c r="D151" s="212" t="s">
        <v>117</v>
      </c>
      <c r="E151" s="213" t="s">
        <v>211</v>
      </c>
      <c r="F151" s="214" t="s">
        <v>212</v>
      </c>
      <c r="G151" s="215" t="s">
        <v>194</v>
      </c>
      <c r="H151" s="216">
        <v>1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38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204</v>
      </c>
      <c r="AT151" s="224" t="s">
        <v>117</v>
      </c>
      <c r="AU151" s="224" t="s">
        <v>83</v>
      </c>
      <c r="AY151" s="14" t="s">
        <v>115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81</v>
      </c>
      <c r="BK151" s="225">
        <f>ROUND(I151*H151,2)</f>
        <v>0</v>
      </c>
      <c r="BL151" s="14" t="s">
        <v>204</v>
      </c>
      <c r="BM151" s="224" t="s">
        <v>213</v>
      </c>
    </row>
    <row r="152" s="2" customFormat="1" ht="16.5" customHeight="1">
      <c r="A152" s="35"/>
      <c r="B152" s="36"/>
      <c r="C152" s="212" t="s">
        <v>214</v>
      </c>
      <c r="D152" s="212" t="s">
        <v>117</v>
      </c>
      <c r="E152" s="213" t="s">
        <v>215</v>
      </c>
      <c r="F152" s="214" t="s">
        <v>216</v>
      </c>
      <c r="G152" s="215" t="s">
        <v>194</v>
      </c>
      <c r="H152" s="216">
        <v>1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38</v>
      </c>
      <c r="O152" s="88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204</v>
      </c>
      <c r="AT152" s="224" t="s">
        <v>117</v>
      </c>
      <c r="AU152" s="224" t="s">
        <v>83</v>
      </c>
      <c r="AY152" s="14" t="s">
        <v>115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81</v>
      </c>
      <c r="BK152" s="225">
        <f>ROUND(I152*H152,2)</f>
        <v>0</v>
      </c>
      <c r="BL152" s="14" t="s">
        <v>204</v>
      </c>
      <c r="BM152" s="224" t="s">
        <v>217</v>
      </c>
    </row>
    <row r="153" s="2" customFormat="1" ht="16.5" customHeight="1">
      <c r="A153" s="35"/>
      <c r="B153" s="36"/>
      <c r="C153" s="212" t="s">
        <v>218</v>
      </c>
      <c r="D153" s="212" t="s">
        <v>117</v>
      </c>
      <c r="E153" s="213" t="s">
        <v>219</v>
      </c>
      <c r="F153" s="214" t="s">
        <v>220</v>
      </c>
      <c r="G153" s="215" t="s">
        <v>194</v>
      </c>
      <c r="H153" s="216">
        <v>2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38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121</v>
      </c>
      <c r="AT153" s="224" t="s">
        <v>117</v>
      </c>
      <c r="AU153" s="224" t="s">
        <v>83</v>
      </c>
      <c r="AY153" s="14" t="s">
        <v>115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81</v>
      </c>
      <c r="BK153" s="225">
        <f>ROUND(I153*H153,2)</f>
        <v>0</v>
      </c>
      <c r="BL153" s="14" t="s">
        <v>121</v>
      </c>
      <c r="BM153" s="224" t="s">
        <v>221</v>
      </c>
    </row>
    <row r="154" s="2" customFormat="1" ht="16.5" customHeight="1">
      <c r="A154" s="35"/>
      <c r="B154" s="36"/>
      <c r="C154" s="212" t="s">
        <v>222</v>
      </c>
      <c r="D154" s="212" t="s">
        <v>117</v>
      </c>
      <c r="E154" s="213" t="s">
        <v>223</v>
      </c>
      <c r="F154" s="214" t="s">
        <v>224</v>
      </c>
      <c r="G154" s="215" t="s">
        <v>203</v>
      </c>
      <c r="H154" s="216">
        <v>1</v>
      </c>
      <c r="I154" s="217"/>
      <c r="J154" s="218">
        <f>ROUND(I154*H154,2)</f>
        <v>0</v>
      </c>
      <c r="K154" s="219"/>
      <c r="L154" s="41"/>
      <c r="M154" s="220" t="s">
        <v>1</v>
      </c>
      <c r="N154" s="221" t="s">
        <v>38</v>
      </c>
      <c r="O154" s="88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4" t="s">
        <v>121</v>
      </c>
      <c r="AT154" s="224" t="s">
        <v>117</v>
      </c>
      <c r="AU154" s="224" t="s">
        <v>83</v>
      </c>
      <c r="AY154" s="14" t="s">
        <v>115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4" t="s">
        <v>81</v>
      </c>
      <c r="BK154" s="225">
        <f>ROUND(I154*H154,2)</f>
        <v>0</v>
      </c>
      <c r="BL154" s="14" t="s">
        <v>121</v>
      </c>
      <c r="BM154" s="224" t="s">
        <v>225</v>
      </c>
    </row>
    <row r="155" s="2" customFormat="1" ht="37.8" customHeight="1">
      <c r="A155" s="35"/>
      <c r="B155" s="36"/>
      <c r="C155" s="212" t="s">
        <v>226</v>
      </c>
      <c r="D155" s="212" t="s">
        <v>117</v>
      </c>
      <c r="E155" s="213" t="s">
        <v>227</v>
      </c>
      <c r="F155" s="214" t="s">
        <v>228</v>
      </c>
      <c r="G155" s="215" t="s">
        <v>194</v>
      </c>
      <c r="H155" s="216">
        <v>7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38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121</v>
      </c>
      <c r="AT155" s="224" t="s">
        <v>117</v>
      </c>
      <c r="AU155" s="224" t="s">
        <v>83</v>
      </c>
      <c r="AY155" s="14" t="s">
        <v>115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81</v>
      </c>
      <c r="BK155" s="225">
        <f>ROUND(I155*H155,2)</f>
        <v>0</v>
      </c>
      <c r="BL155" s="14" t="s">
        <v>121</v>
      </c>
      <c r="BM155" s="224" t="s">
        <v>229</v>
      </c>
    </row>
    <row r="156" s="2" customFormat="1" ht="16.5" customHeight="1">
      <c r="A156" s="35"/>
      <c r="B156" s="36"/>
      <c r="C156" s="212" t="s">
        <v>230</v>
      </c>
      <c r="D156" s="212" t="s">
        <v>117</v>
      </c>
      <c r="E156" s="213" t="s">
        <v>231</v>
      </c>
      <c r="F156" s="214" t="s">
        <v>232</v>
      </c>
      <c r="G156" s="215" t="s">
        <v>194</v>
      </c>
      <c r="H156" s="216">
        <v>1</v>
      </c>
      <c r="I156" s="217"/>
      <c r="J156" s="218">
        <f>ROUND(I156*H156,2)</f>
        <v>0</v>
      </c>
      <c r="K156" s="219"/>
      <c r="L156" s="41"/>
      <c r="M156" s="220" t="s">
        <v>1</v>
      </c>
      <c r="N156" s="221" t="s">
        <v>38</v>
      </c>
      <c r="O156" s="88"/>
      <c r="P156" s="222">
        <f>O156*H156</f>
        <v>0</v>
      </c>
      <c r="Q156" s="222">
        <v>0</v>
      </c>
      <c r="R156" s="222">
        <f>Q156*H156</f>
        <v>0</v>
      </c>
      <c r="S156" s="222">
        <v>0</v>
      </c>
      <c r="T156" s="22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4" t="s">
        <v>204</v>
      </c>
      <c r="AT156" s="224" t="s">
        <v>117</v>
      </c>
      <c r="AU156" s="224" t="s">
        <v>83</v>
      </c>
      <c r="AY156" s="14" t="s">
        <v>115</v>
      </c>
      <c r="BE156" s="225">
        <f>IF(N156="základní",J156,0)</f>
        <v>0</v>
      </c>
      <c r="BF156" s="225">
        <f>IF(N156="snížená",J156,0)</f>
        <v>0</v>
      </c>
      <c r="BG156" s="225">
        <f>IF(N156="zákl. přenesená",J156,0)</f>
        <v>0</v>
      </c>
      <c r="BH156" s="225">
        <f>IF(N156="sníž. přenesená",J156,0)</f>
        <v>0</v>
      </c>
      <c r="BI156" s="225">
        <f>IF(N156="nulová",J156,0)</f>
        <v>0</v>
      </c>
      <c r="BJ156" s="14" t="s">
        <v>81</v>
      </c>
      <c r="BK156" s="225">
        <f>ROUND(I156*H156,2)</f>
        <v>0</v>
      </c>
      <c r="BL156" s="14" t="s">
        <v>204</v>
      </c>
      <c r="BM156" s="224" t="s">
        <v>233</v>
      </c>
    </row>
    <row r="157" s="2" customFormat="1" ht="24.15" customHeight="1">
      <c r="A157" s="35"/>
      <c r="B157" s="36"/>
      <c r="C157" s="212" t="s">
        <v>234</v>
      </c>
      <c r="D157" s="212" t="s">
        <v>117</v>
      </c>
      <c r="E157" s="213" t="s">
        <v>235</v>
      </c>
      <c r="F157" s="214" t="s">
        <v>236</v>
      </c>
      <c r="G157" s="215" t="s">
        <v>194</v>
      </c>
      <c r="H157" s="216">
        <v>2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38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204</v>
      </c>
      <c r="AT157" s="224" t="s">
        <v>117</v>
      </c>
      <c r="AU157" s="224" t="s">
        <v>83</v>
      </c>
      <c r="AY157" s="14" t="s">
        <v>115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81</v>
      </c>
      <c r="BK157" s="225">
        <f>ROUND(I157*H157,2)</f>
        <v>0</v>
      </c>
      <c r="BL157" s="14" t="s">
        <v>204</v>
      </c>
      <c r="BM157" s="224" t="s">
        <v>237</v>
      </c>
    </row>
    <row r="158" s="2" customFormat="1" ht="16.5" customHeight="1">
      <c r="A158" s="35"/>
      <c r="B158" s="36"/>
      <c r="C158" s="212" t="s">
        <v>238</v>
      </c>
      <c r="D158" s="212" t="s">
        <v>117</v>
      </c>
      <c r="E158" s="213" t="s">
        <v>239</v>
      </c>
      <c r="F158" s="214" t="s">
        <v>240</v>
      </c>
      <c r="G158" s="215" t="s">
        <v>194</v>
      </c>
      <c r="H158" s="216">
        <v>2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38</v>
      </c>
      <c r="O158" s="88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204</v>
      </c>
      <c r="AT158" s="224" t="s">
        <v>117</v>
      </c>
      <c r="AU158" s="224" t="s">
        <v>83</v>
      </c>
      <c r="AY158" s="14" t="s">
        <v>115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81</v>
      </c>
      <c r="BK158" s="225">
        <f>ROUND(I158*H158,2)</f>
        <v>0</v>
      </c>
      <c r="BL158" s="14" t="s">
        <v>204</v>
      </c>
      <c r="BM158" s="224" t="s">
        <v>241</v>
      </c>
    </row>
    <row r="159" s="2" customFormat="1" ht="16.5" customHeight="1">
      <c r="A159" s="35"/>
      <c r="B159" s="36"/>
      <c r="C159" s="212" t="s">
        <v>242</v>
      </c>
      <c r="D159" s="212" t="s">
        <v>117</v>
      </c>
      <c r="E159" s="213" t="s">
        <v>243</v>
      </c>
      <c r="F159" s="214" t="s">
        <v>244</v>
      </c>
      <c r="G159" s="215" t="s">
        <v>194</v>
      </c>
      <c r="H159" s="216">
        <v>1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38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204</v>
      </c>
      <c r="AT159" s="224" t="s">
        <v>117</v>
      </c>
      <c r="AU159" s="224" t="s">
        <v>83</v>
      </c>
      <c r="AY159" s="14" t="s">
        <v>115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81</v>
      </c>
      <c r="BK159" s="225">
        <f>ROUND(I159*H159,2)</f>
        <v>0</v>
      </c>
      <c r="BL159" s="14" t="s">
        <v>204</v>
      </c>
      <c r="BM159" s="224" t="s">
        <v>245</v>
      </c>
    </row>
    <row r="160" s="2" customFormat="1" ht="16.5" customHeight="1">
      <c r="A160" s="35"/>
      <c r="B160" s="36"/>
      <c r="C160" s="212" t="s">
        <v>246</v>
      </c>
      <c r="D160" s="212" t="s">
        <v>117</v>
      </c>
      <c r="E160" s="213" t="s">
        <v>247</v>
      </c>
      <c r="F160" s="214" t="s">
        <v>248</v>
      </c>
      <c r="G160" s="215" t="s">
        <v>194</v>
      </c>
      <c r="H160" s="216">
        <v>1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38</v>
      </c>
      <c r="O160" s="88"/>
      <c r="P160" s="222">
        <f>O160*H160</f>
        <v>0</v>
      </c>
      <c r="Q160" s="222">
        <v>0</v>
      </c>
      <c r="R160" s="222">
        <f>Q160*H160</f>
        <v>0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204</v>
      </c>
      <c r="AT160" s="224" t="s">
        <v>117</v>
      </c>
      <c r="AU160" s="224" t="s">
        <v>83</v>
      </c>
      <c r="AY160" s="14" t="s">
        <v>115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81</v>
      </c>
      <c r="BK160" s="225">
        <f>ROUND(I160*H160,2)</f>
        <v>0</v>
      </c>
      <c r="BL160" s="14" t="s">
        <v>204</v>
      </c>
      <c r="BM160" s="224" t="s">
        <v>249</v>
      </c>
    </row>
    <row r="161" s="2" customFormat="1" ht="16.5" customHeight="1">
      <c r="A161" s="35"/>
      <c r="B161" s="36"/>
      <c r="C161" s="212" t="s">
        <v>250</v>
      </c>
      <c r="D161" s="212" t="s">
        <v>117</v>
      </c>
      <c r="E161" s="213" t="s">
        <v>251</v>
      </c>
      <c r="F161" s="214" t="s">
        <v>252</v>
      </c>
      <c r="G161" s="215" t="s">
        <v>194</v>
      </c>
      <c r="H161" s="216">
        <v>2</v>
      </c>
      <c r="I161" s="217"/>
      <c r="J161" s="218">
        <f>ROUND(I161*H161,2)</f>
        <v>0</v>
      </c>
      <c r="K161" s="219"/>
      <c r="L161" s="41"/>
      <c r="M161" s="220" t="s">
        <v>1</v>
      </c>
      <c r="N161" s="221" t="s">
        <v>38</v>
      </c>
      <c r="O161" s="88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204</v>
      </c>
      <c r="AT161" s="224" t="s">
        <v>117</v>
      </c>
      <c r="AU161" s="224" t="s">
        <v>83</v>
      </c>
      <c r="AY161" s="14" t="s">
        <v>115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81</v>
      </c>
      <c r="BK161" s="225">
        <f>ROUND(I161*H161,2)</f>
        <v>0</v>
      </c>
      <c r="BL161" s="14" t="s">
        <v>204</v>
      </c>
      <c r="BM161" s="224" t="s">
        <v>253</v>
      </c>
    </row>
    <row r="162" s="2" customFormat="1" ht="16.5" customHeight="1">
      <c r="A162" s="35"/>
      <c r="B162" s="36"/>
      <c r="C162" s="212" t="s">
        <v>254</v>
      </c>
      <c r="D162" s="212" t="s">
        <v>117</v>
      </c>
      <c r="E162" s="213" t="s">
        <v>255</v>
      </c>
      <c r="F162" s="214" t="s">
        <v>256</v>
      </c>
      <c r="G162" s="215" t="s">
        <v>194</v>
      </c>
      <c r="H162" s="216">
        <v>3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38</v>
      </c>
      <c r="O162" s="88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204</v>
      </c>
      <c r="AT162" s="224" t="s">
        <v>117</v>
      </c>
      <c r="AU162" s="224" t="s">
        <v>83</v>
      </c>
      <c r="AY162" s="14" t="s">
        <v>115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81</v>
      </c>
      <c r="BK162" s="225">
        <f>ROUND(I162*H162,2)</f>
        <v>0</v>
      </c>
      <c r="BL162" s="14" t="s">
        <v>204</v>
      </c>
      <c r="BM162" s="224" t="s">
        <v>257</v>
      </c>
    </row>
    <row r="163" s="2" customFormat="1" ht="16.5" customHeight="1">
      <c r="A163" s="35"/>
      <c r="B163" s="36"/>
      <c r="C163" s="212" t="s">
        <v>258</v>
      </c>
      <c r="D163" s="212" t="s">
        <v>117</v>
      </c>
      <c r="E163" s="213" t="s">
        <v>259</v>
      </c>
      <c r="F163" s="214" t="s">
        <v>260</v>
      </c>
      <c r="G163" s="215" t="s">
        <v>194</v>
      </c>
      <c r="H163" s="216">
        <v>1</v>
      </c>
      <c r="I163" s="217"/>
      <c r="J163" s="218">
        <f>ROUND(I163*H163,2)</f>
        <v>0</v>
      </c>
      <c r="K163" s="219"/>
      <c r="L163" s="41"/>
      <c r="M163" s="220" t="s">
        <v>1</v>
      </c>
      <c r="N163" s="221" t="s">
        <v>38</v>
      </c>
      <c r="O163" s="88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4" t="s">
        <v>204</v>
      </c>
      <c r="AT163" s="224" t="s">
        <v>117</v>
      </c>
      <c r="AU163" s="224" t="s">
        <v>83</v>
      </c>
      <c r="AY163" s="14" t="s">
        <v>115</v>
      </c>
      <c r="BE163" s="225">
        <f>IF(N163="základní",J163,0)</f>
        <v>0</v>
      </c>
      <c r="BF163" s="225">
        <f>IF(N163="snížená",J163,0)</f>
        <v>0</v>
      </c>
      <c r="BG163" s="225">
        <f>IF(N163="zákl. přenesená",J163,0)</f>
        <v>0</v>
      </c>
      <c r="BH163" s="225">
        <f>IF(N163="sníž. přenesená",J163,0)</f>
        <v>0</v>
      </c>
      <c r="BI163" s="225">
        <f>IF(N163="nulová",J163,0)</f>
        <v>0</v>
      </c>
      <c r="BJ163" s="14" t="s">
        <v>81</v>
      </c>
      <c r="BK163" s="225">
        <f>ROUND(I163*H163,2)</f>
        <v>0</v>
      </c>
      <c r="BL163" s="14" t="s">
        <v>204</v>
      </c>
      <c r="BM163" s="224" t="s">
        <v>261</v>
      </c>
    </row>
    <row r="164" s="2" customFormat="1">
      <c r="A164" s="35"/>
      <c r="B164" s="36"/>
      <c r="C164" s="37"/>
      <c r="D164" s="226" t="s">
        <v>164</v>
      </c>
      <c r="E164" s="37"/>
      <c r="F164" s="227" t="s">
        <v>262</v>
      </c>
      <c r="G164" s="37"/>
      <c r="H164" s="37"/>
      <c r="I164" s="228"/>
      <c r="J164" s="37"/>
      <c r="K164" s="37"/>
      <c r="L164" s="41"/>
      <c r="M164" s="229"/>
      <c r="N164" s="230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164</v>
      </c>
      <c r="AU164" s="14" t="s">
        <v>83</v>
      </c>
    </row>
    <row r="165" s="12" customFormat="1" ht="22.8" customHeight="1">
      <c r="A165" s="12"/>
      <c r="B165" s="196"/>
      <c r="C165" s="197"/>
      <c r="D165" s="198" t="s">
        <v>72</v>
      </c>
      <c r="E165" s="210" t="s">
        <v>133</v>
      </c>
      <c r="F165" s="210" t="s">
        <v>263</v>
      </c>
      <c r="G165" s="197"/>
      <c r="H165" s="197"/>
      <c r="I165" s="200"/>
      <c r="J165" s="211">
        <f>BK165</f>
        <v>0</v>
      </c>
      <c r="K165" s="197"/>
      <c r="L165" s="202"/>
      <c r="M165" s="203"/>
      <c r="N165" s="204"/>
      <c r="O165" s="204"/>
      <c r="P165" s="205">
        <f>SUM(P166:P173)</f>
        <v>0</v>
      </c>
      <c r="Q165" s="204"/>
      <c r="R165" s="205">
        <f>SUM(R166:R173)</f>
        <v>0.52220352000000003</v>
      </c>
      <c r="S165" s="204"/>
      <c r="T165" s="206">
        <f>SUM(T166:T173)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81</v>
      </c>
      <c r="AT165" s="208" t="s">
        <v>72</v>
      </c>
      <c r="AU165" s="208" t="s">
        <v>81</v>
      </c>
      <c r="AY165" s="207" t="s">
        <v>115</v>
      </c>
      <c r="BK165" s="209">
        <f>SUM(BK166:BK173)</f>
        <v>0</v>
      </c>
    </row>
    <row r="166" s="2" customFormat="1" ht="16.5" customHeight="1">
      <c r="A166" s="35"/>
      <c r="B166" s="36"/>
      <c r="C166" s="212" t="s">
        <v>264</v>
      </c>
      <c r="D166" s="212" t="s">
        <v>117</v>
      </c>
      <c r="E166" s="213" t="s">
        <v>265</v>
      </c>
      <c r="F166" s="214" t="s">
        <v>266</v>
      </c>
      <c r="G166" s="215" t="s">
        <v>267</v>
      </c>
      <c r="H166" s="216">
        <v>2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38</v>
      </c>
      <c r="O166" s="88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121</v>
      </c>
      <c r="AT166" s="224" t="s">
        <v>117</v>
      </c>
      <c r="AU166" s="224" t="s">
        <v>83</v>
      </c>
      <c r="AY166" s="14" t="s">
        <v>115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81</v>
      </c>
      <c r="BK166" s="225">
        <f>ROUND(I166*H166,2)</f>
        <v>0</v>
      </c>
      <c r="BL166" s="14" t="s">
        <v>121</v>
      </c>
      <c r="BM166" s="224" t="s">
        <v>268</v>
      </c>
    </row>
    <row r="167" s="2" customFormat="1" ht="33" customHeight="1">
      <c r="A167" s="35"/>
      <c r="B167" s="36"/>
      <c r="C167" s="212" t="s">
        <v>269</v>
      </c>
      <c r="D167" s="212" t="s">
        <v>117</v>
      </c>
      <c r="E167" s="213" t="s">
        <v>270</v>
      </c>
      <c r="F167" s="214" t="s">
        <v>271</v>
      </c>
      <c r="G167" s="215" t="s">
        <v>120</v>
      </c>
      <c r="H167" s="216">
        <v>0.192</v>
      </c>
      <c r="I167" s="217"/>
      <c r="J167" s="218">
        <f>ROUND(I167*H167,2)</f>
        <v>0</v>
      </c>
      <c r="K167" s="219"/>
      <c r="L167" s="41"/>
      <c r="M167" s="220" t="s">
        <v>1</v>
      </c>
      <c r="N167" s="221" t="s">
        <v>38</v>
      </c>
      <c r="O167" s="88"/>
      <c r="P167" s="222">
        <f>O167*H167</f>
        <v>0</v>
      </c>
      <c r="Q167" s="222">
        <v>2.7048100000000002</v>
      </c>
      <c r="R167" s="222">
        <f>Q167*H167</f>
        <v>0.51932352000000004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121</v>
      </c>
      <c r="AT167" s="224" t="s">
        <v>117</v>
      </c>
      <c r="AU167" s="224" t="s">
        <v>83</v>
      </c>
      <c r="AY167" s="14" t="s">
        <v>115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81</v>
      </c>
      <c r="BK167" s="225">
        <f>ROUND(I167*H167,2)</f>
        <v>0</v>
      </c>
      <c r="BL167" s="14" t="s">
        <v>121</v>
      </c>
      <c r="BM167" s="224" t="s">
        <v>272</v>
      </c>
    </row>
    <row r="168" s="2" customFormat="1" ht="24.15" customHeight="1">
      <c r="A168" s="35"/>
      <c r="B168" s="36"/>
      <c r="C168" s="212" t="s">
        <v>273</v>
      </c>
      <c r="D168" s="212" t="s">
        <v>117</v>
      </c>
      <c r="E168" s="213" t="s">
        <v>274</v>
      </c>
      <c r="F168" s="214" t="s">
        <v>275</v>
      </c>
      <c r="G168" s="215" t="s">
        <v>194</v>
      </c>
      <c r="H168" s="216">
        <v>20</v>
      </c>
      <c r="I168" s="217"/>
      <c r="J168" s="218">
        <f>ROUND(I168*H168,2)</f>
        <v>0</v>
      </c>
      <c r="K168" s="219"/>
      <c r="L168" s="41"/>
      <c r="M168" s="220" t="s">
        <v>1</v>
      </c>
      <c r="N168" s="221" t="s">
        <v>38</v>
      </c>
      <c r="O168" s="88"/>
      <c r="P168" s="222">
        <f>O168*H168</f>
        <v>0</v>
      </c>
      <c r="Q168" s="222">
        <v>0</v>
      </c>
      <c r="R168" s="222">
        <f>Q168*H168</f>
        <v>0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169</v>
      </c>
      <c r="AT168" s="224" t="s">
        <v>117</v>
      </c>
      <c r="AU168" s="224" t="s">
        <v>83</v>
      </c>
      <c r="AY168" s="14" t="s">
        <v>115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81</v>
      </c>
      <c r="BK168" s="225">
        <f>ROUND(I168*H168,2)</f>
        <v>0</v>
      </c>
      <c r="BL168" s="14" t="s">
        <v>169</v>
      </c>
      <c r="BM168" s="224" t="s">
        <v>276</v>
      </c>
    </row>
    <row r="169" s="2" customFormat="1" ht="24.15" customHeight="1">
      <c r="A169" s="35"/>
      <c r="B169" s="36"/>
      <c r="C169" s="212" t="s">
        <v>277</v>
      </c>
      <c r="D169" s="212" t="s">
        <v>117</v>
      </c>
      <c r="E169" s="213" t="s">
        <v>278</v>
      </c>
      <c r="F169" s="214" t="s">
        <v>279</v>
      </c>
      <c r="G169" s="215" t="s">
        <v>194</v>
      </c>
      <c r="H169" s="216">
        <v>1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38</v>
      </c>
      <c r="O169" s="88"/>
      <c r="P169" s="222">
        <f>O169*H169</f>
        <v>0</v>
      </c>
      <c r="Q169" s="222">
        <v>8.0000000000000007E-05</v>
      </c>
      <c r="R169" s="222">
        <f>Q169*H169</f>
        <v>8.0000000000000007E-05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121</v>
      </c>
      <c r="AT169" s="224" t="s">
        <v>117</v>
      </c>
      <c r="AU169" s="224" t="s">
        <v>83</v>
      </c>
      <c r="AY169" s="14" t="s">
        <v>115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81</v>
      </c>
      <c r="BK169" s="225">
        <f>ROUND(I169*H169,2)</f>
        <v>0</v>
      </c>
      <c r="BL169" s="14" t="s">
        <v>121</v>
      </c>
      <c r="BM169" s="224" t="s">
        <v>280</v>
      </c>
    </row>
    <row r="170" s="2" customFormat="1" ht="16.5" customHeight="1">
      <c r="A170" s="35"/>
      <c r="B170" s="36"/>
      <c r="C170" s="212" t="s">
        <v>281</v>
      </c>
      <c r="D170" s="212" t="s">
        <v>117</v>
      </c>
      <c r="E170" s="213" t="s">
        <v>282</v>
      </c>
      <c r="F170" s="214" t="s">
        <v>283</v>
      </c>
      <c r="G170" s="215" t="s">
        <v>203</v>
      </c>
      <c r="H170" s="216">
        <v>1</v>
      </c>
      <c r="I170" s="217"/>
      <c r="J170" s="218">
        <f>ROUND(I170*H170,2)</f>
        <v>0</v>
      </c>
      <c r="K170" s="219"/>
      <c r="L170" s="41"/>
      <c r="M170" s="220" t="s">
        <v>1</v>
      </c>
      <c r="N170" s="221" t="s">
        <v>38</v>
      </c>
      <c r="O170" s="88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121</v>
      </c>
      <c r="AT170" s="224" t="s">
        <v>117</v>
      </c>
      <c r="AU170" s="224" t="s">
        <v>83</v>
      </c>
      <c r="AY170" s="14" t="s">
        <v>115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81</v>
      </c>
      <c r="BK170" s="225">
        <f>ROUND(I170*H170,2)</f>
        <v>0</v>
      </c>
      <c r="BL170" s="14" t="s">
        <v>121</v>
      </c>
      <c r="BM170" s="224" t="s">
        <v>284</v>
      </c>
    </row>
    <row r="171" s="2" customFormat="1" ht="21.75" customHeight="1">
      <c r="A171" s="35"/>
      <c r="B171" s="36"/>
      <c r="C171" s="231" t="s">
        <v>285</v>
      </c>
      <c r="D171" s="231" t="s">
        <v>191</v>
      </c>
      <c r="E171" s="232" t="s">
        <v>286</v>
      </c>
      <c r="F171" s="233" t="s">
        <v>287</v>
      </c>
      <c r="G171" s="234" t="s">
        <v>188</v>
      </c>
      <c r="H171" s="235">
        <v>4</v>
      </c>
      <c r="I171" s="236"/>
      <c r="J171" s="237">
        <f>ROUND(I171*H171,2)</f>
        <v>0</v>
      </c>
      <c r="K171" s="238"/>
      <c r="L171" s="239"/>
      <c r="M171" s="240" t="s">
        <v>1</v>
      </c>
      <c r="N171" s="241" t="s">
        <v>38</v>
      </c>
      <c r="O171" s="88"/>
      <c r="P171" s="222">
        <f>O171*H171</f>
        <v>0</v>
      </c>
      <c r="Q171" s="222">
        <v>0.00069999999999999999</v>
      </c>
      <c r="R171" s="222">
        <f>Q171*H171</f>
        <v>0.0028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142</v>
      </c>
      <c r="AT171" s="224" t="s">
        <v>191</v>
      </c>
      <c r="AU171" s="224" t="s">
        <v>83</v>
      </c>
      <c r="AY171" s="14" t="s">
        <v>115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81</v>
      </c>
      <c r="BK171" s="225">
        <f>ROUND(I171*H171,2)</f>
        <v>0</v>
      </c>
      <c r="BL171" s="14" t="s">
        <v>121</v>
      </c>
      <c r="BM171" s="224" t="s">
        <v>288</v>
      </c>
    </row>
    <row r="172" s="2" customFormat="1" ht="16.5" customHeight="1">
      <c r="A172" s="35"/>
      <c r="B172" s="36"/>
      <c r="C172" s="212" t="s">
        <v>289</v>
      </c>
      <c r="D172" s="212" t="s">
        <v>117</v>
      </c>
      <c r="E172" s="213" t="s">
        <v>290</v>
      </c>
      <c r="F172" s="214" t="s">
        <v>291</v>
      </c>
      <c r="G172" s="215" t="s">
        <v>203</v>
      </c>
      <c r="H172" s="216">
        <v>1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38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121</v>
      </c>
      <c r="AT172" s="224" t="s">
        <v>117</v>
      </c>
      <c r="AU172" s="224" t="s">
        <v>83</v>
      </c>
      <c r="AY172" s="14" t="s">
        <v>115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81</v>
      </c>
      <c r="BK172" s="225">
        <f>ROUND(I172*H172,2)</f>
        <v>0</v>
      </c>
      <c r="BL172" s="14" t="s">
        <v>121</v>
      </c>
      <c r="BM172" s="224" t="s">
        <v>292</v>
      </c>
    </row>
    <row r="173" s="2" customFormat="1">
      <c r="A173" s="35"/>
      <c r="B173" s="36"/>
      <c r="C173" s="37"/>
      <c r="D173" s="226" t="s">
        <v>164</v>
      </c>
      <c r="E173" s="37"/>
      <c r="F173" s="227" t="s">
        <v>293</v>
      </c>
      <c r="G173" s="37"/>
      <c r="H173" s="37"/>
      <c r="I173" s="228"/>
      <c r="J173" s="37"/>
      <c r="K173" s="37"/>
      <c r="L173" s="41"/>
      <c r="M173" s="229"/>
      <c r="N173" s="230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164</v>
      </c>
      <c r="AU173" s="14" t="s">
        <v>83</v>
      </c>
    </row>
    <row r="174" s="12" customFormat="1" ht="22.8" customHeight="1">
      <c r="A174" s="12"/>
      <c r="B174" s="196"/>
      <c r="C174" s="197"/>
      <c r="D174" s="198" t="s">
        <v>72</v>
      </c>
      <c r="E174" s="210" t="s">
        <v>142</v>
      </c>
      <c r="F174" s="210" t="s">
        <v>294</v>
      </c>
      <c r="G174" s="197"/>
      <c r="H174" s="197"/>
      <c r="I174" s="200"/>
      <c r="J174" s="211">
        <f>BK174</f>
        <v>0</v>
      </c>
      <c r="K174" s="197"/>
      <c r="L174" s="202"/>
      <c r="M174" s="203"/>
      <c r="N174" s="204"/>
      <c r="O174" s="204"/>
      <c r="P174" s="205">
        <f>SUM(P175:P192)</f>
        <v>0</v>
      </c>
      <c r="Q174" s="204"/>
      <c r="R174" s="205">
        <f>SUM(R175:R192)</f>
        <v>0.014239999999999998</v>
      </c>
      <c r="S174" s="204"/>
      <c r="T174" s="206">
        <f>SUM(T175:T192)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7" t="s">
        <v>81</v>
      </c>
      <c r="AT174" s="208" t="s">
        <v>72</v>
      </c>
      <c r="AU174" s="208" t="s">
        <v>81</v>
      </c>
      <c r="AY174" s="207" t="s">
        <v>115</v>
      </c>
      <c r="BK174" s="209">
        <f>SUM(BK175:BK192)</f>
        <v>0</v>
      </c>
    </row>
    <row r="175" s="2" customFormat="1" ht="37.8" customHeight="1">
      <c r="A175" s="35"/>
      <c r="B175" s="36"/>
      <c r="C175" s="212" t="s">
        <v>295</v>
      </c>
      <c r="D175" s="212" t="s">
        <v>117</v>
      </c>
      <c r="E175" s="213" t="s">
        <v>296</v>
      </c>
      <c r="F175" s="214" t="s">
        <v>297</v>
      </c>
      <c r="G175" s="215" t="s">
        <v>188</v>
      </c>
      <c r="H175" s="216">
        <v>1.5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38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204</v>
      </c>
      <c r="AT175" s="224" t="s">
        <v>117</v>
      </c>
      <c r="AU175" s="224" t="s">
        <v>83</v>
      </c>
      <c r="AY175" s="14" t="s">
        <v>115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81</v>
      </c>
      <c r="BK175" s="225">
        <f>ROUND(I175*H175,2)</f>
        <v>0</v>
      </c>
      <c r="BL175" s="14" t="s">
        <v>204</v>
      </c>
      <c r="BM175" s="224" t="s">
        <v>298</v>
      </c>
    </row>
    <row r="176" s="2" customFormat="1" ht="16.5" customHeight="1">
      <c r="A176" s="35"/>
      <c r="B176" s="36"/>
      <c r="C176" s="231" t="s">
        <v>299</v>
      </c>
      <c r="D176" s="231" t="s">
        <v>191</v>
      </c>
      <c r="E176" s="232" t="s">
        <v>300</v>
      </c>
      <c r="F176" s="233" t="s">
        <v>301</v>
      </c>
      <c r="G176" s="234" t="s">
        <v>302</v>
      </c>
      <c r="H176" s="235">
        <v>1.5</v>
      </c>
      <c r="I176" s="236"/>
      <c r="J176" s="237">
        <f>ROUND(I176*H176,2)</f>
        <v>0</v>
      </c>
      <c r="K176" s="238"/>
      <c r="L176" s="239"/>
      <c r="M176" s="240" t="s">
        <v>1</v>
      </c>
      <c r="N176" s="241" t="s">
        <v>38</v>
      </c>
      <c r="O176" s="88"/>
      <c r="P176" s="222">
        <f>O176*H176</f>
        <v>0</v>
      </c>
      <c r="Q176" s="222">
        <v>0.001</v>
      </c>
      <c r="R176" s="222">
        <f>Q176*H176</f>
        <v>0.0015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303</v>
      </c>
      <c r="AT176" s="224" t="s">
        <v>191</v>
      </c>
      <c r="AU176" s="224" t="s">
        <v>83</v>
      </c>
      <c r="AY176" s="14" t="s">
        <v>115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81</v>
      </c>
      <c r="BK176" s="225">
        <f>ROUND(I176*H176,2)</f>
        <v>0</v>
      </c>
      <c r="BL176" s="14" t="s">
        <v>204</v>
      </c>
      <c r="BM176" s="224" t="s">
        <v>304</v>
      </c>
    </row>
    <row r="177" s="2" customFormat="1" ht="16.5" customHeight="1">
      <c r="A177" s="35"/>
      <c r="B177" s="36"/>
      <c r="C177" s="231" t="s">
        <v>305</v>
      </c>
      <c r="D177" s="231" t="s">
        <v>191</v>
      </c>
      <c r="E177" s="232" t="s">
        <v>306</v>
      </c>
      <c r="F177" s="233" t="s">
        <v>307</v>
      </c>
      <c r="G177" s="234" t="s">
        <v>194</v>
      </c>
      <c r="H177" s="235">
        <v>1</v>
      </c>
      <c r="I177" s="236"/>
      <c r="J177" s="237">
        <f>ROUND(I177*H177,2)</f>
        <v>0</v>
      </c>
      <c r="K177" s="238"/>
      <c r="L177" s="239"/>
      <c r="M177" s="240" t="s">
        <v>1</v>
      </c>
      <c r="N177" s="241" t="s">
        <v>38</v>
      </c>
      <c r="O177" s="88"/>
      <c r="P177" s="222">
        <f>O177*H177</f>
        <v>0</v>
      </c>
      <c r="Q177" s="222">
        <v>0.00025999999999999998</v>
      </c>
      <c r="R177" s="222">
        <f>Q177*H177</f>
        <v>0.00025999999999999998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142</v>
      </c>
      <c r="AT177" s="224" t="s">
        <v>191</v>
      </c>
      <c r="AU177" s="224" t="s">
        <v>83</v>
      </c>
      <c r="AY177" s="14" t="s">
        <v>115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81</v>
      </c>
      <c r="BK177" s="225">
        <f>ROUND(I177*H177,2)</f>
        <v>0</v>
      </c>
      <c r="BL177" s="14" t="s">
        <v>121</v>
      </c>
      <c r="BM177" s="224" t="s">
        <v>308</v>
      </c>
    </row>
    <row r="178" s="2" customFormat="1" ht="16.5" customHeight="1">
      <c r="A178" s="35"/>
      <c r="B178" s="36"/>
      <c r="C178" s="212" t="s">
        <v>309</v>
      </c>
      <c r="D178" s="212" t="s">
        <v>117</v>
      </c>
      <c r="E178" s="213" t="s">
        <v>310</v>
      </c>
      <c r="F178" s="214" t="s">
        <v>311</v>
      </c>
      <c r="G178" s="215" t="s">
        <v>188</v>
      </c>
      <c r="H178" s="216">
        <v>96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38</v>
      </c>
      <c r="O178" s="88"/>
      <c r="P178" s="222">
        <f>O178*H178</f>
        <v>0</v>
      </c>
      <c r="Q178" s="222">
        <v>0.00012999999999999999</v>
      </c>
      <c r="R178" s="222">
        <f>Q178*H178</f>
        <v>0.012479999999999998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121</v>
      </c>
      <c r="AT178" s="224" t="s">
        <v>117</v>
      </c>
      <c r="AU178" s="224" t="s">
        <v>83</v>
      </c>
      <c r="AY178" s="14" t="s">
        <v>115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81</v>
      </c>
      <c r="BK178" s="225">
        <f>ROUND(I178*H178,2)</f>
        <v>0</v>
      </c>
      <c r="BL178" s="14" t="s">
        <v>121</v>
      </c>
      <c r="BM178" s="224" t="s">
        <v>312</v>
      </c>
    </row>
    <row r="179" s="2" customFormat="1" ht="16.5" customHeight="1">
      <c r="A179" s="35"/>
      <c r="B179" s="36"/>
      <c r="C179" s="212" t="s">
        <v>313</v>
      </c>
      <c r="D179" s="212" t="s">
        <v>117</v>
      </c>
      <c r="E179" s="213" t="s">
        <v>314</v>
      </c>
      <c r="F179" s="214" t="s">
        <v>315</v>
      </c>
      <c r="G179" s="215" t="s">
        <v>203</v>
      </c>
      <c r="H179" s="216">
        <v>1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38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121</v>
      </c>
      <c r="AT179" s="224" t="s">
        <v>117</v>
      </c>
      <c r="AU179" s="224" t="s">
        <v>83</v>
      </c>
      <c r="AY179" s="14" t="s">
        <v>115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81</v>
      </c>
      <c r="BK179" s="225">
        <f>ROUND(I179*H179,2)</f>
        <v>0</v>
      </c>
      <c r="BL179" s="14" t="s">
        <v>121</v>
      </c>
      <c r="BM179" s="224" t="s">
        <v>316</v>
      </c>
    </row>
    <row r="180" s="2" customFormat="1">
      <c r="A180" s="35"/>
      <c r="B180" s="36"/>
      <c r="C180" s="37"/>
      <c r="D180" s="226" t="s">
        <v>164</v>
      </c>
      <c r="E180" s="37"/>
      <c r="F180" s="227" t="s">
        <v>317</v>
      </c>
      <c r="G180" s="37"/>
      <c r="H180" s="37"/>
      <c r="I180" s="228"/>
      <c r="J180" s="37"/>
      <c r="K180" s="37"/>
      <c r="L180" s="41"/>
      <c r="M180" s="229"/>
      <c r="N180" s="230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164</v>
      </c>
      <c r="AU180" s="14" t="s">
        <v>83</v>
      </c>
    </row>
    <row r="181" s="2" customFormat="1" ht="16.5" customHeight="1">
      <c r="A181" s="35"/>
      <c r="B181" s="36"/>
      <c r="C181" s="212" t="s">
        <v>318</v>
      </c>
      <c r="D181" s="212" t="s">
        <v>117</v>
      </c>
      <c r="E181" s="213" t="s">
        <v>319</v>
      </c>
      <c r="F181" s="214" t="s">
        <v>320</v>
      </c>
      <c r="G181" s="215" t="s">
        <v>203</v>
      </c>
      <c r="H181" s="216">
        <v>1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38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204</v>
      </c>
      <c r="AT181" s="224" t="s">
        <v>117</v>
      </c>
      <c r="AU181" s="224" t="s">
        <v>83</v>
      </c>
      <c r="AY181" s="14" t="s">
        <v>115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81</v>
      </c>
      <c r="BK181" s="225">
        <f>ROUND(I181*H181,2)</f>
        <v>0</v>
      </c>
      <c r="BL181" s="14" t="s">
        <v>204</v>
      </c>
      <c r="BM181" s="224" t="s">
        <v>321</v>
      </c>
    </row>
    <row r="182" s="2" customFormat="1" ht="21.75" customHeight="1">
      <c r="A182" s="35"/>
      <c r="B182" s="36"/>
      <c r="C182" s="212" t="s">
        <v>322</v>
      </c>
      <c r="D182" s="212" t="s">
        <v>117</v>
      </c>
      <c r="E182" s="213" t="s">
        <v>323</v>
      </c>
      <c r="F182" s="214" t="s">
        <v>324</v>
      </c>
      <c r="G182" s="215" t="s">
        <v>188</v>
      </c>
      <c r="H182" s="216">
        <v>12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38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121</v>
      </c>
      <c r="AT182" s="224" t="s">
        <v>117</v>
      </c>
      <c r="AU182" s="224" t="s">
        <v>83</v>
      </c>
      <c r="AY182" s="14" t="s">
        <v>115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81</v>
      </c>
      <c r="BK182" s="225">
        <f>ROUND(I182*H182,2)</f>
        <v>0</v>
      </c>
      <c r="BL182" s="14" t="s">
        <v>121</v>
      </c>
      <c r="BM182" s="224" t="s">
        <v>325</v>
      </c>
    </row>
    <row r="183" s="2" customFormat="1" ht="24.15" customHeight="1">
      <c r="A183" s="35"/>
      <c r="B183" s="36"/>
      <c r="C183" s="212" t="s">
        <v>326</v>
      </c>
      <c r="D183" s="212" t="s">
        <v>117</v>
      </c>
      <c r="E183" s="213" t="s">
        <v>327</v>
      </c>
      <c r="F183" s="214" t="s">
        <v>328</v>
      </c>
      <c r="G183" s="215" t="s">
        <v>188</v>
      </c>
      <c r="H183" s="216">
        <v>16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38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204</v>
      </c>
      <c r="AT183" s="224" t="s">
        <v>117</v>
      </c>
      <c r="AU183" s="224" t="s">
        <v>83</v>
      </c>
      <c r="AY183" s="14" t="s">
        <v>115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81</v>
      </c>
      <c r="BK183" s="225">
        <f>ROUND(I183*H183,2)</f>
        <v>0</v>
      </c>
      <c r="BL183" s="14" t="s">
        <v>204</v>
      </c>
      <c r="BM183" s="224" t="s">
        <v>329</v>
      </c>
    </row>
    <row r="184" s="2" customFormat="1" ht="24.15" customHeight="1">
      <c r="A184" s="35"/>
      <c r="B184" s="36"/>
      <c r="C184" s="212" t="s">
        <v>330</v>
      </c>
      <c r="D184" s="212" t="s">
        <v>117</v>
      </c>
      <c r="E184" s="213" t="s">
        <v>331</v>
      </c>
      <c r="F184" s="214" t="s">
        <v>332</v>
      </c>
      <c r="G184" s="215" t="s">
        <v>188</v>
      </c>
      <c r="H184" s="216">
        <v>12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38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121</v>
      </c>
      <c r="AT184" s="224" t="s">
        <v>117</v>
      </c>
      <c r="AU184" s="224" t="s">
        <v>83</v>
      </c>
      <c r="AY184" s="14" t="s">
        <v>115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81</v>
      </c>
      <c r="BK184" s="225">
        <f>ROUND(I184*H184,2)</f>
        <v>0</v>
      </c>
      <c r="BL184" s="14" t="s">
        <v>121</v>
      </c>
      <c r="BM184" s="224" t="s">
        <v>333</v>
      </c>
    </row>
    <row r="185" s="2" customFormat="1" ht="16.5" customHeight="1">
      <c r="A185" s="35"/>
      <c r="B185" s="36"/>
      <c r="C185" s="212" t="s">
        <v>334</v>
      </c>
      <c r="D185" s="212" t="s">
        <v>117</v>
      </c>
      <c r="E185" s="213" t="s">
        <v>335</v>
      </c>
      <c r="F185" s="214" t="s">
        <v>336</v>
      </c>
      <c r="G185" s="215" t="s">
        <v>203</v>
      </c>
      <c r="H185" s="216">
        <v>1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38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121</v>
      </c>
      <c r="AT185" s="224" t="s">
        <v>117</v>
      </c>
      <c r="AU185" s="224" t="s">
        <v>83</v>
      </c>
      <c r="AY185" s="14" t="s">
        <v>115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81</v>
      </c>
      <c r="BK185" s="225">
        <f>ROUND(I185*H185,2)</f>
        <v>0</v>
      </c>
      <c r="BL185" s="14" t="s">
        <v>121</v>
      </c>
      <c r="BM185" s="224" t="s">
        <v>337</v>
      </c>
    </row>
    <row r="186" s="2" customFormat="1" ht="21.75" customHeight="1">
      <c r="A186" s="35"/>
      <c r="B186" s="36"/>
      <c r="C186" s="212" t="s">
        <v>338</v>
      </c>
      <c r="D186" s="212" t="s">
        <v>117</v>
      </c>
      <c r="E186" s="213" t="s">
        <v>339</v>
      </c>
      <c r="F186" s="214" t="s">
        <v>340</v>
      </c>
      <c r="G186" s="215" t="s">
        <v>188</v>
      </c>
      <c r="H186" s="216">
        <v>10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38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121</v>
      </c>
      <c r="AT186" s="224" t="s">
        <v>117</v>
      </c>
      <c r="AU186" s="224" t="s">
        <v>83</v>
      </c>
      <c r="AY186" s="14" t="s">
        <v>115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81</v>
      </c>
      <c r="BK186" s="225">
        <f>ROUND(I186*H186,2)</f>
        <v>0</v>
      </c>
      <c r="BL186" s="14" t="s">
        <v>121</v>
      </c>
      <c r="BM186" s="224" t="s">
        <v>341</v>
      </c>
    </row>
    <row r="187" s="2" customFormat="1" ht="16.5" customHeight="1">
      <c r="A187" s="35"/>
      <c r="B187" s="36"/>
      <c r="C187" s="212" t="s">
        <v>342</v>
      </c>
      <c r="D187" s="212" t="s">
        <v>117</v>
      </c>
      <c r="E187" s="213" t="s">
        <v>343</v>
      </c>
      <c r="F187" s="214" t="s">
        <v>344</v>
      </c>
      <c r="G187" s="215" t="s">
        <v>188</v>
      </c>
      <c r="H187" s="216">
        <v>174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38</v>
      </c>
      <c r="O187" s="88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121</v>
      </c>
      <c r="AT187" s="224" t="s">
        <v>117</v>
      </c>
      <c r="AU187" s="224" t="s">
        <v>83</v>
      </c>
      <c r="AY187" s="14" t="s">
        <v>115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81</v>
      </c>
      <c r="BK187" s="225">
        <f>ROUND(I187*H187,2)</f>
        <v>0</v>
      </c>
      <c r="BL187" s="14" t="s">
        <v>121</v>
      </c>
      <c r="BM187" s="224" t="s">
        <v>345</v>
      </c>
    </row>
    <row r="188" s="2" customFormat="1" ht="16.5" customHeight="1">
      <c r="A188" s="35"/>
      <c r="B188" s="36"/>
      <c r="C188" s="212" t="s">
        <v>346</v>
      </c>
      <c r="D188" s="212" t="s">
        <v>117</v>
      </c>
      <c r="E188" s="213" t="s">
        <v>347</v>
      </c>
      <c r="F188" s="214" t="s">
        <v>348</v>
      </c>
      <c r="G188" s="215" t="s">
        <v>188</v>
      </c>
      <c r="H188" s="216">
        <v>96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38</v>
      </c>
      <c r="O188" s="88"/>
      <c r="P188" s="222">
        <f>O188*H188</f>
        <v>0</v>
      </c>
      <c r="Q188" s="222">
        <v>0</v>
      </c>
      <c r="R188" s="222">
        <f>Q188*H188</f>
        <v>0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121</v>
      </c>
      <c r="AT188" s="224" t="s">
        <v>117</v>
      </c>
      <c r="AU188" s="224" t="s">
        <v>83</v>
      </c>
      <c r="AY188" s="14" t="s">
        <v>115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81</v>
      </c>
      <c r="BK188" s="225">
        <f>ROUND(I188*H188,2)</f>
        <v>0</v>
      </c>
      <c r="BL188" s="14" t="s">
        <v>121</v>
      </c>
      <c r="BM188" s="224" t="s">
        <v>349</v>
      </c>
    </row>
    <row r="189" s="2" customFormat="1" ht="16.5" customHeight="1">
      <c r="A189" s="35"/>
      <c r="B189" s="36"/>
      <c r="C189" s="212" t="s">
        <v>350</v>
      </c>
      <c r="D189" s="212" t="s">
        <v>117</v>
      </c>
      <c r="E189" s="213" t="s">
        <v>351</v>
      </c>
      <c r="F189" s="214" t="s">
        <v>352</v>
      </c>
      <c r="G189" s="215" t="s">
        <v>203</v>
      </c>
      <c r="H189" s="216">
        <v>1</v>
      </c>
      <c r="I189" s="217"/>
      <c r="J189" s="218">
        <f>ROUND(I189*H189,2)</f>
        <v>0</v>
      </c>
      <c r="K189" s="219"/>
      <c r="L189" s="41"/>
      <c r="M189" s="220" t="s">
        <v>1</v>
      </c>
      <c r="N189" s="221" t="s">
        <v>38</v>
      </c>
      <c r="O189" s="88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4" t="s">
        <v>121</v>
      </c>
      <c r="AT189" s="224" t="s">
        <v>117</v>
      </c>
      <c r="AU189" s="224" t="s">
        <v>83</v>
      </c>
      <c r="AY189" s="14" t="s">
        <v>115</v>
      </c>
      <c r="BE189" s="225">
        <f>IF(N189="základní",J189,0)</f>
        <v>0</v>
      </c>
      <c r="BF189" s="225">
        <f>IF(N189="snížená",J189,0)</f>
        <v>0</v>
      </c>
      <c r="BG189" s="225">
        <f>IF(N189="zákl. přenesená",J189,0)</f>
        <v>0</v>
      </c>
      <c r="BH189" s="225">
        <f>IF(N189="sníž. přenesená",J189,0)</f>
        <v>0</v>
      </c>
      <c r="BI189" s="225">
        <f>IF(N189="nulová",J189,0)</f>
        <v>0</v>
      </c>
      <c r="BJ189" s="14" t="s">
        <v>81</v>
      </c>
      <c r="BK189" s="225">
        <f>ROUND(I189*H189,2)</f>
        <v>0</v>
      </c>
      <c r="BL189" s="14" t="s">
        <v>121</v>
      </c>
      <c r="BM189" s="224" t="s">
        <v>353</v>
      </c>
    </row>
    <row r="190" s="2" customFormat="1" ht="16.5" customHeight="1">
      <c r="A190" s="35"/>
      <c r="B190" s="36"/>
      <c r="C190" s="212" t="s">
        <v>354</v>
      </c>
      <c r="D190" s="212" t="s">
        <v>117</v>
      </c>
      <c r="E190" s="213" t="s">
        <v>355</v>
      </c>
      <c r="F190" s="214" t="s">
        <v>356</v>
      </c>
      <c r="G190" s="215" t="s">
        <v>203</v>
      </c>
      <c r="H190" s="216">
        <v>1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38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121</v>
      </c>
      <c r="AT190" s="224" t="s">
        <v>117</v>
      </c>
      <c r="AU190" s="224" t="s">
        <v>83</v>
      </c>
      <c r="AY190" s="14" t="s">
        <v>115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81</v>
      </c>
      <c r="BK190" s="225">
        <f>ROUND(I190*H190,2)</f>
        <v>0</v>
      </c>
      <c r="BL190" s="14" t="s">
        <v>121</v>
      </c>
      <c r="BM190" s="224" t="s">
        <v>357</v>
      </c>
    </row>
    <row r="191" s="2" customFormat="1">
      <c r="A191" s="35"/>
      <c r="B191" s="36"/>
      <c r="C191" s="37"/>
      <c r="D191" s="226" t="s">
        <v>164</v>
      </c>
      <c r="E191" s="37"/>
      <c r="F191" s="227" t="s">
        <v>358</v>
      </c>
      <c r="G191" s="37"/>
      <c r="H191" s="37"/>
      <c r="I191" s="228"/>
      <c r="J191" s="37"/>
      <c r="K191" s="37"/>
      <c r="L191" s="41"/>
      <c r="M191" s="229"/>
      <c r="N191" s="230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164</v>
      </c>
      <c r="AU191" s="14" t="s">
        <v>83</v>
      </c>
    </row>
    <row r="192" s="2" customFormat="1" ht="16.5" customHeight="1">
      <c r="A192" s="35"/>
      <c r="B192" s="36"/>
      <c r="C192" s="212" t="s">
        <v>359</v>
      </c>
      <c r="D192" s="212" t="s">
        <v>117</v>
      </c>
      <c r="E192" s="213" t="s">
        <v>360</v>
      </c>
      <c r="F192" s="214" t="s">
        <v>361</v>
      </c>
      <c r="G192" s="215" t="s">
        <v>203</v>
      </c>
      <c r="H192" s="216">
        <v>1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38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121</v>
      </c>
      <c r="AT192" s="224" t="s">
        <v>117</v>
      </c>
      <c r="AU192" s="224" t="s">
        <v>83</v>
      </c>
      <c r="AY192" s="14" t="s">
        <v>115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81</v>
      </c>
      <c r="BK192" s="225">
        <f>ROUND(I192*H192,2)</f>
        <v>0</v>
      </c>
      <c r="BL192" s="14" t="s">
        <v>121</v>
      </c>
      <c r="BM192" s="224" t="s">
        <v>362</v>
      </c>
    </row>
    <row r="193" s="12" customFormat="1" ht="22.8" customHeight="1">
      <c r="A193" s="12"/>
      <c r="B193" s="196"/>
      <c r="C193" s="197"/>
      <c r="D193" s="198" t="s">
        <v>72</v>
      </c>
      <c r="E193" s="210" t="s">
        <v>363</v>
      </c>
      <c r="F193" s="210" t="s">
        <v>364</v>
      </c>
      <c r="G193" s="197"/>
      <c r="H193" s="197"/>
      <c r="I193" s="200"/>
      <c r="J193" s="211">
        <f>BK193</f>
        <v>0</v>
      </c>
      <c r="K193" s="197"/>
      <c r="L193" s="202"/>
      <c r="M193" s="203"/>
      <c r="N193" s="204"/>
      <c r="O193" s="204"/>
      <c r="P193" s="205">
        <f>SUM(P194:P199)</f>
        <v>0</v>
      </c>
      <c r="Q193" s="204"/>
      <c r="R193" s="205">
        <f>SUM(R194:R199)</f>
        <v>0</v>
      </c>
      <c r="S193" s="204"/>
      <c r="T193" s="206">
        <f>SUM(T194:T199)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7" t="s">
        <v>81</v>
      </c>
      <c r="AT193" s="208" t="s">
        <v>72</v>
      </c>
      <c r="AU193" s="208" t="s">
        <v>81</v>
      </c>
      <c r="AY193" s="207" t="s">
        <v>115</v>
      </c>
      <c r="BK193" s="209">
        <f>SUM(BK194:BK199)</f>
        <v>0</v>
      </c>
    </row>
    <row r="194" s="2" customFormat="1" ht="16.5" customHeight="1">
      <c r="A194" s="35"/>
      <c r="B194" s="36"/>
      <c r="C194" s="212" t="s">
        <v>230</v>
      </c>
      <c r="D194" s="212" t="s">
        <v>117</v>
      </c>
      <c r="E194" s="213" t="s">
        <v>365</v>
      </c>
      <c r="F194" s="214" t="s">
        <v>366</v>
      </c>
      <c r="G194" s="215" t="s">
        <v>194</v>
      </c>
      <c r="H194" s="216">
        <v>4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38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121</v>
      </c>
      <c r="AT194" s="224" t="s">
        <v>117</v>
      </c>
      <c r="AU194" s="224" t="s">
        <v>83</v>
      </c>
      <c r="AY194" s="14" t="s">
        <v>115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81</v>
      </c>
      <c r="BK194" s="225">
        <f>ROUND(I194*H194,2)</f>
        <v>0</v>
      </c>
      <c r="BL194" s="14" t="s">
        <v>121</v>
      </c>
      <c r="BM194" s="224" t="s">
        <v>367</v>
      </c>
    </row>
    <row r="195" s="2" customFormat="1">
      <c r="A195" s="35"/>
      <c r="B195" s="36"/>
      <c r="C195" s="37"/>
      <c r="D195" s="226" t="s">
        <v>164</v>
      </c>
      <c r="E195" s="37"/>
      <c r="F195" s="227" t="s">
        <v>368</v>
      </c>
      <c r="G195" s="37"/>
      <c r="H195" s="37"/>
      <c r="I195" s="228"/>
      <c r="J195" s="37"/>
      <c r="K195" s="37"/>
      <c r="L195" s="41"/>
      <c r="M195" s="229"/>
      <c r="N195" s="230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164</v>
      </c>
      <c r="AU195" s="14" t="s">
        <v>83</v>
      </c>
    </row>
    <row r="196" s="2" customFormat="1" ht="16.5" customHeight="1">
      <c r="A196" s="35"/>
      <c r="B196" s="36"/>
      <c r="C196" s="212" t="s">
        <v>369</v>
      </c>
      <c r="D196" s="212" t="s">
        <v>117</v>
      </c>
      <c r="E196" s="213" t="s">
        <v>370</v>
      </c>
      <c r="F196" s="214" t="s">
        <v>371</v>
      </c>
      <c r="G196" s="215" t="s">
        <v>194</v>
      </c>
      <c r="H196" s="216">
        <v>2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38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121</v>
      </c>
      <c r="AT196" s="224" t="s">
        <v>117</v>
      </c>
      <c r="AU196" s="224" t="s">
        <v>83</v>
      </c>
      <c r="AY196" s="14" t="s">
        <v>115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81</v>
      </c>
      <c r="BK196" s="225">
        <f>ROUND(I196*H196,2)</f>
        <v>0</v>
      </c>
      <c r="BL196" s="14" t="s">
        <v>121</v>
      </c>
      <c r="BM196" s="224" t="s">
        <v>372</v>
      </c>
    </row>
    <row r="197" s="2" customFormat="1">
      <c r="A197" s="35"/>
      <c r="B197" s="36"/>
      <c r="C197" s="37"/>
      <c r="D197" s="226" t="s">
        <v>164</v>
      </c>
      <c r="E197" s="37"/>
      <c r="F197" s="227" t="s">
        <v>373</v>
      </c>
      <c r="G197" s="37"/>
      <c r="H197" s="37"/>
      <c r="I197" s="228"/>
      <c r="J197" s="37"/>
      <c r="K197" s="37"/>
      <c r="L197" s="41"/>
      <c r="M197" s="229"/>
      <c r="N197" s="230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164</v>
      </c>
      <c r="AU197" s="14" t="s">
        <v>83</v>
      </c>
    </row>
    <row r="198" s="2" customFormat="1" ht="16.5" customHeight="1">
      <c r="A198" s="35"/>
      <c r="B198" s="36"/>
      <c r="C198" s="212" t="s">
        <v>374</v>
      </c>
      <c r="D198" s="212" t="s">
        <v>117</v>
      </c>
      <c r="E198" s="213" t="s">
        <v>375</v>
      </c>
      <c r="F198" s="214" t="s">
        <v>376</v>
      </c>
      <c r="G198" s="215" t="s">
        <v>203</v>
      </c>
      <c r="H198" s="216">
        <v>1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38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121</v>
      </c>
      <c r="AT198" s="224" t="s">
        <v>117</v>
      </c>
      <c r="AU198" s="224" t="s">
        <v>83</v>
      </c>
      <c r="AY198" s="14" t="s">
        <v>115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81</v>
      </c>
      <c r="BK198" s="225">
        <f>ROUND(I198*H198,2)</f>
        <v>0</v>
      </c>
      <c r="BL198" s="14" t="s">
        <v>121</v>
      </c>
      <c r="BM198" s="224" t="s">
        <v>377</v>
      </c>
    </row>
    <row r="199" s="2" customFormat="1" ht="16.5" customHeight="1">
      <c r="A199" s="35"/>
      <c r="B199" s="36"/>
      <c r="C199" s="212" t="s">
        <v>378</v>
      </c>
      <c r="D199" s="212" t="s">
        <v>117</v>
      </c>
      <c r="E199" s="213" t="s">
        <v>379</v>
      </c>
      <c r="F199" s="214" t="s">
        <v>380</v>
      </c>
      <c r="G199" s="215" t="s">
        <v>203</v>
      </c>
      <c r="H199" s="216">
        <v>1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38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121</v>
      </c>
      <c r="AT199" s="224" t="s">
        <v>117</v>
      </c>
      <c r="AU199" s="224" t="s">
        <v>83</v>
      </c>
      <c r="AY199" s="14" t="s">
        <v>115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81</v>
      </c>
      <c r="BK199" s="225">
        <f>ROUND(I199*H199,2)</f>
        <v>0</v>
      </c>
      <c r="BL199" s="14" t="s">
        <v>121</v>
      </c>
      <c r="BM199" s="224" t="s">
        <v>381</v>
      </c>
    </row>
    <row r="200" s="12" customFormat="1" ht="25.92" customHeight="1">
      <c r="A200" s="12"/>
      <c r="B200" s="196"/>
      <c r="C200" s="197"/>
      <c r="D200" s="198" t="s">
        <v>72</v>
      </c>
      <c r="E200" s="199" t="s">
        <v>382</v>
      </c>
      <c r="F200" s="199" t="s">
        <v>383</v>
      </c>
      <c r="G200" s="197"/>
      <c r="H200" s="197"/>
      <c r="I200" s="200"/>
      <c r="J200" s="201">
        <f>BK200</f>
        <v>0</v>
      </c>
      <c r="K200" s="197"/>
      <c r="L200" s="202"/>
      <c r="M200" s="203"/>
      <c r="N200" s="204"/>
      <c r="O200" s="204"/>
      <c r="P200" s="205">
        <f>SUM(P201:P218)</f>
        <v>0</v>
      </c>
      <c r="Q200" s="204"/>
      <c r="R200" s="205">
        <f>SUM(R201:R218)</f>
        <v>0.00017369999999999999</v>
      </c>
      <c r="S200" s="204"/>
      <c r="T200" s="206">
        <f>SUM(T201:T218)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7" t="s">
        <v>133</v>
      </c>
      <c r="AT200" s="208" t="s">
        <v>72</v>
      </c>
      <c r="AU200" s="208" t="s">
        <v>73</v>
      </c>
      <c r="AY200" s="207" t="s">
        <v>115</v>
      </c>
      <c r="BK200" s="209">
        <f>SUM(BK201:BK218)</f>
        <v>0</v>
      </c>
    </row>
    <row r="201" s="2" customFormat="1" ht="16.5" customHeight="1">
      <c r="A201" s="35"/>
      <c r="B201" s="36"/>
      <c r="C201" s="212" t="s">
        <v>384</v>
      </c>
      <c r="D201" s="212" t="s">
        <v>117</v>
      </c>
      <c r="E201" s="213" t="s">
        <v>385</v>
      </c>
      <c r="F201" s="214" t="s">
        <v>386</v>
      </c>
      <c r="G201" s="215" t="s">
        <v>387</v>
      </c>
      <c r="H201" s="216">
        <v>1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38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388</v>
      </c>
      <c r="AT201" s="224" t="s">
        <v>117</v>
      </c>
      <c r="AU201" s="224" t="s">
        <v>81</v>
      </c>
      <c r="AY201" s="14" t="s">
        <v>115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81</v>
      </c>
      <c r="BK201" s="225">
        <f>ROUND(I201*H201,2)</f>
        <v>0</v>
      </c>
      <c r="BL201" s="14" t="s">
        <v>388</v>
      </c>
      <c r="BM201" s="224" t="s">
        <v>389</v>
      </c>
    </row>
    <row r="202" s="2" customFormat="1" ht="16.5" customHeight="1">
      <c r="A202" s="35"/>
      <c r="B202" s="36"/>
      <c r="C202" s="212" t="s">
        <v>390</v>
      </c>
      <c r="D202" s="212" t="s">
        <v>117</v>
      </c>
      <c r="E202" s="213" t="s">
        <v>391</v>
      </c>
      <c r="F202" s="214" t="s">
        <v>392</v>
      </c>
      <c r="G202" s="215" t="s">
        <v>387</v>
      </c>
      <c r="H202" s="216">
        <v>1</v>
      </c>
      <c r="I202" s="217"/>
      <c r="J202" s="218">
        <f>ROUND(I202*H202,2)</f>
        <v>0</v>
      </c>
      <c r="K202" s="219"/>
      <c r="L202" s="41"/>
      <c r="M202" s="220" t="s">
        <v>1</v>
      </c>
      <c r="N202" s="221" t="s">
        <v>38</v>
      </c>
      <c r="O202" s="88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4" t="s">
        <v>121</v>
      </c>
      <c r="AT202" s="224" t="s">
        <v>117</v>
      </c>
      <c r="AU202" s="224" t="s">
        <v>81</v>
      </c>
      <c r="AY202" s="14" t="s">
        <v>115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4" t="s">
        <v>81</v>
      </c>
      <c r="BK202" s="225">
        <f>ROUND(I202*H202,2)</f>
        <v>0</v>
      </c>
      <c r="BL202" s="14" t="s">
        <v>121</v>
      </c>
      <c r="BM202" s="224" t="s">
        <v>393</v>
      </c>
    </row>
    <row r="203" s="2" customFormat="1" ht="16.5" customHeight="1">
      <c r="A203" s="35"/>
      <c r="B203" s="36"/>
      <c r="C203" s="212" t="s">
        <v>394</v>
      </c>
      <c r="D203" s="212" t="s">
        <v>117</v>
      </c>
      <c r="E203" s="213" t="s">
        <v>395</v>
      </c>
      <c r="F203" s="214" t="s">
        <v>396</v>
      </c>
      <c r="G203" s="215" t="s">
        <v>387</v>
      </c>
      <c r="H203" s="216">
        <v>1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38</v>
      </c>
      <c r="O203" s="88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121</v>
      </c>
      <c r="AT203" s="224" t="s">
        <v>117</v>
      </c>
      <c r="AU203" s="224" t="s">
        <v>81</v>
      </c>
      <c r="AY203" s="14" t="s">
        <v>115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81</v>
      </c>
      <c r="BK203" s="225">
        <f>ROUND(I203*H203,2)</f>
        <v>0</v>
      </c>
      <c r="BL203" s="14" t="s">
        <v>121</v>
      </c>
      <c r="BM203" s="224" t="s">
        <v>397</v>
      </c>
    </row>
    <row r="204" s="2" customFormat="1" ht="16.5" customHeight="1">
      <c r="A204" s="35"/>
      <c r="B204" s="36"/>
      <c r="C204" s="212" t="s">
        <v>398</v>
      </c>
      <c r="D204" s="212" t="s">
        <v>117</v>
      </c>
      <c r="E204" s="213" t="s">
        <v>399</v>
      </c>
      <c r="F204" s="214" t="s">
        <v>400</v>
      </c>
      <c r="G204" s="215" t="s">
        <v>387</v>
      </c>
      <c r="H204" s="216">
        <v>1</v>
      </c>
      <c r="I204" s="217"/>
      <c r="J204" s="218">
        <f>ROUND(I204*H204,2)</f>
        <v>0</v>
      </c>
      <c r="K204" s="219"/>
      <c r="L204" s="41"/>
      <c r="M204" s="220" t="s">
        <v>1</v>
      </c>
      <c r="N204" s="221" t="s">
        <v>38</v>
      </c>
      <c r="O204" s="88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4" t="s">
        <v>121</v>
      </c>
      <c r="AT204" s="224" t="s">
        <v>117</v>
      </c>
      <c r="AU204" s="224" t="s">
        <v>81</v>
      </c>
      <c r="AY204" s="14" t="s">
        <v>115</v>
      </c>
      <c r="BE204" s="225">
        <f>IF(N204="základní",J204,0)</f>
        <v>0</v>
      </c>
      <c r="BF204" s="225">
        <f>IF(N204="snížená",J204,0)</f>
        <v>0</v>
      </c>
      <c r="BG204" s="225">
        <f>IF(N204="zákl. přenesená",J204,0)</f>
        <v>0</v>
      </c>
      <c r="BH204" s="225">
        <f>IF(N204="sníž. přenesená",J204,0)</f>
        <v>0</v>
      </c>
      <c r="BI204" s="225">
        <f>IF(N204="nulová",J204,0)</f>
        <v>0</v>
      </c>
      <c r="BJ204" s="14" t="s">
        <v>81</v>
      </c>
      <c r="BK204" s="225">
        <f>ROUND(I204*H204,2)</f>
        <v>0</v>
      </c>
      <c r="BL204" s="14" t="s">
        <v>121</v>
      </c>
      <c r="BM204" s="224" t="s">
        <v>401</v>
      </c>
    </row>
    <row r="205" s="2" customFormat="1" ht="16.5" customHeight="1">
      <c r="A205" s="35"/>
      <c r="B205" s="36"/>
      <c r="C205" s="212" t="s">
        <v>402</v>
      </c>
      <c r="D205" s="212" t="s">
        <v>117</v>
      </c>
      <c r="E205" s="213" t="s">
        <v>403</v>
      </c>
      <c r="F205" s="214" t="s">
        <v>404</v>
      </c>
      <c r="G205" s="215" t="s">
        <v>387</v>
      </c>
      <c r="H205" s="216">
        <v>1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38</v>
      </c>
      <c r="O205" s="88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121</v>
      </c>
      <c r="AT205" s="224" t="s">
        <v>117</v>
      </c>
      <c r="AU205" s="224" t="s">
        <v>81</v>
      </c>
      <c r="AY205" s="14" t="s">
        <v>115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81</v>
      </c>
      <c r="BK205" s="225">
        <f>ROUND(I205*H205,2)</f>
        <v>0</v>
      </c>
      <c r="BL205" s="14" t="s">
        <v>121</v>
      </c>
      <c r="BM205" s="224" t="s">
        <v>405</v>
      </c>
    </row>
    <row r="206" s="2" customFormat="1" ht="16.5" customHeight="1">
      <c r="A206" s="35"/>
      <c r="B206" s="36"/>
      <c r="C206" s="212" t="s">
        <v>406</v>
      </c>
      <c r="D206" s="212" t="s">
        <v>117</v>
      </c>
      <c r="E206" s="213" t="s">
        <v>407</v>
      </c>
      <c r="F206" s="214" t="s">
        <v>408</v>
      </c>
      <c r="G206" s="215" t="s">
        <v>387</v>
      </c>
      <c r="H206" s="216">
        <v>1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38</v>
      </c>
      <c r="O206" s="88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121</v>
      </c>
      <c r="AT206" s="224" t="s">
        <v>117</v>
      </c>
      <c r="AU206" s="224" t="s">
        <v>81</v>
      </c>
      <c r="AY206" s="14" t="s">
        <v>115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81</v>
      </c>
      <c r="BK206" s="225">
        <f>ROUND(I206*H206,2)</f>
        <v>0</v>
      </c>
      <c r="BL206" s="14" t="s">
        <v>121</v>
      </c>
      <c r="BM206" s="224" t="s">
        <v>409</v>
      </c>
    </row>
    <row r="207" s="2" customFormat="1">
      <c r="A207" s="35"/>
      <c r="B207" s="36"/>
      <c r="C207" s="37"/>
      <c r="D207" s="226" t="s">
        <v>164</v>
      </c>
      <c r="E207" s="37"/>
      <c r="F207" s="227" t="s">
        <v>410</v>
      </c>
      <c r="G207" s="37"/>
      <c r="H207" s="37"/>
      <c r="I207" s="228"/>
      <c r="J207" s="37"/>
      <c r="K207" s="37"/>
      <c r="L207" s="41"/>
      <c r="M207" s="229"/>
      <c r="N207" s="230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164</v>
      </c>
      <c r="AU207" s="14" t="s">
        <v>81</v>
      </c>
    </row>
    <row r="208" s="2" customFormat="1" ht="16.5" customHeight="1">
      <c r="A208" s="35"/>
      <c r="B208" s="36"/>
      <c r="C208" s="212" t="s">
        <v>411</v>
      </c>
      <c r="D208" s="212" t="s">
        <v>117</v>
      </c>
      <c r="E208" s="213" t="s">
        <v>412</v>
      </c>
      <c r="F208" s="214" t="s">
        <v>413</v>
      </c>
      <c r="G208" s="215" t="s">
        <v>387</v>
      </c>
      <c r="H208" s="216">
        <v>1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38</v>
      </c>
      <c r="O208" s="88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388</v>
      </c>
      <c r="AT208" s="224" t="s">
        <v>117</v>
      </c>
      <c r="AU208" s="224" t="s">
        <v>81</v>
      </c>
      <c r="AY208" s="14" t="s">
        <v>115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81</v>
      </c>
      <c r="BK208" s="225">
        <f>ROUND(I208*H208,2)</f>
        <v>0</v>
      </c>
      <c r="BL208" s="14" t="s">
        <v>388</v>
      </c>
      <c r="BM208" s="224" t="s">
        <v>414</v>
      </c>
    </row>
    <row r="209" s="2" customFormat="1">
      <c r="A209" s="35"/>
      <c r="B209" s="36"/>
      <c r="C209" s="37"/>
      <c r="D209" s="226" t="s">
        <v>164</v>
      </c>
      <c r="E209" s="37"/>
      <c r="F209" s="227" t="s">
        <v>415</v>
      </c>
      <c r="G209" s="37"/>
      <c r="H209" s="37"/>
      <c r="I209" s="228"/>
      <c r="J209" s="37"/>
      <c r="K209" s="37"/>
      <c r="L209" s="41"/>
      <c r="M209" s="229"/>
      <c r="N209" s="230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164</v>
      </c>
      <c r="AU209" s="14" t="s">
        <v>81</v>
      </c>
    </row>
    <row r="210" s="2" customFormat="1" ht="16.5" customHeight="1">
      <c r="A210" s="35"/>
      <c r="B210" s="36"/>
      <c r="C210" s="212" t="s">
        <v>416</v>
      </c>
      <c r="D210" s="212" t="s">
        <v>117</v>
      </c>
      <c r="E210" s="213" t="s">
        <v>417</v>
      </c>
      <c r="F210" s="214" t="s">
        <v>418</v>
      </c>
      <c r="G210" s="215" t="s">
        <v>387</v>
      </c>
      <c r="H210" s="216">
        <v>1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38</v>
      </c>
      <c r="O210" s="88"/>
      <c r="P210" s="222">
        <f>O210*H210</f>
        <v>0</v>
      </c>
      <c r="Q210" s="222">
        <v>0</v>
      </c>
      <c r="R210" s="222">
        <f>Q210*H210</f>
        <v>0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121</v>
      </c>
      <c r="AT210" s="224" t="s">
        <v>117</v>
      </c>
      <c r="AU210" s="224" t="s">
        <v>81</v>
      </c>
      <c r="AY210" s="14" t="s">
        <v>115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81</v>
      </c>
      <c r="BK210" s="225">
        <f>ROUND(I210*H210,2)</f>
        <v>0</v>
      </c>
      <c r="BL210" s="14" t="s">
        <v>121</v>
      </c>
      <c r="BM210" s="224" t="s">
        <v>419</v>
      </c>
    </row>
    <row r="211" s="2" customFormat="1" ht="16.5" customHeight="1">
      <c r="A211" s="35"/>
      <c r="B211" s="36"/>
      <c r="C211" s="212" t="s">
        <v>420</v>
      </c>
      <c r="D211" s="212" t="s">
        <v>117</v>
      </c>
      <c r="E211" s="213" t="s">
        <v>421</v>
      </c>
      <c r="F211" s="214" t="s">
        <v>422</v>
      </c>
      <c r="G211" s="215" t="s">
        <v>387</v>
      </c>
      <c r="H211" s="216">
        <v>1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38</v>
      </c>
      <c r="O211" s="88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121</v>
      </c>
      <c r="AT211" s="224" t="s">
        <v>117</v>
      </c>
      <c r="AU211" s="224" t="s">
        <v>81</v>
      </c>
      <c r="AY211" s="14" t="s">
        <v>115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81</v>
      </c>
      <c r="BK211" s="225">
        <f>ROUND(I211*H211,2)</f>
        <v>0</v>
      </c>
      <c r="BL211" s="14" t="s">
        <v>121</v>
      </c>
      <c r="BM211" s="224" t="s">
        <v>423</v>
      </c>
    </row>
    <row r="212" s="2" customFormat="1" ht="16.5" customHeight="1">
      <c r="A212" s="35"/>
      <c r="B212" s="36"/>
      <c r="C212" s="212" t="s">
        <v>424</v>
      </c>
      <c r="D212" s="212" t="s">
        <v>117</v>
      </c>
      <c r="E212" s="213" t="s">
        <v>425</v>
      </c>
      <c r="F212" s="214" t="s">
        <v>426</v>
      </c>
      <c r="G212" s="215" t="s">
        <v>387</v>
      </c>
      <c r="H212" s="216">
        <v>1</v>
      </c>
      <c r="I212" s="217"/>
      <c r="J212" s="218">
        <f>ROUND(I212*H212,2)</f>
        <v>0</v>
      </c>
      <c r="K212" s="219"/>
      <c r="L212" s="41"/>
      <c r="M212" s="220" t="s">
        <v>1</v>
      </c>
      <c r="N212" s="221" t="s">
        <v>38</v>
      </c>
      <c r="O212" s="88"/>
      <c r="P212" s="222">
        <f>O212*H212</f>
        <v>0</v>
      </c>
      <c r="Q212" s="222">
        <v>0</v>
      </c>
      <c r="R212" s="222">
        <f>Q212*H212</f>
        <v>0</v>
      </c>
      <c r="S212" s="222">
        <v>0</v>
      </c>
      <c r="T212" s="223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4" t="s">
        <v>121</v>
      </c>
      <c r="AT212" s="224" t="s">
        <v>117</v>
      </c>
      <c r="AU212" s="224" t="s">
        <v>81</v>
      </c>
      <c r="AY212" s="14" t="s">
        <v>115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4" t="s">
        <v>81</v>
      </c>
      <c r="BK212" s="225">
        <f>ROUND(I212*H212,2)</f>
        <v>0</v>
      </c>
      <c r="BL212" s="14" t="s">
        <v>121</v>
      </c>
      <c r="BM212" s="224" t="s">
        <v>427</v>
      </c>
    </row>
    <row r="213" s="2" customFormat="1" ht="16.5" customHeight="1">
      <c r="A213" s="35"/>
      <c r="B213" s="36"/>
      <c r="C213" s="212" t="s">
        <v>428</v>
      </c>
      <c r="D213" s="212" t="s">
        <v>117</v>
      </c>
      <c r="E213" s="213" t="s">
        <v>429</v>
      </c>
      <c r="F213" s="214" t="s">
        <v>430</v>
      </c>
      <c r="G213" s="215" t="s">
        <v>387</v>
      </c>
      <c r="H213" s="216">
        <v>1</v>
      </c>
      <c r="I213" s="217"/>
      <c r="J213" s="218">
        <f>ROUND(I213*H213,2)</f>
        <v>0</v>
      </c>
      <c r="K213" s="219"/>
      <c r="L213" s="41"/>
      <c r="M213" s="220" t="s">
        <v>1</v>
      </c>
      <c r="N213" s="221" t="s">
        <v>38</v>
      </c>
      <c r="O213" s="88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121</v>
      </c>
      <c r="AT213" s="224" t="s">
        <v>117</v>
      </c>
      <c r="AU213" s="224" t="s">
        <v>81</v>
      </c>
      <c r="AY213" s="14" t="s">
        <v>115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81</v>
      </c>
      <c r="BK213" s="225">
        <f>ROUND(I213*H213,2)</f>
        <v>0</v>
      </c>
      <c r="BL213" s="14" t="s">
        <v>121</v>
      </c>
      <c r="BM213" s="224" t="s">
        <v>431</v>
      </c>
    </row>
    <row r="214" s="2" customFormat="1" ht="16.5" customHeight="1">
      <c r="A214" s="35"/>
      <c r="B214" s="36"/>
      <c r="C214" s="212" t="s">
        <v>432</v>
      </c>
      <c r="D214" s="212" t="s">
        <v>117</v>
      </c>
      <c r="E214" s="213" t="s">
        <v>433</v>
      </c>
      <c r="F214" s="214" t="s">
        <v>434</v>
      </c>
      <c r="G214" s="215" t="s">
        <v>387</v>
      </c>
      <c r="H214" s="216">
        <v>1</v>
      </c>
      <c r="I214" s="217"/>
      <c r="J214" s="218">
        <f>ROUND(I214*H214,2)</f>
        <v>0</v>
      </c>
      <c r="K214" s="219"/>
      <c r="L214" s="41"/>
      <c r="M214" s="220" t="s">
        <v>1</v>
      </c>
      <c r="N214" s="221" t="s">
        <v>38</v>
      </c>
      <c r="O214" s="88"/>
      <c r="P214" s="222">
        <f>O214*H214</f>
        <v>0</v>
      </c>
      <c r="Q214" s="222">
        <v>0</v>
      </c>
      <c r="R214" s="222">
        <f>Q214*H214</f>
        <v>0</v>
      </c>
      <c r="S214" s="222">
        <v>0</v>
      </c>
      <c r="T214" s="22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4" t="s">
        <v>121</v>
      </c>
      <c r="AT214" s="224" t="s">
        <v>117</v>
      </c>
      <c r="AU214" s="224" t="s">
        <v>81</v>
      </c>
      <c r="AY214" s="14" t="s">
        <v>115</v>
      </c>
      <c r="BE214" s="225">
        <f>IF(N214="základní",J214,0)</f>
        <v>0</v>
      </c>
      <c r="BF214" s="225">
        <f>IF(N214="snížená",J214,0)</f>
        <v>0</v>
      </c>
      <c r="BG214" s="225">
        <f>IF(N214="zákl. přenesená",J214,0)</f>
        <v>0</v>
      </c>
      <c r="BH214" s="225">
        <f>IF(N214="sníž. přenesená",J214,0)</f>
        <v>0</v>
      </c>
      <c r="BI214" s="225">
        <f>IF(N214="nulová",J214,0)</f>
        <v>0</v>
      </c>
      <c r="BJ214" s="14" t="s">
        <v>81</v>
      </c>
      <c r="BK214" s="225">
        <f>ROUND(I214*H214,2)</f>
        <v>0</v>
      </c>
      <c r="BL214" s="14" t="s">
        <v>121</v>
      </c>
      <c r="BM214" s="224" t="s">
        <v>435</v>
      </c>
    </row>
    <row r="215" s="2" customFormat="1" ht="24.15" customHeight="1">
      <c r="A215" s="35"/>
      <c r="B215" s="36"/>
      <c r="C215" s="212" t="s">
        <v>204</v>
      </c>
      <c r="D215" s="212" t="s">
        <v>117</v>
      </c>
      <c r="E215" s="213" t="s">
        <v>436</v>
      </c>
      <c r="F215" s="214" t="s">
        <v>437</v>
      </c>
      <c r="G215" s="215" t="s">
        <v>438</v>
      </c>
      <c r="H215" s="216">
        <v>0.089999999999999997</v>
      </c>
      <c r="I215" s="217"/>
      <c r="J215" s="218">
        <f>ROUND(I215*H215,2)</f>
        <v>0</v>
      </c>
      <c r="K215" s="219"/>
      <c r="L215" s="41"/>
      <c r="M215" s="220" t="s">
        <v>1</v>
      </c>
      <c r="N215" s="221" t="s">
        <v>38</v>
      </c>
      <c r="O215" s="88"/>
      <c r="P215" s="222">
        <f>O215*H215</f>
        <v>0</v>
      </c>
      <c r="Q215" s="222">
        <v>0.0019300000000000001</v>
      </c>
      <c r="R215" s="222">
        <f>Q215*H215</f>
        <v>0.00017369999999999999</v>
      </c>
      <c r="S215" s="222">
        <v>0</v>
      </c>
      <c r="T215" s="223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4" t="s">
        <v>204</v>
      </c>
      <c r="AT215" s="224" t="s">
        <v>117</v>
      </c>
      <c r="AU215" s="224" t="s">
        <v>81</v>
      </c>
      <c r="AY215" s="14" t="s">
        <v>115</v>
      </c>
      <c r="BE215" s="225">
        <f>IF(N215="základní",J215,0)</f>
        <v>0</v>
      </c>
      <c r="BF215" s="225">
        <f>IF(N215="snížená",J215,0)</f>
        <v>0</v>
      </c>
      <c r="BG215" s="225">
        <f>IF(N215="zákl. přenesená",J215,0)</f>
        <v>0</v>
      </c>
      <c r="BH215" s="225">
        <f>IF(N215="sníž. přenesená",J215,0)</f>
        <v>0</v>
      </c>
      <c r="BI215" s="225">
        <f>IF(N215="nulová",J215,0)</f>
        <v>0</v>
      </c>
      <c r="BJ215" s="14" t="s">
        <v>81</v>
      </c>
      <c r="BK215" s="225">
        <f>ROUND(I215*H215,2)</f>
        <v>0</v>
      </c>
      <c r="BL215" s="14" t="s">
        <v>204</v>
      </c>
      <c r="BM215" s="224" t="s">
        <v>439</v>
      </c>
    </row>
    <row r="216" s="2" customFormat="1" ht="16.5" customHeight="1">
      <c r="A216" s="35"/>
      <c r="B216" s="36"/>
      <c r="C216" s="212" t="s">
        <v>440</v>
      </c>
      <c r="D216" s="212" t="s">
        <v>117</v>
      </c>
      <c r="E216" s="213" t="s">
        <v>441</v>
      </c>
      <c r="F216" s="214" t="s">
        <v>442</v>
      </c>
      <c r="G216" s="215" t="s">
        <v>203</v>
      </c>
      <c r="H216" s="216">
        <v>1</v>
      </c>
      <c r="I216" s="217"/>
      <c r="J216" s="218">
        <f>ROUND(I216*H216,2)</f>
        <v>0</v>
      </c>
      <c r="K216" s="219"/>
      <c r="L216" s="41"/>
      <c r="M216" s="220" t="s">
        <v>1</v>
      </c>
      <c r="N216" s="221" t="s">
        <v>38</v>
      </c>
      <c r="O216" s="88"/>
      <c r="P216" s="222">
        <f>O216*H216</f>
        <v>0</v>
      </c>
      <c r="Q216" s="222">
        <v>0</v>
      </c>
      <c r="R216" s="222">
        <f>Q216*H216</f>
        <v>0</v>
      </c>
      <c r="S216" s="222">
        <v>0</v>
      </c>
      <c r="T216" s="22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4" t="s">
        <v>121</v>
      </c>
      <c r="AT216" s="224" t="s">
        <v>117</v>
      </c>
      <c r="AU216" s="224" t="s">
        <v>81</v>
      </c>
      <c r="AY216" s="14" t="s">
        <v>115</v>
      </c>
      <c r="BE216" s="225">
        <f>IF(N216="základní",J216,0)</f>
        <v>0</v>
      </c>
      <c r="BF216" s="225">
        <f>IF(N216="snížená",J216,0)</f>
        <v>0</v>
      </c>
      <c r="BG216" s="225">
        <f>IF(N216="zákl. přenesená",J216,0)</f>
        <v>0</v>
      </c>
      <c r="BH216" s="225">
        <f>IF(N216="sníž. přenesená",J216,0)</f>
        <v>0</v>
      </c>
      <c r="BI216" s="225">
        <f>IF(N216="nulová",J216,0)</f>
        <v>0</v>
      </c>
      <c r="BJ216" s="14" t="s">
        <v>81</v>
      </c>
      <c r="BK216" s="225">
        <f>ROUND(I216*H216,2)</f>
        <v>0</v>
      </c>
      <c r="BL216" s="14" t="s">
        <v>121</v>
      </c>
      <c r="BM216" s="224" t="s">
        <v>443</v>
      </c>
    </row>
    <row r="217" s="2" customFormat="1">
      <c r="A217" s="35"/>
      <c r="B217" s="36"/>
      <c r="C217" s="37"/>
      <c r="D217" s="226" t="s">
        <v>164</v>
      </c>
      <c r="E217" s="37"/>
      <c r="F217" s="227" t="s">
        <v>444</v>
      </c>
      <c r="G217" s="37"/>
      <c r="H217" s="37"/>
      <c r="I217" s="228"/>
      <c r="J217" s="37"/>
      <c r="K217" s="37"/>
      <c r="L217" s="41"/>
      <c r="M217" s="229"/>
      <c r="N217" s="230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164</v>
      </c>
      <c r="AU217" s="14" t="s">
        <v>81</v>
      </c>
    </row>
    <row r="218" s="2" customFormat="1" ht="16.5" customHeight="1">
      <c r="A218" s="35"/>
      <c r="B218" s="36"/>
      <c r="C218" s="212" t="s">
        <v>445</v>
      </c>
      <c r="D218" s="212" t="s">
        <v>117</v>
      </c>
      <c r="E218" s="213" t="s">
        <v>446</v>
      </c>
      <c r="F218" s="214" t="s">
        <v>447</v>
      </c>
      <c r="G218" s="215" t="s">
        <v>203</v>
      </c>
      <c r="H218" s="216">
        <v>1</v>
      </c>
      <c r="I218" s="217"/>
      <c r="J218" s="218">
        <f>ROUND(I218*H218,2)</f>
        <v>0</v>
      </c>
      <c r="K218" s="219"/>
      <c r="L218" s="41"/>
      <c r="M218" s="242" t="s">
        <v>1</v>
      </c>
      <c r="N218" s="243" t="s">
        <v>38</v>
      </c>
      <c r="O218" s="244"/>
      <c r="P218" s="245">
        <f>O218*H218</f>
        <v>0</v>
      </c>
      <c r="Q218" s="245">
        <v>0</v>
      </c>
      <c r="R218" s="245">
        <f>Q218*H218</f>
        <v>0</v>
      </c>
      <c r="S218" s="245">
        <v>0</v>
      </c>
      <c r="T218" s="24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4" t="s">
        <v>121</v>
      </c>
      <c r="AT218" s="224" t="s">
        <v>117</v>
      </c>
      <c r="AU218" s="224" t="s">
        <v>81</v>
      </c>
      <c r="AY218" s="14" t="s">
        <v>115</v>
      </c>
      <c r="BE218" s="225">
        <f>IF(N218="základní",J218,0)</f>
        <v>0</v>
      </c>
      <c r="BF218" s="225">
        <f>IF(N218="snížená",J218,0)</f>
        <v>0</v>
      </c>
      <c r="BG218" s="225">
        <f>IF(N218="zákl. přenesená",J218,0)</f>
        <v>0</v>
      </c>
      <c r="BH218" s="225">
        <f>IF(N218="sníž. přenesená",J218,0)</f>
        <v>0</v>
      </c>
      <c r="BI218" s="225">
        <f>IF(N218="nulová",J218,0)</f>
        <v>0</v>
      </c>
      <c r="BJ218" s="14" t="s">
        <v>81</v>
      </c>
      <c r="BK218" s="225">
        <f>ROUND(I218*H218,2)</f>
        <v>0</v>
      </c>
      <c r="BL218" s="14" t="s">
        <v>121</v>
      </c>
      <c r="BM218" s="224" t="s">
        <v>448</v>
      </c>
    </row>
    <row r="219" s="2" customFormat="1" ht="6.96" customHeight="1">
      <c r="A219" s="35"/>
      <c r="B219" s="63"/>
      <c r="C219" s="64"/>
      <c r="D219" s="64"/>
      <c r="E219" s="64"/>
      <c r="F219" s="64"/>
      <c r="G219" s="64"/>
      <c r="H219" s="64"/>
      <c r="I219" s="64"/>
      <c r="J219" s="64"/>
      <c r="K219" s="64"/>
      <c r="L219" s="41"/>
      <c r="M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</row>
  </sheetData>
  <sheetProtection sheet="1" autoFilter="0" formatColumns="0" formatRows="0" objects="1" scenarios="1" spinCount="100000" saltValue="6jRifO1Unc79i75KQtiuTl8d06eUITXyJ/DlNYpzgj5pWqSE2D2UcGI/VW1xPzzrgaanuqsV+eOLiC1Be/tD4g==" hashValue="Sya//+vVDgDucLSWl/cdho5MRvZfige2KVur6xkazVsIDQpTjg7rXRpGA6Bfbf694bHmLQ56ZOXswnKg68NaEw==" algorithmName="SHA-512" password="CC35"/>
  <autoFilter ref="C123:K21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DESKTOP-PHAMV49\petrw</dc:creator>
  <cp:lastModifiedBy>DESKTOP-PHAMV49\petrw</cp:lastModifiedBy>
  <dcterms:created xsi:type="dcterms:W3CDTF">2022-05-30T11:45:09Z</dcterms:created>
  <dcterms:modified xsi:type="dcterms:W3CDTF">2022-05-30T11:45:13Z</dcterms:modified>
</cp:coreProperties>
</file>