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~1.OBA\AppData\Local\Temp\_tc\"/>
    </mc:Choice>
  </mc:AlternateContent>
  <workbookProtection workbookAlgorithmName="SHA-512" workbookHashValue="XUohfX6dJaAo4/SA4E3RbMnfCnrTL0qUIu1gAIXLViCIuqsnnzK9UQyW9XXmCbHv86CxVcupCk1z6qDfSYb3dQ==" workbookSaltValue="eFovFoXtyii62N5VYENbEw==" workbookSpinCount="100000" lockStructure="1"/>
  <bookViews>
    <workbookView xWindow="0" yWindow="0" windowWidth="28800" windowHeight="12435" activeTab="4"/>
  </bookViews>
  <sheets>
    <sheet name="Pokyny pro vyplnění" sheetId="11" r:id="rId1"/>
    <sheet name="Stavba" sheetId="1" r:id="rId2"/>
    <sheet name="VzorPolozky" sheetId="10" state="hidden" r:id="rId3"/>
    <sheet name="ON + VN ON + VN Naklady" sheetId="12" r:id="rId4"/>
    <sheet name="IO 03 IO 03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'IO 03 IO 03 Pol'!$1:$7</definedName>
    <definedName name="_xlnm.Print_Titles" localSheetId="3">'ON + VN ON + VN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'IO 03 IO 03 Pol'!$A$1:$X$331</definedName>
    <definedName name="_xlnm.Print_Area" localSheetId="3">'ON + VN ON + VN Naklady'!$A$1:$X$42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6" i="13" l="1"/>
  <c r="Q12" i="13" l="1"/>
  <c r="O12" i="13"/>
  <c r="K12" i="13"/>
  <c r="I12" i="13"/>
  <c r="G12" i="13"/>
  <c r="M12" i="13" s="1"/>
  <c r="BA310" i="13" l="1"/>
  <c r="BA296" i="13"/>
  <c r="BA223" i="13"/>
  <c r="BA222" i="13"/>
  <c r="BA187" i="13"/>
  <c r="BA184" i="13"/>
  <c r="BA183" i="13"/>
  <c r="BA182" i="13"/>
  <c r="BA167" i="13"/>
  <c r="BA164" i="13"/>
  <c r="BA155" i="13"/>
  <c r="BA126" i="13"/>
  <c r="BA109" i="13"/>
  <c r="BA77" i="13"/>
  <c r="BA63" i="13"/>
  <c r="BA50" i="13"/>
  <c r="BA47" i="13"/>
  <c r="BA34" i="13"/>
  <c r="BA31" i="13"/>
  <c r="BA27" i="13"/>
  <c r="BA24" i="13"/>
  <c r="BA21" i="13"/>
  <c r="BA18" i="13"/>
  <c r="BA15" i="13"/>
  <c r="BA10" i="13"/>
  <c r="G9" i="13"/>
  <c r="M9" i="13" s="1"/>
  <c r="I9" i="13"/>
  <c r="K9" i="13"/>
  <c r="O9" i="13"/>
  <c r="Q9" i="13"/>
  <c r="V9" i="13"/>
  <c r="G14" i="13"/>
  <c r="M14" i="13" s="1"/>
  <c r="I14" i="13"/>
  <c r="K14" i="13"/>
  <c r="O14" i="13"/>
  <c r="Q14" i="13"/>
  <c r="V14" i="13"/>
  <c r="G17" i="13"/>
  <c r="I17" i="13"/>
  <c r="K17" i="13"/>
  <c r="O17" i="13"/>
  <c r="Q17" i="13"/>
  <c r="V17" i="13"/>
  <c r="G20" i="13"/>
  <c r="M20" i="13" s="1"/>
  <c r="I20" i="13"/>
  <c r="K20" i="13"/>
  <c r="O20" i="13"/>
  <c r="Q20" i="13"/>
  <c r="V20" i="13"/>
  <c r="G23" i="13"/>
  <c r="M23" i="13" s="1"/>
  <c r="I23" i="13"/>
  <c r="K23" i="13"/>
  <c r="O23" i="13"/>
  <c r="Q23" i="13"/>
  <c r="V23" i="13"/>
  <c r="G26" i="13"/>
  <c r="M26" i="13" s="1"/>
  <c r="I26" i="13"/>
  <c r="K26" i="13"/>
  <c r="O26" i="13"/>
  <c r="Q26" i="13"/>
  <c r="V26" i="13"/>
  <c r="G30" i="13"/>
  <c r="M30" i="13" s="1"/>
  <c r="I30" i="13"/>
  <c r="K30" i="13"/>
  <c r="O30" i="13"/>
  <c r="Q30" i="13"/>
  <c r="V30" i="13"/>
  <c r="G33" i="13"/>
  <c r="M33" i="13" s="1"/>
  <c r="I33" i="13"/>
  <c r="K33" i="13"/>
  <c r="O33" i="13"/>
  <c r="Q33" i="13"/>
  <c r="V33" i="13"/>
  <c r="G46" i="13"/>
  <c r="M46" i="13" s="1"/>
  <c r="I46" i="13"/>
  <c r="K46" i="13"/>
  <c r="O46" i="13"/>
  <c r="Q46" i="13"/>
  <c r="V46" i="13"/>
  <c r="G49" i="13"/>
  <c r="M49" i="13" s="1"/>
  <c r="I49" i="13"/>
  <c r="K49" i="13"/>
  <c r="O49" i="13"/>
  <c r="Q49" i="13"/>
  <c r="V49" i="13"/>
  <c r="G62" i="13"/>
  <c r="M62" i="13" s="1"/>
  <c r="I62" i="13"/>
  <c r="K62" i="13"/>
  <c r="O62" i="13"/>
  <c r="Q62" i="13"/>
  <c r="V62" i="13"/>
  <c r="G65" i="13"/>
  <c r="M65" i="13" s="1"/>
  <c r="I65" i="13"/>
  <c r="K65" i="13"/>
  <c r="O65" i="13"/>
  <c r="Q65" i="13"/>
  <c r="V65" i="13"/>
  <c r="G73" i="13"/>
  <c r="M73" i="13" s="1"/>
  <c r="I73" i="13"/>
  <c r="K73" i="13"/>
  <c r="O73" i="13"/>
  <c r="Q73" i="13"/>
  <c r="V73" i="13"/>
  <c r="G76" i="13"/>
  <c r="M76" i="13" s="1"/>
  <c r="I76" i="13"/>
  <c r="K76" i="13"/>
  <c r="O76" i="13"/>
  <c r="Q76" i="13"/>
  <c r="V76" i="13"/>
  <c r="G84" i="13"/>
  <c r="M84" i="13" s="1"/>
  <c r="I84" i="13"/>
  <c r="K84" i="13"/>
  <c r="O84" i="13"/>
  <c r="Q84" i="13"/>
  <c r="V84" i="13"/>
  <c r="G92" i="13"/>
  <c r="M92" i="13" s="1"/>
  <c r="I92" i="13"/>
  <c r="K92" i="13"/>
  <c r="O92" i="13"/>
  <c r="Q92" i="13"/>
  <c r="V92" i="13"/>
  <c r="G94" i="13"/>
  <c r="M94" i="13" s="1"/>
  <c r="I94" i="13"/>
  <c r="K94" i="13"/>
  <c r="O94" i="13"/>
  <c r="Q94" i="13"/>
  <c r="V94" i="13"/>
  <c r="G96" i="13"/>
  <c r="M96" i="13" s="1"/>
  <c r="I96" i="13"/>
  <c r="K96" i="13"/>
  <c r="O96" i="13"/>
  <c r="Q96" i="13"/>
  <c r="V96" i="13"/>
  <c r="G108" i="13"/>
  <c r="M108" i="13" s="1"/>
  <c r="I108" i="13"/>
  <c r="K108" i="13"/>
  <c r="O108" i="13"/>
  <c r="Q108" i="13"/>
  <c r="V108" i="13"/>
  <c r="G112" i="13"/>
  <c r="M112" i="13" s="1"/>
  <c r="I112" i="13"/>
  <c r="K112" i="13"/>
  <c r="O112" i="13"/>
  <c r="Q112" i="13"/>
  <c r="V112" i="13"/>
  <c r="G116" i="13"/>
  <c r="M116" i="13" s="1"/>
  <c r="I116" i="13"/>
  <c r="K116" i="13"/>
  <c r="O116" i="13"/>
  <c r="Q116" i="13"/>
  <c r="V116" i="13"/>
  <c r="G118" i="13"/>
  <c r="M118" i="13" s="1"/>
  <c r="I118" i="13"/>
  <c r="K118" i="13"/>
  <c r="O118" i="13"/>
  <c r="Q118" i="13"/>
  <c r="V118" i="13"/>
  <c r="G121" i="13"/>
  <c r="I121" i="13"/>
  <c r="K121" i="13"/>
  <c r="M121" i="13"/>
  <c r="O121" i="13"/>
  <c r="Q121" i="13"/>
  <c r="V121" i="13"/>
  <c r="G124" i="13"/>
  <c r="I58" i="1" s="1"/>
  <c r="G125" i="13"/>
  <c r="M125" i="13" s="1"/>
  <c r="M124" i="13" s="1"/>
  <c r="I125" i="13"/>
  <c r="I124" i="13" s="1"/>
  <c r="K125" i="13"/>
  <c r="K124" i="13" s="1"/>
  <c r="O125" i="13"/>
  <c r="O124" i="13" s="1"/>
  <c r="Q125" i="13"/>
  <c r="Q124" i="13" s="1"/>
  <c r="V125" i="13"/>
  <c r="V124" i="13" s="1"/>
  <c r="G130" i="13"/>
  <c r="M130" i="13" s="1"/>
  <c r="M129" i="13" s="1"/>
  <c r="I130" i="13"/>
  <c r="I129" i="13" s="1"/>
  <c r="K130" i="13"/>
  <c r="K129" i="13" s="1"/>
  <c r="O130" i="13"/>
  <c r="O129" i="13" s="1"/>
  <c r="Q130" i="13"/>
  <c r="Q129" i="13" s="1"/>
  <c r="V130" i="13"/>
  <c r="V129" i="13" s="1"/>
  <c r="G137" i="13"/>
  <c r="I137" i="13"/>
  <c r="K137" i="13"/>
  <c r="M137" i="13"/>
  <c r="O137" i="13"/>
  <c r="Q137" i="13"/>
  <c r="V137" i="13"/>
  <c r="G141" i="13"/>
  <c r="M141" i="13" s="1"/>
  <c r="I141" i="13"/>
  <c r="K141" i="13"/>
  <c r="O141" i="13"/>
  <c r="Q141" i="13"/>
  <c r="V141" i="13"/>
  <c r="G145" i="13"/>
  <c r="M145" i="13" s="1"/>
  <c r="I145" i="13"/>
  <c r="K145" i="13"/>
  <c r="O145" i="13"/>
  <c r="Q145" i="13"/>
  <c r="V145" i="13"/>
  <c r="G150" i="13"/>
  <c r="M150" i="13" s="1"/>
  <c r="I150" i="13"/>
  <c r="K150" i="13"/>
  <c r="O150" i="13"/>
  <c r="Q150" i="13"/>
  <c r="V150" i="13"/>
  <c r="G154" i="13"/>
  <c r="M154" i="13" s="1"/>
  <c r="I154" i="13"/>
  <c r="K154" i="13"/>
  <c r="O154" i="13"/>
  <c r="Q154" i="13"/>
  <c r="V154" i="13"/>
  <c r="G163" i="13"/>
  <c r="M163" i="13" s="1"/>
  <c r="I163" i="13"/>
  <c r="K163" i="13"/>
  <c r="O163" i="13"/>
  <c r="Q163" i="13"/>
  <c r="V163" i="13"/>
  <c r="G166" i="13"/>
  <c r="M166" i="13" s="1"/>
  <c r="I166" i="13"/>
  <c r="K166" i="13"/>
  <c r="O166" i="13"/>
  <c r="Q166" i="13"/>
  <c r="V166" i="13"/>
  <c r="G169" i="13"/>
  <c r="M169" i="13" s="1"/>
  <c r="I169" i="13"/>
  <c r="K169" i="13"/>
  <c r="O169" i="13"/>
  <c r="Q169" i="13"/>
  <c r="V169" i="13"/>
  <c r="G171" i="13"/>
  <c r="M171" i="13" s="1"/>
  <c r="I171" i="13"/>
  <c r="K171" i="13"/>
  <c r="O171" i="13"/>
  <c r="Q171" i="13"/>
  <c r="V171" i="13"/>
  <c r="G175" i="13"/>
  <c r="M175" i="13" s="1"/>
  <c r="I175" i="13"/>
  <c r="K175" i="13"/>
  <c r="O175" i="13"/>
  <c r="Q175" i="13"/>
  <c r="V175" i="13"/>
  <c r="G179" i="13"/>
  <c r="M179" i="13" s="1"/>
  <c r="I179" i="13"/>
  <c r="K179" i="13"/>
  <c r="O179" i="13"/>
  <c r="Q179" i="13"/>
  <c r="V179" i="13"/>
  <c r="G186" i="13"/>
  <c r="M186" i="13" s="1"/>
  <c r="I186" i="13"/>
  <c r="K186" i="13"/>
  <c r="O186" i="13"/>
  <c r="Q186" i="13"/>
  <c r="V186" i="13"/>
  <c r="G190" i="13"/>
  <c r="M190" i="13" s="1"/>
  <c r="I190" i="13"/>
  <c r="K190" i="13"/>
  <c r="O190" i="13"/>
  <c r="Q190" i="13"/>
  <c r="V190" i="13"/>
  <c r="G194" i="13"/>
  <c r="M194" i="13" s="1"/>
  <c r="I194" i="13"/>
  <c r="K194" i="13"/>
  <c r="O194" i="13"/>
  <c r="Q194" i="13"/>
  <c r="V194" i="13"/>
  <c r="G198" i="13"/>
  <c r="M198" i="13" s="1"/>
  <c r="I198" i="13"/>
  <c r="K198" i="13"/>
  <c r="O198" i="13"/>
  <c r="Q198" i="13"/>
  <c r="V198" i="13"/>
  <c r="G207" i="13"/>
  <c r="M207" i="13" s="1"/>
  <c r="I207" i="13"/>
  <c r="K207" i="13"/>
  <c r="O207" i="13"/>
  <c r="Q207" i="13"/>
  <c r="V207" i="13"/>
  <c r="G209" i="13"/>
  <c r="M209" i="13" s="1"/>
  <c r="I209" i="13"/>
  <c r="K209" i="13"/>
  <c r="O209" i="13"/>
  <c r="Q209" i="13"/>
  <c r="V209" i="13"/>
  <c r="G211" i="13"/>
  <c r="M211" i="13" s="1"/>
  <c r="I211" i="13"/>
  <c r="K211" i="13"/>
  <c r="O211" i="13"/>
  <c r="Q211" i="13"/>
  <c r="V211" i="13"/>
  <c r="G213" i="13"/>
  <c r="M213" i="13" s="1"/>
  <c r="I213" i="13"/>
  <c r="K213" i="13"/>
  <c r="O213" i="13"/>
  <c r="Q213" i="13"/>
  <c r="V213" i="13"/>
  <c r="G215" i="13"/>
  <c r="M215" i="13" s="1"/>
  <c r="I215" i="13"/>
  <c r="K215" i="13"/>
  <c r="O215" i="13"/>
  <c r="Q215" i="13"/>
  <c r="V215" i="13"/>
  <c r="G217" i="13"/>
  <c r="M217" i="13" s="1"/>
  <c r="I217" i="13"/>
  <c r="K217" i="13"/>
  <c r="O217" i="13"/>
  <c r="Q217" i="13"/>
  <c r="V217" i="13"/>
  <c r="G219" i="13"/>
  <c r="M219" i="13" s="1"/>
  <c r="I219" i="13"/>
  <c r="K219" i="13"/>
  <c r="O219" i="13"/>
  <c r="Q219" i="13"/>
  <c r="V219" i="13"/>
  <c r="G221" i="13"/>
  <c r="M221" i="13" s="1"/>
  <c r="I221" i="13"/>
  <c r="K221" i="13"/>
  <c r="O221" i="13"/>
  <c r="Q221" i="13"/>
  <c r="V221" i="13"/>
  <c r="G225" i="13"/>
  <c r="I225" i="13"/>
  <c r="K225" i="13"/>
  <c r="M225" i="13"/>
  <c r="O225" i="13"/>
  <c r="Q225" i="13"/>
  <c r="V225" i="13"/>
  <c r="G228" i="13"/>
  <c r="M228" i="13" s="1"/>
  <c r="I228" i="13"/>
  <c r="K228" i="13"/>
  <c r="O228" i="13"/>
  <c r="Q228" i="13"/>
  <c r="V228" i="13"/>
  <c r="G235" i="13"/>
  <c r="M235" i="13" s="1"/>
  <c r="I235" i="13"/>
  <c r="K235" i="13"/>
  <c r="O235" i="13"/>
  <c r="Q235" i="13"/>
  <c r="V235" i="13"/>
  <c r="G238" i="13"/>
  <c r="M238" i="13" s="1"/>
  <c r="I238" i="13"/>
  <c r="K238" i="13"/>
  <c r="O238" i="13"/>
  <c r="Q238" i="13"/>
  <c r="V238" i="13"/>
  <c r="G242" i="13"/>
  <c r="M242" i="13" s="1"/>
  <c r="I242" i="13"/>
  <c r="K242" i="13"/>
  <c r="O242" i="13"/>
  <c r="Q242" i="13"/>
  <c r="V242" i="13"/>
  <c r="G248" i="13"/>
  <c r="M248" i="13" s="1"/>
  <c r="I248" i="13"/>
  <c r="K248" i="13"/>
  <c r="O248" i="13"/>
  <c r="Q248" i="13"/>
  <c r="V248" i="13"/>
  <c r="G250" i="13"/>
  <c r="M250" i="13" s="1"/>
  <c r="I250" i="13"/>
  <c r="K250" i="13"/>
  <c r="O250" i="13"/>
  <c r="Q250" i="13"/>
  <c r="V250" i="13"/>
  <c r="G254" i="13"/>
  <c r="M254" i="13" s="1"/>
  <c r="I254" i="13"/>
  <c r="K254" i="13"/>
  <c r="O254" i="13"/>
  <c r="Q254" i="13"/>
  <c r="V254" i="13"/>
  <c r="G259" i="13"/>
  <c r="M259" i="13" s="1"/>
  <c r="I259" i="13"/>
  <c r="K259" i="13"/>
  <c r="O259" i="13"/>
  <c r="Q259" i="13"/>
  <c r="V259" i="13"/>
  <c r="G261" i="13"/>
  <c r="M261" i="13" s="1"/>
  <c r="I261" i="13"/>
  <c r="K261" i="13"/>
  <c r="O261" i="13"/>
  <c r="Q261" i="13"/>
  <c r="V261" i="13"/>
  <c r="G263" i="13"/>
  <c r="M263" i="13" s="1"/>
  <c r="I263" i="13"/>
  <c r="K263" i="13"/>
  <c r="O263" i="13"/>
  <c r="Q263" i="13"/>
  <c r="V263" i="13"/>
  <c r="G266" i="13"/>
  <c r="M266" i="13" s="1"/>
  <c r="I266" i="13"/>
  <c r="K266" i="13"/>
  <c r="O266" i="13"/>
  <c r="Q266" i="13"/>
  <c r="V266" i="13"/>
  <c r="G268" i="13"/>
  <c r="M268" i="13" s="1"/>
  <c r="I268" i="13"/>
  <c r="K268" i="13"/>
  <c r="O268" i="13"/>
  <c r="Q268" i="13"/>
  <c r="V268" i="13"/>
  <c r="G270" i="13"/>
  <c r="M270" i="13" s="1"/>
  <c r="I270" i="13"/>
  <c r="K270" i="13"/>
  <c r="O270" i="13"/>
  <c r="Q270" i="13"/>
  <c r="V270" i="13"/>
  <c r="G272" i="13"/>
  <c r="M272" i="13" s="1"/>
  <c r="I272" i="13"/>
  <c r="K272" i="13"/>
  <c r="O272" i="13"/>
  <c r="Q272" i="13"/>
  <c r="V272" i="13"/>
  <c r="G274" i="13"/>
  <c r="M274" i="13" s="1"/>
  <c r="I274" i="13"/>
  <c r="K274" i="13"/>
  <c r="O274" i="13"/>
  <c r="Q274" i="13"/>
  <c r="V274" i="13"/>
  <c r="G276" i="13"/>
  <c r="M276" i="13" s="1"/>
  <c r="I276" i="13"/>
  <c r="K276" i="13"/>
  <c r="O276" i="13"/>
  <c r="Q276" i="13"/>
  <c r="V276" i="13"/>
  <c r="G278" i="13"/>
  <c r="M278" i="13" s="1"/>
  <c r="I278" i="13"/>
  <c r="K278" i="13"/>
  <c r="O278" i="13"/>
  <c r="Q278" i="13"/>
  <c r="V278" i="13"/>
  <c r="G280" i="13"/>
  <c r="M280" i="13" s="1"/>
  <c r="I280" i="13"/>
  <c r="K280" i="13"/>
  <c r="O280" i="13"/>
  <c r="Q280" i="13"/>
  <c r="V280" i="13"/>
  <c r="G282" i="13"/>
  <c r="M282" i="13" s="1"/>
  <c r="I282" i="13"/>
  <c r="K282" i="13"/>
  <c r="O282" i="13"/>
  <c r="Q282" i="13"/>
  <c r="V282" i="13"/>
  <c r="G284" i="13"/>
  <c r="M284" i="13" s="1"/>
  <c r="I284" i="13"/>
  <c r="K284" i="13"/>
  <c r="O284" i="13"/>
  <c r="Q284" i="13"/>
  <c r="V284" i="13"/>
  <c r="G286" i="13"/>
  <c r="M286" i="13" s="1"/>
  <c r="I286" i="13"/>
  <c r="K286" i="13"/>
  <c r="O286" i="13"/>
  <c r="Q286" i="13"/>
  <c r="V286" i="13"/>
  <c r="G288" i="13"/>
  <c r="M288" i="13" s="1"/>
  <c r="I288" i="13"/>
  <c r="K288" i="13"/>
  <c r="O288" i="13"/>
  <c r="Q288" i="13"/>
  <c r="V288" i="13"/>
  <c r="G291" i="13"/>
  <c r="M291" i="13" s="1"/>
  <c r="I291" i="13"/>
  <c r="K291" i="13"/>
  <c r="O291" i="13"/>
  <c r="Q291" i="13"/>
  <c r="V291" i="13"/>
  <c r="G295" i="13"/>
  <c r="M295" i="13" s="1"/>
  <c r="I295" i="13"/>
  <c r="K295" i="13"/>
  <c r="O295" i="13"/>
  <c r="Q295" i="13"/>
  <c r="V295" i="13"/>
  <c r="G299" i="13"/>
  <c r="I299" i="13"/>
  <c r="K299" i="13"/>
  <c r="O299" i="13"/>
  <c r="Q299" i="13"/>
  <c r="V299" i="13"/>
  <c r="V294" i="13" s="1"/>
  <c r="G309" i="13"/>
  <c r="M309" i="13" s="1"/>
  <c r="I309" i="13"/>
  <c r="K309" i="13"/>
  <c r="O309" i="13"/>
  <c r="Q309" i="13"/>
  <c r="V309" i="13"/>
  <c r="G314" i="13"/>
  <c r="M314" i="13" s="1"/>
  <c r="M313" i="13" s="1"/>
  <c r="I314" i="13"/>
  <c r="I313" i="13" s="1"/>
  <c r="K314" i="13"/>
  <c r="K313" i="13" s="1"/>
  <c r="O314" i="13"/>
  <c r="O313" i="13" s="1"/>
  <c r="Q314" i="13"/>
  <c r="Q313" i="13" s="1"/>
  <c r="V314" i="13"/>
  <c r="V313" i="13" s="1"/>
  <c r="G318" i="13"/>
  <c r="M318" i="13" s="1"/>
  <c r="I318" i="13"/>
  <c r="K318" i="13"/>
  <c r="O318" i="13"/>
  <c r="Q318" i="13"/>
  <c r="V318" i="13"/>
  <c r="G320" i="13"/>
  <c r="M320" i="13" s="1"/>
  <c r="I320" i="13"/>
  <c r="K320" i="13"/>
  <c r="O320" i="13"/>
  <c r="Q320" i="13"/>
  <c r="V320" i="13"/>
  <c r="G322" i="13"/>
  <c r="M322" i="13" s="1"/>
  <c r="I322" i="13"/>
  <c r="K322" i="13"/>
  <c r="O322" i="13"/>
  <c r="Q322" i="13"/>
  <c r="V322" i="13"/>
  <c r="AE325" i="13"/>
  <c r="F44" i="1" s="1"/>
  <c r="BA39" i="12"/>
  <c r="BA37" i="12"/>
  <c r="BA34" i="12"/>
  <c r="BA32" i="12"/>
  <c r="BA30" i="12"/>
  <c r="BA28" i="12"/>
  <c r="BA26" i="12"/>
  <c r="BA19" i="12"/>
  <c r="BA17" i="12"/>
  <c r="BA15" i="12"/>
  <c r="BA13" i="12"/>
  <c r="BA11" i="12"/>
  <c r="G9" i="12"/>
  <c r="M9" i="12" s="1"/>
  <c r="I9" i="12"/>
  <c r="I8" i="12" s="1"/>
  <c r="K9" i="12"/>
  <c r="K8" i="12" s="1"/>
  <c r="O9" i="12"/>
  <c r="O8" i="12" s="1"/>
  <c r="Q9" i="12"/>
  <c r="V9" i="12"/>
  <c r="V8" i="12" s="1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Q8" i="12" s="1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3" i="12"/>
  <c r="M23" i="12" s="1"/>
  <c r="I23" i="12"/>
  <c r="I22" i="12" s="1"/>
  <c r="K23" i="12"/>
  <c r="K22" i="12" s="1"/>
  <c r="O23" i="12"/>
  <c r="Q23" i="12"/>
  <c r="Q22" i="12" s="1"/>
  <c r="V23" i="12"/>
  <c r="G25" i="12"/>
  <c r="M25" i="12" s="1"/>
  <c r="I25" i="12"/>
  <c r="K25" i="12"/>
  <c r="O25" i="12"/>
  <c r="Q25" i="12"/>
  <c r="V25" i="12"/>
  <c r="V22" i="12" s="1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O22" i="12" s="1"/>
  <c r="Q29" i="12"/>
  <c r="V29" i="12"/>
  <c r="G31" i="12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AE41" i="12"/>
  <c r="F40" i="1" s="1"/>
  <c r="I18" i="1"/>
  <c r="H45" i="1"/>
  <c r="J28" i="1"/>
  <c r="J26" i="1"/>
  <c r="G38" i="1"/>
  <c r="F38" i="1"/>
  <c r="J23" i="1"/>
  <c r="J24" i="1"/>
  <c r="J25" i="1"/>
  <c r="J27" i="1"/>
  <c r="E24" i="1"/>
  <c r="G24" i="1"/>
  <c r="E26" i="1"/>
  <c r="G26" i="1"/>
  <c r="K317" i="13" l="1"/>
  <c r="Q317" i="13"/>
  <c r="K294" i="13"/>
  <c r="I317" i="13"/>
  <c r="K220" i="13"/>
  <c r="I294" i="13"/>
  <c r="V220" i="13"/>
  <c r="Q294" i="13"/>
  <c r="M317" i="13"/>
  <c r="G317" i="13"/>
  <c r="I64" i="1" s="1"/>
  <c r="I17" i="1" s="1"/>
  <c r="V317" i="13"/>
  <c r="O294" i="13"/>
  <c r="I136" i="13"/>
  <c r="O136" i="13"/>
  <c r="V136" i="13"/>
  <c r="K136" i="13"/>
  <c r="K8" i="13"/>
  <c r="G294" i="13"/>
  <c r="I62" i="1" s="1"/>
  <c r="Q136" i="13"/>
  <c r="Q8" i="13"/>
  <c r="O8" i="13"/>
  <c r="V8" i="13"/>
  <c r="I8" i="13"/>
  <c r="O317" i="13"/>
  <c r="G8" i="13"/>
  <c r="I57" i="1" s="1"/>
  <c r="I220" i="13"/>
  <c r="O220" i="13"/>
  <c r="Q220" i="13"/>
  <c r="F43" i="1"/>
  <c r="G22" i="12"/>
  <c r="I66" i="1" s="1"/>
  <c r="I20" i="1" s="1"/>
  <c r="M31" i="12"/>
  <c r="G8" i="12"/>
  <c r="I65" i="1" s="1"/>
  <c r="I19" i="1" s="1"/>
  <c r="AF41" i="12"/>
  <c r="G40" i="1" s="1"/>
  <c r="I40" i="1" s="1"/>
  <c r="M8" i="12"/>
  <c r="F39" i="1"/>
  <c r="F41" i="1"/>
  <c r="M220" i="13"/>
  <c r="M136" i="13"/>
  <c r="G313" i="13"/>
  <c r="I63" i="1" s="1"/>
  <c r="G129" i="13"/>
  <c r="I59" i="1" s="1"/>
  <c r="G220" i="13"/>
  <c r="G136" i="13"/>
  <c r="I60" i="1" s="1"/>
  <c r="M299" i="13"/>
  <c r="M294" i="13" s="1"/>
  <c r="AF325" i="13"/>
  <c r="M17" i="13"/>
  <c r="M8" i="13" s="1"/>
  <c r="M22" i="12"/>
  <c r="J44" i="1"/>
  <c r="J39" i="1"/>
  <c r="J43" i="1"/>
  <c r="J40" i="1"/>
  <c r="J41" i="1"/>
  <c r="I61" i="1" l="1"/>
  <c r="I16" i="1" s="1"/>
  <c r="I21" i="1" s="1"/>
  <c r="G325" i="13"/>
  <c r="G43" i="1"/>
  <c r="I43" i="1" s="1"/>
  <c r="G44" i="1"/>
  <c r="I44" i="1" s="1"/>
  <c r="G41" i="12"/>
  <c r="G41" i="1"/>
  <c r="I41" i="1" s="1"/>
  <c r="G39" i="1"/>
  <c r="G45" i="1" s="1"/>
  <c r="G25" i="1" s="1"/>
  <c r="J45" i="1"/>
  <c r="F45" i="1"/>
  <c r="G23" i="1" s="1"/>
  <c r="I67" i="1" l="1"/>
  <c r="J66" i="1" s="1"/>
  <c r="I39" i="1"/>
  <c r="I45" i="1" s="1"/>
  <c r="A27" i="1"/>
  <c r="A28" i="1" s="1"/>
  <c r="J58" i="1" l="1"/>
  <c r="J60" i="1"/>
  <c r="J61" i="1"/>
  <c r="J65" i="1"/>
  <c r="J64" i="1"/>
  <c r="J62" i="1"/>
  <c r="J57" i="1"/>
  <c r="J63" i="1"/>
  <c r="J59" i="1"/>
  <c r="G28" i="1"/>
  <c r="G27" i="1" s="1"/>
  <c r="G29" i="1" s="1"/>
  <c r="J6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Jaroslav Majíček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Jaroslav Majíček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<sst xmlns="http://schemas.openxmlformats.org/spreadsheetml/2006/main" count="1470" uniqueCount="536">
  <si>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</si>
  <si>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</si>
  <si>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</si>
  <si>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</si>
  <si>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</si>
  <si>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</si>
  <si>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</si>
  <si>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</si>
  <si>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</si>
  <si>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</si>
  <si>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</si>
  <si>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</si>
  <si>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</si>
  <si>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</si>
  <si>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</si>
  <si>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</si>
  <si>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</si>
  <si>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</si>
  <si>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</si>
  <si>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</si>
  <si>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</si>
  <si>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</si>
  <si>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</si>
  <si>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</si>
  <si>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</si>
  <si>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</si>
  <si>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</si>
  <si>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</si>
  <si>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</si>
  <si>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</si>
  <si>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</si>
  <si>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</si>
  <si>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</si>
  <si>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</si>
  <si>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</si>
  <si>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</si>
  <si>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</si>
  <si>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</si>
  <si>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</si>
  <si>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</si>
  <si>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</si>
  <si>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</si>
  <si>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</si>
  <si>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Jaroslav Majíček</t>
  </si>
  <si>
    <t>2022/006</t>
  </si>
  <si>
    <t>Uherský Brod - Odkanalizování ulic v k.ú. Uherský Brod, Těšov, Újezdec u Luhačovic a Havřice</t>
  </si>
  <si>
    <t>Stavba</t>
  </si>
  <si>
    <t>Ostatní a vedlejší náklady</t>
  </si>
  <si>
    <t>ON + VN</t>
  </si>
  <si>
    <t>Inženýrský objekt</t>
  </si>
  <si>
    <t>IO 03</t>
  </si>
  <si>
    <t xml:space="preserve">Ulice U Dráhy </t>
  </si>
  <si>
    <t>Celkem za stavbu</t>
  </si>
  <si>
    <t>CZK</t>
  </si>
  <si>
    <t>#POPS</t>
  </si>
  <si>
    <t>Popis stavby: 2022/006 - Uherský Brod - Odkanalizování ulic v k.ú. Uherský Brod, Těšov, Újezdec u Luhačovic a Havřice</t>
  </si>
  <si>
    <t>#POPO</t>
  </si>
  <si>
    <t xml:space="preserve">Popis objektu: IO 03 - Ulice U Dráhy </t>
  </si>
  <si>
    <t>#POPR</t>
  </si>
  <si>
    <t xml:space="preserve">Popis rozpočtu: IO 03 - Ulice U Dráhy </t>
  </si>
  <si>
    <t>Popis objektu: ON + VN - Ostatní a vedlejší náklady</t>
  </si>
  <si>
    <t>Popis rozpočtu: ON + VN - Ostatní a vedlejší náklady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</si>
  <si>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</si>
  <si>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</si>
  <si>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</si>
  <si>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</si>
  <si>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</si>
  <si>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</si>
  <si>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</si>
  <si>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</si>
  <si>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</si>
  <si>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</si>
  <si>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</si>
  <si>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</si>
  <si>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89</t>
  </si>
  <si>
    <t>Ostatní konstrukce na trubním vedení</t>
  </si>
  <si>
    <t>99</t>
  </si>
  <si>
    <t>Staveništní přesun hmot</t>
  </si>
  <si>
    <t>781</t>
  </si>
  <si>
    <t>Obklady keramické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</si>
  <si>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</si>
  <si>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</si>
  <si>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</si>
  <si>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</si>
  <si>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</si>
  <si>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</si>
  <si>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</si>
  <si>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</si>
  <si>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</si>
  <si>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</si>
  <si>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</si>
  <si>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</si>
  <si>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</si>
  <si>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</si>
  <si>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</si>
  <si>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</si>
  <si>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</si>
  <si>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</si>
  <si>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</si>
  <si>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</si>
  <si>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</si>
  <si>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</si>
  <si>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</si>
  <si>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</si>
  <si>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</si>
  <si>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</si>
  <si>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</si>
  <si>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</si>
  <si>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</si>
  <si>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</si>
  <si>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</si>
  <si>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005111020R</t>
  </si>
  <si>
    <t>Vytyčení stavby</t>
  </si>
  <si>
    <t>Soubor</t>
  </si>
  <si>
    <t>RTS 22/ I</t>
  </si>
  <si>
    <t>Indiv</t>
  </si>
  <si>
    <t>VRN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</si>
  <si>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</si>
  <si>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</si>
  <si>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</si>
  <si>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</si>
  <si>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</si>
  <si>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</si>
  <si>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</si>
  <si>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</si>
  <si>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</si>
  <si>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</si>
  <si>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</si>
  <si>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</si>
  <si>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</si>
  <si>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</si>
  <si>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</si>
  <si>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</si>
  <si>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</si>
  <si>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005211010R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</si>
  <si>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</si>
  <si>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</si>
  <si>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</si>
  <si>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</si>
  <si>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</si>
  <si>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</si>
  <si>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</si>
  <si>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</si>
  <si>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</si>
  <si>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</si>
  <si>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</si>
  <si>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</si>
  <si>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</si>
  <si>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</si>
  <si>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</si>
  <si>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</si>
  <si>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>005261010R</t>
  </si>
  <si>
    <t>SUM</t>
  </si>
  <si>
    <t>END</t>
  </si>
  <si>
    <t>Položkový soupis prací a dodávek</t>
  </si>
  <si>
    <t>ING</t>
  </si>
  <si>
    <t>115101201R00</t>
  </si>
  <si>
    <t>Čerpání vody na dopravní výšku do 10 m_x000D_
 s uvažovaným průměrným přítokem do 500 l/min</t>
  </si>
  <si>
    <t>800-1</t>
  </si>
  <si>
    <t>Práce</t>
  </si>
  <si>
    <t>POL1_1</t>
  </si>
  <si>
    <t>na vzdálenost od hladiny vody v jímce po výšku roviny proložené osou nejvyššího bodu výtlačného potrubí. Včetně odpadní potrubí v délce do 20 m.</t>
  </si>
  <si>
    <t>SPI</t>
  </si>
  <si>
    <t>předpoklad, bude fakturováno dle skutečnosti : 40</t>
  </si>
  <si>
    <t>VV</t>
  </si>
  <si>
    <t>115101301R00</t>
  </si>
  <si>
    <t>Pohotovost záložní čerpací soupravy na dopravní výšku do 10 m_x000D_
 s uvažovaným průměrným přítokem do 500 l/min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</si>
  <si>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</si>
  <si>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předpoklad, bude fakturováno dle skutečnosti : 21</t>
  </si>
  <si>
    <t>119001411R00</t>
  </si>
  <si>
    <t>Dočasné zajištění podzemního potrubí nebo vedení betonového potrubí_x000D_
 DN  do 200 mm</t>
  </si>
  <si>
    <t>m</t>
  </si>
  <si>
    <t>POL1_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</si>
  <si>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</si>
  <si>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viz situace a podélný profil : 8</t>
  </si>
  <si>
    <t>119001412R00</t>
  </si>
  <si>
    <t>Dočasné zajištění podzemního potrubí nebo vedení betonového potrubí_x000D_
 DN  přes 200  do 500 mm</t>
  </si>
  <si>
    <t>viz situace a podélný profil : 4</t>
  </si>
  <si>
    <t>119001421R00</t>
  </si>
  <si>
    <t>Dočasné zajištění podzemního potrubí nebo vedení kabelů do 3 kabelů</t>
  </si>
  <si>
    <t>131201201R00</t>
  </si>
  <si>
    <t>Hloubení zapažených jam a zářezů do 100 m3, v hornině 3, převážně ručně</t>
  </si>
  <si>
    <t>m3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</si>
  <si>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</si>
  <si>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 xml:space="preserve">Výkop startovací jámy viz situace : </t>
  </si>
  <si>
    <t>2,10*3,00*3,20</t>
  </si>
  <si>
    <t>131201209R00</t>
  </si>
  <si>
    <t xml:space="preserve">Hloubení zapažených jam a zářezů příplatek za lepivost, v hornině 3,  </t>
  </si>
  <si>
    <t>Odkaz na mn. položky pořadí 6 : 20,16000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</si>
  <si>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</si>
  <si>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</si>
  <si>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</si>
  <si>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viz Podélný profil, rozděleno 50% třída 3 : </t>
  </si>
  <si>
    <t>"T VII" : (6,80+22,70+17,60+33,20)*((3,19+2,30)/2)*1,00*0,5</t>
  </si>
  <si>
    <t>(17,60+31,30)*((2,30+2,37)/2)*1,00*0,5</t>
  </si>
  <si>
    <t>"T VII-1" : 9,90*((3,01+2,63)/2)*1,00*0,5</t>
  </si>
  <si>
    <t>"T VII-2" : 6,20*((3,01+2,80)/2)*1,00*0,5</t>
  </si>
  <si>
    <t/>
  </si>
  <si>
    <t xml:space="preserve">Rozšíření pro šachty  : </t>
  </si>
  <si>
    <t>DN 250 : 2,10*(2,10-1,00)*(3,18+3,01+2,83+2,30+2,23+2,37+2,63+2,80)*0,5</t>
  </si>
  <si>
    <t>Odpočet komunikace : -(113,10+4,40+6,20)*0,45*1,00*0,5</t>
  </si>
  <si>
    <t>Odpočet zpevněná plocha : -16,80*0,30*1,00*0,5</t>
  </si>
  <si>
    <t>132201219R00</t>
  </si>
  <si>
    <t xml:space="preserve">Hloubení rýh šířky přes 60 do 200 cm příplatek za lepivost, v hornině 3,  </t>
  </si>
  <si>
    <t>Odkaz na mn. položky pořadí 8 : 184,57375</t>
  </si>
  <si>
    <t>132301212R00</t>
  </si>
  <si>
    <t xml:space="preserve">Hloubení rýh šířky přes 60 do 200 cm do 1000 m3, v hornině 4, hloubení strojně </t>
  </si>
  <si>
    <t xml:space="preserve">viz Podélný profil, rozděleno 50% třída 4 : </t>
  </si>
  <si>
    <t>132301219R00</t>
  </si>
  <si>
    <t xml:space="preserve">Hloubení rýh šířky přes 60 do 200 cm příplatek za lepivost, v hornině 4,  </t>
  </si>
  <si>
    <t>Odkaz na mn. položky pořadí 10 : 184,57375</t>
  </si>
  <si>
    <t>151101102R00</t>
  </si>
  <si>
    <t>Zřízení pažení a rozepření stěn rýh příložné  pro jakoukoliv mezerovitost, hloubky do 4 m</t>
  </si>
  <si>
    <t>m2</t>
  </si>
  <si>
    <t>pro podzemní vedení pro všechny šířky rýhy,</t>
  </si>
  <si>
    <t xml:space="preserve">viz podélný profil a uložení potrubí : </t>
  </si>
  <si>
    <t>Startovací jáma : (2,10+3,00+2,10+2,00)*3,20</t>
  </si>
  <si>
    <t>"T VII" : (6,80+22,70+17,60+33,20)*((3,19+2,30)/2)*2</t>
  </si>
  <si>
    <t>(17,60+31,30)*((2,30+2,37)/2)*2</t>
  </si>
  <si>
    <t>"T VII-1" : 9,90*((3,01+2,63)/2)*2</t>
  </si>
  <si>
    <t>"T VII-2" : 6,20*((3,01+2,80)/2)*2</t>
  </si>
  <si>
    <t>151101112R00</t>
  </si>
  <si>
    <t>Odstranění pažení a rozepření rýh příložné , hloubky do 4 m</t>
  </si>
  <si>
    <t>pro podzemní vedení s uložením materiálu na vzdálenost do 3 m od kraje výkopu,</t>
  </si>
  <si>
    <t>Odkaz na mn. položky pořadí 12 : 790,50800</t>
  </si>
  <si>
    <t>161101102R00</t>
  </si>
  <si>
    <t>Svislé přemístění výkopku z horniny 1 až 4, při hloubce výkopu přes 2,5 do 4 m</t>
  </si>
  <si>
    <t>bez naložení do dopravní nádoby, ale s vyprázdněním dopravní nádoby na hromadu nebo na dopravní prostředek,</t>
  </si>
  <si>
    <t xml:space="preserve">Dle kategorie započítáno 100 % : </t>
  </si>
  <si>
    <t xml:space="preserve">Dle kategorie započítáno 55 % : </t>
  </si>
  <si>
    <t>Odkaz na mn. položky pořadí 8 : 184,57376*0,5</t>
  </si>
  <si>
    <t>Odkaz na mn. položky pořadí 10 : 184,57376*0,5</t>
  </si>
  <si>
    <t>162701105R00</t>
  </si>
  <si>
    <t>po suchu, bez naložení výkopku, avšak se složením bez rozhrnutí, zpáteční cesta vozidla.</t>
  </si>
  <si>
    <t xml:space="preserve">-zásyp : </t>
  </si>
  <si>
    <t>Odkaz na mn. položky pořadí 18 : 281,64400*-1</t>
  </si>
  <si>
    <t>167101102R00</t>
  </si>
  <si>
    <t>Nakládání, skládání, překládání neulehlého výkopku nakládání výkopku_x000D_
 přes 100 m3, z horniny 1 až 4</t>
  </si>
  <si>
    <t>Odkaz na mn. položky pořadí 15 : 107,66350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</si>
  <si>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</si>
  <si>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</si>
  <si>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</si>
  <si>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</si>
  <si>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</si>
  <si>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</si>
  <si>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 xml:space="preserve">- lože pod potrubí a šachty : </t>
  </si>
  <si>
    <t>Odkaz na mn. položky pořadí 25 : 27,74850*-1</t>
  </si>
  <si>
    <t xml:space="preserve">- obsyp potrubí : </t>
  </si>
  <si>
    <t>Odkaz na mn. položky pořadí 19 : 79,91500*-1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</si>
  <si>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</si>
  <si>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</si>
  <si>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</si>
  <si>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DN250 : ((136,20-7,00)+9,90+6,20)*0,55*1,00</t>
  </si>
  <si>
    <t>180401211R00</t>
  </si>
  <si>
    <t>Založení trávníku luční trávník, výsevem, v rovině nebo na svahu do 1:5</t>
  </si>
  <si>
    <t>823-1</t>
  </si>
  <si>
    <t>na půdě předem připravené s pokosením, naložením, odvozem odpadu do 20 km a se složením,</t>
  </si>
  <si>
    <t xml:space="preserve">Viz situace : </t>
  </si>
  <si>
    <t>5,50*1,00</t>
  </si>
  <si>
    <t>199000002R00</t>
  </si>
  <si>
    <t>Poplatky za skládku horniny 1- 4, skupina 17 05 04 z Katalogu odpadů</t>
  </si>
  <si>
    <t>00572400R</t>
  </si>
  <si>
    <t>směs travní parková, pro běžnou zátěž</t>
  </si>
  <si>
    <t>kg</t>
  </si>
  <si>
    <t>SPCM</t>
  </si>
  <si>
    <t>Specifikace</t>
  </si>
  <si>
    <t>POL3_1</t>
  </si>
  <si>
    <t xml:space="preserve">Spotřeba odhadována na základě plochy založení trávníku a spotřebě cca 2,5 kg na 100m2 trávníku : </t>
  </si>
  <si>
    <t>5,5000/100*2,5</t>
  </si>
  <si>
    <t>58337304R</t>
  </si>
  <si>
    <t>štěrkopísek frakce 0,0 až 16,0 mm; třída B</t>
  </si>
  <si>
    <t>t</t>
  </si>
  <si>
    <t xml:space="preserve">Viz podélný profil a uložení potrubí : </t>
  </si>
  <si>
    <t>Odkaz na mn. položky pořadí 19 : 79,91500*2</t>
  </si>
  <si>
    <t>212810010RAC</t>
  </si>
  <si>
    <t>Trativody z flexibilních trubek lože ze štěrkopísku a obsyp z drceného kameniva, d 100 mm</t>
  </si>
  <si>
    <t>AP-HSV</t>
  </si>
  <si>
    <t>Agregovaná položka</t>
  </si>
  <si>
    <t>POL2_1</t>
  </si>
  <si>
    <t>Lože pro trativody, položení trubek, obsyp potrubí sypaninou z vhodných hornin, nebo materiálem připraveným podél výkopu ve vzdálenosti do 3 m od jeho kraje.  Bez výkopu rýhy.</t>
  </si>
  <si>
    <t xml:space="preserve">Viz situace, podélný profil a uložení potrubí : </t>
  </si>
  <si>
    <t>(136,20-7,00)+9,90+6,20</t>
  </si>
  <si>
    <t>451573111R00</t>
  </si>
  <si>
    <t>Lože pod potrubí, stoky a drobné objekty z písku a štěrkopísku  do 65 mm</t>
  </si>
  <si>
    <t>827-1</t>
  </si>
  <si>
    <t>v otevřeném výkopu,</t>
  </si>
  <si>
    <t>štěrkopískové lože pod šachty : 2,1*2,1*0,15*9</t>
  </si>
  <si>
    <t xml:space="preserve">štěrkopískové lože pod potrubí : </t>
  </si>
  <si>
    <t>DN250 : ((136,20-7,00)+9,90+6,20)*0,15*1,00</t>
  </si>
  <si>
    <t>113106121R00</t>
  </si>
  <si>
    <t>Rozebrání komunikací pro pěší s jakýmkoliv ložem a výplní spár_x000D_
 z betonových nebo kameninových dlaždic nebo tvarovek</t>
  </si>
  <si>
    <t>822-1</t>
  </si>
  <si>
    <t>s přemístěním hmot na skládku na vzdálenost do 3 m nebo s naložením na dopravní prostředek</t>
  </si>
  <si>
    <t xml:space="preserve">viz situace a podélný profil : </t>
  </si>
  <si>
    <t>chodník : 13,55*1,00</t>
  </si>
  <si>
    <t>113106231R00</t>
  </si>
  <si>
    <t>Rozebrání vozovek a ploch s jakoukoliv výplní spár _x000D_
 v jakékoliv ploše, ze zámkové dlažky, kladených do lože z kameniva</t>
  </si>
  <si>
    <t>zpevněná plocha : 3,25*1,00</t>
  </si>
  <si>
    <t>113107520R00</t>
  </si>
  <si>
    <t>Odstranění podkladů nebo krytů z kameniva hrubého drceného, v ploše jednotlivě do 50 m2, tloušťka vrstvy 200 mm</t>
  </si>
  <si>
    <t>POL1_0</t>
  </si>
  <si>
    <t xml:space="preserve">chodník : </t>
  </si>
  <si>
    <t>Odkaz na mn. položky pořadí 26 : 13,55000</t>
  </si>
  <si>
    <t>Odkaz na mn. položky pořadí 27 : 3,25000</t>
  </si>
  <si>
    <t>113107530R00</t>
  </si>
  <si>
    <t>Odstranění podkladů nebo krytů z kameniva hrubého drceného, v ploše jednotlivě do 50 m2, tloušťka vrstvy 300 mm</t>
  </si>
  <si>
    <t xml:space="preserve">silnice - asfalt : </t>
  </si>
  <si>
    <t>Odkaz na mn. položky pořadí 30 : 135,25000</t>
  </si>
  <si>
    <t>113151150R00</t>
  </si>
  <si>
    <t>Odstranění podkladu, krytu frézováním povrch živičný, plochy do 500 m2 na jednom objektu nebo při provádění pruhu šířky do  750 mm, tloušťky 150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</si>
  <si>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</si>
  <si>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"T VII" : 113,10*1,00</t>
  </si>
  <si>
    <t>"T VII-1" : 4,40*1,00</t>
  </si>
  <si>
    <t>"T VII-2" : 6,20*1,00</t>
  </si>
  <si>
    <t>rozšíření pro šachty : 2,10*(2,10-1,00)*5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</si>
  <si>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</si>
  <si>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</si>
  <si>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</si>
  <si>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viz situace : 13</t>
  </si>
  <si>
    <t>113202111R00</t>
  </si>
  <si>
    <t>Vytrhání obrub z krajníků nebo obrubníků stojatých</t>
  </si>
  <si>
    <t>viz situace : 31</t>
  </si>
  <si>
    <t>564861111R00</t>
  </si>
  <si>
    <t>Podklad ze štěrkodrti s rozprostřením a zhutněním frakce 0-63 mm, tloušťka po zhutnění 200 mm</t>
  </si>
  <si>
    <t>Odkaz na mn. položky pořadí 28 : 16,80000</t>
  </si>
  <si>
    <t>566903111R00</t>
  </si>
  <si>
    <t>Vyspravení podkladu po překopech kamenivem hrubým drceným</t>
  </si>
  <si>
    <t>pro inženýrské sítě, se zhutněním</t>
  </si>
  <si>
    <t>566904111R00</t>
  </si>
  <si>
    <t>Vyspravení podkladu po překopech kamenivem obalovaným asfaltem</t>
  </si>
  <si>
    <t>572952111R00</t>
  </si>
  <si>
    <t>Vyspravení krytu po překopech pro inženýrské sítě asfaltovým betonem, po zhutnění tloušťky 30 až 50 mm</t>
  </si>
  <si>
    <t>Položka není určena pro cementobetonové kryty:</t>
  </si>
  <si>
    <t xml:space="preserve">    a) vyztužené, které se oceňují podle individuální specifikace,</t>
  </si>
  <si>
    <t xml:space="preserve">    b) komunikací pro pěší, které se oceňují položkami souboru 581 11-4 Kryt z prostého betonu komunikací pro pěší,</t>
  </si>
  <si>
    <t xml:space="preserve">    c) letištních ploch, které se oceňují položkami souborů 581 1.-3 a 581 1.-6 Kryt cementobetonový letištních ploch skupiny L.</t>
  </si>
  <si>
    <t>V položce nejsou zakalkulovány náklady na popřípadě projektem předepsané  živičné postřiky, nátěry nebo mezivrstvy, vložky z lepenky, provedení dilatačních spár řezených, provedení dilatačních spár vkládaných, postřiky povrchu ochrannou emulzí, úpravy povrchu krytu broušením, kotevní a kluzné trny spár, které se oceňují R-položkou.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</si>
  <si>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</si>
  <si>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</si>
  <si>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</si>
  <si>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</si>
  <si>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</si>
  <si>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</si>
  <si>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Odkaz na mn. položky pořadí 32 : 31,00000</t>
  </si>
  <si>
    <t>Odkaz na mn. položky pořadí 31 : 13,00000</t>
  </si>
  <si>
    <t>918101111R00</t>
  </si>
  <si>
    <t>Lože pod obrubníky, krajníky nebo obruby z betonu prostého C 12/15</t>
  </si>
  <si>
    <t>z dlažebních kostek z betonu prostého</t>
  </si>
  <si>
    <t>Odkaz na mn. položky pořadí 32 : 31,00000*0,03</t>
  </si>
  <si>
    <t>Odkaz na mn. položky pořadí 31 : 13,00000*0,03</t>
  </si>
  <si>
    <t>919735113R00</t>
  </si>
  <si>
    <t>Řezání stávajících krytů nebo podkladů živičných, hloubky přes 100 do 150 mm</t>
  </si>
  <si>
    <t>včetně spotřeby vody</t>
  </si>
  <si>
    <t>"T VII" : 113,10*2</t>
  </si>
  <si>
    <t>"T VII-1" : 4,40*2</t>
  </si>
  <si>
    <t>"T VII-2" : 6,20*2</t>
  </si>
  <si>
    <t>rozšíření pro šachty : (2,10-1,00)*2*5</t>
  </si>
  <si>
    <t>592174230R</t>
  </si>
  <si>
    <t>obrubník chodníkový materiál beton; l = 1000,0 mm; š = 80,0 mm; h = 250,0 mm; barva šedá</t>
  </si>
  <si>
    <t>kus</t>
  </si>
  <si>
    <t>59217472R</t>
  </si>
  <si>
    <t>obrubník silniční materiál beton; l = 1000,0 mm; š = 150,0 mm; h = 250,0 mm; barva šedá</t>
  </si>
  <si>
    <t>592453092R</t>
  </si>
  <si>
    <t>dlažba betonová dvouvrstvá; obdélník; dlaždice bez fazety; šedá; l = 200 mm; š = 100 mm; tl. 60,0 mm</t>
  </si>
  <si>
    <t>592453320R</t>
  </si>
  <si>
    <t>dlažba betonová dvouvrstvá; čtverec; povrch hladký; šedá; l = 300 mm; š = 300 mm; tl. 40,0 mm</t>
  </si>
  <si>
    <t>979087212R00</t>
  </si>
  <si>
    <t>Nakládání na dopravní prostředky suti</t>
  </si>
  <si>
    <t>Přesun suti</t>
  </si>
  <si>
    <t>POL8_</t>
  </si>
  <si>
    <t>pro vodorovnou dopravu</t>
  </si>
  <si>
    <t>801-3</t>
  </si>
  <si>
    <t>979083116R00</t>
  </si>
  <si>
    <t>800-6</t>
  </si>
  <si>
    <t>979990103R00</t>
  </si>
  <si>
    <t>Poplatek za skládku beton do 30x30 cm, skupina 17 01 01 z Katalogu odpadů</t>
  </si>
  <si>
    <t>141741119R00</t>
  </si>
  <si>
    <t>Protlačování - beranění ocelových trub vnějšího průměru do 426 mm</t>
  </si>
  <si>
    <t>Protlačování trub v hornině 1 - 4 s výjimkou tekoucího písku a hornin kašovité konzistence metodou ramování (zatloukání) ocelových trub s následným čistěním.</t>
  </si>
  <si>
    <t>Úprava čela potrubí pro protlačení, spojování potlačovaných trub, odstranění horniny z protlačovaných trub stlačeným vzduchem, vodorovné a svislé přemístění výkopku z protlačovaného potrubí a montážní jámy na přilehlé území.</t>
  </si>
  <si>
    <t>viz situace, podélný profil a technická zpráva : 7,00</t>
  </si>
  <si>
    <t>831263195R00</t>
  </si>
  <si>
    <t>Montáž potrubí z trub kameninových těsněných pryžovými kroužky příplatky k ceně za zřízení kanalizační přípojky, DN od 100 do 300 mm</t>
  </si>
  <si>
    <t>pro splaškovou kanalizaci v otevřeném výkopu ve sklonu do 20 %,</t>
  </si>
  <si>
    <t>viz situace, podélný profil a technická zpráva : 12</t>
  </si>
  <si>
    <t>871373121R00</t>
  </si>
  <si>
    <t>Montáž potrubí z trub z plastů těsněných gumovým kroužkem  DN 300 mm</t>
  </si>
  <si>
    <t>v otevřeném výkopu ve sklonu do 20 %,</t>
  </si>
  <si>
    <t xml:space="preserve">viz situace, podélný profil a technická zpráva : </t>
  </si>
  <si>
    <t xml:space="preserve">DN250 : </t>
  </si>
  <si>
    <t>"T VII" : 136,20*1,03</t>
  </si>
  <si>
    <t>"T VII-1" : 9,90*1,03</t>
  </si>
  <si>
    <t>"T VII-2" : 6,20*1,03</t>
  </si>
  <si>
    <t>877363121R00</t>
  </si>
  <si>
    <t>Montáž tvarovek na potrubí z trub z plastů těsněných gumovým kroužkem odbočných DN 250 mm</t>
  </si>
  <si>
    <t>viz situace a podélný profil : 10</t>
  </si>
  <si>
    <t>892585111R00</t>
  </si>
  <si>
    <t>Zkoušky těsnosti kanalizačního potrubí zabezpečení konců a zkouška vzduchem kanalizačního potrubí _x000D_
 do DN 300 mm</t>
  </si>
  <si>
    <t>úsek</t>
  </si>
  <si>
    <t>vodou nebo vzduchem,</t>
  </si>
  <si>
    <t>DN250 : 9</t>
  </si>
  <si>
    <t>892855115R00</t>
  </si>
  <si>
    <t>Kamerové prohlídky potrubí do 500 m</t>
  </si>
  <si>
    <t>"T VII" : 136,20</t>
  </si>
  <si>
    <t>"T VII-1" : 9,90</t>
  </si>
  <si>
    <t>"T VII-2" : 6,20</t>
  </si>
  <si>
    <t>894118001R00</t>
  </si>
  <si>
    <t>Šachty kanalizační zděné na potrubí výšky vstupu do 2,4 m příplatek k ceně_x000D_
 za každých dalších 0,6 m výšky vstupu</t>
  </si>
  <si>
    <t>viz revizní šachta : 9</t>
  </si>
  <si>
    <t>894411121R00</t>
  </si>
  <si>
    <t>Zřízení šachet kanalizačních z betonových dílců na potrubí s obložením dna betonem C 25/30 z cementu portlandského nebo struskoportlandského, na potrubí DN přes 200 do 300 mm, Beton čerstvý obyčejný;  C 25/30;  prostředí: XA1;  cement: CEM I;  portlandský;  Dmax = 22 mm;  S 3</t>
  </si>
  <si>
    <t>výšky vstupu do 1,5 m, podkladní deska z betonu B5, montáž a dodávka stupadel,</t>
  </si>
  <si>
    <t xml:space="preserve">viz revizní šachta : </t>
  </si>
  <si>
    <t>899104111R00</t>
  </si>
  <si>
    <t>Osazení poklopů litinových a ocelových o hmotnost jednotlivě přes 150 kg</t>
  </si>
  <si>
    <t>14333122.AR</t>
  </si>
  <si>
    <t>trubka podélně svařovaná hladká 11 375; vnější průměr 426,0 mm; tloušťka stěny 10,0 mm</t>
  </si>
  <si>
    <t>POL3_</t>
  </si>
  <si>
    <t>273443896R</t>
  </si>
  <si>
    <t>manžeta těsnicí na chráničky; EPDM; D trubky = 280 mm; D chráničky = 410 mm; DN 250; DN chráničky 400</t>
  </si>
  <si>
    <t>viz situace a podélný profil : 1</t>
  </si>
  <si>
    <t>28614552R</t>
  </si>
  <si>
    <t>trubka plastová kanalizační PP; hladká, s hrdlem; Sn 10 kN/m2; D = 250,0 mm; s = 8,60 mm; l = 6000,0 mm</t>
  </si>
  <si>
    <t xml:space="preserve">Viz položka montáže potrubí DN 250 včetně ztratného, zaokrouhleno na celé kusy : </t>
  </si>
  <si>
    <t>27</t>
  </si>
  <si>
    <t>28651662.AR</t>
  </si>
  <si>
    <t>koleno PVC; 45,0 °; D = 160,0 mm; s 1 hrdlem</t>
  </si>
  <si>
    <t>28651712.AR</t>
  </si>
  <si>
    <t>odbočka PVC; 45,0 °; d1 = 250 mm; d2 = 160 mm; l = 550 mm; hladká, hrdlovaná; DN 250,0 mm; DN2 150 mm</t>
  </si>
  <si>
    <t>Odkaz na mn. položky pořadí 52 : 10,00000</t>
  </si>
  <si>
    <t>28651832.AR</t>
  </si>
  <si>
    <t>zátka hrdlová DN 150,0 mm; PVC</t>
  </si>
  <si>
    <t>viz situace a technická zpráva : 12</t>
  </si>
  <si>
    <t>55340323R</t>
  </si>
  <si>
    <t>poklop kanalizační litino-betonový; D výrobku 785 mm; únosnost D 400 kN; s odvětráním</t>
  </si>
  <si>
    <t>Odkaz na mn. položky pořadí 57 : 9,00000</t>
  </si>
  <si>
    <t>59224176R</t>
  </si>
  <si>
    <t>prstenec betonový; DN = 625,0 mm; h = 80,0 mm; s = 120,00 mm</t>
  </si>
  <si>
    <t>viz revizní šachta : 2</t>
  </si>
  <si>
    <t>59224177.AR</t>
  </si>
  <si>
    <t>prstenec betonový; DN = 625,0 mm; h = 120,0 mm; s = 120,00 mm</t>
  </si>
  <si>
    <t>POL3_0</t>
  </si>
  <si>
    <t>viz revizní šachta : 8</t>
  </si>
  <si>
    <t>59224177R</t>
  </si>
  <si>
    <t>prstenec betonový; DN = 625,0 mm; h = 100,0 mm; s = 120,00 mm</t>
  </si>
  <si>
    <t>viz revizní šachta : 17</t>
  </si>
  <si>
    <t>59224353.AR</t>
  </si>
  <si>
    <t>konus šachetní; železobetonový; TBR; d = 1 240,0 mm; DN = 1 000,0 mm; DN 2 = 625 mm; h = 580 mm; počet stupadel 2; ocelové s PE povlakem, kapsové</t>
  </si>
  <si>
    <t>59224356.AR</t>
  </si>
  <si>
    <t>skruž železobetonová TBS; DN = 1 000,0 mm; h = 250,0 mm; s = 120,00 mm; beton C 40/50</t>
  </si>
  <si>
    <t>viz revizní šachta : 5</t>
  </si>
  <si>
    <t>59224359.AR</t>
  </si>
  <si>
    <t>skruž železobetonová TBS; DN = 1 000,0 mm; h = 500,0 mm; s = 120,00 mm; beton C 40/50</t>
  </si>
  <si>
    <t>viz revizní šachta : 4</t>
  </si>
  <si>
    <t>59224362.AR</t>
  </si>
  <si>
    <t>skruž železobetonová TBS; DN = 1 000,0 mm; h = 1 000,0 mm; s = 120,00 mm; beton C 40/50</t>
  </si>
  <si>
    <t>59224366.AR</t>
  </si>
  <si>
    <t>dno šachetní přímé; železobeton; TBZ; DN = 1 000,0 mm; D odtoku do 400 mm; h = 600 mm; t = 150 mm; beton C 40/50</t>
  </si>
  <si>
    <t>nc01</t>
  </si>
  <si>
    <t>Kluzná objímka</t>
  </si>
  <si>
    <t>Vlastní</t>
  </si>
  <si>
    <t xml:space="preserve">viz osazení chráničky, situace a podélný profil : </t>
  </si>
  <si>
    <t>D 90 : 7</t>
  </si>
  <si>
    <t>894412511RCB</t>
  </si>
  <si>
    <t>Šachty z betonových dílců betonové šachty prefabrikované_x000D_
 DN 1500, stěna 150 mm, dno přímé V max. 100, hloubka dna 3,995 m, poklop litina 40 t</t>
  </si>
  <si>
    <t>POL2_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</si>
  <si>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</si>
  <si>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 xml:space="preserve">Položka bude použita pouze v případě poškození stávající šachty Šst. : </t>
  </si>
  <si>
    <t>viz situace a technická zpráva : 1</t>
  </si>
  <si>
    <t>nc97</t>
  </si>
  <si>
    <t>Šachta, DN 1500, doplňkové práce a materiál</t>
  </si>
  <si>
    <t>kompl</t>
  </si>
  <si>
    <t>Položka obsahuje doplnění (materiálů a práce) k položce Šachta DN1500 spočívající v těchto částech:</t>
  </si>
  <si>
    <t>- odstranění a obnova vozovky v nutném rozsahu,</t>
  </si>
  <si>
    <t>- odstranění stávající šachty a její likvidace,</t>
  </si>
  <si>
    <t>- nutné zemní práce a pažení,</t>
  </si>
  <si>
    <t>- dočasné převedení odpadní vody,</t>
  </si>
  <si>
    <t>- propojení nové šachty se stávající stokou DN 1000,</t>
  </si>
  <si>
    <t>- další související práce a materiál.</t>
  </si>
  <si>
    <t>Odkaz na mn. položky pořadí 74 : 1,00000</t>
  </si>
  <si>
    <t>nc98</t>
  </si>
  <si>
    <t>Napojení potrubí do šachty</t>
  </si>
  <si>
    <t>kpl</t>
  </si>
  <si>
    <t>Položka obsahuje kompletní práci a materiál pro napojení potrubí do šachty včetně provrtání stěny, osazení a izolace spoje potrubí s šachtou.</t>
  </si>
  <si>
    <t>DN 250 : 1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</si>
  <si>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</si>
  <si>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</si>
  <si>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</si>
  <si>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</si>
  <si>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</si>
  <si>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</si>
  <si>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781464420R00</t>
  </si>
  <si>
    <t>Montáž obkladů vnitřních z dlaždic z taven. čediče kladených do malty velikosti 200 x 200 mm, tloušťky 20 mm</t>
  </si>
  <si>
    <t>800-771</t>
  </si>
  <si>
    <t>viz revizní šachta a technická zpráva : 1,50*1,00</t>
  </si>
  <si>
    <t>781469701R00</t>
  </si>
  <si>
    <t>Montáž obkladů vnitřních z dlaždic z taven. čediče příplatek k ceně za práci v omezeném prostoru</t>
  </si>
  <si>
    <t>Odkaz na mn. položky pořadí 78 : 1,50000</t>
  </si>
  <si>
    <t>63231756R</t>
  </si>
  <si>
    <t>segment radiální pro vyložení kruhového průřezu; čedičový; 12,0 °; R 700 mm; DN = 1 400,0 mm; t = 23 mm; l = 250,0 mm</t>
  </si>
  <si>
    <t>viz Obklad vnitřních stěn z čediče : 6*4</t>
  </si>
  <si>
    <t>JKSO:</t>
  </si>
  <si>
    <t>827.21.A3</t>
  </si>
  <si>
    <t>Profil potrubí DN do 300 mm</t>
  </si>
  <si>
    <t>JKSO</t>
  </si>
  <si>
    <t>152 m</t>
  </si>
  <si>
    <t>potrubí z trub z plastických hmot a sklolaminátu</t>
  </si>
  <si>
    <t>JKSOChar</t>
  </si>
  <si>
    <t>novostavba objektu</t>
  </si>
  <si>
    <t>JKSOAkce</t>
  </si>
  <si>
    <t xml:space="preserve">Město Uherský Brod, Masarykovo nám. 100, 688 17 Uherský Brod </t>
  </si>
  <si>
    <t>Geodetické vytyčení staveniště, vytyčení výškových a polohových bodů stavby, zaměření inženýrských sití  vč. zaměření skutečného provedení stavby se zákresem do katastrální mapy.</t>
  </si>
  <si>
    <t>Vytýčení stávajících inženýrských sítí v místě stavby z hlediska jejich ochrany při provádění stavby.</t>
  </si>
  <si>
    <t>Ostatní náklady z obchodních podmínek smlouvy</t>
  </si>
  <si>
    <t>Náklady spojené s dodržením podmínek uvedených dokumentech vyhlášené soutěže a dalších především obchodních podmínek smlouvy včetně vyměřených poplatků</t>
  </si>
  <si>
    <t>Provozní vlivy silniční, ztížený provoz a provádění prací na staveništi</t>
  </si>
  <si>
    <t>Náklady na ztížené provádění stavebních prací, ztížená vnitrostaveništní doprava, opravy, údržba a průběžné čištění kropení komunikací užívaných v průběhu stavby, atd.</t>
  </si>
  <si>
    <t>Staveništně bezpečnostní a hygienická opatření na staveništi</t>
  </si>
  <si>
    <t>(např.zajištění povolení zvláštního užívání komunikací pro realizaci stavby, zajištění kladných závazných stanovisek dotčených orgánů stát.správy k vydání kolaudačního souhlasu, pojištění, pořízení fotodokumentace v průběhu realizace stavby atd.)</t>
  </si>
  <si>
    <t>náklady na zřízení oplocení staveniště v dostatečném C43 náklady na zřízení koridorů pro bezpečný pohyb pěších v blízkosti staveniště vč. nezbytného osvětlení, náklady na zachycení ropných úkapů</t>
  </si>
  <si>
    <t>Vodorovné přemístění výkopku z horniny 1 až 4, na skládku zhotovitele</t>
  </si>
  <si>
    <t>Vodorovné přemístění suti na skládku zhotovitele včetně  uložení</t>
  </si>
  <si>
    <t>"KP12" : 5,15*1,00</t>
  </si>
  <si>
    <t>Odkaz na mn. položky pořadí 29 : 140,4000*0,54</t>
  </si>
  <si>
    <t>Odkaz na mn. položky pořadí 30 : 140,4000*0,2</t>
  </si>
  <si>
    <t>Odkaz na mn. položky pořadí 30 : 140,40</t>
  </si>
  <si>
    <t>"KP12" : 5,15*2</t>
  </si>
  <si>
    <t>831350113RAF</t>
  </si>
  <si>
    <t>Kanalizační přípojka z trub PVC, D 160 mm rýha šířky 0,9 m, hloubky 2,0 m</t>
  </si>
  <si>
    <t xml:space="preserve">'viz situace, podélný profil a technická zpráva : </t>
  </si>
  <si>
    <t>"KP12" : 7,00</t>
  </si>
  <si>
    <t>Odstranění pařezu průměr přes 300 do 900 mm, na svahu přes 1:5 do 1:2 vč. likvidace</t>
  </si>
  <si>
    <t>s odklizením získaného dřeva, likvidace nebo s naložení na dopravní prostředek, se zasypáním jámy, doplněním zeminy, zhutněním a úpravou terénu,</t>
  </si>
  <si>
    <t>112201114R00</t>
  </si>
  <si>
    <t>h</t>
  </si>
  <si>
    <t>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</si>
</sst>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00B05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18" xfId="0" applyFont="1" applyBorder="1" applyAlignment="1">
      <alignment horizontal="center" vertical="top" shrinkToFit="1"/>
    </xf>
    <xf numFmtId="164" fontId="17" fillId="0" borderId="18" xfId="0" applyNumberFormat="1" applyFont="1" applyBorder="1" applyAlignment="1">
      <alignment vertical="top" shrinkToFit="1"/>
    </xf>
    <xf numFmtId="4" fontId="17" fillId="4" borderId="18" xfId="0" applyNumberFormat="1" applyFont="1" applyFill="1" applyBorder="1" applyAlignment="1" applyProtection="1">
      <alignment vertical="top" shrinkToFit="1"/>
      <protection locked="0"/>
    </xf>
    <xf numFmtId="4" fontId="17" fillId="0" borderId="18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9" fontId="21" fillId="0" borderId="18" xfId="0" applyNumberFormat="1" applyFont="1" applyBorder="1" applyAlignment="1">
      <alignment horizontal="left" vertical="top" wrapText="1"/>
    </xf>
    <xf numFmtId="164" fontId="17" fillId="0" borderId="0" xfId="0" applyNumberFormat="1" applyFont="1"/>
    <xf numFmtId="4" fontId="17" fillId="6" borderId="40" xfId="0" applyNumberFormat="1" applyFont="1" applyFill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164" fontId="20" fillId="0" borderId="0" xfId="0" quotePrefix="1" applyNumberFormat="1" applyFont="1" applyFill="1" applyBorder="1" applyAlignment="1">
      <alignment horizontal="left" vertical="top" wrapText="1"/>
    </xf>
    <xf numFmtId="164" fontId="20" fillId="0" borderId="0" xfId="0" applyNumberFormat="1" applyFont="1" applyFill="1" applyBorder="1" applyAlignment="1">
      <alignment horizontal="center" vertical="top" wrapText="1" shrinkToFit="1"/>
    </xf>
    <xf numFmtId="164" fontId="20" fillId="0" borderId="0" xfId="0" applyNumberFormat="1" applyFont="1" applyFill="1" applyBorder="1" applyAlignment="1">
      <alignment vertical="top" wrapText="1" shrinkToFit="1"/>
    </xf>
    <xf numFmtId="49" fontId="17" fillId="0" borderId="45" xfId="0" applyNumberFormat="1" applyFont="1" applyFill="1" applyBorder="1" applyAlignment="1">
      <alignment vertical="top"/>
    </xf>
    <xf numFmtId="49" fontId="17" fillId="0" borderId="39" xfId="0" applyNumberFormat="1" applyFont="1" applyFill="1" applyBorder="1" applyAlignment="1">
      <alignment horizontal="left" vertical="top" wrapText="1"/>
    </xf>
    <xf numFmtId="0" fontId="17" fillId="0" borderId="39" xfId="0" applyFont="1" applyFill="1" applyBorder="1" applyAlignment="1">
      <alignment horizontal="center" vertical="top" shrinkToFit="1"/>
    </xf>
    <xf numFmtId="164" fontId="17" fillId="0" borderId="39" xfId="0" applyNumberFormat="1" applyFont="1" applyFill="1" applyBorder="1" applyAlignment="1">
      <alignment vertical="top" shrinkToFit="1"/>
    </xf>
    <xf numFmtId="4" fontId="17" fillId="0" borderId="39" xfId="0" applyNumberFormat="1" applyFont="1" applyFill="1" applyBorder="1" applyAlignment="1">
      <alignment vertical="top" shrinkToFit="1"/>
    </xf>
    <xf numFmtId="4" fontId="17" fillId="7" borderId="39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12" t="s">
        <v>39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7" width="13" customWidth="1"/>
    <col min="8" max="8" width="11.7109375" customWidth="1"/>
    <col min="9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46" t="s">
        <v>41</v>
      </c>
      <c r="C1" s="247"/>
      <c r="D1" s="247"/>
      <c r="E1" s="247"/>
      <c r="F1" s="247"/>
      <c r="G1" s="247"/>
      <c r="H1" s="247"/>
      <c r="I1" s="247"/>
      <c r="J1" s="248"/>
    </row>
    <row r="2" spans="1:15" ht="36" customHeight="1" x14ac:dyDescent="0.2">
      <c r="A2" s="2"/>
      <c r="B2" s="76" t="s">
        <v>22</v>
      </c>
      <c r="C2" s="77"/>
      <c r="D2" s="78" t="s">
        <v>44</v>
      </c>
      <c r="E2" s="252" t="s">
        <v>45</v>
      </c>
      <c r="F2" s="253"/>
      <c r="G2" s="253"/>
      <c r="H2" s="253"/>
      <c r="I2" s="253"/>
      <c r="J2" s="254"/>
      <c r="O2" s="1"/>
    </row>
    <row r="3" spans="1:15" ht="27" hidden="1" customHeight="1" x14ac:dyDescent="0.2">
      <c r="A3" s="2"/>
      <c r="B3" s="79"/>
      <c r="C3" s="77"/>
      <c r="D3" s="80"/>
      <c r="E3" s="255"/>
      <c r="F3" s="256"/>
      <c r="G3" s="256"/>
      <c r="H3" s="256"/>
      <c r="I3" s="256"/>
      <c r="J3" s="257"/>
    </row>
    <row r="4" spans="1:15" ht="23.25" customHeight="1" x14ac:dyDescent="0.2">
      <c r="A4" s="2"/>
      <c r="B4" s="81"/>
      <c r="C4" s="82"/>
      <c r="D4" s="83"/>
      <c r="E4" s="238"/>
      <c r="F4" s="238"/>
      <c r="G4" s="238"/>
      <c r="H4" s="238"/>
      <c r="I4" s="238"/>
      <c r="J4" s="239"/>
    </row>
    <row r="5" spans="1:15" ht="24" customHeight="1" x14ac:dyDescent="0.2">
      <c r="A5" s="2"/>
      <c r="B5" s="31" t="s">
        <v>42</v>
      </c>
      <c r="D5" s="215" t="s">
        <v>510</v>
      </c>
      <c r="E5" s="216"/>
      <c r="F5" s="216"/>
      <c r="G5" s="21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42"/>
      <c r="E6" s="243"/>
      <c r="F6" s="243"/>
      <c r="G6" s="24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44"/>
      <c r="F7" s="245"/>
      <c r="G7" s="24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9"/>
      <c r="E11" s="259"/>
      <c r="F11" s="259"/>
      <c r="G11" s="259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37"/>
      <c r="E12" s="237"/>
      <c r="F12" s="237"/>
      <c r="G12" s="237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40"/>
      <c r="F13" s="241"/>
      <c r="G13" s="24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58"/>
      <c r="F15" s="258"/>
      <c r="G15" s="260"/>
      <c r="H15" s="260"/>
      <c r="I15" s="260" t="s">
        <v>29</v>
      </c>
      <c r="J15" s="261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32"/>
      <c r="F16" s="233"/>
      <c r="G16" s="232"/>
      <c r="H16" s="233"/>
      <c r="I16" s="232">
        <f>SUMIF(F57:F66,A16,I57:I66)+SUMIF(F57:F66,"PSU",I57:I66)</f>
        <v>0</v>
      </c>
      <c r="J16" s="234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32"/>
      <c r="F17" s="233"/>
      <c r="G17" s="232"/>
      <c r="H17" s="233"/>
      <c r="I17" s="232">
        <f>SUMIF(F57:F66,A17,I57:I66)</f>
        <v>0</v>
      </c>
      <c r="J17" s="234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32"/>
      <c r="F18" s="233"/>
      <c r="G18" s="232"/>
      <c r="H18" s="233"/>
      <c r="I18" s="232">
        <f>SUMIF(F57:F66,A18,I57:I66)</f>
        <v>0</v>
      </c>
      <c r="J18" s="234"/>
    </row>
    <row r="19" spans="1:10" ht="23.25" customHeight="1" x14ac:dyDescent="0.2">
      <c r="A19" s="142" t="s">
        <v>80</v>
      </c>
      <c r="B19" s="38" t="s">
        <v>27</v>
      </c>
      <c r="C19" s="62"/>
      <c r="D19" s="63"/>
      <c r="E19" s="232"/>
      <c r="F19" s="233"/>
      <c r="G19" s="232"/>
      <c r="H19" s="233"/>
      <c r="I19" s="232">
        <f>SUMIF(F57:F66,A19,I57:I66)</f>
        <v>0</v>
      </c>
      <c r="J19" s="234"/>
    </row>
    <row r="20" spans="1:10" ht="23.25" customHeight="1" x14ac:dyDescent="0.2">
      <c r="A20" s="142" t="s">
        <v>81</v>
      </c>
      <c r="B20" s="38" t="s">
        <v>28</v>
      </c>
      <c r="C20" s="62"/>
      <c r="D20" s="63"/>
      <c r="E20" s="232"/>
      <c r="F20" s="233"/>
      <c r="G20" s="232"/>
      <c r="H20" s="233"/>
      <c r="I20" s="232">
        <f>SUMIF(F57:F66,A20,I57:I66)</f>
        <v>0</v>
      </c>
      <c r="J20" s="234"/>
    </row>
    <row r="21" spans="1:10" ht="23.25" customHeight="1" x14ac:dyDescent="0.2">
      <c r="A21" s="2"/>
      <c r="B21" s="48" t="s">
        <v>29</v>
      </c>
      <c r="C21" s="64"/>
      <c r="D21" s="65"/>
      <c r="E21" s="235"/>
      <c r="F21" s="262"/>
      <c r="G21" s="235"/>
      <c r="H21" s="262"/>
      <c r="I21" s="235">
        <f>SUM(I16:J20)</f>
        <v>0</v>
      </c>
      <c r="J21" s="23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4">
        <f>ZakladDPHSniVypocet</f>
        <v>0</v>
      </c>
      <c r="H23" s="225"/>
      <c r="I23" s="22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2">
        <f>I23*E23/100</f>
        <v>0</v>
      </c>
      <c r="H24" s="223"/>
      <c r="I24" s="22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4">
        <f>ZakladDPHZaklVypocet</f>
        <v>0</v>
      </c>
      <c r="H25" s="225"/>
      <c r="I25" s="22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49">
        <f>I25*E25/100</f>
        <v>0</v>
      </c>
      <c r="H26" s="250"/>
      <c r="I26" s="25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51">
        <f>CenaCelkemBezDPH-(ZakladDPHSni+ZakladDPHZakl)</f>
        <v>0</v>
      </c>
      <c r="H27" s="251"/>
      <c r="I27" s="25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27">
        <f>A27</f>
        <v>0</v>
      </c>
      <c r="H28" s="227"/>
      <c r="I28" s="227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26">
        <f>ZakladDPHSni+DPHSni+ZakladDPHZakl+DPHZakl+Zaokrouhleni</f>
        <v>0</v>
      </c>
      <c r="H29" s="226"/>
      <c r="I29" s="226"/>
      <c r="J29" s="123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8"/>
      <c r="E34" s="229"/>
      <c r="G34" s="230"/>
      <c r="H34" s="231"/>
      <c r="I34" s="231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46</v>
      </c>
      <c r="C39" s="217"/>
      <c r="D39" s="217"/>
      <c r="E39" s="217"/>
      <c r="F39" s="100">
        <f>'ON + VN ON + VN Naklady'!AE41+'IO 03 IO 03 Pol'!AE325</f>
        <v>0</v>
      </c>
      <c r="G39" s="101">
        <f>'ON + VN ON + VN Naklady'!AF41+'IO 03 IO 03 Pol'!AF325</f>
        <v>0</v>
      </c>
      <c r="H39" s="102"/>
      <c r="I39" s="103">
        <f>F39+G39+H39</f>
        <v>0</v>
      </c>
      <c r="J39" s="104" t="e">
        <f ca="1">IF(_xlfn.SINGLE(CenaCelkemVypocet)=0,"",I39/_xlfn.SINGLE(CenaCelkemVypocet)*100)</f>
        <v>#NAME?</v>
      </c>
    </row>
    <row r="40" spans="1:10" ht="25.5" customHeight="1" x14ac:dyDescent="0.2">
      <c r="A40" s="88">
        <v>2</v>
      </c>
      <c r="B40" s="105"/>
      <c r="C40" s="220" t="s">
        <v>47</v>
      </c>
      <c r="D40" s="220"/>
      <c r="E40" s="220"/>
      <c r="F40" s="106">
        <f>'ON + VN ON + VN Naklady'!AE41</f>
        <v>0</v>
      </c>
      <c r="G40" s="107">
        <f>'ON + VN ON + VN Naklady'!AF41</f>
        <v>0</v>
      </c>
      <c r="H40" s="107"/>
      <c r="I40" s="108">
        <f>F40+G40+H40</f>
        <v>0</v>
      </c>
      <c r="J40" s="109" t="e">
        <f ca="1">IF(_xlfn.SINGLE(CenaCelkemVypocet)=0,"",I40/_xlfn.SINGLE(CenaCelkemVypocet)*100)</f>
        <v>#NAME?</v>
      </c>
    </row>
    <row r="41" spans="1:10" ht="25.5" customHeight="1" x14ac:dyDescent="0.2">
      <c r="A41" s="88">
        <v>3</v>
      </c>
      <c r="B41" s="110" t="s">
        <v>48</v>
      </c>
      <c r="C41" s="217" t="s">
        <v>47</v>
      </c>
      <c r="D41" s="217"/>
      <c r="E41" s="217"/>
      <c r="F41" s="111">
        <f>'ON + VN ON + VN Naklady'!AE41</f>
        <v>0</v>
      </c>
      <c r="G41" s="102">
        <f>'ON + VN ON + VN Naklady'!AF41</f>
        <v>0</v>
      </c>
      <c r="H41" s="102"/>
      <c r="I41" s="103">
        <f>F41+G41+H41</f>
        <v>0</v>
      </c>
      <c r="J41" s="104" t="e">
        <f ca="1">IF(_xlfn.SINGLE(CenaCelkemVypocet)=0,"",I41/_xlfn.SINGLE(CenaCelkemVypocet)*100)</f>
        <v>#NAME?</v>
      </c>
    </row>
    <row r="42" spans="1:10" ht="25.5" customHeight="1" x14ac:dyDescent="0.2">
      <c r="A42" s="88">
        <v>2</v>
      </c>
      <c r="B42" s="105"/>
      <c r="C42" s="220" t="s">
        <v>49</v>
      </c>
      <c r="D42" s="220"/>
      <c r="E42" s="220"/>
      <c r="F42" s="106"/>
      <c r="G42" s="107"/>
      <c r="H42" s="107"/>
      <c r="I42" s="108"/>
      <c r="J42" s="109"/>
    </row>
    <row r="43" spans="1:10" ht="25.5" customHeight="1" x14ac:dyDescent="0.2">
      <c r="A43" s="88">
        <v>2</v>
      </c>
      <c r="B43" s="105" t="s">
        <v>50</v>
      </c>
      <c r="C43" s="220" t="s">
        <v>51</v>
      </c>
      <c r="D43" s="220"/>
      <c r="E43" s="220"/>
      <c r="F43" s="106">
        <f>'IO 03 IO 03 Pol'!AE325</f>
        <v>0</v>
      </c>
      <c r="G43" s="107">
        <f>'IO 03 IO 03 Pol'!AF325</f>
        <v>0</v>
      </c>
      <c r="H43" s="107"/>
      <c r="I43" s="108">
        <f>F43+G43+H43</f>
        <v>0</v>
      </c>
      <c r="J43" s="109" t="e">
        <f ca="1">IF(_xlfn.SINGLE(CenaCelkemVypocet)=0,"",I43/_xlfn.SINGLE(CenaCelkemVypocet)*100)</f>
        <v>#NAME?</v>
      </c>
    </row>
    <row r="44" spans="1:10" ht="25.5" customHeight="1" x14ac:dyDescent="0.2">
      <c r="A44" s="88">
        <v>3</v>
      </c>
      <c r="B44" s="110" t="s">
        <v>50</v>
      </c>
      <c r="C44" s="217" t="s">
        <v>51</v>
      </c>
      <c r="D44" s="217"/>
      <c r="E44" s="217"/>
      <c r="F44" s="111">
        <f>'IO 03 IO 03 Pol'!AE325</f>
        <v>0</v>
      </c>
      <c r="G44" s="102">
        <f>'IO 03 IO 03 Pol'!AF325</f>
        <v>0</v>
      </c>
      <c r="H44" s="102"/>
      <c r="I44" s="103">
        <f>F44+G44+H44</f>
        <v>0</v>
      </c>
      <c r="J44" s="104" t="e">
        <f ca="1">IF(_xlfn.SINGLE(CenaCelkemVypocet)=0,"",I44/_xlfn.SINGLE(CenaCelkemVypocet)*100)</f>
        <v>#NAME?</v>
      </c>
    </row>
    <row r="45" spans="1:10" ht="25.5" customHeight="1" x14ac:dyDescent="0.2">
      <c r="A45" s="88"/>
      <c r="B45" s="218" t="s">
        <v>52</v>
      </c>
      <c r="C45" s="219"/>
      <c r="D45" s="219"/>
      <c r="E45" s="219"/>
      <c r="F45" s="112">
        <f>SUMIF(A39:A44,"=1",F39:F44)</f>
        <v>0</v>
      </c>
      <c r="G45" s="113">
        <f>SUMIF(A39:A44,"=1",G39:G44)</f>
        <v>0</v>
      </c>
      <c r="H45" s="113">
        <f>SUMIF(A39:A44,"=1",H39:H44)</f>
        <v>0</v>
      </c>
      <c r="I45" s="114">
        <f>SUMIF(A39:A44,"=1",I39:I44)</f>
        <v>0</v>
      </c>
      <c r="J45" s="115" t="e">
        <f ca="1">SUMIF(A39:A44,"=1",J39:J44)</f>
        <v>#NAME?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58</v>
      </c>
      <c r="B49" t="s">
        <v>59</v>
      </c>
    </row>
    <row r="50" spans="1:10" x14ac:dyDescent="0.2">
      <c r="A50" t="s">
        <v>56</v>
      </c>
      <c r="B50" t="s">
        <v>60</v>
      </c>
    </row>
    <row r="51" spans="1:10" x14ac:dyDescent="0.2">
      <c r="A51" t="s">
        <v>58</v>
      </c>
      <c r="B51" t="s">
        <v>61</v>
      </c>
    </row>
    <row r="54" spans="1:10" ht="15.75" x14ac:dyDescent="0.25">
      <c r="B54" s="124" t="s">
        <v>62</v>
      </c>
    </row>
    <row r="56" spans="1:10" ht="25.5" customHeight="1" x14ac:dyDescent="0.2">
      <c r="A56" s="126"/>
      <c r="B56" s="129" t="s">
        <v>17</v>
      </c>
      <c r="C56" s="129" t="s">
        <v>5</v>
      </c>
      <c r="D56" s="130"/>
      <c r="E56" s="130"/>
      <c r="F56" s="131" t="s">
        <v>63</v>
      </c>
      <c r="G56" s="131"/>
      <c r="H56" s="131"/>
      <c r="I56" s="131" t="s">
        <v>29</v>
      </c>
      <c r="J56" s="131" t="s">
        <v>0</v>
      </c>
    </row>
    <row r="57" spans="1:10" ht="36.75" customHeight="1" x14ac:dyDescent="0.2">
      <c r="A57" s="127"/>
      <c r="B57" s="132" t="s">
        <v>64</v>
      </c>
      <c r="C57" s="213" t="s">
        <v>65</v>
      </c>
      <c r="D57" s="214"/>
      <c r="E57" s="214"/>
      <c r="F57" s="138" t="s">
        <v>24</v>
      </c>
      <c r="G57" s="139"/>
      <c r="H57" s="139"/>
      <c r="I57" s="139">
        <f>'IO 03 IO 03 Pol'!G8</f>
        <v>0</v>
      </c>
      <c r="J57" s="136" t="str">
        <f>IF(I67=0,"",I57/I67*100)</f>
        <v/>
      </c>
    </row>
    <row r="58" spans="1:10" ht="36.75" customHeight="1" x14ac:dyDescent="0.2">
      <c r="A58" s="127"/>
      <c r="B58" s="132" t="s">
        <v>66</v>
      </c>
      <c r="C58" s="213" t="s">
        <v>67</v>
      </c>
      <c r="D58" s="214"/>
      <c r="E58" s="214"/>
      <c r="F58" s="138" t="s">
        <v>24</v>
      </c>
      <c r="G58" s="139"/>
      <c r="H58" s="139"/>
      <c r="I58" s="139">
        <f>'IO 03 IO 03 Pol'!G124</f>
        <v>0</v>
      </c>
      <c r="J58" s="136" t="str">
        <f>IF(I67=0,"",I58/I67*100)</f>
        <v/>
      </c>
    </row>
    <row r="59" spans="1:10" ht="36.75" customHeight="1" x14ac:dyDescent="0.2">
      <c r="A59" s="127"/>
      <c r="B59" s="132" t="s">
        <v>68</v>
      </c>
      <c r="C59" s="213" t="s">
        <v>69</v>
      </c>
      <c r="D59" s="214"/>
      <c r="E59" s="214"/>
      <c r="F59" s="138" t="s">
        <v>24</v>
      </c>
      <c r="G59" s="139"/>
      <c r="H59" s="139"/>
      <c r="I59" s="139">
        <f>'IO 03 IO 03 Pol'!G129</f>
        <v>0</v>
      </c>
      <c r="J59" s="136" t="str">
        <f>IF(I67=0,"",I59/I67*100)</f>
        <v/>
      </c>
    </row>
    <row r="60" spans="1:10" ht="36.75" customHeight="1" x14ac:dyDescent="0.2">
      <c r="A60" s="127"/>
      <c r="B60" s="132" t="s">
        <v>70</v>
      </c>
      <c r="C60" s="213" t="s">
        <v>71</v>
      </c>
      <c r="D60" s="214"/>
      <c r="E60" s="214"/>
      <c r="F60" s="138" t="s">
        <v>24</v>
      </c>
      <c r="G60" s="139"/>
      <c r="H60" s="139"/>
      <c r="I60" s="139">
        <f>'IO 03 IO 03 Pol'!G136</f>
        <v>0</v>
      </c>
      <c r="J60" s="136" t="str">
        <f>IF(I67=0,"",I60/I67*100)</f>
        <v/>
      </c>
    </row>
    <row r="61" spans="1:10" ht="36.75" customHeight="1" x14ac:dyDescent="0.2">
      <c r="A61" s="127"/>
      <c r="B61" s="132" t="s">
        <v>72</v>
      </c>
      <c r="C61" s="213" t="s">
        <v>73</v>
      </c>
      <c r="D61" s="214"/>
      <c r="E61" s="214"/>
      <c r="F61" s="138" t="s">
        <v>24</v>
      </c>
      <c r="G61" s="139"/>
      <c r="H61" s="139"/>
      <c r="I61" s="139">
        <f>'IO 03 IO 03 Pol'!G220</f>
        <v>0</v>
      </c>
      <c r="J61" s="136" t="str">
        <f>IF(I67=0,"",I61/I67*100)</f>
        <v/>
      </c>
    </row>
    <row r="62" spans="1:10" ht="36.75" customHeight="1" x14ac:dyDescent="0.2">
      <c r="A62" s="127"/>
      <c r="B62" s="132" t="s">
        <v>74</v>
      </c>
      <c r="C62" s="213" t="s">
        <v>75</v>
      </c>
      <c r="D62" s="214"/>
      <c r="E62" s="214"/>
      <c r="F62" s="138" t="s">
        <v>24</v>
      </c>
      <c r="G62" s="139"/>
      <c r="H62" s="139"/>
      <c r="I62" s="139">
        <f>'IO 03 IO 03 Pol'!G294</f>
        <v>0</v>
      </c>
      <c r="J62" s="136" t="str">
        <f>IF(I67=0,"",I62/I67*100)</f>
        <v/>
      </c>
    </row>
    <row r="63" spans="1:10" ht="36.75" customHeight="1" x14ac:dyDescent="0.2">
      <c r="A63" s="127"/>
      <c r="B63" s="132" t="s">
        <v>76</v>
      </c>
      <c r="C63" s="213" t="s">
        <v>77</v>
      </c>
      <c r="D63" s="214"/>
      <c r="E63" s="214"/>
      <c r="F63" s="138" t="s">
        <v>24</v>
      </c>
      <c r="G63" s="139"/>
      <c r="H63" s="139"/>
      <c r="I63" s="139">
        <f>'IO 03 IO 03 Pol'!G313</f>
        <v>0</v>
      </c>
      <c r="J63" s="136" t="str">
        <f>IF(I67=0,"",I63/I67*100)</f>
        <v/>
      </c>
    </row>
    <row r="64" spans="1:10" ht="36.75" customHeight="1" x14ac:dyDescent="0.2">
      <c r="A64" s="127"/>
      <c r="B64" s="132" t="s">
        <v>78</v>
      </c>
      <c r="C64" s="213" t="s">
        <v>79</v>
      </c>
      <c r="D64" s="214"/>
      <c r="E64" s="214"/>
      <c r="F64" s="138" t="s">
        <v>25</v>
      </c>
      <c r="G64" s="139"/>
      <c r="H64" s="139"/>
      <c r="I64" s="139">
        <f>'IO 03 IO 03 Pol'!G317</f>
        <v>0</v>
      </c>
      <c r="J64" s="136" t="str">
        <f>IF(I67=0,"",I64/I67*100)</f>
        <v/>
      </c>
    </row>
    <row r="65" spans="1:10" ht="36.75" customHeight="1" x14ac:dyDescent="0.2">
      <c r="A65" s="127"/>
      <c r="B65" s="132" t="s">
        <v>80</v>
      </c>
      <c r="C65" s="213" t="s">
        <v>27</v>
      </c>
      <c r="D65" s="214"/>
      <c r="E65" s="214"/>
      <c r="F65" s="138" t="s">
        <v>80</v>
      </c>
      <c r="G65" s="139"/>
      <c r="H65" s="139"/>
      <c r="I65" s="139">
        <f>'ON + VN ON + VN Naklady'!G8</f>
        <v>0</v>
      </c>
      <c r="J65" s="136" t="str">
        <f>IF(I67=0,"",I65/I67*100)</f>
        <v/>
      </c>
    </row>
    <row r="66" spans="1:10" ht="36.75" customHeight="1" x14ac:dyDescent="0.2">
      <c r="A66" s="127"/>
      <c r="B66" s="132" t="s">
        <v>81</v>
      </c>
      <c r="C66" s="213" t="s">
        <v>28</v>
      </c>
      <c r="D66" s="214"/>
      <c r="E66" s="214"/>
      <c r="F66" s="138" t="s">
        <v>81</v>
      </c>
      <c r="G66" s="139"/>
      <c r="H66" s="139"/>
      <c r="I66" s="139">
        <f>'ON + VN ON + VN Naklady'!G22</f>
        <v>0</v>
      </c>
      <c r="J66" s="136" t="str">
        <f>IF(I67=0,"",I66/I67*100)</f>
        <v/>
      </c>
    </row>
    <row r="67" spans="1:10" ht="25.5" customHeight="1" x14ac:dyDescent="0.2">
      <c r="A67" s="128"/>
      <c r="B67" s="133" t="s">
        <v>1</v>
      </c>
      <c r="C67" s="134"/>
      <c r="D67" s="135"/>
      <c r="E67" s="135"/>
      <c r="F67" s="140"/>
      <c r="G67" s="141"/>
      <c r="H67" s="141"/>
      <c r="I67" s="141">
        <f>SUM(I57:I66)</f>
        <v>0</v>
      </c>
      <c r="J67" s="137">
        <f>SUM(J57:J66)</f>
        <v>0</v>
      </c>
    </row>
    <row r="68" spans="1:10" x14ac:dyDescent="0.2">
      <c r="F68" s="86"/>
      <c r="G68" s="86"/>
      <c r="H68" s="86"/>
      <c r="I68" s="86"/>
      <c r="J68" s="87"/>
    </row>
    <row r="69" spans="1:10" x14ac:dyDescent="0.2">
      <c r="F69" s="86"/>
      <c r="G69" s="86"/>
      <c r="H69" s="86"/>
      <c r="I69" s="86"/>
      <c r="J69" s="87"/>
    </row>
    <row r="70" spans="1:10" x14ac:dyDescent="0.2">
      <c r="F70" s="86"/>
      <c r="G70" s="86"/>
      <c r="H70" s="86"/>
      <c r="I70" s="86"/>
      <c r="J70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6:G6"/>
    <mergeCell ref="E7:G7"/>
    <mergeCell ref="E19:F19"/>
    <mergeCell ref="E20:F20"/>
    <mergeCell ref="I20:J20"/>
    <mergeCell ref="I21:J21"/>
    <mergeCell ref="G19:H19"/>
    <mergeCell ref="G20:H20"/>
    <mergeCell ref="I19:J19"/>
    <mergeCell ref="C42:E42"/>
    <mergeCell ref="C43:E43"/>
    <mergeCell ref="D35:E35"/>
    <mergeCell ref="G24:I24"/>
    <mergeCell ref="G23:I23"/>
    <mergeCell ref="G29:I29"/>
    <mergeCell ref="G25:I25"/>
    <mergeCell ref="G28:I28"/>
    <mergeCell ref="D34:E34"/>
    <mergeCell ref="G34:I34"/>
    <mergeCell ref="C65:E65"/>
    <mergeCell ref="C66:E66"/>
    <mergeCell ref="D5:G5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3" t="s">
        <v>6</v>
      </c>
      <c r="B1" s="263"/>
      <c r="C1" s="264"/>
      <c r="D1" s="263"/>
      <c r="E1" s="263"/>
      <c r="F1" s="263"/>
      <c r="G1" s="263"/>
    </row>
    <row r="2" spans="1:7" ht="24.95" customHeight="1" x14ac:dyDescent="0.2">
      <c r="A2" s="50" t="s">
        <v>7</v>
      </c>
      <c r="B2" s="49"/>
      <c r="C2" s="265"/>
      <c r="D2" s="265"/>
      <c r="E2" s="265"/>
      <c r="F2" s="265"/>
      <c r="G2" s="266"/>
    </row>
    <row r="3" spans="1:7" ht="24.95" customHeight="1" x14ac:dyDescent="0.2">
      <c r="A3" s="50" t="s">
        <v>8</v>
      </c>
      <c r="B3" s="49"/>
      <c r="C3" s="265"/>
      <c r="D3" s="265"/>
      <c r="E3" s="265"/>
      <c r="F3" s="265"/>
      <c r="G3" s="266"/>
    </row>
    <row r="4" spans="1:7" ht="24.95" customHeight="1" x14ac:dyDescent="0.2">
      <c r="A4" s="50" t="s">
        <v>9</v>
      </c>
      <c r="B4" s="49"/>
      <c r="C4" s="265"/>
      <c r="D4" s="265"/>
      <c r="E4" s="265"/>
      <c r="F4" s="265"/>
      <c r="G4" s="266"/>
    </row>
    <row r="5" spans="1:7" x14ac:dyDescent="0.2">
      <c r="B5" s="4"/>
      <c r="C5" s="5"/>
      <c r="D5" s="6"/>
    </row>
  </sheetData>
  <sheetProtection algorithmName="SHA-512" hashValue="bafZLX+Yekh1jzaMOrgdg1tN5p2x5Xp0YacJEuSa6J4AWqHLTVil5gNrg+zA5m1ZDo3+/3dLfOivz6kJFG3RFQ==" saltValue="ugpF9ZADbVfwjmfU2D7M/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workbookViewId="0">
      <pane ySplit="7" topLeftCell="A8" activePane="bottomLeft" state="frozen"/>
      <selection pane="bottomLeft" activeCell="F38" sqref="F38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5703125" customWidth="1"/>
  </cols>
  <sheetData>
    <row r="1" spans="1:60" ht="15.75" customHeight="1" x14ac:dyDescent="0.25">
      <c r="A1" s="271" t="s">
        <v>82</v>
      </c>
      <c r="B1" s="271"/>
      <c r="C1" s="271"/>
      <c r="D1" s="271"/>
      <c r="E1" s="271"/>
      <c r="F1" s="271"/>
      <c r="G1" s="271"/>
      <c r="AG1" t="s">
        <v>83</v>
      </c>
    </row>
    <row r="2" spans="1:60" ht="24.95" customHeight="1" x14ac:dyDescent="0.2">
      <c r="A2" s="143" t="s">
        <v>7</v>
      </c>
      <c r="B2" s="49" t="s">
        <v>44</v>
      </c>
      <c r="C2" s="272" t="s">
        <v>45</v>
      </c>
      <c r="D2" s="273"/>
      <c r="E2" s="273"/>
      <c r="F2" s="273"/>
      <c r="G2" s="274"/>
      <c r="AG2" t="s">
        <v>84</v>
      </c>
    </row>
    <row r="3" spans="1:60" ht="24.95" customHeight="1" x14ac:dyDescent="0.2">
      <c r="A3" s="143" t="s">
        <v>8</v>
      </c>
      <c r="B3" s="49" t="s">
        <v>48</v>
      </c>
      <c r="C3" s="272" t="s">
        <v>47</v>
      </c>
      <c r="D3" s="273"/>
      <c r="E3" s="273"/>
      <c r="F3" s="273"/>
      <c r="G3" s="274"/>
      <c r="AC3" s="125" t="s">
        <v>85</v>
      </c>
      <c r="AG3" t="s">
        <v>86</v>
      </c>
    </row>
    <row r="4" spans="1:60" ht="24.95" customHeight="1" x14ac:dyDescent="0.2">
      <c r="A4" s="144" t="s">
        <v>9</v>
      </c>
      <c r="B4" s="145" t="s">
        <v>48</v>
      </c>
      <c r="C4" s="275" t="s">
        <v>47</v>
      </c>
      <c r="D4" s="276"/>
      <c r="E4" s="276"/>
      <c r="F4" s="276"/>
      <c r="G4" s="277"/>
      <c r="AG4" t="s">
        <v>87</v>
      </c>
    </row>
    <row r="5" spans="1:60" x14ac:dyDescent="0.2">
      <c r="D5" s="10"/>
    </row>
    <row r="6" spans="1:60" ht="38.25" x14ac:dyDescent="0.2">
      <c r="A6" s="147" t="s">
        <v>88</v>
      </c>
      <c r="B6" s="149" t="s">
        <v>89</v>
      </c>
      <c r="C6" s="149" t="s">
        <v>90</v>
      </c>
      <c r="D6" s="148" t="s">
        <v>91</v>
      </c>
      <c r="E6" s="147" t="s">
        <v>92</v>
      </c>
      <c r="F6" s="146" t="s">
        <v>93</v>
      </c>
      <c r="G6" s="147" t="s">
        <v>29</v>
      </c>
      <c r="H6" s="150" t="s">
        <v>30</v>
      </c>
      <c r="I6" s="150" t="s">
        <v>94</v>
      </c>
      <c r="J6" s="150" t="s">
        <v>31</v>
      </c>
      <c r="K6" s="150" t="s">
        <v>95</v>
      </c>
      <c r="L6" s="150" t="s">
        <v>96</v>
      </c>
      <c r="M6" s="150" t="s">
        <v>97</v>
      </c>
      <c r="N6" s="150" t="s">
        <v>98</v>
      </c>
      <c r="O6" s="150" t="s">
        <v>99</v>
      </c>
      <c r="P6" s="150" t="s">
        <v>100</v>
      </c>
      <c r="Q6" s="150" t="s">
        <v>101</v>
      </c>
      <c r="R6" s="150" t="s">
        <v>102</v>
      </c>
      <c r="S6" s="150" t="s">
        <v>103</v>
      </c>
      <c r="T6" s="150" t="s">
        <v>104</v>
      </c>
      <c r="U6" s="150" t="s">
        <v>105</v>
      </c>
      <c r="V6" s="150" t="s">
        <v>106</v>
      </c>
      <c r="W6" s="150" t="s">
        <v>107</v>
      </c>
      <c r="X6" s="150" t="s">
        <v>108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x14ac:dyDescent="0.2">
      <c r="A8" s="163" t="s">
        <v>109</v>
      </c>
      <c r="B8" s="164" t="s">
        <v>80</v>
      </c>
      <c r="C8" s="178" t="s">
        <v>27</v>
      </c>
      <c r="D8" s="165"/>
      <c r="E8" s="166"/>
      <c r="F8" s="167"/>
      <c r="G8" s="167">
        <f>SUMIF(AG9:AG21,"&lt;&gt;NOR",G9:G21)</f>
        <v>0</v>
      </c>
      <c r="H8" s="167"/>
      <c r="I8" s="167">
        <f>SUM(I9:I21)</f>
        <v>0</v>
      </c>
      <c r="J8" s="167"/>
      <c r="K8" s="167">
        <f>SUM(K9:K21)</f>
        <v>0</v>
      </c>
      <c r="L8" s="167"/>
      <c r="M8" s="167">
        <f>SUM(M9:M21)</f>
        <v>0</v>
      </c>
      <c r="N8" s="166"/>
      <c r="O8" s="166">
        <f>SUM(O9:O21)</f>
        <v>0</v>
      </c>
      <c r="P8" s="166"/>
      <c r="Q8" s="166">
        <f>SUM(Q9:Q21)</f>
        <v>0</v>
      </c>
      <c r="R8" s="167"/>
      <c r="S8" s="167"/>
      <c r="T8" s="168"/>
      <c r="U8" s="162"/>
      <c r="V8" s="162">
        <f>SUM(V9:V21)</f>
        <v>0</v>
      </c>
      <c r="W8" s="162"/>
      <c r="X8" s="162"/>
      <c r="AG8" t="s">
        <v>110</v>
      </c>
    </row>
    <row r="9" spans="1:60" outlineLevel="1" x14ac:dyDescent="0.2">
      <c r="A9" s="170">
        <v>1</v>
      </c>
      <c r="B9" s="171" t="s">
        <v>111</v>
      </c>
      <c r="C9" s="179" t="s">
        <v>112</v>
      </c>
      <c r="D9" s="172" t="s">
        <v>113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/>
      <c r="S9" s="175" t="s">
        <v>114</v>
      </c>
      <c r="T9" s="176" t="s">
        <v>115</v>
      </c>
      <c r="U9" s="161">
        <v>0</v>
      </c>
      <c r="V9" s="161">
        <f>ROUND(E9*U9,2)</f>
        <v>0</v>
      </c>
      <c r="W9" s="161"/>
      <c r="X9" s="161" t="s">
        <v>116</v>
      </c>
      <c r="Y9" s="151"/>
      <c r="Z9" s="151"/>
      <c r="AA9" s="151"/>
      <c r="AB9" s="151"/>
      <c r="AC9" s="151"/>
      <c r="AD9" s="151"/>
      <c r="AE9" s="151"/>
      <c r="AF9" s="151"/>
      <c r="AG9" s="151" t="s">
        <v>117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7" customHeight="1" outlineLevel="1" x14ac:dyDescent="0.2">
      <c r="A10" s="158"/>
      <c r="B10" s="159"/>
      <c r="C10" s="269" t="s">
        <v>511</v>
      </c>
      <c r="D10" s="270"/>
      <c r="E10" s="270"/>
      <c r="F10" s="270"/>
      <c r="G10" s="270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118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8"/>
      <c r="B11" s="159"/>
      <c r="C11" s="267" t="s">
        <v>119</v>
      </c>
      <c r="D11" s="268"/>
      <c r="E11" s="268"/>
      <c r="F11" s="268"/>
      <c r="G11" s="268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51"/>
      <c r="Z11" s="151"/>
      <c r="AA11" s="151"/>
      <c r="AB11" s="151"/>
      <c r="AC11" s="151"/>
      <c r="AD11" s="151"/>
      <c r="AE11" s="151"/>
      <c r="AF11" s="151"/>
      <c r="AG11" s="151" t="s">
        <v>118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77" t="str">
        <f>C11</f>
        <v>Vyhotovení protokolu o vytyčení stavby se seznamem souřadnic vytyčených bodů a jejich polohopisnými (S-JTSK) a výškopisnými (Bpv) hodnotami.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0">
        <v>2</v>
      </c>
      <c r="B12" s="171" t="s">
        <v>120</v>
      </c>
      <c r="C12" s="179" t="s">
        <v>121</v>
      </c>
      <c r="D12" s="172" t="s">
        <v>113</v>
      </c>
      <c r="E12" s="173">
        <v>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5"/>
      <c r="S12" s="175" t="s">
        <v>114</v>
      </c>
      <c r="T12" s="176" t="s">
        <v>115</v>
      </c>
      <c r="U12" s="161">
        <v>0</v>
      </c>
      <c r="V12" s="161">
        <f>ROUND(E12*U12,2)</f>
        <v>0</v>
      </c>
      <c r="W12" s="161"/>
      <c r="X12" s="161" t="s">
        <v>116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117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69" t="s">
        <v>512</v>
      </c>
      <c r="D13" s="270"/>
      <c r="E13" s="270"/>
      <c r="F13" s="270"/>
      <c r="G13" s="270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 t="s">
        <v>118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77" t="str">
        <f>C13</f>
        <v>Vytýčení stávajících inženýrských sítí v místě stavby z hlediska jejich ochrany při provádění stavby.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0">
        <v>3</v>
      </c>
      <c r="B14" s="171" t="s">
        <v>122</v>
      </c>
      <c r="C14" s="179" t="s">
        <v>123</v>
      </c>
      <c r="D14" s="172" t="s">
        <v>113</v>
      </c>
      <c r="E14" s="173">
        <v>1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3">
        <v>0</v>
      </c>
      <c r="O14" s="173">
        <f>ROUND(E14*N14,2)</f>
        <v>0</v>
      </c>
      <c r="P14" s="173">
        <v>0</v>
      </c>
      <c r="Q14" s="173">
        <f>ROUND(E14*P14,2)</f>
        <v>0</v>
      </c>
      <c r="R14" s="175"/>
      <c r="S14" s="175" t="s">
        <v>114</v>
      </c>
      <c r="T14" s="176" t="s">
        <v>115</v>
      </c>
      <c r="U14" s="161">
        <v>0</v>
      </c>
      <c r="V14" s="161">
        <f>ROUND(E14*U14,2)</f>
        <v>0</v>
      </c>
      <c r="W14" s="161"/>
      <c r="X14" s="161" t="s">
        <v>116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117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8"/>
      <c r="B15" s="159"/>
      <c r="C15" s="269" t="s">
        <v>124</v>
      </c>
      <c r="D15" s="270"/>
      <c r="E15" s="270"/>
      <c r="F15" s="270"/>
      <c r="G15" s="270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77" t="str">
        <f>C15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0">
        <v>4</v>
      </c>
      <c r="B16" s="171" t="s">
        <v>125</v>
      </c>
      <c r="C16" s="179" t="s">
        <v>126</v>
      </c>
      <c r="D16" s="172" t="s">
        <v>113</v>
      </c>
      <c r="E16" s="173">
        <v>1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0</v>
      </c>
      <c r="N16" s="173">
        <v>0</v>
      </c>
      <c r="O16" s="173">
        <f>ROUND(E16*N16,2)</f>
        <v>0</v>
      </c>
      <c r="P16" s="173">
        <v>0</v>
      </c>
      <c r="Q16" s="173">
        <f>ROUND(E16*P16,2)</f>
        <v>0</v>
      </c>
      <c r="R16" s="175"/>
      <c r="S16" s="175" t="s">
        <v>114</v>
      </c>
      <c r="T16" s="176" t="s">
        <v>115</v>
      </c>
      <c r="U16" s="161">
        <v>0</v>
      </c>
      <c r="V16" s="161">
        <f>ROUND(E16*U16,2)</f>
        <v>0</v>
      </c>
      <c r="W16" s="161"/>
      <c r="X16" s="161" t="s">
        <v>116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117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33.75" outlineLevel="1" x14ac:dyDescent="0.2">
      <c r="A17" s="158"/>
      <c r="B17" s="159"/>
      <c r="C17" s="269" t="s">
        <v>127</v>
      </c>
      <c r="D17" s="270"/>
      <c r="E17" s="270"/>
      <c r="F17" s="270"/>
      <c r="G17" s="270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77" t="str">
        <f>C17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0">
        <v>5</v>
      </c>
      <c r="B18" s="171" t="s">
        <v>128</v>
      </c>
      <c r="C18" s="179" t="s">
        <v>129</v>
      </c>
      <c r="D18" s="172" t="s">
        <v>113</v>
      </c>
      <c r="E18" s="173">
        <v>1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3">
        <v>0</v>
      </c>
      <c r="O18" s="173">
        <f>ROUND(E18*N18,2)</f>
        <v>0</v>
      </c>
      <c r="P18" s="173">
        <v>0</v>
      </c>
      <c r="Q18" s="173">
        <f>ROUND(E18*P18,2)</f>
        <v>0</v>
      </c>
      <c r="R18" s="175"/>
      <c r="S18" s="175" t="s">
        <v>114</v>
      </c>
      <c r="T18" s="176" t="s">
        <v>115</v>
      </c>
      <c r="U18" s="161">
        <v>0</v>
      </c>
      <c r="V18" s="161">
        <f>ROUND(E18*U18,2)</f>
        <v>0</v>
      </c>
      <c r="W18" s="161"/>
      <c r="X18" s="161" t="s">
        <v>116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117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8"/>
      <c r="B19" s="159"/>
      <c r="C19" s="269" t="s">
        <v>130</v>
      </c>
      <c r="D19" s="270"/>
      <c r="E19" s="270"/>
      <c r="F19" s="270"/>
      <c r="G19" s="270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51"/>
      <c r="Z19" s="151"/>
      <c r="AA19" s="151"/>
      <c r="AB19" s="151"/>
      <c r="AC19" s="151"/>
      <c r="AD19" s="151"/>
      <c r="AE19" s="151"/>
      <c r="AF19" s="151"/>
      <c r="AG19" s="151" t="s">
        <v>118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77" t="str">
        <f>C19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0">
        <v>6</v>
      </c>
      <c r="B20" s="171" t="s">
        <v>131</v>
      </c>
      <c r="C20" s="179" t="s">
        <v>132</v>
      </c>
      <c r="D20" s="172" t="s">
        <v>113</v>
      </c>
      <c r="E20" s="173">
        <v>1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3">
        <v>0</v>
      </c>
      <c r="O20" s="173">
        <f>ROUND(E20*N20,2)</f>
        <v>0</v>
      </c>
      <c r="P20" s="173">
        <v>0</v>
      </c>
      <c r="Q20" s="173">
        <f>ROUND(E20*P20,2)</f>
        <v>0</v>
      </c>
      <c r="R20" s="175"/>
      <c r="S20" s="175" t="s">
        <v>114</v>
      </c>
      <c r="T20" s="176" t="s">
        <v>115</v>
      </c>
      <c r="U20" s="161">
        <v>0</v>
      </c>
      <c r="V20" s="161">
        <f>ROUND(E20*U20,2)</f>
        <v>0</v>
      </c>
      <c r="W20" s="161"/>
      <c r="X20" s="161" t="s">
        <v>116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117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269" t="s">
        <v>133</v>
      </c>
      <c r="D21" s="270"/>
      <c r="E21" s="270"/>
      <c r="F21" s="270"/>
      <c r="G21" s="270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118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3" t="s">
        <v>109</v>
      </c>
      <c r="B22" s="164" t="s">
        <v>81</v>
      </c>
      <c r="C22" s="178" t="s">
        <v>28</v>
      </c>
      <c r="D22" s="165"/>
      <c r="E22" s="166"/>
      <c r="F22" s="167"/>
      <c r="G22" s="167">
        <f>SUMIF(AG23:AG39,"&lt;&gt;NOR",G23:G39)</f>
        <v>0</v>
      </c>
      <c r="H22" s="167"/>
      <c r="I22" s="167">
        <f>SUM(I23:I39)</f>
        <v>0</v>
      </c>
      <c r="J22" s="167"/>
      <c r="K22" s="167">
        <f>SUM(K23:K39)</f>
        <v>0</v>
      </c>
      <c r="L22" s="167"/>
      <c r="M22" s="167">
        <f>SUM(M23:M39)</f>
        <v>0</v>
      </c>
      <c r="N22" s="166"/>
      <c r="O22" s="166">
        <f>SUM(O23:O39)</f>
        <v>0</v>
      </c>
      <c r="P22" s="166"/>
      <c r="Q22" s="166">
        <f>SUM(Q23:Q39)</f>
        <v>0</v>
      </c>
      <c r="R22" s="167"/>
      <c r="S22" s="167"/>
      <c r="T22" s="168"/>
      <c r="U22" s="162"/>
      <c r="V22" s="162">
        <f>SUM(V23:V39)</f>
        <v>0</v>
      </c>
      <c r="W22" s="162"/>
      <c r="X22" s="162"/>
      <c r="AG22" t="s">
        <v>110</v>
      </c>
    </row>
    <row r="23" spans="1:60" outlineLevel="1" x14ac:dyDescent="0.2">
      <c r="A23" s="170">
        <v>7</v>
      </c>
      <c r="B23" s="171" t="s">
        <v>134</v>
      </c>
      <c r="C23" s="179" t="s">
        <v>515</v>
      </c>
      <c r="D23" s="172" t="s">
        <v>113</v>
      </c>
      <c r="E23" s="173">
        <v>1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5"/>
      <c r="S23" s="175" t="s">
        <v>114</v>
      </c>
      <c r="T23" s="176" t="s">
        <v>115</v>
      </c>
      <c r="U23" s="161">
        <v>0</v>
      </c>
      <c r="V23" s="161">
        <f>ROUND(E23*U23,2)</f>
        <v>0</v>
      </c>
      <c r="W23" s="161"/>
      <c r="X23" s="161" t="s">
        <v>116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117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9.25" customHeight="1" outlineLevel="1" x14ac:dyDescent="0.2">
      <c r="A24" s="158"/>
      <c r="B24" s="159"/>
      <c r="C24" s="267" t="s">
        <v>516</v>
      </c>
      <c r="D24" s="268"/>
      <c r="E24" s="268"/>
      <c r="F24" s="268"/>
      <c r="G24" s="268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118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0">
        <v>8</v>
      </c>
      <c r="B25" s="171" t="s">
        <v>135</v>
      </c>
      <c r="C25" s="179" t="s">
        <v>136</v>
      </c>
      <c r="D25" s="172" t="s">
        <v>113</v>
      </c>
      <c r="E25" s="173">
        <v>1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3">
        <v>0</v>
      </c>
      <c r="O25" s="173">
        <f>ROUND(E25*N25,2)</f>
        <v>0</v>
      </c>
      <c r="P25" s="173">
        <v>0</v>
      </c>
      <c r="Q25" s="173">
        <f>ROUND(E25*P25,2)</f>
        <v>0</v>
      </c>
      <c r="R25" s="175"/>
      <c r="S25" s="175" t="s">
        <v>114</v>
      </c>
      <c r="T25" s="176" t="s">
        <v>115</v>
      </c>
      <c r="U25" s="161">
        <v>0</v>
      </c>
      <c r="V25" s="161">
        <f>ROUND(E25*U25,2)</f>
        <v>0</v>
      </c>
      <c r="W25" s="161"/>
      <c r="X25" s="161" t="s">
        <v>116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117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8"/>
      <c r="B26" s="159"/>
      <c r="C26" s="269" t="s">
        <v>137</v>
      </c>
      <c r="D26" s="270"/>
      <c r="E26" s="270"/>
      <c r="F26" s="270"/>
      <c r="G26" s="270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51"/>
      <c r="Z26" s="151"/>
      <c r="AA26" s="151"/>
      <c r="AB26" s="151"/>
      <c r="AC26" s="151"/>
      <c r="AD26" s="151"/>
      <c r="AE26" s="151"/>
      <c r="AF26" s="151"/>
      <c r="AG26" s="151" t="s">
        <v>118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77" t="str">
        <f>C26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0">
        <v>9</v>
      </c>
      <c r="B27" s="171" t="s">
        <v>138</v>
      </c>
      <c r="C27" s="179" t="s">
        <v>139</v>
      </c>
      <c r="D27" s="172" t="s">
        <v>113</v>
      </c>
      <c r="E27" s="173">
        <v>1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3">
        <v>0</v>
      </c>
      <c r="O27" s="173">
        <f>ROUND(E27*N27,2)</f>
        <v>0</v>
      </c>
      <c r="P27" s="173">
        <v>0</v>
      </c>
      <c r="Q27" s="173">
        <f>ROUND(E27*P27,2)</f>
        <v>0</v>
      </c>
      <c r="R27" s="175"/>
      <c r="S27" s="175" t="s">
        <v>114</v>
      </c>
      <c r="T27" s="176" t="s">
        <v>115</v>
      </c>
      <c r="U27" s="161">
        <v>0</v>
      </c>
      <c r="V27" s="161">
        <f>ROUND(E27*U27,2)</f>
        <v>0</v>
      </c>
      <c r="W27" s="161"/>
      <c r="X27" s="161" t="s">
        <v>116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117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33.75" outlineLevel="1" x14ac:dyDescent="0.2">
      <c r="A28" s="158"/>
      <c r="B28" s="159"/>
      <c r="C28" s="269" t="s">
        <v>140</v>
      </c>
      <c r="D28" s="270"/>
      <c r="E28" s="270"/>
      <c r="F28" s="270"/>
      <c r="G28" s="270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118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77" t="str">
        <f>C28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0">
        <v>10</v>
      </c>
      <c r="B29" s="171" t="s">
        <v>141</v>
      </c>
      <c r="C29" s="179" t="s">
        <v>142</v>
      </c>
      <c r="D29" s="172" t="s">
        <v>113</v>
      </c>
      <c r="E29" s="173">
        <v>1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3">
        <v>0</v>
      </c>
      <c r="O29" s="173">
        <f>ROUND(E29*N29,2)</f>
        <v>0</v>
      </c>
      <c r="P29" s="173">
        <v>0</v>
      </c>
      <c r="Q29" s="173">
        <f>ROUND(E29*P29,2)</f>
        <v>0</v>
      </c>
      <c r="R29" s="175"/>
      <c r="S29" s="175" t="s">
        <v>114</v>
      </c>
      <c r="T29" s="176" t="s">
        <v>115</v>
      </c>
      <c r="U29" s="161">
        <v>0</v>
      </c>
      <c r="V29" s="161">
        <f>ROUND(E29*U29,2)</f>
        <v>0</v>
      </c>
      <c r="W29" s="161"/>
      <c r="X29" s="161" t="s">
        <v>116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117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58"/>
      <c r="B30" s="159"/>
      <c r="C30" s="269" t="s">
        <v>143</v>
      </c>
      <c r="D30" s="270"/>
      <c r="E30" s="270"/>
      <c r="F30" s="270"/>
      <c r="G30" s="270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77" t="str">
        <f>C30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0">
        <v>11</v>
      </c>
      <c r="B31" s="171" t="s">
        <v>144</v>
      </c>
      <c r="C31" s="179" t="s">
        <v>145</v>
      </c>
      <c r="D31" s="172" t="s">
        <v>113</v>
      </c>
      <c r="E31" s="173">
        <v>1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73">
        <v>0</v>
      </c>
      <c r="O31" s="173">
        <f>ROUND(E31*N31,2)</f>
        <v>0</v>
      </c>
      <c r="P31" s="173">
        <v>0</v>
      </c>
      <c r="Q31" s="173">
        <f>ROUND(E31*P31,2)</f>
        <v>0</v>
      </c>
      <c r="R31" s="175"/>
      <c r="S31" s="175" t="s">
        <v>114</v>
      </c>
      <c r="T31" s="176" t="s">
        <v>115</v>
      </c>
      <c r="U31" s="161">
        <v>0</v>
      </c>
      <c r="V31" s="161">
        <f>ROUND(E31*U31,2)</f>
        <v>0</v>
      </c>
      <c r="W31" s="161"/>
      <c r="X31" s="161" t="s">
        <v>116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117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33.75" outlineLevel="1" x14ac:dyDescent="0.2">
      <c r="A32" s="158"/>
      <c r="B32" s="159"/>
      <c r="C32" s="269" t="s">
        <v>146</v>
      </c>
      <c r="D32" s="270"/>
      <c r="E32" s="270"/>
      <c r="F32" s="270"/>
      <c r="G32" s="270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118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77" t="str">
        <f>C32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0">
        <v>12</v>
      </c>
      <c r="B33" s="171" t="s">
        <v>147</v>
      </c>
      <c r="C33" s="179" t="s">
        <v>148</v>
      </c>
      <c r="D33" s="172" t="s">
        <v>113</v>
      </c>
      <c r="E33" s="173">
        <v>1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3">
        <v>0</v>
      </c>
      <c r="O33" s="173">
        <f>ROUND(E33*N33,2)</f>
        <v>0</v>
      </c>
      <c r="P33" s="173">
        <v>0</v>
      </c>
      <c r="Q33" s="173">
        <f>ROUND(E33*P33,2)</f>
        <v>0</v>
      </c>
      <c r="R33" s="175"/>
      <c r="S33" s="175" t="s">
        <v>114</v>
      </c>
      <c r="T33" s="176" t="s">
        <v>115</v>
      </c>
      <c r="U33" s="161">
        <v>0</v>
      </c>
      <c r="V33" s="161">
        <f>ROUND(E33*U33,2)</f>
        <v>0</v>
      </c>
      <c r="W33" s="161"/>
      <c r="X33" s="161" t="s">
        <v>116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117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69" t="s">
        <v>149</v>
      </c>
      <c r="D34" s="270"/>
      <c r="E34" s="270"/>
      <c r="F34" s="270"/>
      <c r="G34" s="270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77" t="str">
        <f>C34</f>
        <v>Náklady na vyhotovení dokumentace skutečného provedení stavby a její předání objednateli v požadované formě a požadovaném počtu.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0">
        <v>13</v>
      </c>
      <c r="B35" s="171" t="s">
        <v>150</v>
      </c>
      <c r="C35" s="179" t="s">
        <v>513</v>
      </c>
      <c r="D35" s="172" t="s">
        <v>113</v>
      </c>
      <c r="E35" s="173">
        <v>1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3">
        <v>0</v>
      </c>
      <c r="O35" s="173">
        <f>ROUND(E35*N35,2)</f>
        <v>0</v>
      </c>
      <c r="P35" s="173">
        <v>0</v>
      </c>
      <c r="Q35" s="173">
        <f>ROUND(E35*P35,2)</f>
        <v>0</v>
      </c>
      <c r="R35" s="175"/>
      <c r="S35" s="175" t="s">
        <v>114</v>
      </c>
      <c r="T35" s="176" t="s">
        <v>115</v>
      </c>
      <c r="U35" s="161">
        <v>0</v>
      </c>
      <c r="V35" s="161">
        <f>ROUND(E35*U35,2)</f>
        <v>0</v>
      </c>
      <c r="W35" s="161"/>
      <c r="X35" s="161" t="s">
        <v>116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117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7.75" customHeight="1" outlineLevel="1" x14ac:dyDescent="0.2">
      <c r="A36" s="158"/>
      <c r="B36" s="159"/>
      <c r="C36" s="199" t="s">
        <v>514</v>
      </c>
      <c r="D36" s="194"/>
      <c r="E36" s="195"/>
      <c r="F36" s="196"/>
      <c r="G36" s="197"/>
      <c r="H36" s="198"/>
      <c r="I36" s="161"/>
      <c r="J36" s="198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6.25" customHeight="1" outlineLevel="1" x14ac:dyDescent="0.2">
      <c r="A37" s="158"/>
      <c r="B37" s="159"/>
      <c r="C37" s="267" t="s">
        <v>518</v>
      </c>
      <c r="D37" s="268"/>
      <c r="E37" s="268"/>
      <c r="F37" s="268"/>
      <c r="G37" s="268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77" t="str">
        <f>C37</f>
        <v>(např.zajištění povolení zvláštního užívání komunikací pro realizaci stavby, zajištění kladných závazných stanovisek dotčených orgánů stát.správy k vydání kolaudačního souhlasu, pojištění, pořízení fotodokumentace v průběhu realizace stavby atd.)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0">
        <v>14</v>
      </c>
      <c r="B38" s="171" t="s">
        <v>151</v>
      </c>
      <c r="C38" s="179" t="s">
        <v>517</v>
      </c>
      <c r="D38" s="172" t="s">
        <v>113</v>
      </c>
      <c r="E38" s="173">
        <v>1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21</v>
      </c>
      <c r="M38" s="175">
        <f>G38*(1+L38/100)</f>
        <v>0</v>
      </c>
      <c r="N38" s="173">
        <v>0</v>
      </c>
      <c r="O38" s="173">
        <f>ROUND(E38*N38,2)</f>
        <v>0</v>
      </c>
      <c r="P38" s="173">
        <v>0</v>
      </c>
      <c r="Q38" s="173">
        <f>ROUND(E38*P38,2)</f>
        <v>0</v>
      </c>
      <c r="R38" s="175"/>
      <c r="S38" s="175" t="s">
        <v>114</v>
      </c>
      <c r="T38" s="176" t="s">
        <v>115</v>
      </c>
      <c r="U38" s="161">
        <v>0</v>
      </c>
      <c r="V38" s="161">
        <f>ROUND(E38*U38,2)</f>
        <v>0</v>
      </c>
      <c r="W38" s="161"/>
      <c r="X38" s="161" t="s">
        <v>116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117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customHeight="1" outlineLevel="1" x14ac:dyDescent="0.2">
      <c r="A39" s="158"/>
      <c r="B39" s="159"/>
      <c r="C39" s="267" t="s">
        <v>519</v>
      </c>
      <c r="D39" s="268"/>
      <c r="E39" s="268"/>
      <c r="F39" s="268"/>
      <c r="G39" s="268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118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77" t="str">
        <f>C39</f>
        <v>náklady na zřízení oplocení staveniště v dostatečném C43 náklady na zřízení koridorů pro bezpečný pohyb pěších v blízkosti staveniště vč. nezbytného osvětlení, náklady na zachycení ropných úkapů</v>
      </c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3"/>
      <c r="B40" s="4"/>
      <c r="C40" s="180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v>15</v>
      </c>
      <c r="AF40">
        <v>21</v>
      </c>
      <c r="AG40" t="s">
        <v>96</v>
      </c>
    </row>
    <row r="41" spans="1:60" x14ac:dyDescent="0.2">
      <c r="A41" s="154"/>
      <c r="B41" s="155" t="s">
        <v>29</v>
      </c>
      <c r="C41" s="181"/>
      <c r="D41" s="156"/>
      <c r="E41" s="157"/>
      <c r="F41" s="157"/>
      <c r="G41" s="169">
        <f>G8+G22</f>
        <v>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AE41">
        <f>SUMIF(L7:L39,AE40,G7:G39)</f>
        <v>0</v>
      </c>
      <c r="AF41">
        <f>SUMIF(L7:L39,AF40,G7:G39)</f>
        <v>0</v>
      </c>
      <c r="AG41" t="s">
        <v>152</v>
      </c>
    </row>
    <row r="42" spans="1:60" x14ac:dyDescent="0.2">
      <c r="C42" s="182"/>
      <c r="D42" s="10"/>
      <c r="AG42" t="s">
        <v>153</v>
      </c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mergeCells count="19">
    <mergeCell ref="C24:G24"/>
    <mergeCell ref="A1:G1"/>
    <mergeCell ref="C2:G2"/>
    <mergeCell ref="C3:G3"/>
    <mergeCell ref="C4:G4"/>
    <mergeCell ref="C10:G10"/>
    <mergeCell ref="C11:G11"/>
    <mergeCell ref="C13:G13"/>
    <mergeCell ref="C15:G15"/>
    <mergeCell ref="C17:G17"/>
    <mergeCell ref="C19:G19"/>
    <mergeCell ref="C21:G21"/>
    <mergeCell ref="C39:G39"/>
    <mergeCell ref="C26:G26"/>
    <mergeCell ref="C28:G28"/>
    <mergeCell ref="C30:G30"/>
    <mergeCell ref="C32:G32"/>
    <mergeCell ref="C34:G34"/>
    <mergeCell ref="C37:G37"/>
  </mergeCells>
  <pageMargins left="0.59055118110236204" right="0.196850393700787" top="0.78740157499999996" bottom="0.78740157499999996" header="0.3" footer="0.3"/>
  <pageSetup paperSize="9" orientation="landscape" copies="4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4"/>
  <sheetViews>
    <sheetView tabSelected="1" workbookViewId="0">
      <pane ySplit="7" topLeftCell="A23" activePane="bottomLeft" state="frozen"/>
      <selection pane="bottomLeft" activeCell="Z18" sqref="Z18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5703125" customWidth="1"/>
  </cols>
  <sheetData>
    <row r="1" spans="1:60" ht="15.75" customHeight="1" x14ac:dyDescent="0.25">
      <c r="A1" s="271" t="s">
        <v>154</v>
      </c>
      <c r="B1" s="271"/>
      <c r="C1" s="271"/>
      <c r="D1" s="271"/>
      <c r="E1" s="271"/>
      <c r="F1" s="271"/>
      <c r="G1" s="271"/>
      <c r="AG1" t="s">
        <v>83</v>
      </c>
    </row>
    <row r="2" spans="1:60" ht="24.95" customHeight="1" x14ac:dyDescent="0.2">
      <c r="A2" s="143" t="s">
        <v>7</v>
      </c>
      <c r="B2" s="49" t="s">
        <v>44</v>
      </c>
      <c r="C2" s="272" t="s">
        <v>45</v>
      </c>
      <c r="D2" s="273"/>
      <c r="E2" s="273"/>
      <c r="F2" s="273"/>
      <c r="G2" s="274"/>
      <c r="AG2" t="s">
        <v>84</v>
      </c>
    </row>
    <row r="3" spans="1:60" ht="24.95" customHeight="1" x14ac:dyDescent="0.2">
      <c r="A3" s="143" t="s">
        <v>8</v>
      </c>
      <c r="B3" s="49" t="s">
        <v>50</v>
      </c>
      <c r="C3" s="272" t="s">
        <v>51</v>
      </c>
      <c r="D3" s="273"/>
      <c r="E3" s="273"/>
      <c r="F3" s="273"/>
      <c r="G3" s="274"/>
      <c r="AC3" s="125" t="s">
        <v>155</v>
      </c>
      <c r="AG3" t="s">
        <v>86</v>
      </c>
    </row>
    <row r="4" spans="1:60" ht="24.95" customHeight="1" x14ac:dyDescent="0.2">
      <c r="A4" s="144" t="s">
        <v>9</v>
      </c>
      <c r="B4" s="145" t="s">
        <v>50</v>
      </c>
      <c r="C4" s="275" t="s">
        <v>51</v>
      </c>
      <c r="D4" s="276"/>
      <c r="E4" s="276"/>
      <c r="F4" s="276"/>
      <c r="G4" s="277"/>
      <c r="AG4" t="s">
        <v>87</v>
      </c>
    </row>
    <row r="5" spans="1:60" x14ac:dyDescent="0.2">
      <c r="D5" s="10"/>
    </row>
    <row r="6" spans="1:60" ht="38.25" x14ac:dyDescent="0.2">
      <c r="A6" s="147" t="s">
        <v>88</v>
      </c>
      <c r="B6" s="149" t="s">
        <v>89</v>
      </c>
      <c r="C6" s="149" t="s">
        <v>90</v>
      </c>
      <c r="D6" s="148" t="s">
        <v>91</v>
      </c>
      <c r="E6" s="147" t="s">
        <v>92</v>
      </c>
      <c r="F6" s="146" t="s">
        <v>93</v>
      </c>
      <c r="G6" s="147" t="s">
        <v>29</v>
      </c>
      <c r="H6" s="150" t="s">
        <v>30</v>
      </c>
      <c r="I6" s="150" t="s">
        <v>94</v>
      </c>
      <c r="J6" s="150" t="s">
        <v>31</v>
      </c>
      <c r="K6" s="150" t="s">
        <v>95</v>
      </c>
      <c r="L6" s="150" t="s">
        <v>96</v>
      </c>
      <c r="M6" s="150" t="s">
        <v>97</v>
      </c>
      <c r="N6" s="150" t="s">
        <v>98</v>
      </c>
      <c r="O6" s="150" t="s">
        <v>99</v>
      </c>
      <c r="P6" s="150" t="s">
        <v>100</v>
      </c>
      <c r="Q6" s="150" t="s">
        <v>101</v>
      </c>
      <c r="R6" s="150" t="s">
        <v>102</v>
      </c>
      <c r="S6" s="150" t="s">
        <v>103</v>
      </c>
      <c r="T6" s="150" t="s">
        <v>104</v>
      </c>
      <c r="U6" s="150" t="s">
        <v>105</v>
      </c>
      <c r="V6" s="150" t="s">
        <v>106</v>
      </c>
      <c r="W6" s="150" t="s">
        <v>107</v>
      </c>
      <c r="X6" s="150" t="s">
        <v>108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x14ac:dyDescent="0.2">
      <c r="A8" s="163" t="s">
        <v>109</v>
      </c>
      <c r="B8" s="164" t="s">
        <v>64</v>
      </c>
      <c r="C8" s="178" t="s">
        <v>65</v>
      </c>
      <c r="D8" s="165"/>
      <c r="E8" s="166"/>
      <c r="F8" s="167"/>
      <c r="G8" s="167">
        <f>SUMIF(AG9:AG123,"&lt;&gt;NOR",G9:G123)</f>
        <v>0</v>
      </c>
      <c r="H8" s="167"/>
      <c r="I8" s="167">
        <f>SUM(I9:I123)</f>
        <v>0</v>
      </c>
      <c r="J8" s="167"/>
      <c r="K8" s="167">
        <f>SUM(K9:K123)</f>
        <v>0</v>
      </c>
      <c r="L8" s="167"/>
      <c r="M8" s="167">
        <f>SUM(M9:M123)</f>
        <v>0</v>
      </c>
      <c r="N8" s="166"/>
      <c r="O8" s="166">
        <f>SUM(O9:O123)</f>
        <v>160.75</v>
      </c>
      <c r="P8" s="166"/>
      <c r="Q8" s="166">
        <f>SUM(Q9:Q123)</f>
        <v>0</v>
      </c>
      <c r="R8" s="167"/>
      <c r="S8" s="167"/>
      <c r="T8" s="168"/>
      <c r="U8" s="162"/>
      <c r="V8" s="162">
        <f>SUM(V9:V123)</f>
        <v>1135.25</v>
      </c>
      <c r="W8" s="162"/>
      <c r="X8" s="162"/>
      <c r="AG8" t="s">
        <v>110</v>
      </c>
    </row>
    <row r="9" spans="1:60" ht="22.5" outlineLevel="1" x14ac:dyDescent="0.2">
      <c r="A9" s="170">
        <v>1</v>
      </c>
      <c r="B9" s="171" t="s">
        <v>156</v>
      </c>
      <c r="C9" s="179" t="s">
        <v>157</v>
      </c>
      <c r="D9" s="172" t="s">
        <v>534</v>
      </c>
      <c r="E9" s="173">
        <v>40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 t="s">
        <v>158</v>
      </c>
      <c r="S9" s="175" t="s">
        <v>114</v>
      </c>
      <c r="T9" s="176" t="s">
        <v>114</v>
      </c>
      <c r="U9" s="161">
        <v>0.2</v>
      </c>
      <c r="V9" s="161">
        <f>ROUND(E9*U9,2)</f>
        <v>8</v>
      </c>
      <c r="W9" s="161"/>
      <c r="X9" s="161" t="s">
        <v>159</v>
      </c>
      <c r="Y9" s="151"/>
      <c r="Z9" s="151"/>
      <c r="AA9" s="151"/>
      <c r="AB9" s="151"/>
      <c r="AC9" s="151"/>
      <c r="AD9" s="151"/>
      <c r="AE9" s="151"/>
      <c r="AF9" s="151"/>
      <c r="AG9" s="151" t="s">
        <v>160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8"/>
      <c r="B10" s="159"/>
      <c r="C10" s="278" t="s">
        <v>161</v>
      </c>
      <c r="D10" s="279"/>
      <c r="E10" s="279"/>
      <c r="F10" s="279"/>
      <c r="G10" s="279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162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na vzdálenost od hladiny vody v jímce po výšku roviny proložené osou nejvyššího bodu výtlačného potrubí. Včetně odpadní potrubí v délce do 20 m.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2" t="s">
        <v>163</v>
      </c>
      <c r="D11" s="183"/>
      <c r="E11" s="184">
        <v>40</v>
      </c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51"/>
      <c r="Z11" s="151"/>
      <c r="AA11" s="151"/>
      <c r="AB11" s="151"/>
      <c r="AC11" s="151"/>
      <c r="AD11" s="151"/>
      <c r="AE11" s="151"/>
      <c r="AF11" s="151"/>
      <c r="AG11" s="151" t="s">
        <v>164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0">
        <v>2</v>
      </c>
      <c r="B12" s="171" t="s">
        <v>533</v>
      </c>
      <c r="C12" s="179" t="s">
        <v>531</v>
      </c>
      <c r="D12" s="172" t="s">
        <v>359</v>
      </c>
      <c r="E12" s="173">
        <v>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5" t="s">
        <v>158</v>
      </c>
      <c r="S12" s="175" t="s">
        <v>114</v>
      </c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customHeight="1" outlineLevel="1" x14ac:dyDescent="0.2">
      <c r="A13" s="158"/>
      <c r="B13" s="159"/>
      <c r="C13" s="192" t="s">
        <v>532</v>
      </c>
      <c r="D13" s="183"/>
      <c r="E13" s="184"/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70">
        <v>3</v>
      </c>
      <c r="B14" s="171" t="s">
        <v>165</v>
      </c>
      <c r="C14" s="179" t="s">
        <v>166</v>
      </c>
      <c r="D14" s="172" t="s">
        <v>535</v>
      </c>
      <c r="E14" s="173">
        <v>21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3">
        <v>0</v>
      </c>
      <c r="O14" s="173">
        <f>ROUND(E14*N14,2)</f>
        <v>0</v>
      </c>
      <c r="P14" s="173">
        <v>0</v>
      </c>
      <c r="Q14" s="173">
        <f>ROUND(E14*P14,2)</f>
        <v>0</v>
      </c>
      <c r="R14" s="175" t="s">
        <v>158</v>
      </c>
      <c r="S14" s="175" t="s">
        <v>114</v>
      </c>
      <c r="T14" s="176" t="s">
        <v>114</v>
      </c>
      <c r="U14" s="161">
        <v>0</v>
      </c>
      <c r="V14" s="161">
        <f>ROUND(E14*U14,2)</f>
        <v>0</v>
      </c>
      <c r="W14" s="161"/>
      <c r="X14" s="161" t="s">
        <v>159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160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8"/>
      <c r="B15" s="159"/>
      <c r="C15" s="278" t="s">
        <v>167</v>
      </c>
      <c r="D15" s="279"/>
      <c r="E15" s="279"/>
      <c r="F15" s="279"/>
      <c r="G15" s="279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162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77" t="str">
        <f>C15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2" t="s">
        <v>168</v>
      </c>
      <c r="D16" s="183"/>
      <c r="E16" s="184">
        <v>21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164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0">
        <v>4</v>
      </c>
      <c r="B17" s="171" t="s">
        <v>169</v>
      </c>
      <c r="C17" s="179" t="s">
        <v>170</v>
      </c>
      <c r="D17" s="172" t="s">
        <v>171</v>
      </c>
      <c r="E17" s="173">
        <v>8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3">
        <v>1.0699999999999999E-2</v>
      </c>
      <c r="O17" s="173">
        <f>ROUND(E17*N17,2)</f>
        <v>0.09</v>
      </c>
      <c r="P17" s="173">
        <v>0</v>
      </c>
      <c r="Q17" s="173">
        <f>ROUND(E17*P17,2)</f>
        <v>0</v>
      </c>
      <c r="R17" s="175" t="s">
        <v>158</v>
      </c>
      <c r="S17" s="175" t="s">
        <v>114</v>
      </c>
      <c r="T17" s="176" t="s">
        <v>114</v>
      </c>
      <c r="U17" s="161">
        <v>0.90800000000000003</v>
      </c>
      <c r="V17" s="161">
        <f>ROUND(E17*U17,2)</f>
        <v>7.26</v>
      </c>
      <c r="W17" s="161"/>
      <c r="X17" s="161" t="s">
        <v>159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172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58"/>
      <c r="B18" s="159"/>
      <c r="C18" s="278" t="s">
        <v>173</v>
      </c>
      <c r="D18" s="279"/>
      <c r="E18" s="279"/>
      <c r="F18" s="279"/>
      <c r="G18" s="279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51"/>
      <c r="Z18" s="151"/>
      <c r="AA18" s="151"/>
      <c r="AB18" s="151"/>
      <c r="AC18" s="151"/>
      <c r="AD18" s="151"/>
      <c r="AE18" s="151"/>
      <c r="AF18" s="151"/>
      <c r="AG18" s="151" t="s">
        <v>162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77" t="str">
        <f>C18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92" t="s">
        <v>174</v>
      </c>
      <c r="D19" s="183"/>
      <c r="E19" s="184">
        <v>8</v>
      </c>
      <c r="F19" s="161"/>
      <c r="G19" s="161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51"/>
      <c r="Z19" s="151"/>
      <c r="AA19" s="151"/>
      <c r="AB19" s="151"/>
      <c r="AC19" s="151"/>
      <c r="AD19" s="151"/>
      <c r="AE19" s="151"/>
      <c r="AF19" s="151"/>
      <c r="AG19" s="151" t="s">
        <v>164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70">
        <v>65</v>
      </c>
      <c r="B20" s="171" t="s">
        <v>175</v>
      </c>
      <c r="C20" s="179" t="s">
        <v>176</v>
      </c>
      <c r="D20" s="172" t="s">
        <v>171</v>
      </c>
      <c r="E20" s="173">
        <v>4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3">
        <v>1.2710000000000001E-2</v>
      </c>
      <c r="O20" s="173">
        <f>ROUND(E20*N20,2)</f>
        <v>0.05</v>
      </c>
      <c r="P20" s="173">
        <v>0</v>
      </c>
      <c r="Q20" s="173">
        <f>ROUND(E20*P20,2)</f>
        <v>0</v>
      </c>
      <c r="R20" s="175" t="s">
        <v>158</v>
      </c>
      <c r="S20" s="175" t="s">
        <v>114</v>
      </c>
      <c r="T20" s="176" t="s">
        <v>114</v>
      </c>
      <c r="U20" s="161">
        <v>1.153</v>
      </c>
      <c r="V20" s="161">
        <f>ROUND(E20*U20,2)</f>
        <v>4.6100000000000003</v>
      </c>
      <c r="W20" s="161"/>
      <c r="X20" s="161" t="s">
        <v>159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172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8"/>
      <c r="B21" s="159"/>
      <c r="C21" s="278" t="s">
        <v>173</v>
      </c>
      <c r="D21" s="279"/>
      <c r="E21" s="279"/>
      <c r="F21" s="279"/>
      <c r="G21" s="279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162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77" t="str">
        <f>C21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92" t="s">
        <v>177</v>
      </c>
      <c r="D22" s="183"/>
      <c r="E22" s="184">
        <v>4</v>
      </c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164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0">
        <v>6</v>
      </c>
      <c r="B23" s="171" t="s">
        <v>178</v>
      </c>
      <c r="C23" s="179" t="s">
        <v>179</v>
      </c>
      <c r="D23" s="172" t="s">
        <v>171</v>
      </c>
      <c r="E23" s="173">
        <v>4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3">
        <v>2.478E-2</v>
      </c>
      <c r="O23" s="173">
        <f>ROUND(E23*N23,2)</f>
        <v>0.1</v>
      </c>
      <c r="P23" s="173">
        <v>0</v>
      </c>
      <c r="Q23" s="173">
        <f>ROUND(E23*P23,2)</f>
        <v>0</v>
      </c>
      <c r="R23" s="175" t="s">
        <v>158</v>
      </c>
      <c r="S23" s="175" t="s">
        <v>114</v>
      </c>
      <c r="T23" s="176" t="s">
        <v>114</v>
      </c>
      <c r="U23" s="161">
        <v>0.55000000000000004</v>
      </c>
      <c r="V23" s="161">
        <f>ROUND(E23*U23,2)</f>
        <v>2.2000000000000002</v>
      </c>
      <c r="W23" s="161"/>
      <c r="X23" s="161" t="s">
        <v>159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160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8"/>
      <c r="B24" s="159"/>
      <c r="C24" s="278" t="s">
        <v>173</v>
      </c>
      <c r="D24" s="279"/>
      <c r="E24" s="279"/>
      <c r="F24" s="279"/>
      <c r="G24" s="279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162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77" t="str">
        <f>C24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92" t="s">
        <v>177</v>
      </c>
      <c r="D25" s="183"/>
      <c r="E25" s="184">
        <v>4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51"/>
      <c r="Z25" s="151"/>
      <c r="AA25" s="151"/>
      <c r="AB25" s="151"/>
      <c r="AC25" s="151"/>
      <c r="AD25" s="151"/>
      <c r="AE25" s="151"/>
      <c r="AF25" s="151"/>
      <c r="AG25" s="151" t="s">
        <v>164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0">
        <v>7</v>
      </c>
      <c r="B26" s="171" t="s">
        <v>180</v>
      </c>
      <c r="C26" s="179" t="s">
        <v>181</v>
      </c>
      <c r="D26" s="172" t="s">
        <v>182</v>
      </c>
      <c r="E26" s="173">
        <v>20.16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3">
        <v>0</v>
      </c>
      <c r="O26" s="173">
        <f>ROUND(E26*N26,2)</f>
        <v>0</v>
      </c>
      <c r="P26" s="173">
        <v>0</v>
      </c>
      <c r="Q26" s="173">
        <f>ROUND(E26*P26,2)</f>
        <v>0</v>
      </c>
      <c r="R26" s="175" t="s">
        <v>158</v>
      </c>
      <c r="S26" s="175" t="s">
        <v>114</v>
      </c>
      <c r="T26" s="176" t="s">
        <v>114</v>
      </c>
      <c r="U26" s="161">
        <v>2.25</v>
      </c>
      <c r="V26" s="161">
        <f>ROUND(E26*U26,2)</f>
        <v>45.36</v>
      </c>
      <c r="W26" s="161"/>
      <c r="X26" s="161" t="s">
        <v>159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172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58"/>
      <c r="B27" s="159"/>
      <c r="C27" s="278" t="s">
        <v>183</v>
      </c>
      <c r="D27" s="279"/>
      <c r="E27" s="279"/>
      <c r="F27" s="279"/>
      <c r="G27" s="279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162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77" t="str">
        <f>C27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2" t="s">
        <v>184</v>
      </c>
      <c r="D28" s="183"/>
      <c r="E28" s="184"/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164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2" t="s">
        <v>185</v>
      </c>
      <c r="D29" s="183"/>
      <c r="E29" s="184">
        <v>20.16</v>
      </c>
      <c r="F29" s="161"/>
      <c r="G29" s="161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164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0">
        <v>8</v>
      </c>
      <c r="B30" s="171" t="s">
        <v>186</v>
      </c>
      <c r="C30" s="179" t="s">
        <v>187</v>
      </c>
      <c r="D30" s="172" t="s">
        <v>182</v>
      </c>
      <c r="E30" s="173">
        <v>20.16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3">
        <v>0</v>
      </c>
      <c r="O30" s="173">
        <f>ROUND(E30*N30,2)</f>
        <v>0</v>
      </c>
      <c r="P30" s="173">
        <v>0</v>
      </c>
      <c r="Q30" s="173">
        <f>ROUND(E30*P30,2)</f>
        <v>0</v>
      </c>
      <c r="R30" s="175" t="s">
        <v>158</v>
      </c>
      <c r="S30" s="175" t="s">
        <v>114</v>
      </c>
      <c r="T30" s="176" t="s">
        <v>114</v>
      </c>
      <c r="U30" s="161">
        <v>0.11</v>
      </c>
      <c r="V30" s="161">
        <f>ROUND(E30*U30,2)</f>
        <v>2.2200000000000002</v>
      </c>
      <c r="W30" s="161"/>
      <c r="X30" s="161" t="s">
        <v>159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172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8"/>
      <c r="B31" s="159"/>
      <c r="C31" s="278" t="s">
        <v>183</v>
      </c>
      <c r="D31" s="279"/>
      <c r="E31" s="279"/>
      <c r="F31" s="279"/>
      <c r="G31" s="279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162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77" t="str">
        <f>C31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2" t="s">
        <v>188</v>
      </c>
      <c r="D32" s="183"/>
      <c r="E32" s="184">
        <v>20.16</v>
      </c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164</v>
      </c>
      <c r="AH32" s="151">
        <v>5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0">
        <v>9</v>
      </c>
      <c r="B33" s="171" t="s">
        <v>189</v>
      </c>
      <c r="C33" s="179" t="s">
        <v>190</v>
      </c>
      <c r="D33" s="172" t="s">
        <v>182</v>
      </c>
      <c r="E33" s="173">
        <v>184.57374999999999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3">
        <v>0</v>
      </c>
      <c r="O33" s="173">
        <f>ROUND(E33*N33,2)</f>
        <v>0</v>
      </c>
      <c r="P33" s="173">
        <v>0</v>
      </c>
      <c r="Q33" s="173">
        <f>ROUND(E33*P33,2)</f>
        <v>0</v>
      </c>
      <c r="R33" s="175" t="s">
        <v>158</v>
      </c>
      <c r="S33" s="175" t="s">
        <v>114</v>
      </c>
      <c r="T33" s="176" t="s">
        <v>114</v>
      </c>
      <c r="U33" s="161">
        <v>0.16</v>
      </c>
      <c r="V33" s="161">
        <f>ROUND(E33*U33,2)</f>
        <v>29.53</v>
      </c>
      <c r="W33" s="161"/>
      <c r="X33" s="161" t="s">
        <v>159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160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33.75" outlineLevel="1" x14ac:dyDescent="0.2">
      <c r="A34" s="158"/>
      <c r="B34" s="159"/>
      <c r="C34" s="278" t="s">
        <v>191</v>
      </c>
      <c r="D34" s="279"/>
      <c r="E34" s="279"/>
      <c r="F34" s="279"/>
      <c r="G34" s="279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162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77" t="str">
        <f>C34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2" t="s">
        <v>192</v>
      </c>
      <c r="D35" s="183"/>
      <c r="E35" s="184"/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51"/>
      <c r="Z35" s="151"/>
      <c r="AA35" s="151"/>
      <c r="AB35" s="151"/>
      <c r="AC35" s="151"/>
      <c r="AD35" s="151"/>
      <c r="AE35" s="151"/>
      <c r="AF35" s="151"/>
      <c r="AG35" s="151" t="s">
        <v>164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2" t="s">
        <v>193</v>
      </c>
      <c r="D36" s="183"/>
      <c r="E36" s="184">
        <v>110.21174999999999</v>
      </c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51"/>
      <c r="Z36" s="151"/>
      <c r="AA36" s="151"/>
      <c r="AB36" s="151"/>
      <c r="AC36" s="151"/>
      <c r="AD36" s="151"/>
      <c r="AE36" s="151"/>
      <c r="AF36" s="151"/>
      <c r="AG36" s="151" t="s">
        <v>164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2" t="s">
        <v>194</v>
      </c>
      <c r="D37" s="183"/>
      <c r="E37" s="184">
        <v>57.09075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51"/>
      <c r="Z37" s="151"/>
      <c r="AA37" s="151"/>
      <c r="AB37" s="151"/>
      <c r="AC37" s="151"/>
      <c r="AD37" s="151"/>
      <c r="AE37" s="151"/>
      <c r="AF37" s="151"/>
      <c r="AG37" s="151" t="s">
        <v>164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2" t="s">
        <v>195</v>
      </c>
      <c r="D38" s="183"/>
      <c r="E38" s="184">
        <v>13.959</v>
      </c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51"/>
      <c r="Z38" s="151"/>
      <c r="AA38" s="151"/>
      <c r="AB38" s="151"/>
      <c r="AC38" s="151"/>
      <c r="AD38" s="151"/>
      <c r="AE38" s="151"/>
      <c r="AF38" s="151"/>
      <c r="AG38" s="151" t="s">
        <v>164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2" t="s">
        <v>196</v>
      </c>
      <c r="D39" s="183"/>
      <c r="E39" s="184">
        <v>9.0054999999999996</v>
      </c>
      <c r="F39" s="161"/>
      <c r="G39" s="161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164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2" t="s">
        <v>197</v>
      </c>
      <c r="D40" s="183"/>
      <c r="E40" s="184"/>
      <c r="F40" s="161"/>
      <c r="G40" s="161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164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2" t="s">
        <v>198</v>
      </c>
      <c r="D41" s="183"/>
      <c r="E41" s="184"/>
      <c r="F41" s="161"/>
      <c r="G41" s="1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51"/>
      <c r="Z41" s="151"/>
      <c r="AA41" s="151"/>
      <c r="AB41" s="151"/>
      <c r="AC41" s="151"/>
      <c r="AD41" s="151"/>
      <c r="AE41" s="151"/>
      <c r="AF41" s="151"/>
      <c r="AG41" s="151" t="s">
        <v>164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2" t="s">
        <v>199</v>
      </c>
      <c r="D42" s="183"/>
      <c r="E42" s="184">
        <v>24.65925</v>
      </c>
      <c r="F42" s="161"/>
      <c r="G42" s="161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164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92" t="s">
        <v>197</v>
      </c>
      <c r="D43" s="183"/>
      <c r="E43" s="184"/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51"/>
      <c r="Z43" s="151"/>
      <c r="AA43" s="151"/>
      <c r="AB43" s="151"/>
      <c r="AC43" s="151"/>
      <c r="AD43" s="151"/>
      <c r="AE43" s="151"/>
      <c r="AF43" s="151"/>
      <c r="AG43" s="151" t="s">
        <v>164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2" t="s">
        <v>200</v>
      </c>
      <c r="D44" s="183"/>
      <c r="E44" s="184">
        <v>-27.8325</v>
      </c>
      <c r="F44" s="161"/>
      <c r="G44" s="1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51"/>
      <c r="Z44" s="151"/>
      <c r="AA44" s="151"/>
      <c r="AB44" s="151"/>
      <c r="AC44" s="151"/>
      <c r="AD44" s="151"/>
      <c r="AE44" s="151"/>
      <c r="AF44" s="151"/>
      <c r="AG44" s="151" t="s">
        <v>164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2" t="s">
        <v>201</v>
      </c>
      <c r="D45" s="183"/>
      <c r="E45" s="184">
        <v>-2.52</v>
      </c>
      <c r="F45" s="161"/>
      <c r="G45" s="1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51"/>
      <c r="Z45" s="151"/>
      <c r="AA45" s="151"/>
      <c r="AB45" s="151"/>
      <c r="AC45" s="151"/>
      <c r="AD45" s="151"/>
      <c r="AE45" s="151"/>
      <c r="AF45" s="151"/>
      <c r="AG45" s="151" t="s">
        <v>164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0">
        <v>10</v>
      </c>
      <c r="B46" s="171" t="s">
        <v>202</v>
      </c>
      <c r="C46" s="179" t="s">
        <v>203</v>
      </c>
      <c r="D46" s="172" t="s">
        <v>182</v>
      </c>
      <c r="E46" s="173">
        <v>184.57374999999999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3">
        <v>0</v>
      </c>
      <c r="O46" s="173">
        <f>ROUND(E46*N46,2)</f>
        <v>0</v>
      </c>
      <c r="P46" s="173">
        <v>0</v>
      </c>
      <c r="Q46" s="173">
        <f>ROUND(E46*P46,2)</f>
        <v>0</v>
      </c>
      <c r="R46" s="175" t="s">
        <v>158</v>
      </c>
      <c r="S46" s="175" t="s">
        <v>114</v>
      </c>
      <c r="T46" s="176" t="s">
        <v>114</v>
      </c>
      <c r="U46" s="161">
        <v>8.4000000000000005E-2</v>
      </c>
      <c r="V46" s="161">
        <f>ROUND(E46*U46,2)</f>
        <v>15.5</v>
      </c>
      <c r="W46" s="161"/>
      <c r="X46" s="161" t="s">
        <v>159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160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33.75" outlineLevel="1" x14ac:dyDescent="0.2">
      <c r="A47" s="158"/>
      <c r="B47" s="159"/>
      <c r="C47" s="278" t="s">
        <v>191</v>
      </c>
      <c r="D47" s="279"/>
      <c r="E47" s="279"/>
      <c r="F47" s="279"/>
      <c r="G47" s="279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162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77" t="str">
        <f>C47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2" t="s">
        <v>204</v>
      </c>
      <c r="D48" s="183"/>
      <c r="E48" s="184">
        <v>184.57374999999999</v>
      </c>
      <c r="F48" s="161"/>
      <c r="G48" s="161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164</v>
      </c>
      <c r="AH48" s="151">
        <v>5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0">
        <v>11</v>
      </c>
      <c r="B49" s="171" t="s">
        <v>205</v>
      </c>
      <c r="C49" s="179" t="s">
        <v>206</v>
      </c>
      <c r="D49" s="172" t="s">
        <v>182</v>
      </c>
      <c r="E49" s="173">
        <v>184.57374999999999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5" t="s">
        <v>158</v>
      </c>
      <c r="S49" s="175" t="s">
        <v>114</v>
      </c>
      <c r="T49" s="176" t="s">
        <v>114</v>
      </c>
      <c r="U49" s="161">
        <v>0.3</v>
      </c>
      <c r="V49" s="161">
        <f>ROUND(E49*U49,2)</f>
        <v>55.37</v>
      </c>
      <c r="W49" s="161"/>
      <c r="X49" s="161" t="s">
        <v>159</v>
      </c>
      <c r="Y49" s="151"/>
      <c r="Z49" s="151"/>
      <c r="AA49" s="151"/>
      <c r="AB49" s="151"/>
      <c r="AC49" s="151"/>
      <c r="AD49" s="151"/>
      <c r="AE49" s="151"/>
      <c r="AF49" s="151"/>
      <c r="AG49" s="151" t="s">
        <v>160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33.75" outlineLevel="1" x14ac:dyDescent="0.2">
      <c r="A50" s="158"/>
      <c r="B50" s="159"/>
      <c r="C50" s="278" t="s">
        <v>191</v>
      </c>
      <c r="D50" s="279"/>
      <c r="E50" s="279"/>
      <c r="F50" s="279"/>
      <c r="G50" s="279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51"/>
      <c r="Z50" s="151"/>
      <c r="AA50" s="151"/>
      <c r="AB50" s="151"/>
      <c r="AC50" s="151"/>
      <c r="AD50" s="151"/>
      <c r="AE50" s="151"/>
      <c r="AF50" s="151"/>
      <c r="AG50" s="151" t="s">
        <v>162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77" t="str">
        <f>C50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2" t="s">
        <v>207</v>
      </c>
      <c r="D51" s="183"/>
      <c r="E51" s="184"/>
      <c r="F51" s="161"/>
      <c r="G51" s="161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51"/>
      <c r="Z51" s="151"/>
      <c r="AA51" s="151"/>
      <c r="AB51" s="151"/>
      <c r="AC51" s="151"/>
      <c r="AD51" s="151"/>
      <c r="AE51" s="151"/>
      <c r="AF51" s="151"/>
      <c r="AG51" s="151" t="s">
        <v>164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2" t="s">
        <v>193</v>
      </c>
      <c r="D52" s="183"/>
      <c r="E52" s="184">
        <v>110.21174999999999</v>
      </c>
      <c r="F52" s="161"/>
      <c r="G52" s="161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164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2" t="s">
        <v>194</v>
      </c>
      <c r="D53" s="183"/>
      <c r="E53" s="184">
        <v>57.09075</v>
      </c>
      <c r="F53" s="161"/>
      <c r="G53" s="161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51"/>
      <c r="Z53" s="151"/>
      <c r="AA53" s="151"/>
      <c r="AB53" s="151"/>
      <c r="AC53" s="151"/>
      <c r="AD53" s="151"/>
      <c r="AE53" s="151"/>
      <c r="AF53" s="151"/>
      <c r="AG53" s="151" t="s">
        <v>164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2" t="s">
        <v>195</v>
      </c>
      <c r="D54" s="183"/>
      <c r="E54" s="184">
        <v>13.959</v>
      </c>
      <c r="F54" s="161"/>
      <c r="G54" s="161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51"/>
      <c r="Z54" s="151"/>
      <c r="AA54" s="151"/>
      <c r="AB54" s="151"/>
      <c r="AC54" s="151"/>
      <c r="AD54" s="151"/>
      <c r="AE54" s="151"/>
      <c r="AF54" s="151"/>
      <c r="AG54" s="151" t="s">
        <v>164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2" t="s">
        <v>196</v>
      </c>
      <c r="D55" s="183"/>
      <c r="E55" s="184">
        <v>9.0054999999999996</v>
      </c>
      <c r="F55" s="161"/>
      <c r="G55" s="161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51"/>
      <c r="Z55" s="151"/>
      <c r="AA55" s="151"/>
      <c r="AB55" s="151"/>
      <c r="AC55" s="151"/>
      <c r="AD55" s="151"/>
      <c r="AE55" s="151"/>
      <c r="AF55" s="151"/>
      <c r="AG55" s="151" t="s">
        <v>164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92" t="s">
        <v>197</v>
      </c>
      <c r="D56" s="183"/>
      <c r="E56" s="184"/>
      <c r="F56" s="161"/>
      <c r="G56" s="161"/>
      <c r="H56" s="161"/>
      <c r="I56" s="161"/>
      <c r="J56" s="161"/>
      <c r="K56" s="161"/>
      <c r="L56" s="161"/>
      <c r="M56" s="161"/>
      <c r="N56" s="160"/>
      <c r="O56" s="160"/>
      <c r="P56" s="160"/>
      <c r="Q56" s="160"/>
      <c r="R56" s="161"/>
      <c r="S56" s="161"/>
      <c r="T56" s="161"/>
      <c r="U56" s="161"/>
      <c r="V56" s="161"/>
      <c r="W56" s="161"/>
      <c r="X56" s="161"/>
      <c r="Y56" s="151"/>
      <c r="Z56" s="151"/>
      <c r="AA56" s="151"/>
      <c r="AB56" s="151"/>
      <c r="AC56" s="151"/>
      <c r="AD56" s="151"/>
      <c r="AE56" s="151"/>
      <c r="AF56" s="151"/>
      <c r="AG56" s="151" t="s">
        <v>164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2" t="s">
        <v>198</v>
      </c>
      <c r="D57" s="183"/>
      <c r="E57" s="184"/>
      <c r="F57" s="161"/>
      <c r="G57" s="161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51"/>
      <c r="Z57" s="151"/>
      <c r="AA57" s="151"/>
      <c r="AB57" s="151"/>
      <c r="AC57" s="151"/>
      <c r="AD57" s="151"/>
      <c r="AE57" s="151"/>
      <c r="AF57" s="151"/>
      <c r="AG57" s="151" t="s">
        <v>164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92" t="s">
        <v>199</v>
      </c>
      <c r="D58" s="183"/>
      <c r="E58" s="184">
        <v>24.65925</v>
      </c>
      <c r="F58" s="161"/>
      <c r="G58" s="161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51"/>
      <c r="Z58" s="151"/>
      <c r="AA58" s="151"/>
      <c r="AB58" s="151"/>
      <c r="AC58" s="151"/>
      <c r="AD58" s="151"/>
      <c r="AE58" s="151"/>
      <c r="AF58" s="151"/>
      <c r="AG58" s="151" t="s">
        <v>164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92" t="s">
        <v>197</v>
      </c>
      <c r="D59" s="183"/>
      <c r="E59" s="184"/>
      <c r="F59" s="161"/>
      <c r="G59" s="161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51"/>
      <c r="Z59" s="151"/>
      <c r="AA59" s="151"/>
      <c r="AB59" s="151"/>
      <c r="AC59" s="151"/>
      <c r="AD59" s="151"/>
      <c r="AE59" s="151"/>
      <c r="AF59" s="151"/>
      <c r="AG59" s="151" t="s">
        <v>164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2" t="s">
        <v>200</v>
      </c>
      <c r="D60" s="183"/>
      <c r="E60" s="184">
        <v>-27.8325</v>
      </c>
      <c r="F60" s="161"/>
      <c r="G60" s="161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51"/>
      <c r="Z60" s="151"/>
      <c r="AA60" s="151"/>
      <c r="AB60" s="151"/>
      <c r="AC60" s="151"/>
      <c r="AD60" s="151"/>
      <c r="AE60" s="151"/>
      <c r="AF60" s="151"/>
      <c r="AG60" s="151" t="s">
        <v>164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92" t="s">
        <v>201</v>
      </c>
      <c r="D61" s="183"/>
      <c r="E61" s="184">
        <v>-2.52</v>
      </c>
      <c r="F61" s="161"/>
      <c r="G61" s="1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51"/>
      <c r="Z61" s="151"/>
      <c r="AA61" s="151"/>
      <c r="AB61" s="151"/>
      <c r="AC61" s="151"/>
      <c r="AD61" s="151"/>
      <c r="AE61" s="151"/>
      <c r="AF61" s="151"/>
      <c r="AG61" s="151" t="s">
        <v>164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0">
        <v>12</v>
      </c>
      <c r="B62" s="171" t="s">
        <v>208</v>
      </c>
      <c r="C62" s="179" t="s">
        <v>209</v>
      </c>
      <c r="D62" s="172" t="s">
        <v>182</v>
      </c>
      <c r="E62" s="173">
        <v>184.57374999999999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3">
        <v>0</v>
      </c>
      <c r="O62" s="173">
        <f>ROUND(E62*N62,2)</f>
        <v>0</v>
      </c>
      <c r="P62" s="173">
        <v>0</v>
      </c>
      <c r="Q62" s="173">
        <f>ROUND(E62*P62,2)</f>
        <v>0</v>
      </c>
      <c r="R62" s="175" t="s">
        <v>158</v>
      </c>
      <c r="S62" s="175" t="s">
        <v>114</v>
      </c>
      <c r="T62" s="176" t="s">
        <v>114</v>
      </c>
      <c r="U62" s="161">
        <v>0.14829999999999999</v>
      </c>
      <c r="V62" s="161">
        <f>ROUND(E62*U62,2)</f>
        <v>27.37</v>
      </c>
      <c r="W62" s="161"/>
      <c r="X62" s="161" t="s">
        <v>159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160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33.75" outlineLevel="1" x14ac:dyDescent="0.2">
      <c r="A63" s="158"/>
      <c r="B63" s="159"/>
      <c r="C63" s="278" t="s">
        <v>191</v>
      </c>
      <c r="D63" s="279"/>
      <c r="E63" s="279"/>
      <c r="F63" s="279"/>
      <c r="G63" s="279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51"/>
      <c r="Z63" s="151"/>
      <c r="AA63" s="151"/>
      <c r="AB63" s="151"/>
      <c r="AC63" s="151"/>
      <c r="AD63" s="151"/>
      <c r="AE63" s="151"/>
      <c r="AF63" s="151"/>
      <c r="AG63" s="151" t="s">
        <v>162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77" t="str">
        <f>C63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2" t="s">
        <v>210</v>
      </c>
      <c r="D64" s="183"/>
      <c r="E64" s="184">
        <v>184.57374999999999</v>
      </c>
      <c r="F64" s="161"/>
      <c r="G64" s="161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51"/>
      <c r="Z64" s="151"/>
      <c r="AA64" s="151"/>
      <c r="AB64" s="151"/>
      <c r="AC64" s="151"/>
      <c r="AD64" s="151"/>
      <c r="AE64" s="151"/>
      <c r="AF64" s="151"/>
      <c r="AG64" s="151" t="s">
        <v>164</v>
      </c>
      <c r="AH64" s="151">
        <v>5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70">
        <v>13</v>
      </c>
      <c r="B65" s="171" t="s">
        <v>211</v>
      </c>
      <c r="C65" s="179" t="s">
        <v>212</v>
      </c>
      <c r="D65" s="172" t="s">
        <v>213</v>
      </c>
      <c r="E65" s="173">
        <v>790.50800000000004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73">
        <v>8.5999999999999998E-4</v>
      </c>
      <c r="O65" s="173">
        <f>ROUND(E65*N65,2)</f>
        <v>0.68</v>
      </c>
      <c r="P65" s="173">
        <v>0</v>
      </c>
      <c r="Q65" s="173">
        <f>ROUND(E65*P65,2)</f>
        <v>0</v>
      </c>
      <c r="R65" s="175" t="s">
        <v>158</v>
      </c>
      <c r="S65" s="175" t="s">
        <v>114</v>
      </c>
      <c r="T65" s="176" t="s">
        <v>114</v>
      </c>
      <c r="U65" s="161">
        <v>0.48</v>
      </c>
      <c r="V65" s="161">
        <f>ROUND(E65*U65,2)</f>
        <v>379.44</v>
      </c>
      <c r="W65" s="161"/>
      <c r="X65" s="161" t="s">
        <v>159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160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278" t="s">
        <v>214</v>
      </c>
      <c r="D66" s="279"/>
      <c r="E66" s="279"/>
      <c r="F66" s="279"/>
      <c r="G66" s="279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51"/>
      <c r="Z66" s="151"/>
      <c r="AA66" s="151"/>
      <c r="AB66" s="151"/>
      <c r="AC66" s="151"/>
      <c r="AD66" s="151"/>
      <c r="AE66" s="151"/>
      <c r="AF66" s="151"/>
      <c r="AG66" s="151" t="s">
        <v>162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92" t="s">
        <v>215</v>
      </c>
      <c r="D67" s="183"/>
      <c r="E67" s="184"/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51"/>
      <c r="Z67" s="151"/>
      <c r="AA67" s="151"/>
      <c r="AB67" s="151"/>
      <c r="AC67" s="151"/>
      <c r="AD67" s="151"/>
      <c r="AE67" s="151"/>
      <c r="AF67" s="151"/>
      <c r="AG67" s="151" t="s">
        <v>164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92" t="s">
        <v>216</v>
      </c>
      <c r="D68" s="183"/>
      <c r="E68" s="184">
        <v>29.44</v>
      </c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51"/>
      <c r="Z68" s="151"/>
      <c r="AA68" s="151"/>
      <c r="AB68" s="151"/>
      <c r="AC68" s="151"/>
      <c r="AD68" s="151"/>
      <c r="AE68" s="151"/>
      <c r="AF68" s="151"/>
      <c r="AG68" s="151" t="s">
        <v>164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92" t="s">
        <v>217</v>
      </c>
      <c r="D69" s="183"/>
      <c r="E69" s="184">
        <v>440.84699999999998</v>
      </c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51"/>
      <c r="Z69" s="151"/>
      <c r="AA69" s="151"/>
      <c r="AB69" s="151"/>
      <c r="AC69" s="151"/>
      <c r="AD69" s="151"/>
      <c r="AE69" s="151"/>
      <c r="AF69" s="151"/>
      <c r="AG69" s="151" t="s">
        <v>164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92" t="s">
        <v>218</v>
      </c>
      <c r="D70" s="183"/>
      <c r="E70" s="184">
        <v>228.363</v>
      </c>
      <c r="F70" s="161"/>
      <c r="G70" s="161"/>
      <c r="H70" s="161"/>
      <c r="I70" s="161"/>
      <c r="J70" s="161"/>
      <c r="K70" s="161"/>
      <c r="L70" s="161"/>
      <c r="M70" s="161"/>
      <c r="N70" s="160"/>
      <c r="O70" s="160"/>
      <c r="P70" s="160"/>
      <c r="Q70" s="160"/>
      <c r="R70" s="161"/>
      <c r="S70" s="161"/>
      <c r="T70" s="161"/>
      <c r="U70" s="161"/>
      <c r="V70" s="161"/>
      <c r="W70" s="161"/>
      <c r="X70" s="161"/>
      <c r="Y70" s="151"/>
      <c r="Z70" s="151"/>
      <c r="AA70" s="151"/>
      <c r="AB70" s="151"/>
      <c r="AC70" s="151"/>
      <c r="AD70" s="151"/>
      <c r="AE70" s="151"/>
      <c r="AF70" s="151"/>
      <c r="AG70" s="151" t="s">
        <v>164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2" t="s">
        <v>219</v>
      </c>
      <c r="D71" s="183"/>
      <c r="E71" s="184">
        <v>55.835999999999999</v>
      </c>
      <c r="F71" s="161"/>
      <c r="G71" s="161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51"/>
      <c r="Z71" s="151"/>
      <c r="AA71" s="151"/>
      <c r="AB71" s="151"/>
      <c r="AC71" s="151"/>
      <c r="AD71" s="151"/>
      <c r="AE71" s="151"/>
      <c r="AF71" s="151"/>
      <c r="AG71" s="151" t="s">
        <v>164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92" t="s">
        <v>220</v>
      </c>
      <c r="D72" s="183"/>
      <c r="E72" s="184">
        <v>36.021999999999998</v>
      </c>
      <c r="F72" s="161"/>
      <c r="G72" s="161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51"/>
      <c r="Z72" s="151"/>
      <c r="AA72" s="151"/>
      <c r="AB72" s="151"/>
      <c r="AC72" s="151"/>
      <c r="AD72" s="151"/>
      <c r="AE72" s="151"/>
      <c r="AF72" s="151"/>
      <c r="AG72" s="151" t="s">
        <v>164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0">
        <v>14</v>
      </c>
      <c r="B73" s="171" t="s">
        <v>221</v>
      </c>
      <c r="C73" s="179" t="s">
        <v>222</v>
      </c>
      <c r="D73" s="172" t="s">
        <v>213</v>
      </c>
      <c r="E73" s="173">
        <v>790.50800000000004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3">
        <v>0</v>
      </c>
      <c r="O73" s="173">
        <f>ROUND(E73*N73,2)</f>
        <v>0</v>
      </c>
      <c r="P73" s="173">
        <v>0</v>
      </c>
      <c r="Q73" s="173">
        <f>ROUND(E73*P73,2)</f>
        <v>0</v>
      </c>
      <c r="R73" s="175" t="s">
        <v>158</v>
      </c>
      <c r="S73" s="175" t="s">
        <v>114</v>
      </c>
      <c r="T73" s="176" t="s">
        <v>114</v>
      </c>
      <c r="U73" s="161">
        <v>0.33</v>
      </c>
      <c r="V73" s="161">
        <f>ROUND(E73*U73,2)</f>
        <v>260.87</v>
      </c>
      <c r="W73" s="161"/>
      <c r="X73" s="161" t="s">
        <v>159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160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278" t="s">
        <v>223</v>
      </c>
      <c r="D74" s="279"/>
      <c r="E74" s="279"/>
      <c r="F74" s="279"/>
      <c r="G74" s="279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51"/>
      <c r="Z74" s="151"/>
      <c r="AA74" s="151"/>
      <c r="AB74" s="151"/>
      <c r="AC74" s="151"/>
      <c r="AD74" s="151"/>
      <c r="AE74" s="151"/>
      <c r="AF74" s="151"/>
      <c r="AG74" s="151" t="s">
        <v>162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92" t="s">
        <v>224</v>
      </c>
      <c r="D75" s="183"/>
      <c r="E75" s="184">
        <v>790.50800000000004</v>
      </c>
      <c r="F75" s="161"/>
      <c r="G75" s="161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51"/>
      <c r="Z75" s="151"/>
      <c r="AA75" s="151"/>
      <c r="AB75" s="151"/>
      <c r="AC75" s="151"/>
      <c r="AD75" s="151"/>
      <c r="AE75" s="151"/>
      <c r="AF75" s="151"/>
      <c r="AG75" s="151" t="s">
        <v>164</v>
      </c>
      <c r="AH75" s="151">
        <v>5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0">
        <v>15</v>
      </c>
      <c r="B76" s="171" t="s">
        <v>225</v>
      </c>
      <c r="C76" s="179" t="s">
        <v>226</v>
      </c>
      <c r="D76" s="172" t="s">
        <v>182</v>
      </c>
      <c r="E76" s="173">
        <v>204.73374999999999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73">
        <v>0</v>
      </c>
      <c r="O76" s="173">
        <f>ROUND(E76*N76,2)</f>
        <v>0</v>
      </c>
      <c r="P76" s="173">
        <v>0</v>
      </c>
      <c r="Q76" s="173">
        <f>ROUND(E76*P76,2)</f>
        <v>0</v>
      </c>
      <c r="R76" s="175" t="s">
        <v>158</v>
      </c>
      <c r="S76" s="175" t="s">
        <v>114</v>
      </c>
      <c r="T76" s="176" t="s">
        <v>114</v>
      </c>
      <c r="U76" s="161">
        <v>0.51900000000000002</v>
      </c>
      <c r="V76" s="161">
        <f>ROUND(E76*U76,2)</f>
        <v>106.26</v>
      </c>
      <c r="W76" s="161"/>
      <c r="X76" s="161" t="s">
        <v>159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160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278" t="s">
        <v>227</v>
      </c>
      <c r="D77" s="279"/>
      <c r="E77" s="279"/>
      <c r="F77" s="279"/>
      <c r="G77" s="279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51"/>
      <c r="Z77" s="151"/>
      <c r="AA77" s="151"/>
      <c r="AB77" s="151"/>
      <c r="AC77" s="151"/>
      <c r="AD77" s="151"/>
      <c r="AE77" s="151"/>
      <c r="AF77" s="151"/>
      <c r="AG77" s="151" t="s">
        <v>162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77" t="str">
        <f>C77</f>
        <v>bez naložení do dopravní nádoby, ale s vyprázdněním dopravní nádoby na hromadu nebo na dopravní prostředek,</v>
      </c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92" t="s">
        <v>228</v>
      </c>
      <c r="D78" s="183"/>
      <c r="E78" s="184"/>
      <c r="F78" s="161"/>
      <c r="G78" s="161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51"/>
      <c r="Z78" s="151"/>
      <c r="AA78" s="151"/>
      <c r="AB78" s="151"/>
      <c r="AC78" s="151"/>
      <c r="AD78" s="151"/>
      <c r="AE78" s="151"/>
      <c r="AF78" s="151"/>
      <c r="AG78" s="151" t="s">
        <v>164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2" t="s">
        <v>188</v>
      </c>
      <c r="D79" s="183"/>
      <c r="E79" s="184">
        <v>20.16</v>
      </c>
      <c r="F79" s="161"/>
      <c r="G79" s="161"/>
      <c r="H79" s="161"/>
      <c r="I79" s="161"/>
      <c r="J79" s="161"/>
      <c r="K79" s="161"/>
      <c r="L79" s="161"/>
      <c r="M79" s="161"/>
      <c r="N79" s="160"/>
      <c r="O79" s="160"/>
      <c r="P79" s="160"/>
      <c r="Q79" s="160"/>
      <c r="R79" s="161"/>
      <c r="S79" s="161"/>
      <c r="T79" s="161"/>
      <c r="U79" s="161"/>
      <c r="V79" s="161"/>
      <c r="W79" s="161"/>
      <c r="X79" s="161"/>
      <c r="Y79" s="151"/>
      <c r="Z79" s="151"/>
      <c r="AA79" s="151"/>
      <c r="AB79" s="151"/>
      <c r="AC79" s="151"/>
      <c r="AD79" s="151"/>
      <c r="AE79" s="151"/>
      <c r="AF79" s="151"/>
      <c r="AG79" s="151" t="s">
        <v>164</v>
      </c>
      <c r="AH79" s="151">
        <v>5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2" t="s">
        <v>197</v>
      </c>
      <c r="D80" s="183"/>
      <c r="E80" s="184"/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51"/>
      <c r="Z80" s="151"/>
      <c r="AA80" s="151"/>
      <c r="AB80" s="151"/>
      <c r="AC80" s="151"/>
      <c r="AD80" s="151"/>
      <c r="AE80" s="151"/>
      <c r="AF80" s="151"/>
      <c r="AG80" s="151" t="s">
        <v>164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2" t="s">
        <v>229</v>
      </c>
      <c r="D81" s="183"/>
      <c r="E81" s="184"/>
      <c r="F81" s="161"/>
      <c r="G81" s="161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51"/>
      <c r="Z81" s="151"/>
      <c r="AA81" s="151"/>
      <c r="AB81" s="151"/>
      <c r="AC81" s="151"/>
      <c r="AD81" s="151"/>
      <c r="AE81" s="151"/>
      <c r="AF81" s="151"/>
      <c r="AG81" s="151" t="s">
        <v>164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92" t="s">
        <v>230</v>
      </c>
      <c r="D82" s="183"/>
      <c r="E82" s="184">
        <v>92.286879999999996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51"/>
      <c r="Z82" s="151"/>
      <c r="AA82" s="151"/>
      <c r="AB82" s="151"/>
      <c r="AC82" s="151"/>
      <c r="AD82" s="151"/>
      <c r="AE82" s="151"/>
      <c r="AF82" s="151"/>
      <c r="AG82" s="151" t="s">
        <v>164</v>
      </c>
      <c r="AH82" s="151">
        <v>5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2" t="s">
        <v>231</v>
      </c>
      <c r="D83" s="183"/>
      <c r="E83" s="184">
        <v>92.286879999999996</v>
      </c>
      <c r="F83" s="161"/>
      <c r="G83" s="161"/>
      <c r="H83" s="161"/>
      <c r="I83" s="161"/>
      <c r="J83" s="161"/>
      <c r="K83" s="161"/>
      <c r="L83" s="161"/>
      <c r="M83" s="161"/>
      <c r="N83" s="160"/>
      <c r="O83" s="160"/>
      <c r="P83" s="160"/>
      <c r="Q83" s="160"/>
      <c r="R83" s="161"/>
      <c r="S83" s="161"/>
      <c r="T83" s="161"/>
      <c r="U83" s="161"/>
      <c r="V83" s="161"/>
      <c r="W83" s="161"/>
      <c r="X83" s="161"/>
      <c r="Y83" s="151"/>
      <c r="Z83" s="151"/>
      <c r="AA83" s="151"/>
      <c r="AB83" s="151"/>
      <c r="AC83" s="151"/>
      <c r="AD83" s="151"/>
      <c r="AE83" s="151"/>
      <c r="AF83" s="151"/>
      <c r="AG83" s="151" t="s">
        <v>164</v>
      </c>
      <c r="AH83" s="151">
        <v>5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0">
        <v>16</v>
      </c>
      <c r="B84" s="171" t="s">
        <v>232</v>
      </c>
      <c r="C84" s="179" t="s">
        <v>520</v>
      </c>
      <c r="D84" s="172" t="s">
        <v>182</v>
      </c>
      <c r="E84" s="173">
        <v>107.6635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21</v>
      </c>
      <c r="M84" s="175">
        <f>G84*(1+L84/100)</f>
        <v>0</v>
      </c>
      <c r="N84" s="173">
        <v>0</v>
      </c>
      <c r="O84" s="173">
        <f>ROUND(E84*N84,2)</f>
        <v>0</v>
      </c>
      <c r="P84" s="173">
        <v>0</v>
      </c>
      <c r="Q84" s="173">
        <f>ROUND(E84*P84,2)</f>
        <v>0</v>
      </c>
      <c r="R84" s="175" t="s">
        <v>158</v>
      </c>
      <c r="S84" s="175" t="s">
        <v>114</v>
      </c>
      <c r="T84" s="176" t="s">
        <v>114</v>
      </c>
      <c r="U84" s="161">
        <v>0.01</v>
      </c>
      <c r="V84" s="161">
        <f>ROUND(E84*U84,2)</f>
        <v>1.08</v>
      </c>
      <c r="W84" s="161"/>
      <c r="X84" s="161" t="s">
        <v>159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160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278" t="s">
        <v>233</v>
      </c>
      <c r="D85" s="279"/>
      <c r="E85" s="279"/>
      <c r="F85" s="279"/>
      <c r="G85" s="279"/>
      <c r="H85" s="161"/>
      <c r="I85" s="161"/>
      <c r="J85" s="161"/>
      <c r="K85" s="161"/>
      <c r="L85" s="161"/>
      <c r="M85" s="161"/>
      <c r="N85" s="160"/>
      <c r="O85" s="160"/>
      <c r="P85" s="160"/>
      <c r="Q85" s="160"/>
      <c r="R85" s="161"/>
      <c r="S85" s="161"/>
      <c r="T85" s="161"/>
      <c r="U85" s="161"/>
      <c r="V85" s="161"/>
      <c r="W85" s="161"/>
      <c r="X85" s="161"/>
      <c r="Y85" s="151"/>
      <c r="Z85" s="151"/>
      <c r="AA85" s="151"/>
      <c r="AB85" s="151"/>
      <c r="AC85" s="151"/>
      <c r="AD85" s="151"/>
      <c r="AE85" s="151"/>
      <c r="AF85" s="151"/>
      <c r="AG85" s="151" t="s">
        <v>162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2" t="s">
        <v>188</v>
      </c>
      <c r="D86" s="183"/>
      <c r="E86" s="184">
        <v>20.16</v>
      </c>
      <c r="F86" s="161"/>
      <c r="G86" s="161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51"/>
      <c r="Z86" s="151"/>
      <c r="AA86" s="151"/>
      <c r="AB86" s="151"/>
      <c r="AC86" s="151"/>
      <c r="AD86" s="151"/>
      <c r="AE86" s="151"/>
      <c r="AF86" s="151"/>
      <c r="AG86" s="151" t="s">
        <v>164</v>
      </c>
      <c r="AH86" s="151">
        <v>5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2" t="s">
        <v>204</v>
      </c>
      <c r="D87" s="183"/>
      <c r="E87" s="184">
        <v>184.57374999999999</v>
      </c>
      <c r="F87" s="161"/>
      <c r="G87" s="161"/>
      <c r="H87" s="161"/>
      <c r="I87" s="161"/>
      <c r="J87" s="161"/>
      <c r="K87" s="161"/>
      <c r="L87" s="161"/>
      <c r="M87" s="161"/>
      <c r="N87" s="160"/>
      <c r="O87" s="160"/>
      <c r="P87" s="160"/>
      <c r="Q87" s="160"/>
      <c r="R87" s="161"/>
      <c r="S87" s="161"/>
      <c r="T87" s="161"/>
      <c r="U87" s="161"/>
      <c r="V87" s="161"/>
      <c r="W87" s="161"/>
      <c r="X87" s="161"/>
      <c r="Y87" s="151"/>
      <c r="Z87" s="151"/>
      <c r="AA87" s="151"/>
      <c r="AB87" s="151"/>
      <c r="AC87" s="151"/>
      <c r="AD87" s="151"/>
      <c r="AE87" s="151"/>
      <c r="AF87" s="151"/>
      <c r="AG87" s="151" t="s">
        <v>164</v>
      </c>
      <c r="AH87" s="151">
        <v>5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92" t="s">
        <v>210</v>
      </c>
      <c r="D88" s="183"/>
      <c r="E88" s="184">
        <v>184.57374999999999</v>
      </c>
      <c r="F88" s="161"/>
      <c r="G88" s="161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51"/>
      <c r="Z88" s="151"/>
      <c r="AA88" s="151"/>
      <c r="AB88" s="151"/>
      <c r="AC88" s="151"/>
      <c r="AD88" s="151"/>
      <c r="AE88" s="151"/>
      <c r="AF88" s="151"/>
      <c r="AG88" s="151" t="s">
        <v>164</v>
      </c>
      <c r="AH88" s="151">
        <v>5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92" t="s">
        <v>197</v>
      </c>
      <c r="D89" s="183"/>
      <c r="E89" s="184"/>
      <c r="F89" s="161"/>
      <c r="G89" s="161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51"/>
      <c r="Z89" s="151"/>
      <c r="AA89" s="151"/>
      <c r="AB89" s="151"/>
      <c r="AC89" s="151"/>
      <c r="AD89" s="151"/>
      <c r="AE89" s="151"/>
      <c r="AF89" s="151"/>
      <c r="AG89" s="151" t="s">
        <v>164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2" t="s">
        <v>234</v>
      </c>
      <c r="D90" s="183"/>
      <c r="E90" s="184"/>
      <c r="F90" s="161"/>
      <c r="G90" s="161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51"/>
      <c r="Z90" s="151"/>
      <c r="AA90" s="151"/>
      <c r="AB90" s="151"/>
      <c r="AC90" s="151"/>
      <c r="AD90" s="151"/>
      <c r="AE90" s="151"/>
      <c r="AF90" s="151"/>
      <c r="AG90" s="151" t="s">
        <v>164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92" t="s">
        <v>235</v>
      </c>
      <c r="D91" s="183"/>
      <c r="E91" s="184">
        <v>-281.64400000000001</v>
      </c>
      <c r="F91" s="161"/>
      <c r="G91" s="161"/>
      <c r="H91" s="161"/>
      <c r="I91" s="161"/>
      <c r="J91" s="161"/>
      <c r="K91" s="161"/>
      <c r="L91" s="161"/>
      <c r="M91" s="161"/>
      <c r="N91" s="160"/>
      <c r="O91" s="160"/>
      <c r="P91" s="160"/>
      <c r="Q91" s="160"/>
      <c r="R91" s="161"/>
      <c r="S91" s="161"/>
      <c r="T91" s="161"/>
      <c r="U91" s="161"/>
      <c r="V91" s="161"/>
      <c r="W91" s="161"/>
      <c r="X91" s="161"/>
      <c r="Y91" s="151"/>
      <c r="Z91" s="151"/>
      <c r="AA91" s="151"/>
      <c r="AB91" s="151"/>
      <c r="AC91" s="151"/>
      <c r="AD91" s="151"/>
      <c r="AE91" s="151"/>
      <c r="AF91" s="151"/>
      <c r="AG91" s="151" t="s">
        <v>164</v>
      </c>
      <c r="AH91" s="151">
        <v>5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0">
        <v>17</v>
      </c>
      <c r="B92" s="171" t="s">
        <v>236</v>
      </c>
      <c r="C92" s="179" t="s">
        <v>237</v>
      </c>
      <c r="D92" s="172" t="s">
        <v>182</v>
      </c>
      <c r="E92" s="173">
        <v>107.6635</v>
      </c>
      <c r="F92" s="174"/>
      <c r="G92" s="175">
        <f>ROUND(E92*F92,2)</f>
        <v>0</v>
      </c>
      <c r="H92" s="174"/>
      <c r="I92" s="175">
        <f>ROUND(E92*H92,2)</f>
        <v>0</v>
      </c>
      <c r="J92" s="174"/>
      <c r="K92" s="175">
        <f>ROUND(E92*J92,2)</f>
        <v>0</v>
      </c>
      <c r="L92" s="175">
        <v>21</v>
      </c>
      <c r="M92" s="175">
        <f>G92*(1+L92/100)</f>
        <v>0</v>
      </c>
      <c r="N92" s="173">
        <v>0</v>
      </c>
      <c r="O92" s="173">
        <f>ROUND(E92*N92,2)</f>
        <v>0</v>
      </c>
      <c r="P92" s="173">
        <v>0</v>
      </c>
      <c r="Q92" s="173">
        <f>ROUND(E92*P92,2)</f>
        <v>0</v>
      </c>
      <c r="R92" s="175" t="s">
        <v>158</v>
      </c>
      <c r="S92" s="175" t="s">
        <v>114</v>
      </c>
      <c r="T92" s="176" t="s">
        <v>114</v>
      </c>
      <c r="U92" s="161">
        <v>5.2999999999999999E-2</v>
      </c>
      <c r="V92" s="161">
        <f>ROUND(E92*U92,2)</f>
        <v>5.71</v>
      </c>
      <c r="W92" s="161"/>
      <c r="X92" s="161" t="s">
        <v>159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160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92" t="s">
        <v>238</v>
      </c>
      <c r="D93" s="183"/>
      <c r="E93" s="184">
        <v>107.6635</v>
      </c>
      <c r="F93" s="161"/>
      <c r="G93" s="161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51"/>
      <c r="Z93" s="151"/>
      <c r="AA93" s="151"/>
      <c r="AB93" s="151"/>
      <c r="AC93" s="151"/>
      <c r="AD93" s="151"/>
      <c r="AE93" s="151"/>
      <c r="AF93" s="151"/>
      <c r="AG93" s="151" t="s">
        <v>164</v>
      </c>
      <c r="AH93" s="151">
        <v>5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0">
        <v>18</v>
      </c>
      <c r="B94" s="171" t="s">
        <v>239</v>
      </c>
      <c r="C94" s="179" t="s">
        <v>240</v>
      </c>
      <c r="D94" s="172" t="s">
        <v>182</v>
      </c>
      <c r="E94" s="173">
        <v>107.6635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3">
        <v>0</v>
      </c>
      <c r="O94" s="173">
        <f>ROUND(E94*N94,2)</f>
        <v>0</v>
      </c>
      <c r="P94" s="173">
        <v>0</v>
      </c>
      <c r="Q94" s="173">
        <f>ROUND(E94*P94,2)</f>
        <v>0</v>
      </c>
      <c r="R94" s="175" t="s">
        <v>158</v>
      </c>
      <c r="S94" s="175" t="s">
        <v>114</v>
      </c>
      <c r="T94" s="176" t="s">
        <v>114</v>
      </c>
      <c r="U94" s="161">
        <v>8.9999999999999993E-3</v>
      </c>
      <c r="V94" s="161">
        <f>ROUND(E94*U94,2)</f>
        <v>0.97</v>
      </c>
      <c r="W94" s="161"/>
      <c r="X94" s="161" t="s">
        <v>159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160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2" t="s">
        <v>238</v>
      </c>
      <c r="D95" s="183"/>
      <c r="E95" s="184">
        <v>107.6635</v>
      </c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51"/>
      <c r="Z95" s="151"/>
      <c r="AA95" s="151"/>
      <c r="AB95" s="151"/>
      <c r="AC95" s="151"/>
      <c r="AD95" s="151"/>
      <c r="AE95" s="151"/>
      <c r="AF95" s="151"/>
      <c r="AG95" s="151" t="s">
        <v>164</v>
      </c>
      <c r="AH95" s="151">
        <v>5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0">
        <v>19</v>
      </c>
      <c r="B96" s="171" t="s">
        <v>241</v>
      </c>
      <c r="C96" s="179" t="s">
        <v>242</v>
      </c>
      <c r="D96" s="172" t="s">
        <v>182</v>
      </c>
      <c r="E96" s="173">
        <v>281.64400000000001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21</v>
      </c>
      <c r="M96" s="175">
        <f>G96*(1+L96/100)</f>
        <v>0</v>
      </c>
      <c r="N96" s="173">
        <v>0</v>
      </c>
      <c r="O96" s="173">
        <f>ROUND(E96*N96,2)</f>
        <v>0</v>
      </c>
      <c r="P96" s="173">
        <v>0</v>
      </c>
      <c r="Q96" s="173">
        <f>ROUND(E96*P96,2)</f>
        <v>0</v>
      </c>
      <c r="R96" s="175" t="s">
        <v>158</v>
      </c>
      <c r="S96" s="175" t="s">
        <v>114</v>
      </c>
      <c r="T96" s="176" t="s">
        <v>114</v>
      </c>
      <c r="U96" s="161">
        <v>0.2</v>
      </c>
      <c r="V96" s="161">
        <f>ROUND(E96*U96,2)</f>
        <v>56.33</v>
      </c>
      <c r="W96" s="161"/>
      <c r="X96" s="161" t="s">
        <v>159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160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278" t="s">
        <v>243</v>
      </c>
      <c r="D97" s="279"/>
      <c r="E97" s="279"/>
      <c r="F97" s="279"/>
      <c r="G97" s="279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51"/>
      <c r="Z97" s="151"/>
      <c r="AA97" s="151"/>
      <c r="AB97" s="151"/>
      <c r="AC97" s="151"/>
      <c r="AD97" s="151"/>
      <c r="AE97" s="151"/>
      <c r="AF97" s="151"/>
      <c r="AG97" s="151" t="s">
        <v>162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267" t="s">
        <v>244</v>
      </c>
      <c r="D98" s="268"/>
      <c r="E98" s="268"/>
      <c r="F98" s="268"/>
      <c r="G98" s="268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51"/>
      <c r="Z98" s="151"/>
      <c r="AA98" s="151"/>
      <c r="AB98" s="151"/>
      <c r="AC98" s="151"/>
      <c r="AD98" s="151"/>
      <c r="AE98" s="151"/>
      <c r="AF98" s="151"/>
      <c r="AG98" s="151" t="s">
        <v>118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2" t="s">
        <v>188</v>
      </c>
      <c r="D99" s="183"/>
      <c r="E99" s="184">
        <v>20.16</v>
      </c>
      <c r="F99" s="161"/>
      <c r="G99" s="161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51"/>
      <c r="Z99" s="151"/>
      <c r="AA99" s="151"/>
      <c r="AB99" s="151"/>
      <c r="AC99" s="151"/>
      <c r="AD99" s="151"/>
      <c r="AE99" s="151"/>
      <c r="AF99" s="151"/>
      <c r="AG99" s="151" t="s">
        <v>164</v>
      </c>
      <c r="AH99" s="151">
        <v>5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2" t="s">
        <v>204</v>
      </c>
      <c r="D100" s="183"/>
      <c r="E100" s="184">
        <v>184.57374999999999</v>
      </c>
      <c r="F100" s="161"/>
      <c r="G100" s="161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164</v>
      </c>
      <c r="AH100" s="151">
        <v>5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2" t="s">
        <v>210</v>
      </c>
      <c r="D101" s="183"/>
      <c r="E101" s="184">
        <v>184.57374999999999</v>
      </c>
      <c r="F101" s="161"/>
      <c r="G101" s="161"/>
      <c r="H101" s="161"/>
      <c r="I101" s="161"/>
      <c r="J101" s="161"/>
      <c r="K101" s="161"/>
      <c r="L101" s="161"/>
      <c r="M101" s="161"/>
      <c r="N101" s="160"/>
      <c r="O101" s="160"/>
      <c r="P101" s="160"/>
      <c r="Q101" s="160"/>
      <c r="R101" s="161"/>
      <c r="S101" s="161"/>
      <c r="T101" s="161"/>
      <c r="U101" s="161"/>
      <c r="V101" s="161"/>
      <c r="W101" s="161"/>
      <c r="X101" s="16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164</v>
      </c>
      <c r="AH101" s="151">
        <v>5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92" t="s">
        <v>197</v>
      </c>
      <c r="D102" s="183"/>
      <c r="E102" s="184"/>
      <c r="F102" s="161"/>
      <c r="G102" s="161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164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2" t="s">
        <v>245</v>
      </c>
      <c r="D103" s="183"/>
      <c r="E103" s="184"/>
      <c r="F103" s="161"/>
      <c r="G103" s="161"/>
      <c r="H103" s="161"/>
      <c r="I103" s="161"/>
      <c r="J103" s="161"/>
      <c r="K103" s="161"/>
      <c r="L103" s="161"/>
      <c r="M103" s="161"/>
      <c r="N103" s="160"/>
      <c r="O103" s="160"/>
      <c r="P103" s="160"/>
      <c r="Q103" s="160"/>
      <c r="R103" s="161"/>
      <c r="S103" s="161"/>
      <c r="T103" s="161"/>
      <c r="U103" s="161"/>
      <c r="V103" s="161"/>
      <c r="W103" s="161"/>
      <c r="X103" s="16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164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2" t="s">
        <v>246</v>
      </c>
      <c r="D104" s="183"/>
      <c r="E104" s="184">
        <v>-27.7485</v>
      </c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164</v>
      </c>
      <c r="AH104" s="151">
        <v>5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2" t="s">
        <v>197</v>
      </c>
      <c r="D105" s="183"/>
      <c r="E105" s="184"/>
      <c r="F105" s="161"/>
      <c r="G105" s="161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164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92" t="s">
        <v>247</v>
      </c>
      <c r="D106" s="183"/>
      <c r="E106" s="184"/>
      <c r="F106" s="161"/>
      <c r="G106" s="161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164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2" t="s">
        <v>248</v>
      </c>
      <c r="D107" s="183"/>
      <c r="E107" s="184">
        <v>-79.915000000000006</v>
      </c>
      <c r="F107" s="161"/>
      <c r="G107" s="161"/>
      <c r="H107" s="161"/>
      <c r="I107" s="161"/>
      <c r="J107" s="161"/>
      <c r="K107" s="161"/>
      <c r="L107" s="161"/>
      <c r="M107" s="161"/>
      <c r="N107" s="160"/>
      <c r="O107" s="160"/>
      <c r="P107" s="160"/>
      <c r="Q107" s="160"/>
      <c r="R107" s="161"/>
      <c r="S107" s="161"/>
      <c r="T107" s="161"/>
      <c r="U107" s="161"/>
      <c r="V107" s="161"/>
      <c r="W107" s="161"/>
      <c r="X107" s="16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164</v>
      </c>
      <c r="AH107" s="151">
        <v>5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0">
        <v>20</v>
      </c>
      <c r="B108" s="171" t="s">
        <v>249</v>
      </c>
      <c r="C108" s="179" t="s">
        <v>250</v>
      </c>
      <c r="D108" s="172" t="s">
        <v>182</v>
      </c>
      <c r="E108" s="173">
        <v>79.915000000000006</v>
      </c>
      <c r="F108" s="174"/>
      <c r="G108" s="175">
        <f>ROUND(E108*F108,2)</f>
        <v>0</v>
      </c>
      <c r="H108" s="174"/>
      <c r="I108" s="175">
        <f>ROUND(E108*H108,2)</f>
        <v>0</v>
      </c>
      <c r="J108" s="174"/>
      <c r="K108" s="175">
        <f>ROUND(E108*J108,2)</f>
        <v>0</v>
      </c>
      <c r="L108" s="175">
        <v>21</v>
      </c>
      <c r="M108" s="175">
        <f>G108*(1+L108/100)</f>
        <v>0</v>
      </c>
      <c r="N108" s="173">
        <v>0</v>
      </c>
      <c r="O108" s="173">
        <f>ROUND(E108*N108,2)</f>
        <v>0</v>
      </c>
      <c r="P108" s="173">
        <v>0</v>
      </c>
      <c r="Q108" s="173">
        <f>ROUND(E108*P108,2)</f>
        <v>0</v>
      </c>
      <c r="R108" s="175" t="s">
        <v>158</v>
      </c>
      <c r="S108" s="175" t="s">
        <v>114</v>
      </c>
      <c r="T108" s="176" t="s">
        <v>114</v>
      </c>
      <c r="U108" s="161">
        <v>1.59</v>
      </c>
      <c r="V108" s="161">
        <f>ROUND(E108*U108,2)</f>
        <v>127.06</v>
      </c>
      <c r="W108" s="161"/>
      <c r="X108" s="161" t="s">
        <v>159</v>
      </c>
      <c r="Y108" s="151"/>
      <c r="Z108" s="151"/>
      <c r="AA108" s="151"/>
      <c r="AB108" s="151"/>
      <c r="AC108" s="151"/>
      <c r="AD108" s="151"/>
      <c r="AE108" s="151"/>
      <c r="AF108" s="151"/>
      <c r="AG108" s="151" t="s">
        <v>160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58"/>
      <c r="B109" s="159"/>
      <c r="C109" s="278" t="s">
        <v>251</v>
      </c>
      <c r="D109" s="279"/>
      <c r="E109" s="279"/>
      <c r="F109" s="279"/>
      <c r="G109" s="279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162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77" t="str">
        <f>C109</f>
        <v>sypaninou z vhodných hornin tř. 1 - 4 nebo materiálem připraveným podél výkopu ve vzdálenosti do 3 m od jeho kraje, pro jakoukoliv hloubku výkopu a jakoukoliv míru zhutnění,</v>
      </c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2" t="s">
        <v>215</v>
      </c>
      <c r="D110" s="183"/>
      <c r="E110" s="184"/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164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2" t="s">
        <v>252</v>
      </c>
      <c r="D111" s="183"/>
      <c r="E111" s="184">
        <v>79.915000000000006</v>
      </c>
      <c r="F111" s="161"/>
      <c r="G111" s="161"/>
      <c r="H111" s="161"/>
      <c r="I111" s="161"/>
      <c r="J111" s="161"/>
      <c r="K111" s="161"/>
      <c r="L111" s="161"/>
      <c r="M111" s="161"/>
      <c r="N111" s="160"/>
      <c r="O111" s="160"/>
      <c r="P111" s="160"/>
      <c r="Q111" s="160"/>
      <c r="R111" s="161"/>
      <c r="S111" s="161"/>
      <c r="T111" s="161"/>
      <c r="U111" s="161"/>
      <c r="V111" s="161"/>
      <c r="W111" s="161"/>
      <c r="X111" s="16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164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0">
        <v>21</v>
      </c>
      <c r="B112" s="171" t="s">
        <v>253</v>
      </c>
      <c r="C112" s="179" t="s">
        <v>254</v>
      </c>
      <c r="D112" s="172" t="s">
        <v>213</v>
      </c>
      <c r="E112" s="173">
        <v>5.5</v>
      </c>
      <c r="F112" s="174"/>
      <c r="G112" s="175">
        <f>ROUND(E112*F112,2)</f>
        <v>0</v>
      </c>
      <c r="H112" s="174"/>
      <c r="I112" s="175">
        <f>ROUND(E112*H112,2)</f>
        <v>0</v>
      </c>
      <c r="J112" s="174"/>
      <c r="K112" s="175">
        <f>ROUND(E112*J112,2)</f>
        <v>0</v>
      </c>
      <c r="L112" s="175">
        <v>21</v>
      </c>
      <c r="M112" s="175">
        <f>G112*(1+L112/100)</f>
        <v>0</v>
      </c>
      <c r="N112" s="173">
        <v>0</v>
      </c>
      <c r="O112" s="173">
        <f>ROUND(E112*N112,2)</f>
        <v>0</v>
      </c>
      <c r="P112" s="173">
        <v>0</v>
      </c>
      <c r="Q112" s="173">
        <f>ROUND(E112*P112,2)</f>
        <v>0</v>
      </c>
      <c r="R112" s="175" t="s">
        <v>255</v>
      </c>
      <c r="S112" s="175" t="s">
        <v>114</v>
      </c>
      <c r="T112" s="176" t="s">
        <v>114</v>
      </c>
      <c r="U112" s="161">
        <v>0.02</v>
      </c>
      <c r="V112" s="161">
        <f>ROUND(E112*U112,2)</f>
        <v>0.11</v>
      </c>
      <c r="W112" s="161"/>
      <c r="X112" s="161" t="s">
        <v>159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160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278" t="s">
        <v>256</v>
      </c>
      <c r="D113" s="279"/>
      <c r="E113" s="279"/>
      <c r="F113" s="279"/>
      <c r="G113" s="279"/>
      <c r="H113" s="161"/>
      <c r="I113" s="161"/>
      <c r="J113" s="161"/>
      <c r="K113" s="161"/>
      <c r="L113" s="161"/>
      <c r="M113" s="161"/>
      <c r="N113" s="160"/>
      <c r="O113" s="160"/>
      <c r="P113" s="160"/>
      <c r="Q113" s="160"/>
      <c r="R113" s="161"/>
      <c r="S113" s="161"/>
      <c r="T113" s="161"/>
      <c r="U113" s="161"/>
      <c r="V113" s="161"/>
      <c r="W113" s="161"/>
      <c r="X113" s="16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162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2" t="s">
        <v>257</v>
      </c>
      <c r="D114" s="183"/>
      <c r="E114" s="184"/>
      <c r="F114" s="161"/>
      <c r="G114" s="161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164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92" t="s">
        <v>258</v>
      </c>
      <c r="D115" s="183"/>
      <c r="E115" s="184">
        <v>5.5</v>
      </c>
      <c r="F115" s="161"/>
      <c r="G115" s="161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164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0">
        <v>22</v>
      </c>
      <c r="B116" s="171" t="s">
        <v>259</v>
      </c>
      <c r="C116" s="179" t="s">
        <v>260</v>
      </c>
      <c r="D116" s="172" t="s">
        <v>182</v>
      </c>
      <c r="E116" s="173">
        <v>107.6635</v>
      </c>
      <c r="F116" s="174"/>
      <c r="G116" s="175">
        <f>ROUND(E116*F116,2)</f>
        <v>0</v>
      </c>
      <c r="H116" s="174"/>
      <c r="I116" s="175">
        <f>ROUND(E116*H116,2)</f>
        <v>0</v>
      </c>
      <c r="J116" s="174"/>
      <c r="K116" s="175">
        <f>ROUND(E116*J116,2)</f>
        <v>0</v>
      </c>
      <c r="L116" s="175">
        <v>21</v>
      </c>
      <c r="M116" s="175">
        <f>G116*(1+L116/100)</f>
        <v>0</v>
      </c>
      <c r="N116" s="173">
        <v>0</v>
      </c>
      <c r="O116" s="173">
        <f>ROUND(E116*N116,2)</f>
        <v>0</v>
      </c>
      <c r="P116" s="173">
        <v>0</v>
      </c>
      <c r="Q116" s="173">
        <f>ROUND(E116*P116,2)</f>
        <v>0</v>
      </c>
      <c r="R116" s="175" t="s">
        <v>158</v>
      </c>
      <c r="S116" s="175" t="s">
        <v>114</v>
      </c>
      <c r="T116" s="176" t="s">
        <v>114</v>
      </c>
      <c r="U116" s="161">
        <v>0</v>
      </c>
      <c r="V116" s="161">
        <f>ROUND(E116*U116,2)</f>
        <v>0</v>
      </c>
      <c r="W116" s="161"/>
      <c r="X116" s="161" t="s">
        <v>159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160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2" t="s">
        <v>238</v>
      </c>
      <c r="D117" s="183"/>
      <c r="E117" s="184">
        <v>107.6635</v>
      </c>
      <c r="F117" s="161"/>
      <c r="G117" s="161"/>
      <c r="H117" s="161"/>
      <c r="I117" s="161"/>
      <c r="J117" s="161"/>
      <c r="K117" s="161"/>
      <c r="L117" s="161"/>
      <c r="M117" s="161"/>
      <c r="N117" s="160"/>
      <c r="O117" s="160"/>
      <c r="P117" s="160"/>
      <c r="Q117" s="160"/>
      <c r="R117" s="161"/>
      <c r="S117" s="161"/>
      <c r="T117" s="161"/>
      <c r="U117" s="161"/>
      <c r="V117" s="161"/>
      <c r="W117" s="161"/>
      <c r="X117" s="16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164</v>
      </c>
      <c r="AH117" s="151">
        <v>5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0">
        <v>23</v>
      </c>
      <c r="B118" s="171" t="s">
        <v>261</v>
      </c>
      <c r="C118" s="179" t="s">
        <v>262</v>
      </c>
      <c r="D118" s="172" t="s">
        <v>263</v>
      </c>
      <c r="E118" s="173">
        <v>0.13750000000000001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3">
        <v>1E-3</v>
      </c>
      <c r="O118" s="173">
        <f>ROUND(E118*N118,2)</f>
        <v>0</v>
      </c>
      <c r="P118" s="173">
        <v>0</v>
      </c>
      <c r="Q118" s="173">
        <f>ROUND(E118*P118,2)</f>
        <v>0</v>
      </c>
      <c r="R118" s="175" t="s">
        <v>264</v>
      </c>
      <c r="S118" s="175" t="s">
        <v>114</v>
      </c>
      <c r="T118" s="176" t="s">
        <v>114</v>
      </c>
      <c r="U118" s="161">
        <v>0</v>
      </c>
      <c r="V118" s="161">
        <f>ROUND(E118*U118,2)</f>
        <v>0</v>
      </c>
      <c r="W118" s="161"/>
      <c r="X118" s="161" t="s">
        <v>265</v>
      </c>
      <c r="Y118" s="151"/>
      <c r="Z118" s="151"/>
      <c r="AA118" s="151"/>
      <c r="AB118" s="151"/>
      <c r="AC118" s="151"/>
      <c r="AD118" s="151"/>
      <c r="AE118" s="151"/>
      <c r="AF118" s="151"/>
      <c r="AG118" s="151" t="s">
        <v>266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ht="22.5" outlineLevel="1" x14ac:dyDescent="0.2">
      <c r="A119" s="158"/>
      <c r="B119" s="159"/>
      <c r="C119" s="192" t="s">
        <v>267</v>
      </c>
      <c r="D119" s="183"/>
      <c r="E119" s="184"/>
      <c r="F119" s="161"/>
      <c r="G119" s="161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164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2" t="s">
        <v>268</v>
      </c>
      <c r="D120" s="183"/>
      <c r="E120" s="184">
        <v>0.13750000000000001</v>
      </c>
      <c r="F120" s="161"/>
      <c r="G120" s="161"/>
      <c r="H120" s="161"/>
      <c r="I120" s="161"/>
      <c r="J120" s="161"/>
      <c r="K120" s="161"/>
      <c r="L120" s="161"/>
      <c r="M120" s="161"/>
      <c r="N120" s="160"/>
      <c r="O120" s="160"/>
      <c r="P120" s="160"/>
      <c r="Q120" s="160"/>
      <c r="R120" s="161"/>
      <c r="S120" s="161"/>
      <c r="T120" s="161"/>
      <c r="U120" s="161"/>
      <c r="V120" s="161"/>
      <c r="W120" s="161"/>
      <c r="X120" s="16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164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0">
        <v>24</v>
      </c>
      <c r="B121" s="171" t="s">
        <v>269</v>
      </c>
      <c r="C121" s="179" t="s">
        <v>270</v>
      </c>
      <c r="D121" s="172" t="s">
        <v>271</v>
      </c>
      <c r="E121" s="173">
        <v>159.83000000000001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73">
        <v>1</v>
      </c>
      <c r="O121" s="173">
        <f>ROUND(E121*N121,2)</f>
        <v>159.83000000000001</v>
      </c>
      <c r="P121" s="173">
        <v>0</v>
      </c>
      <c r="Q121" s="173">
        <f>ROUND(E121*P121,2)</f>
        <v>0</v>
      </c>
      <c r="R121" s="175" t="s">
        <v>264</v>
      </c>
      <c r="S121" s="175" t="s">
        <v>114</v>
      </c>
      <c r="T121" s="176" t="s">
        <v>114</v>
      </c>
      <c r="U121" s="161">
        <v>0</v>
      </c>
      <c r="V121" s="161">
        <f>ROUND(E121*U121,2)</f>
        <v>0</v>
      </c>
      <c r="W121" s="161"/>
      <c r="X121" s="161" t="s">
        <v>265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266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2" t="s">
        <v>272</v>
      </c>
      <c r="D122" s="183"/>
      <c r="E122" s="184"/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164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92" t="s">
        <v>273</v>
      </c>
      <c r="D123" s="183"/>
      <c r="E123" s="184">
        <v>159.83000000000001</v>
      </c>
      <c r="F123" s="161"/>
      <c r="G123" s="161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164</v>
      </c>
      <c r="AH123" s="151">
        <v>5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63" t="s">
        <v>109</v>
      </c>
      <c r="B124" s="164" t="s">
        <v>66</v>
      </c>
      <c r="C124" s="178" t="s">
        <v>67</v>
      </c>
      <c r="D124" s="165"/>
      <c r="E124" s="166"/>
      <c r="F124" s="167"/>
      <c r="G124" s="167">
        <f>SUMIF(AG125:AG128,"&lt;&gt;NOR",G125:G128)</f>
        <v>0</v>
      </c>
      <c r="H124" s="167"/>
      <c r="I124" s="167">
        <f>SUM(I125:I128)</f>
        <v>0</v>
      </c>
      <c r="J124" s="167"/>
      <c r="K124" s="167">
        <f>SUM(K125:K128)</f>
        <v>0</v>
      </c>
      <c r="L124" s="167"/>
      <c r="M124" s="167">
        <f>SUM(M125:M128)</f>
        <v>0</v>
      </c>
      <c r="N124" s="166"/>
      <c r="O124" s="166">
        <f>SUM(O125:O128)</f>
        <v>63.42</v>
      </c>
      <c r="P124" s="166"/>
      <c r="Q124" s="166">
        <f>SUM(Q125:Q128)</f>
        <v>0</v>
      </c>
      <c r="R124" s="167"/>
      <c r="S124" s="167"/>
      <c r="T124" s="168"/>
      <c r="U124" s="162"/>
      <c r="V124" s="162">
        <f>SUM(V125:V128)</f>
        <v>0</v>
      </c>
      <c r="W124" s="162"/>
      <c r="X124" s="162"/>
      <c r="AG124" t="s">
        <v>110</v>
      </c>
    </row>
    <row r="125" spans="1:60" ht="22.5" outlineLevel="1" x14ac:dyDescent="0.2">
      <c r="A125" s="170">
        <v>15</v>
      </c>
      <c r="B125" s="171" t="s">
        <v>274</v>
      </c>
      <c r="C125" s="179" t="s">
        <v>275</v>
      </c>
      <c r="D125" s="172" t="s">
        <v>171</v>
      </c>
      <c r="E125" s="173">
        <v>145.30000000000001</v>
      </c>
      <c r="F125" s="174"/>
      <c r="G125" s="175">
        <f>ROUND(E125*F125,2)</f>
        <v>0</v>
      </c>
      <c r="H125" s="174"/>
      <c r="I125" s="175">
        <f>ROUND(E125*H125,2)</f>
        <v>0</v>
      </c>
      <c r="J125" s="174"/>
      <c r="K125" s="175">
        <f>ROUND(E125*J125,2)</f>
        <v>0</v>
      </c>
      <c r="L125" s="175">
        <v>21</v>
      </c>
      <c r="M125" s="175">
        <f>G125*(1+L125/100)</f>
        <v>0</v>
      </c>
      <c r="N125" s="173">
        <v>0.43651000000000001</v>
      </c>
      <c r="O125" s="173">
        <f>ROUND(E125*N125,2)</f>
        <v>63.42</v>
      </c>
      <c r="P125" s="173">
        <v>0</v>
      </c>
      <c r="Q125" s="173">
        <f>ROUND(E125*P125,2)</f>
        <v>0</v>
      </c>
      <c r="R125" s="175" t="s">
        <v>276</v>
      </c>
      <c r="S125" s="175" t="s">
        <v>114</v>
      </c>
      <c r="T125" s="176" t="s">
        <v>114</v>
      </c>
      <c r="U125" s="161">
        <v>0</v>
      </c>
      <c r="V125" s="161">
        <f>ROUND(E125*U125,2)</f>
        <v>0</v>
      </c>
      <c r="W125" s="161"/>
      <c r="X125" s="161" t="s">
        <v>277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278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58"/>
      <c r="B126" s="159"/>
      <c r="C126" s="278" t="s">
        <v>279</v>
      </c>
      <c r="D126" s="279"/>
      <c r="E126" s="279"/>
      <c r="F126" s="279"/>
      <c r="G126" s="279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162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77" t="str">
        <f>C126</f>
        <v>Lože pro trativody, položení trubek, obsyp potrubí sypaninou z vhodných hornin, nebo materiálem připraveným podél výkopu ve vzdálenosti do 3 m od jeho kraje.  Bez výkopu rýhy.</v>
      </c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2" t="s">
        <v>280</v>
      </c>
      <c r="D127" s="183"/>
      <c r="E127" s="184"/>
      <c r="F127" s="161"/>
      <c r="G127" s="161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164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2" t="s">
        <v>281</v>
      </c>
      <c r="D128" s="183"/>
      <c r="E128" s="184">
        <v>145.30000000000001</v>
      </c>
      <c r="F128" s="161"/>
      <c r="G128" s="161"/>
      <c r="H128" s="161"/>
      <c r="I128" s="161"/>
      <c r="J128" s="161"/>
      <c r="K128" s="161"/>
      <c r="L128" s="161"/>
      <c r="M128" s="161"/>
      <c r="N128" s="160"/>
      <c r="O128" s="160"/>
      <c r="P128" s="160"/>
      <c r="Q128" s="160"/>
      <c r="R128" s="161"/>
      <c r="S128" s="161"/>
      <c r="T128" s="161"/>
      <c r="U128" s="161"/>
      <c r="V128" s="161"/>
      <c r="W128" s="161"/>
      <c r="X128" s="16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164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x14ac:dyDescent="0.2">
      <c r="A129" s="163" t="s">
        <v>109</v>
      </c>
      <c r="B129" s="164" t="s">
        <v>68</v>
      </c>
      <c r="C129" s="178" t="s">
        <v>69</v>
      </c>
      <c r="D129" s="165"/>
      <c r="E129" s="166"/>
      <c r="F129" s="167"/>
      <c r="G129" s="167">
        <f>SUMIF(AG130:AG135,"&lt;&gt;NOR",G130:G135)</f>
        <v>0</v>
      </c>
      <c r="H129" s="167"/>
      <c r="I129" s="167">
        <f>SUM(I130:I135)</f>
        <v>0</v>
      </c>
      <c r="J129" s="167"/>
      <c r="K129" s="167">
        <f>SUM(K130:K135)</f>
        <v>0</v>
      </c>
      <c r="L129" s="167"/>
      <c r="M129" s="167">
        <f>SUM(M130:M135)</f>
        <v>0</v>
      </c>
      <c r="N129" s="166"/>
      <c r="O129" s="166">
        <f>SUM(O130:O135)</f>
        <v>52.47</v>
      </c>
      <c r="P129" s="166"/>
      <c r="Q129" s="166">
        <f>SUM(Q130:Q135)</f>
        <v>0</v>
      </c>
      <c r="R129" s="167"/>
      <c r="S129" s="167"/>
      <c r="T129" s="168"/>
      <c r="U129" s="162"/>
      <c r="V129" s="162">
        <f>SUM(V130:V135)</f>
        <v>36.630000000000003</v>
      </c>
      <c r="W129" s="162"/>
      <c r="X129" s="162"/>
      <c r="AG129" t="s">
        <v>110</v>
      </c>
    </row>
    <row r="130" spans="1:60" outlineLevel="1" x14ac:dyDescent="0.2">
      <c r="A130" s="170">
        <v>26</v>
      </c>
      <c r="B130" s="171" t="s">
        <v>282</v>
      </c>
      <c r="C130" s="179" t="s">
        <v>283</v>
      </c>
      <c r="D130" s="172" t="s">
        <v>182</v>
      </c>
      <c r="E130" s="173">
        <v>27.7485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73">
        <v>1.8907700000000001</v>
      </c>
      <c r="O130" s="173">
        <f>ROUND(E130*N130,2)</f>
        <v>52.47</v>
      </c>
      <c r="P130" s="173">
        <v>0</v>
      </c>
      <c r="Q130" s="173">
        <f>ROUND(E130*P130,2)</f>
        <v>0</v>
      </c>
      <c r="R130" s="175" t="s">
        <v>284</v>
      </c>
      <c r="S130" s="175" t="s">
        <v>114</v>
      </c>
      <c r="T130" s="176" t="s">
        <v>114</v>
      </c>
      <c r="U130" s="161">
        <v>1.32</v>
      </c>
      <c r="V130" s="161">
        <f>ROUND(E130*U130,2)</f>
        <v>36.630000000000003</v>
      </c>
      <c r="W130" s="161"/>
      <c r="X130" s="161" t="s">
        <v>159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160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278" t="s">
        <v>285</v>
      </c>
      <c r="D131" s="279"/>
      <c r="E131" s="279"/>
      <c r="F131" s="279"/>
      <c r="G131" s="279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162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2" t="s">
        <v>215</v>
      </c>
      <c r="D132" s="183"/>
      <c r="E132" s="184"/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164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2" t="s">
        <v>286</v>
      </c>
      <c r="D133" s="183"/>
      <c r="E133" s="184">
        <v>5.9535</v>
      </c>
      <c r="F133" s="161"/>
      <c r="G133" s="161"/>
      <c r="H133" s="161"/>
      <c r="I133" s="161"/>
      <c r="J133" s="161"/>
      <c r="K133" s="161"/>
      <c r="L133" s="161"/>
      <c r="M133" s="161"/>
      <c r="N133" s="160"/>
      <c r="O133" s="160"/>
      <c r="P133" s="160"/>
      <c r="Q133" s="160"/>
      <c r="R133" s="161"/>
      <c r="S133" s="161"/>
      <c r="T133" s="161"/>
      <c r="U133" s="161"/>
      <c r="V133" s="161"/>
      <c r="W133" s="161"/>
      <c r="X133" s="16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164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2" t="s">
        <v>287</v>
      </c>
      <c r="D134" s="183"/>
      <c r="E134" s="184"/>
      <c r="F134" s="161"/>
      <c r="G134" s="161"/>
      <c r="H134" s="161"/>
      <c r="I134" s="161"/>
      <c r="J134" s="161"/>
      <c r="K134" s="161"/>
      <c r="L134" s="161"/>
      <c r="M134" s="161"/>
      <c r="N134" s="160"/>
      <c r="O134" s="160"/>
      <c r="P134" s="160"/>
      <c r="Q134" s="160"/>
      <c r="R134" s="161"/>
      <c r="S134" s="161"/>
      <c r="T134" s="161"/>
      <c r="U134" s="161"/>
      <c r="V134" s="161"/>
      <c r="W134" s="161"/>
      <c r="X134" s="16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164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92" t="s">
        <v>288</v>
      </c>
      <c r="D135" s="183"/>
      <c r="E135" s="184">
        <v>21.795000000000002</v>
      </c>
      <c r="F135" s="161"/>
      <c r="G135" s="161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164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x14ac:dyDescent="0.2">
      <c r="A136" s="163" t="s">
        <v>109</v>
      </c>
      <c r="B136" s="164" t="s">
        <v>70</v>
      </c>
      <c r="C136" s="178" t="s">
        <v>71</v>
      </c>
      <c r="D136" s="165"/>
      <c r="E136" s="166"/>
      <c r="F136" s="167"/>
      <c r="G136" s="167">
        <f>SUMIF(AG137:AG219,"&lt;&gt;NOR",G137:G219)</f>
        <v>0</v>
      </c>
      <c r="H136" s="167"/>
      <c r="I136" s="167">
        <f>SUM(I137:I219)</f>
        <v>0</v>
      </c>
      <c r="J136" s="167"/>
      <c r="K136" s="167">
        <f>SUM(K137:K219)</f>
        <v>0</v>
      </c>
      <c r="L136" s="167"/>
      <c r="M136" s="167">
        <f>SUM(M137:M219)</f>
        <v>0</v>
      </c>
      <c r="N136" s="166"/>
      <c r="O136" s="166">
        <f>SUM(O137:O219)</f>
        <v>150.52000000000004</v>
      </c>
      <c r="P136" s="166"/>
      <c r="Q136" s="166">
        <f>SUM(Q137:Q219)</f>
        <v>160.21</v>
      </c>
      <c r="R136" s="167"/>
      <c r="S136" s="167"/>
      <c r="T136" s="168"/>
      <c r="U136" s="162"/>
      <c r="V136" s="162">
        <f>SUM(V137:V219)</f>
        <v>286.89999999999998</v>
      </c>
      <c r="W136" s="162"/>
      <c r="X136" s="162"/>
      <c r="AG136" t="s">
        <v>110</v>
      </c>
    </row>
    <row r="137" spans="1:60" ht="22.5" outlineLevel="1" x14ac:dyDescent="0.2">
      <c r="A137" s="170">
        <v>27</v>
      </c>
      <c r="B137" s="171" t="s">
        <v>289</v>
      </c>
      <c r="C137" s="179" t="s">
        <v>290</v>
      </c>
      <c r="D137" s="172" t="s">
        <v>213</v>
      </c>
      <c r="E137" s="173">
        <v>13.55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3">
        <v>0</v>
      </c>
      <c r="O137" s="173">
        <f>ROUND(E137*N137,2)</f>
        <v>0</v>
      </c>
      <c r="P137" s="173">
        <v>0.13800000000000001</v>
      </c>
      <c r="Q137" s="173">
        <f>ROUND(E137*P137,2)</f>
        <v>1.87</v>
      </c>
      <c r="R137" s="175" t="s">
        <v>291</v>
      </c>
      <c r="S137" s="175" t="s">
        <v>114</v>
      </c>
      <c r="T137" s="176" t="s">
        <v>114</v>
      </c>
      <c r="U137" s="161">
        <v>0.16</v>
      </c>
      <c r="V137" s="161">
        <f>ROUND(E137*U137,2)</f>
        <v>2.17</v>
      </c>
      <c r="W137" s="161"/>
      <c r="X137" s="161" t="s">
        <v>159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160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278" t="s">
        <v>292</v>
      </c>
      <c r="D138" s="279"/>
      <c r="E138" s="279"/>
      <c r="F138" s="279"/>
      <c r="G138" s="279"/>
      <c r="H138" s="161"/>
      <c r="I138" s="161"/>
      <c r="J138" s="161"/>
      <c r="K138" s="161"/>
      <c r="L138" s="161"/>
      <c r="M138" s="161"/>
      <c r="N138" s="160"/>
      <c r="O138" s="160"/>
      <c r="P138" s="160"/>
      <c r="Q138" s="160"/>
      <c r="R138" s="161"/>
      <c r="S138" s="161"/>
      <c r="T138" s="161"/>
      <c r="U138" s="161"/>
      <c r="V138" s="161"/>
      <c r="W138" s="161"/>
      <c r="X138" s="16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162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92" t="s">
        <v>293</v>
      </c>
      <c r="D139" s="183"/>
      <c r="E139" s="184"/>
      <c r="F139" s="161"/>
      <c r="G139" s="161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164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92" t="s">
        <v>294</v>
      </c>
      <c r="D140" s="183"/>
      <c r="E140" s="184">
        <v>13.55</v>
      </c>
      <c r="F140" s="161"/>
      <c r="G140" s="161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164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22.5" outlineLevel="1" x14ac:dyDescent="0.2">
      <c r="A141" s="170">
        <v>18</v>
      </c>
      <c r="B141" s="171" t="s">
        <v>295</v>
      </c>
      <c r="C141" s="179" t="s">
        <v>296</v>
      </c>
      <c r="D141" s="172" t="s">
        <v>213</v>
      </c>
      <c r="E141" s="173">
        <v>3.25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73">
        <v>0</v>
      </c>
      <c r="O141" s="173">
        <f>ROUND(E141*N141,2)</f>
        <v>0</v>
      </c>
      <c r="P141" s="173">
        <v>0.22500000000000001</v>
      </c>
      <c r="Q141" s="173">
        <f>ROUND(E141*P141,2)</f>
        <v>0.73</v>
      </c>
      <c r="R141" s="175" t="s">
        <v>291</v>
      </c>
      <c r="S141" s="175" t="s">
        <v>114</v>
      </c>
      <c r="T141" s="176" t="s">
        <v>114</v>
      </c>
      <c r="U141" s="161">
        <v>0.14000000000000001</v>
      </c>
      <c r="V141" s="161">
        <f>ROUND(E141*U141,2)</f>
        <v>0.46</v>
      </c>
      <c r="W141" s="161"/>
      <c r="X141" s="161" t="s">
        <v>159</v>
      </c>
      <c r="Y141" s="151"/>
      <c r="Z141" s="151"/>
      <c r="AA141" s="151"/>
      <c r="AB141" s="151"/>
      <c r="AC141" s="151"/>
      <c r="AD141" s="151"/>
      <c r="AE141" s="151"/>
      <c r="AF141" s="151"/>
      <c r="AG141" s="151" t="s">
        <v>160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278" t="s">
        <v>292</v>
      </c>
      <c r="D142" s="279"/>
      <c r="E142" s="279"/>
      <c r="F142" s="279"/>
      <c r="G142" s="279"/>
      <c r="H142" s="161"/>
      <c r="I142" s="161"/>
      <c r="J142" s="161"/>
      <c r="K142" s="161"/>
      <c r="L142" s="161"/>
      <c r="M142" s="161"/>
      <c r="N142" s="160"/>
      <c r="O142" s="160"/>
      <c r="P142" s="160"/>
      <c r="Q142" s="160"/>
      <c r="R142" s="161"/>
      <c r="S142" s="161"/>
      <c r="T142" s="161"/>
      <c r="U142" s="161"/>
      <c r="V142" s="161"/>
      <c r="W142" s="161"/>
      <c r="X142" s="16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162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2" t="s">
        <v>293</v>
      </c>
      <c r="D143" s="183"/>
      <c r="E143" s="184"/>
      <c r="F143" s="161"/>
      <c r="G143" s="161"/>
      <c r="H143" s="161"/>
      <c r="I143" s="161"/>
      <c r="J143" s="161"/>
      <c r="K143" s="161"/>
      <c r="L143" s="161"/>
      <c r="M143" s="161"/>
      <c r="N143" s="160"/>
      <c r="O143" s="160"/>
      <c r="P143" s="160"/>
      <c r="Q143" s="160"/>
      <c r="R143" s="161"/>
      <c r="S143" s="161"/>
      <c r="T143" s="161"/>
      <c r="U143" s="161"/>
      <c r="V143" s="161"/>
      <c r="W143" s="161"/>
      <c r="X143" s="16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164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92" t="s">
        <v>297</v>
      </c>
      <c r="D144" s="183"/>
      <c r="E144" s="184">
        <v>3.25</v>
      </c>
      <c r="F144" s="161"/>
      <c r="G144" s="161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164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 x14ac:dyDescent="0.2">
      <c r="A145" s="170">
        <v>29</v>
      </c>
      <c r="B145" s="171" t="s">
        <v>298</v>
      </c>
      <c r="C145" s="179" t="s">
        <v>299</v>
      </c>
      <c r="D145" s="172" t="s">
        <v>213</v>
      </c>
      <c r="E145" s="173">
        <v>16.8</v>
      </c>
      <c r="F145" s="174"/>
      <c r="G145" s="175">
        <f>ROUND(E145*F145,2)</f>
        <v>0</v>
      </c>
      <c r="H145" s="174"/>
      <c r="I145" s="175">
        <f>ROUND(E145*H145,2)</f>
        <v>0</v>
      </c>
      <c r="J145" s="174"/>
      <c r="K145" s="175">
        <f>ROUND(E145*J145,2)</f>
        <v>0</v>
      </c>
      <c r="L145" s="175">
        <v>21</v>
      </c>
      <c r="M145" s="175">
        <f>G145*(1+L145/100)</f>
        <v>0</v>
      </c>
      <c r="N145" s="173">
        <v>0</v>
      </c>
      <c r="O145" s="173">
        <f>ROUND(E145*N145,2)</f>
        <v>0</v>
      </c>
      <c r="P145" s="173">
        <v>0.44</v>
      </c>
      <c r="Q145" s="173">
        <f>ROUND(E145*P145,2)</f>
        <v>7.39</v>
      </c>
      <c r="R145" s="175" t="s">
        <v>291</v>
      </c>
      <c r="S145" s="175" t="s">
        <v>114</v>
      </c>
      <c r="T145" s="176" t="s">
        <v>114</v>
      </c>
      <c r="U145" s="161">
        <v>0.63</v>
      </c>
      <c r="V145" s="161">
        <f>ROUND(E145*U145,2)</f>
        <v>10.58</v>
      </c>
      <c r="W145" s="161"/>
      <c r="X145" s="161" t="s">
        <v>159</v>
      </c>
      <c r="Y145" s="151"/>
      <c r="Z145" s="151"/>
      <c r="AA145" s="151"/>
      <c r="AB145" s="151"/>
      <c r="AC145" s="151"/>
      <c r="AD145" s="151"/>
      <c r="AE145" s="151"/>
      <c r="AF145" s="151"/>
      <c r="AG145" s="151" t="s">
        <v>300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92" t="s">
        <v>293</v>
      </c>
      <c r="D146" s="183"/>
      <c r="E146" s="184"/>
      <c r="F146" s="161"/>
      <c r="G146" s="161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164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2" t="s">
        <v>301</v>
      </c>
      <c r="D147" s="183"/>
      <c r="E147" s="184"/>
      <c r="F147" s="161"/>
      <c r="G147" s="161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164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2" t="s">
        <v>302</v>
      </c>
      <c r="D148" s="183"/>
      <c r="E148" s="184">
        <v>13.55</v>
      </c>
      <c r="F148" s="161"/>
      <c r="G148" s="161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164</v>
      </c>
      <c r="AH148" s="151">
        <v>5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2" t="s">
        <v>303</v>
      </c>
      <c r="D149" s="183"/>
      <c r="E149" s="184">
        <v>3.25</v>
      </c>
      <c r="F149" s="161"/>
      <c r="G149" s="161"/>
      <c r="H149" s="161"/>
      <c r="I149" s="161"/>
      <c r="J149" s="161"/>
      <c r="K149" s="161"/>
      <c r="L149" s="161"/>
      <c r="M149" s="161"/>
      <c r="N149" s="160"/>
      <c r="O149" s="160"/>
      <c r="P149" s="160"/>
      <c r="Q149" s="160"/>
      <c r="R149" s="161"/>
      <c r="S149" s="161"/>
      <c r="T149" s="161"/>
      <c r="U149" s="161"/>
      <c r="V149" s="161"/>
      <c r="W149" s="161"/>
      <c r="X149" s="16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164</v>
      </c>
      <c r="AH149" s="151">
        <v>5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 x14ac:dyDescent="0.2">
      <c r="A150" s="170">
        <v>30</v>
      </c>
      <c r="B150" s="171" t="s">
        <v>304</v>
      </c>
      <c r="C150" s="179" t="s">
        <v>305</v>
      </c>
      <c r="D150" s="172" t="s">
        <v>213</v>
      </c>
      <c r="E150" s="173">
        <v>140.4</v>
      </c>
      <c r="F150" s="174"/>
      <c r="G150" s="175">
        <f>ROUND(E150*F150,2)</f>
        <v>0</v>
      </c>
      <c r="H150" s="174"/>
      <c r="I150" s="175">
        <f>ROUND(E150*H150,2)</f>
        <v>0</v>
      </c>
      <c r="J150" s="174"/>
      <c r="K150" s="175">
        <f>ROUND(E150*J150,2)</f>
        <v>0</v>
      </c>
      <c r="L150" s="175">
        <v>21</v>
      </c>
      <c r="M150" s="175">
        <f>G150*(1+L150/100)</f>
        <v>0</v>
      </c>
      <c r="N150" s="173">
        <v>0</v>
      </c>
      <c r="O150" s="173">
        <f>ROUND(E150*N150,2)</f>
        <v>0</v>
      </c>
      <c r="P150" s="173">
        <v>0.66</v>
      </c>
      <c r="Q150" s="173">
        <f>ROUND(E150*P150,2)</f>
        <v>92.66</v>
      </c>
      <c r="R150" s="175" t="s">
        <v>291</v>
      </c>
      <c r="S150" s="175" t="s">
        <v>114</v>
      </c>
      <c r="T150" s="176" t="s">
        <v>114</v>
      </c>
      <c r="U150" s="161">
        <v>1.05</v>
      </c>
      <c r="V150" s="161">
        <f>ROUND(E150*U150,2)</f>
        <v>147.41999999999999</v>
      </c>
      <c r="W150" s="161"/>
      <c r="X150" s="161" t="s">
        <v>159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172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92" t="s">
        <v>293</v>
      </c>
      <c r="D151" s="183"/>
      <c r="E151" s="184"/>
      <c r="F151" s="161"/>
      <c r="G151" s="161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164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2" t="s">
        <v>306</v>
      </c>
      <c r="D152" s="183"/>
      <c r="E152" s="184"/>
      <c r="F152" s="161"/>
      <c r="G152" s="161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164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2" t="s">
        <v>307</v>
      </c>
      <c r="D153" s="183"/>
      <c r="E153" s="184">
        <v>140.4</v>
      </c>
      <c r="F153" s="161"/>
      <c r="G153" s="161"/>
      <c r="H153" s="161"/>
      <c r="I153" s="161"/>
      <c r="J153" s="161"/>
      <c r="K153" s="161"/>
      <c r="L153" s="161"/>
      <c r="M153" s="161"/>
      <c r="N153" s="160"/>
      <c r="O153" s="160"/>
      <c r="P153" s="160"/>
      <c r="Q153" s="160"/>
      <c r="R153" s="161"/>
      <c r="S153" s="161"/>
      <c r="T153" s="161"/>
      <c r="U153" s="161"/>
      <c r="V153" s="161"/>
      <c r="W153" s="161"/>
      <c r="X153" s="16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164</v>
      </c>
      <c r="AH153" s="151">
        <v>5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22.5" outlineLevel="1" x14ac:dyDescent="0.2">
      <c r="A154" s="170">
        <v>31</v>
      </c>
      <c r="B154" s="171" t="s">
        <v>308</v>
      </c>
      <c r="C154" s="179" t="s">
        <v>309</v>
      </c>
      <c r="D154" s="172" t="s">
        <v>213</v>
      </c>
      <c r="E154" s="173">
        <v>140.4</v>
      </c>
      <c r="F154" s="174"/>
      <c r="G154" s="175">
        <f>ROUND(E154*F154,2)</f>
        <v>0</v>
      </c>
      <c r="H154" s="174"/>
      <c r="I154" s="175">
        <f>ROUND(E154*H154,2)</f>
        <v>0</v>
      </c>
      <c r="J154" s="174"/>
      <c r="K154" s="175">
        <f>ROUND(E154*J154,2)</f>
        <v>0</v>
      </c>
      <c r="L154" s="175">
        <v>21</v>
      </c>
      <c r="M154" s="175">
        <f>G154*(1+L154/100)</f>
        <v>0</v>
      </c>
      <c r="N154" s="173">
        <v>0</v>
      </c>
      <c r="O154" s="173">
        <f>ROUND(E154*N154,2)</f>
        <v>0</v>
      </c>
      <c r="P154" s="173">
        <v>0.33</v>
      </c>
      <c r="Q154" s="173">
        <f>ROUND(E154*P154,2)</f>
        <v>46.33</v>
      </c>
      <c r="R154" s="175" t="s">
        <v>291</v>
      </c>
      <c r="S154" s="175" t="s">
        <v>114</v>
      </c>
      <c r="T154" s="176" t="s">
        <v>114</v>
      </c>
      <c r="U154" s="161">
        <v>0.16</v>
      </c>
      <c r="V154" s="161">
        <f>ROUND(E154*U154,2)</f>
        <v>22.46</v>
      </c>
      <c r="W154" s="161"/>
      <c r="X154" s="161" t="s">
        <v>159</v>
      </c>
      <c r="Y154" s="151"/>
      <c r="Z154" s="151"/>
      <c r="AA154" s="151"/>
      <c r="AB154" s="151"/>
      <c r="AC154" s="151"/>
      <c r="AD154" s="151"/>
      <c r="AE154" s="151"/>
      <c r="AF154" s="151"/>
      <c r="AG154" s="151" t="s">
        <v>160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 x14ac:dyDescent="0.2">
      <c r="A155" s="158"/>
      <c r="B155" s="159"/>
      <c r="C155" s="278" t="s">
        <v>310</v>
      </c>
      <c r="D155" s="279"/>
      <c r="E155" s="279"/>
      <c r="F155" s="279"/>
      <c r="G155" s="279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162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77" t="str">
        <f>C155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92" t="s">
        <v>293</v>
      </c>
      <c r="D156" s="183"/>
      <c r="E156" s="184"/>
      <c r="F156" s="161"/>
      <c r="G156" s="161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164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2" t="s">
        <v>306</v>
      </c>
      <c r="D157" s="183"/>
      <c r="E157" s="184"/>
      <c r="F157" s="161"/>
      <c r="G157" s="161"/>
      <c r="H157" s="161"/>
      <c r="I157" s="161"/>
      <c r="J157" s="161"/>
      <c r="K157" s="161"/>
      <c r="L157" s="161"/>
      <c r="M157" s="161"/>
      <c r="N157" s="160"/>
      <c r="O157" s="160"/>
      <c r="P157" s="160"/>
      <c r="Q157" s="160"/>
      <c r="R157" s="161"/>
      <c r="S157" s="161"/>
      <c r="T157" s="161"/>
      <c r="U157" s="161"/>
      <c r="V157" s="161"/>
      <c r="W157" s="161"/>
      <c r="X157" s="16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164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2" t="s">
        <v>311</v>
      </c>
      <c r="D158" s="183"/>
      <c r="E158" s="184">
        <v>113.1</v>
      </c>
      <c r="F158" s="161"/>
      <c r="G158" s="161"/>
      <c r="H158" s="161"/>
      <c r="I158" s="161"/>
      <c r="J158" s="161"/>
      <c r="K158" s="161"/>
      <c r="L158" s="161"/>
      <c r="M158" s="161"/>
      <c r="N158" s="160"/>
      <c r="O158" s="160"/>
      <c r="P158" s="160"/>
      <c r="Q158" s="160"/>
      <c r="R158" s="161"/>
      <c r="S158" s="161"/>
      <c r="T158" s="161"/>
      <c r="U158" s="161"/>
      <c r="V158" s="161"/>
      <c r="W158" s="161"/>
      <c r="X158" s="16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164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92" t="s">
        <v>312</v>
      </c>
      <c r="D159" s="183"/>
      <c r="E159" s="184">
        <v>4.4000000000000004</v>
      </c>
      <c r="F159" s="161"/>
      <c r="G159" s="161"/>
      <c r="H159" s="161"/>
      <c r="I159" s="161"/>
      <c r="J159" s="161"/>
      <c r="K159" s="161"/>
      <c r="L159" s="161"/>
      <c r="M159" s="161"/>
      <c r="N159" s="160"/>
      <c r="O159" s="160"/>
      <c r="P159" s="160"/>
      <c r="Q159" s="160"/>
      <c r="R159" s="161"/>
      <c r="S159" s="161"/>
      <c r="T159" s="161"/>
      <c r="U159" s="161"/>
      <c r="V159" s="161"/>
      <c r="W159" s="161"/>
      <c r="X159" s="16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164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2" t="s">
        <v>313</v>
      </c>
      <c r="D160" s="183"/>
      <c r="E160" s="184">
        <v>6.2</v>
      </c>
      <c r="F160" s="161"/>
      <c r="G160" s="161"/>
      <c r="H160" s="161"/>
      <c r="I160" s="161"/>
      <c r="J160" s="161"/>
      <c r="K160" s="161"/>
      <c r="L160" s="161"/>
      <c r="M160" s="161"/>
      <c r="N160" s="160"/>
      <c r="O160" s="160"/>
      <c r="P160" s="160"/>
      <c r="Q160" s="160"/>
      <c r="R160" s="161"/>
      <c r="S160" s="161"/>
      <c r="T160" s="161"/>
      <c r="U160" s="161"/>
      <c r="V160" s="161"/>
      <c r="W160" s="161"/>
      <c r="X160" s="16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164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203" t="s">
        <v>522</v>
      </c>
      <c r="D161" s="204"/>
      <c r="E161" s="205">
        <v>5.15</v>
      </c>
      <c r="F161" s="161"/>
      <c r="G161" s="161"/>
      <c r="H161" s="161"/>
      <c r="I161" s="161"/>
      <c r="J161" s="161"/>
      <c r="K161" s="161"/>
      <c r="L161" s="161"/>
      <c r="M161" s="161"/>
      <c r="N161" s="160"/>
      <c r="O161" s="160"/>
      <c r="P161" s="160"/>
      <c r="Q161" s="160"/>
      <c r="R161" s="161"/>
      <c r="S161" s="161"/>
      <c r="T161" s="161"/>
      <c r="U161" s="161"/>
      <c r="V161" s="161"/>
      <c r="W161" s="161"/>
      <c r="X161" s="161"/>
      <c r="Y161" s="151"/>
      <c r="Z161" s="151"/>
      <c r="AA161" s="200"/>
      <c r="AB161" s="151"/>
      <c r="AC161" s="151"/>
      <c r="AD161" s="151"/>
      <c r="AE161" s="151"/>
      <c r="AF161" s="151"/>
      <c r="AG161" s="151" t="s">
        <v>164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92" t="s">
        <v>314</v>
      </c>
      <c r="D162" s="183"/>
      <c r="E162" s="184">
        <v>11.55</v>
      </c>
      <c r="F162" s="161"/>
      <c r="G162" s="161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164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0">
        <v>32</v>
      </c>
      <c r="B163" s="171" t="s">
        <v>315</v>
      </c>
      <c r="C163" s="179" t="s">
        <v>316</v>
      </c>
      <c r="D163" s="172" t="s">
        <v>171</v>
      </c>
      <c r="E163" s="173">
        <v>13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3">
        <v>0</v>
      </c>
      <c r="O163" s="173">
        <f>ROUND(E163*N163,2)</f>
        <v>0</v>
      </c>
      <c r="P163" s="173">
        <v>0.22</v>
      </c>
      <c r="Q163" s="173">
        <f>ROUND(E163*P163,2)</f>
        <v>2.86</v>
      </c>
      <c r="R163" s="175" t="s">
        <v>291</v>
      </c>
      <c r="S163" s="175" t="s">
        <v>114</v>
      </c>
      <c r="T163" s="176" t="s">
        <v>114</v>
      </c>
      <c r="U163" s="161">
        <v>0.14000000000000001</v>
      </c>
      <c r="V163" s="161">
        <f>ROUND(E163*U163,2)</f>
        <v>1.82</v>
      </c>
      <c r="W163" s="161"/>
      <c r="X163" s="161" t="s">
        <v>159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160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278" t="s">
        <v>317</v>
      </c>
      <c r="D164" s="279"/>
      <c r="E164" s="279"/>
      <c r="F164" s="279"/>
      <c r="G164" s="279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162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77" t="str">
        <f>C164</f>
        <v>s vybouráním lože, s přemístěním hmot na skládku na vzdálenost do 3 m nebo naložením na dopravní prostředek</v>
      </c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2" t="s">
        <v>318</v>
      </c>
      <c r="D165" s="183"/>
      <c r="E165" s="184">
        <v>13</v>
      </c>
      <c r="F165" s="161"/>
      <c r="G165" s="161"/>
      <c r="H165" s="161"/>
      <c r="I165" s="161"/>
      <c r="J165" s="161"/>
      <c r="K165" s="161"/>
      <c r="L165" s="161"/>
      <c r="M165" s="161"/>
      <c r="N165" s="160"/>
      <c r="O165" s="160"/>
      <c r="P165" s="160"/>
      <c r="Q165" s="160"/>
      <c r="R165" s="161"/>
      <c r="S165" s="161"/>
      <c r="T165" s="161"/>
      <c r="U165" s="161"/>
      <c r="V165" s="161"/>
      <c r="W165" s="161"/>
      <c r="X165" s="16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164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70">
        <v>33</v>
      </c>
      <c r="B166" s="171" t="s">
        <v>319</v>
      </c>
      <c r="C166" s="179" t="s">
        <v>320</v>
      </c>
      <c r="D166" s="172" t="s">
        <v>171</v>
      </c>
      <c r="E166" s="173">
        <v>31</v>
      </c>
      <c r="F166" s="174"/>
      <c r="G166" s="175">
        <f>ROUND(E166*F166,2)</f>
        <v>0</v>
      </c>
      <c r="H166" s="174"/>
      <c r="I166" s="175">
        <f>ROUND(E166*H166,2)</f>
        <v>0</v>
      </c>
      <c r="J166" s="174"/>
      <c r="K166" s="175">
        <f>ROUND(E166*J166,2)</f>
        <v>0</v>
      </c>
      <c r="L166" s="175">
        <v>21</v>
      </c>
      <c r="M166" s="175">
        <f>G166*(1+L166/100)</f>
        <v>0</v>
      </c>
      <c r="N166" s="173">
        <v>0</v>
      </c>
      <c r="O166" s="173">
        <f>ROUND(E166*N166,2)</f>
        <v>0</v>
      </c>
      <c r="P166" s="173">
        <v>0.27</v>
      </c>
      <c r="Q166" s="173">
        <f>ROUND(E166*P166,2)</f>
        <v>8.3699999999999992</v>
      </c>
      <c r="R166" s="175" t="s">
        <v>291</v>
      </c>
      <c r="S166" s="175" t="s">
        <v>114</v>
      </c>
      <c r="T166" s="176" t="s">
        <v>114</v>
      </c>
      <c r="U166" s="161">
        <v>0.12</v>
      </c>
      <c r="V166" s="161">
        <f>ROUND(E166*U166,2)</f>
        <v>3.72</v>
      </c>
      <c r="W166" s="161"/>
      <c r="X166" s="161" t="s">
        <v>159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160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278" t="s">
        <v>317</v>
      </c>
      <c r="D167" s="279"/>
      <c r="E167" s="279"/>
      <c r="F167" s="279"/>
      <c r="G167" s="279"/>
      <c r="H167" s="161"/>
      <c r="I167" s="161"/>
      <c r="J167" s="161"/>
      <c r="K167" s="161"/>
      <c r="L167" s="161"/>
      <c r="M167" s="161"/>
      <c r="N167" s="160"/>
      <c r="O167" s="160"/>
      <c r="P167" s="160"/>
      <c r="Q167" s="160"/>
      <c r="R167" s="161"/>
      <c r="S167" s="161"/>
      <c r="T167" s="161"/>
      <c r="U167" s="161"/>
      <c r="V167" s="161"/>
      <c r="W167" s="161"/>
      <c r="X167" s="16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162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77" t="str">
        <f>C167</f>
        <v>s vybouráním lože, s přemístěním hmot na skládku na vzdálenost do 3 m nebo naložením na dopravní prostředek</v>
      </c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92" t="s">
        <v>321</v>
      </c>
      <c r="D168" s="183"/>
      <c r="E168" s="184">
        <v>31</v>
      </c>
      <c r="F168" s="161"/>
      <c r="G168" s="161"/>
      <c r="H168" s="161"/>
      <c r="I168" s="161"/>
      <c r="J168" s="161"/>
      <c r="K168" s="161"/>
      <c r="L168" s="161"/>
      <c r="M168" s="161"/>
      <c r="N168" s="160"/>
      <c r="O168" s="160"/>
      <c r="P168" s="160"/>
      <c r="Q168" s="160"/>
      <c r="R168" s="161"/>
      <c r="S168" s="161"/>
      <c r="T168" s="161"/>
      <c r="U168" s="161"/>
      <c r="V168" s="161"/>
      <c r="W168" s="161"/>
      <c r="X168" s="16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164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ht="22.5" outlineLevel="1" x14ac:dyDescent="0.2">
      <c r="A169" s="170">
        <v>34</v>
      </c>
      <c r="B169" s="171" t="s">
        <v>322</v>
      </c>
      <c r="C169" s="179" t="s">
        <v>323</v>
      </c>
      <c r="D169" s="172" t="s">
        <v>213</v>
      </c>
      <c r="E169" s="173">
        <v>16.8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21</v>
      </c>
      <c r="M169" s="175">
        <f>G169*(1+L169/100)</f>
        <v>0</v>
      </c>
      <c r="N169" s="173">
        <v>0.441</v>
      </c>
      <c r="O169" s="173">
        <f>ROUND(E169*N169,2)</f>
        <v>7.41</v>
      </c>
      <c r="P169" s="173">
        <v>0</v>
      </c>
      <c r="Q169" s="173">
        <f>ROUND(E169*P169,2)</f>
        <v>0</v>
      </c>
      <c r="R169" s="175" t="s">
        <v>291</v>
      </c>
      <c r="S169" s="175" t="s">
        <v>114</v>
      </c>
      <c r="T169" s="176" t="s">
        <v>114</v>
      </c>
      <c r="U169" s="161">
        <v>0.03</v>
      </c>
      <c r="V169" s="161">
        <f>ROUND(E169*U169,2)</f>
        <v>0.5</v>
      </c>
      <c r="W169" s="161"/>
      <c r="X169" s="161" t="s">
        <v>159</v>
      </c>
      <c r="Y169" s="151"/>
      <c r="Z169" s="151"/>
      <c r="AA169" s="151"/>
      <c r="AB169" s="151"/>
      <c r="AC169" s="151"/>
      <c r="AD169" s="151"/>
      <c r="AE169" s="151"/>
      <c r="AF169" s="151"/>
      <c r="AG169" s="151" t="s">
        <v>160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92" t="s">
        <v>324</v>
      </c>
      <c r="D170" s="183"/>
      <c r="E170" s="184">
        <v>16.8</v>
      </c>
      <c r="F170" s="161"/>
      <c r="G170" s="161"/>
      <c r="H170" s="161"/>
      <c r="I170" s="161"/>
      <c r="J170" s="161"/>
      <c r="K170" s="161"/>
      <c r="L170" s="161"/>
      <c r="M170" s="161"/>
      <c r="N170" s="160"/>
      <c r="O170" s="160"/>
      <c r="P170" s="160"/>
      <c r="Q170" s="160"/>
      <c r="R170" s="161"/>
      <c r="S170" s="161"/>
      <c r="T170" s="161"/>
      <c r="U170" s="161"/>
      <c r="V170" s="161"/>
      <c r="W170" s="161"/>
      <c r="X170" s="16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164</v>
      </c>
      <c r="AH170" s="151">
        <v>5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70">
        <v>35</v>
      </c>
      <c r="B171" s="171" t="s">
        <v>325</v>
      </c>
      <c r="C171" s="179" t="s">
        <v>326</v>
      </c>
      <c r="D171" s="172" t="s">
        <v>271</v>
      </c>
      <c r="E171" s="173">
        <v>75.516000000000005</v>
      </c>
      <c r="F171" s="174"/>
      <c r="G171" s="175">
        <f>ROUND(E171*F171,2)</f>
        <v>0</v>
      </c>
      <c r="H171" s="174"/>
      <c r="I171" s="175">
        <f>ROUND(E171*H171,2)</f>
        <v>0</v>
      </c>
      <c r="J171" s="174"/>
      <c r="K171" s="175">
        <f>ROUND(E171*J171,2)</f>
        <v>0</v>
      </c>
      <c r="L171" s="175">
        <v>21</v>
      </c>
      <c r="M171" s="175">
        <f>G171*(1+L171/100)</f>
        <v>0</v>
      </c>
      <c r="N171" s="173">
        <v>1.1000000000000001</v>
      </c>
      <c r="O171" s="173">
        <f>ROUND(E171*N171,2)</f>
        <v>83.07</v>
      </c>
      <c r="P171" s="173">
        <v>0</v>
      </c>
      <c r="Q171" s="173">
        <f>ROUND(E171*P171,2)</f>
        <v>0</v>
      </c>
      <c r="R171" s="175" t="s">
        <v>291</v>
      </c>
      <c r="S171" s="175" t="s">
        <v>114</v>
      </c>
      <c r="T171" s="176" t="s">
        <v>114</v>
      </c>
      <c r="U171" s="161">
        <v>0.16</v>
      </c>
      <c r="V171" s="161">
        <f>ROUND(E171*U171,2)</f>
        <v>12.08</v>
      </c>
      <c r="W171" s="161"/>
      <c r="X171" s="161" t="s">
        <v>159</v>
      </c>
      <c r="Y171" s="151"/>
      <c r="Z171" s="151"/>
      <c r="AA171" s="151"/>
      <c r="AB171" s="151"/>
      <c r="AC171" s="151"/>
      <c r="AD171" s="151"/>
      <c r="AE171" s="151"/>
      <c r="AF171" s="151"/>
      <c r="AG171" s="151" t="s">
        <v>300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278" t="s">
        <v>327</v>
      </c>
      <c r="D172" s="279"/>
      <c r="E172" s="279"/>
      <c r="F172" s="279"/>
      <c r="G172" s="279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162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192" t="s">
        <v>293</v>
      </c>
      <c r="D173" s="183"/>
      <c r="E173" s="184"/>
      <c r="F173" s="161"/>
      <c r="G173" s="161"/>
      <c r="H173" s="161"/>
      <c r="I173" s="161"/>
      <c r="J173" s="161"/>
      <c r="K173" s="161"/>
      <c r="L173" s="161"/>
      <c r="M173" s="161"/>
      <c r="N173" s="160"/>
      <c r="O173" s="160"/>
      <c r="P173" s="160"/>
      <c r="Q173" s="160"/>
      <c r="R173" s="161"/>
      <c r="S173" s="161"/>
      <c r="T173" s="161"/>
      <c r="U173" s="161"/>
      <c r="V173" s="161"/>
      <c r="W173" s="161"/>
      <c r="X173" s="16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164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92" t="s">
        <v>523</v>
      </c>
      <c r="D174" s="183"/>
      <c r="E174" s="184">
        <v>73.034999999999997</v>
      </c>
      <c r="F174" s="161"/>
      <c r="G174" s="161"/>
      <c r="H174" s="161"/>
      <c r="I174" s="161"/>
      <c r="J174" s="161"/>
      <c r="K174" s="161"/>
      <c r="L174" s="161"/>
      <c r="M174" s="161"/>
      <c r="N174" s="160"/>
      <c r="O174" s="160"/>
      <c r="P174" s="160"/>
      <c r="Q174" s="160"/>
      <c r="R174" s="161"/>
      <c r="S174" s="161"/>
      <c r="T174" s="161"/>
      <c r="U174" s="161"/>
      <c r="V174" s="161"/>
      <c r="W174" s="161"/>
      <c r="X174" s="16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164</v>
      </c>
      <c r="AH174" s="151">
        <v>5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70">
        <v>36</v>
      </c>
      <c r="B175" s="171" t="s">
        <v>328</v>
      </c>
      <c r="C175" s="179" t="s">
        <v>329</v>
      </c>
      <c r="D175" s="172" t="s">
        <v>271</v>
      </c>
      <c r="E175" s="173">
        <v>28.08</v>
      </c>
      <c r="F175" s="174"/>
      <c r="G175" s="175">
        <f>ROUND(E175*F175,2)</f>
        <v>0</v>
      </c>
      <c r="H175" s="174"/>
      <c r="I175" s="175">
        <f>ROUND(E175*H175,2)</f>
        <v>0</v>
      </c>
      <c r="J175" s="174"/>
      <c r="K175" s="175">
        <f>ROUND(E175*J175,2)</f>
        <v>0</v>
      </c>
      <c r="L175" s="175">
        <v>21</v>
      </c>
      <c r="M175" s="175">
        <f>G175*(1+L175/100)</f>
        <v>0</v>
      </c>
      <c r="N175" s="173">
        <v>1</v>
      </c>
      <c r="O175" s="173">
        <f>ROUND(E175*N175,2)</f>
        <v>28.08</v>
      </c>
      <c r="P175" s="173">
        <v>0</v>
      </c>
      <c r="Q175" s="173">
        <f>ROUND(E175*P175,2)</f>
        <v>0</v>
      </c>
      <c r="R175" s="175" t="s">
        <v>291</v>
      </c>
      <c r="S175" s="175" t="s">
        <v>114</v>
      </c>
      <c r="T175" s="176" t="s">
        <v>114</v>
      </c>
      <c r="U175" s="161">
        <v>0.41</v>
      </c>
      <c r="V175" s="161">
        <f>ROUND(E175*U175,2)</f>
        <v>11.51</v>
      </c>
      <c r="W175" s="161"/>
      <c r="X175" s="161" t="s">
        <v>159</v>
      </c>
      <c r="Y175" s="151"/>
      <c r="Z175" s="151"/>
      <c r="AA175" s="151"/>
      <c r="AB175" s="151"/>
      <c r="AC175" s="151"/>
      <c r="AD175" s="151"/>
      <c r="AE175" s="151"/>
      <c r="AF175" s="151"/>
      <c r="AG175" s="151" t="s">
        <v>160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278" t="s">
        <v>327</v>
      </c>
      <c r="D176" s="279"/>
      <c r="E176" s="279"/>
      <c r="F176" s="279"/>
      <c r="G176" s="279"/>
      <c r="H176" s="161"/>
      <c r="I176" s="161"/>
      <c r="J176" s="161"/>
      <c r="K176" s="161"/>
      <c r="L176" s="161"/>
      <c r="M176" s="161"/>
      <c r="N176" s="160"/>
      <c r="O176" s="160"/>
      <c r="P176" s="160"/>
      <c r="Q176" s="160"/>
      <c r="R176" s="161"/>
      <c r="S176" s="161"/>
      <c r="T176" s="161"/>
      <c r="U176" s="161"/>
      <c r="V176" s="161"/>
      <c r="W176" s="161"/>
      <c r="X176" s="16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162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2" t="s">
        <v>293</v>
      </c>
      <c r="D177" s="183"/>
      <c r="E177" s="184"/>
      <c r="F177" s="161"/>
      <c r="G177" s="161"/>
      <c r="H177" s="161"/>
      <c r="I177" s="161"/>
      <c r="J177" s="161"/>
      <c r="K177" s="161"/>
      <c r="L177" s="161"/>
      <c r="M177" s="161"/>
      <c r="N177" s="160"/>
      <c r="O177" s="160"/>
      <c r="P177" s="160"/>
      <c r="Q177" s="160"/>
      <c r="R177" s="161"/>
      <c r="S177" s="161"/>
      <c r="T177" s="161"/>
      <c r="U177" s="161"/>
      <c r="V177" s="161"/>
      <c r="W177" s="161"/>
      <c r="X177" s="16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164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92" t="s">
        <v>524</v>
      </c>
      <c r="D178" s="183"/>
      <c r="E178" s="184">
        <v>27.05</v>
      </c>
      <c r="F178" s="161"/>
      <c r="G178" s="161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164</v>
      </c>
      <c r="AH178" s="151">
        <v>5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2.5" outlineLevel="1" x14ac:dyDescent="0.2">
      <c r="A179" s="170">
        <v>37</v>
      </c>
      <c r="B179" s="171" t="s">
        <v>330</v>
      </c>
      <c r="C179" s="179" t="s">
        <v>331</v>
      </c>
      <c r="D179" s="172" t="s">
        <v>213</v>
      </c>
      <c r="E179" s="173">
        <v>140.4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0</v>
      </c>
      <c r="N179" s="173">
        <v>0.10255</v>
      </c>
      <c r="O179" s="173">
        <f>ROUND(E179*N179,2)</f>
        <v>14.4</v>
      </c>
      <c r="P179" s="173">
        <v>0</v>
      </c>
      <c r="Q179" s="173">
        <f>ROUND(E179*P179,2)</f>
        <v>0</v>
      </c>
      <c r="R179" s="175" t="s">
        <v>291</v>
      </c>
      <c r="S179" s="175" t="s">
        <v>114</v>
      </c>
      <c r="T179" s="176" t="s">
        <v>114</v>
      </c>
      <c r="U179" s="161">
        <v>0.11</v>
      </c>
      <c r="V179" s="161">
        <f>ROUND(E179*U179,2)</f>
        <v>15.44</v>
      </c>
      <c r="W179" s="161"/>
      <c r="X179" s="161" t="s">
        <v>159</v>
      </c>
      <c r="Y179" s="151"/>
      <c r="Z179" s="151"/>
      <c r="AA179" s="151"/>
      <c r="AB179" s="151"/>
      <c r="AC179" s="151"/>
      <c r="AD179" s="151"/>
      <c r="AE179" s="151"/>
      <c r="AF179" s="151"/>
      <c r="AG179" s="151" t="s">
        <v>160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269" t="s">
        <v>332</v>
      </c>
      <c r="D180" s="270"/>
      <c r="E180" s="270"/>
      <c r="F180" s="270"/>
      <c r="G180" s="270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118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267" t="s">
        <v>333</v>
      </c>
      <c r="D181" s="268"/>
      <c r="E181" s="268"/>
      <c r="F181" s="268"/>
      <c r="G181" s="268"/>
      <c r="H181" s="161"/>
      <c r="I181" s="161"/>
      <c r="J181" s="161"/>
      <c r="K181" s="161"/>
      <c r="L181" s="161"/>
      <c r="M181" s="161"/>
      <c r="N181" s="160"/>
      <c r="O181" s="160"/>
      <c r="P181" s="160"/>
      <c r="Q181" s="160"/>
      <c r="R181" s="161"/>
      <c r="S181" s="161"/>
      <c r="T181" s="161"/>
      <c r="U181" s="161"/>
      <c r="V181" s="161"/>
      <c r="W181" s="161"/>
      <c r="X181" s="16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118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267" t="s">
        <v>334</v>
      </c>
      <c r="D182" s="268"/>
      <c r="E182" s="268"/>
      <c r="F182" s="268"/>
      <c r="G182" s="268"/>
      <c r="H182" s="161"/>
      <c r="I182" s="161"/>
      <c r="J182" s="161"/>
      <c r="K182" s="161"/>
      <c r="L182" s="161"/>
      <c r="M182" s="161"/>
      <c r="N182" s="160"/>
      <c r="O182" s="160"/>
      <c r="P182" s="160"/>
      <c r="Q182" s="160"/>
      <c r="R182" s="161"/>
      <c r="S182" s="161"/>
      <c r="T182" s="161"/>
      <c r="U182" s="161"/>
      <c r="V182" s="161"/>
      <c r="W182" s="161"/>
      <c r="X182" s="16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118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77" t="str">
        <f>C182</f>
        <v xml:space="preserve">    b) komunikací pro pěší, které se oceňují položkami souboru 581 11-4 Kryt z prostého betonu komunikací pro pěší,</v>
      </c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267" t="s">
        <v>335</v>
      </c>
      <c r="D183" s="268"/>
      <c r="E183" s="268"/>
      <c r="F183" s="268"/>
      <c r="G183" s="268"/>
      <c r="H183" s="161"/>
      <c r="I183" s="161"/>
      <c r="J183" s="161"/>
      <c r="K183" s="161"/>
      <c r="L183" s="161"/>
      <c r="M183" s="161"/>
      <c r="N183" s="160"/>
      <c r="O183" s="160"/>
      <c r="P183" s="160"/>
      <c r="Q183" s="160"/>
      <c r="R183" s="161"/>
      <c r="S183" s="161"/>
      <c r="T183" s="161"/>
      <c r="U183" s="161"/>
      <c r="V183" s="161"/>
      <c r="W183" s="161"/>
      <c r="X183" s="16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118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77" t="str">
        <f>C183</f>
        <v xml:space="preserve">    c) letištních ploch, které se oceňují položkami souborů 581 1.-3 a 581 1.-6 Kryt cementobetonový letištních ploch skupiny L.</v>
      </c>
      <c r="BB183" s="151"/>
      <c r="BC183" s="151"/>
      <c r="BD183" s="151"/>
      <c r="BE183" s="151"/>
      <c r="BF183" s="151"/>
      <c r="BG183" s="151"/>
      <c r="BH183" s="151"/>
    </row>
    <row r="184" spans="1:60" ht="33.75" outlineLevel="1" x14ac:dyDescent="0.2">
      <c r="A184" s="158"/>
      <c r="B184" s="159"/>
      <c r="C184" s="267" t="s">
        <v>336</v>
      </c>
      <c r="D184" s="268"/>
      <c r="E184" s="268"/>
      <c r="F184" s="268"/>
      <c r="G184" s="268"/>
      <c r="H184" s="161"/>
      <c r="I184" s="161"/>
      <c r="J184" s="161"/>
      <c r="K184" s="161"/>
      <c r="L184" s="161"/>
      <c r="M184" s="161"/>
      <c r="N184" s="160"/>
      <c r="O184" s="160"/>
      <c r="P184" s="160"/>
      <c r="Q184" s="160"/>
      <c r="R184" s="161"/>
      <c r="S184" s="161"/>
      <c r="T184" s="161"/>
      <c r="U184" s="161"/>
      <c r="V184" s="161"/>
      <c r="W184" s="161"/>
      <c r="X184" s="16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118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77" t="str">
        <f>C184</f>
        <v>V položce nejsou zakalkulovány náklady na popřípadě projektem předepsané  živičné postřiky, nátěry nebo mezivrstvy, vložky z lepenky, provedení dilatačních spár řezených, provedení dilatačních spár vkládaných, postřiky povrchu ochrannou emulzí, úpravy povrchu krytu broušením, kotevní a kluzné trny spár, které se oceňují R-položkou.</v>
      </c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92" t="s">
        <v>525</v>
      </c>
      <c r="D185" s="183"/>
      <c r="E185" s="184">
        <v>140.4</v>
      </c>
      <c r="F185" s="161"/>
      <c r="G185" s="161"/>
      <c r="H185" s="161"/>
      <c r="I185" s="161"/>
      <c r="J185" s="161"/>
      <c r="K185" s="161"/>
      <c r="L185" s="161"/>
      <c r="M185" s="161"/>
      <c r="N185" s="160"/>
      <c r="O185" s="160"/>
      <c r="P185" s="160"/>
      <c r="Q185" s="160"/>
      <c r="R185" s="161"/>
      <c r="S185" s="161"/>
      <c r="T185" s="161"/>
      <c r="U185" s="161"/>
      <c r="V185" s="161"/>
      <c r="W185" s="161"/>
      <c r="X185" s="16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164</v>
      </c>
      <c r="AH185" s="151">
        <v>5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ht="22.5" outlineLevel="1" x14ac:dyDescent="0.2">
      <c r="A186" s="170">
        <v>38</v>
      </c>
      <c r="B186" s="171" t="s">
        <v>337</v>
      </c>
      <c r="C186" s="179" t="s">
        <v>338</v>
      </c>
      <c r="D186" s="172" t="s">
        <v>213</v>
      </c>
      <c r="E186" s="173">
        <v>16.8</v>
      </c>
      <c r="F186" s="174"/>
      <c r="G186" s="175">
        <f>ROUND(E186*F186,2)</f>
        <v>0</v>
      </c>
      <c r="H186" s="174"/>
      <c r="I186" s="175">
        <f>ROUND(E186*H186,2)</f>
        <v>0</v>
      </c>
      <c r="J186" s="174"/>
      <c r="K186" s="175">
        <f>ROUND(E186*J186,2)</f>
        <v>0</v>
      </c>
      <c r="L186" s="175">
        <v>21</v>
      </c>
      <c r="M186" s="175">
        <f>G186*(1+L186/100)</f>
        <v>0</v>
      </c>
      <c r="N186" s="173">
        <v>7.1999999999999995E-2</v>
      </c>
      <c r="O186" s="173">
        <f>ROUND(E186*N186,2)</f>
        <v>1.21</v>
      </c>
      <c r="P186" s="173">
        <v>0</v>
      </c>
      <c r="Q186" s="173">
        <f>ROUND(E186*P186,2)</f>
        <v>0</v>
      </c>
      <c r="R186" s="175" t="s">
        <v>291</v>
      </c>
      <c r="S186" s="175" t="s">
        <v>114</v>
      </c>
      <c r="T186" s="176" t="s">
        <v>114</v>
      </c>
      <c r="U186" s="161">
        <v>0.38</v>
      </c>
      <c r="V186" s="161">
        <f>ROUND(E186*U186,2)</f>
        <v>6.38</v>
      </c>
      <c r="W186" s="161"/>
      <c r="X186" s="161" t="s">
        <v>159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160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58"/>
      <c r="B187" s="159"/>
      <c r="C187" s="278" t="s">
        <v>339</v>
      </c>
      <c r="D187" s="279"/>
      <c r="E187" s="279"/>
      <c r="F187" s="279"/>
      <c r="G187" s="279"/>
      <c r="H187" s="161"/>
      <c r="I187" s="161"/>
      <c r="J187" s="161"/>
      <c r="K187" s="161"/>
      <c r="L187" s="161"/>
      <c r="M187" s="161"/>
      <c r="N187" s="160"/>
      <c r="O187" s="160"/>
      <c r="P187" s="160"/>
      <c r="Q187" s="160"/>
      <c r="R187" s="161"/>
      <c r="S187" s="161"/>
      <c r="T187" s="161"/>
      <c r="U187" s="161"/>
      <c r="V187" s="161"/>
      <c r="W187" s="161"/>
      <c r="X187" s="16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162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77" t="str">
        <f>C187</f>
        <v>komunikací pro pěší do velikosti dlaždic 0,25 m2 s provedením lože do tl. 30 mm, s vyplněním spár a se smetením přebytečného materiálu na vzdálenost do 3 m</v>
      </c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2" t="s">
        <v>302</v>
      </c>
      <c r="D188" s="183"/>
      <c r="E188" s="184">
        <v>13.55</v>
      </c>
      <c r="F188" s="161"/>
      <c r="G188" s="161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164</v>
      </c>
      <c r="AH188" s="151">
        <v>5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2" t="s">
        <v>303</v>
      </c>
      <c r="D189" s="183"/>
      <c r="E189" s="184">
        <v>3.25</v>
      </c>
      <c r="F189" s="161"/>
      <c r="G189" s="161"/>
      <c r="H189" s="161"/>
      <c r="I189" s="161"/>
      <c r="J189" s="161"/>
      <c r="K189" s="161"/>
      <c r="L189" s="161"/>
      <c r="M189" s="161"/>
      <c r="N189" s="160"/>
      <c r="O189" s="160"/>
      <c r="P189" s="160"/>
      <c r="Q189" s="160"/>
      <c r="R189" s="161"/>
      <c r="S189" s="161"/>
      <c r="T189" s="161"/>
      <c r="U189" s="161"/>
      <c r="V189" s="161"/>
      <c r="W189" s="161"/>
      <c r="X189" s="16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164</v>
      </c>
      <c r="AH189" s="151">
        <v>5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22.5" outlineLevel="1" x14ac:dyDescent="0.2">
      <c r="A190" s="170">
        <v>39</v>
      </c>
      <c r="B190" s="171" t="s">
        <v>340</v>
      </c>
      <c r="C190" s="179" t="s">
        <v>341</v>
      </c>
      <c r="D190" s="172" t="s">
        <v>171</v>
      </c>
      <c r="E190" s="173">
        <v>44</v>
      </c>
      <c r="F190" s="174"/>
      <c r="G190" s="175">
        <f>ROUND(E190*F190,2)</f>
        <v>0</v>
      </c>
      <c r="H190" s="174"/>
      <c r="I190" s="175">
        <f>ROUND(E190*H190,2)</f>
        <v>0</v>
      </c>
      <c r="J190" s="174"/>
      <c r="K190" s="175">
        <f>ROUND(E190*J190,2)</f>
        <v>0</v>
      </c>
      <c r="L190" s="175">
        <v>21</v>
      </c>
      <c r="M190" s="175">
        <f>G190*(1+L190/100)</f>
        <v>0</v>
      </c>
      <c r="N190" s="173">
        <v>0.188</v>
      </c>
      <c r="O190" s="173">
        <f>ROUND(E190*N190,2)</f>
        <v>8.27</v>
      </c>
      <c r="P190" s="173">
        <v>0</v>
      </c>
      <c r="Q190" s="173">
        <f>ROUND(E190*P190,2)</f>
        <v>0</v>
      </c>
      <c r="R190" s="175" t="s">
        <v>291</v>
      </c>
      <c r="S190" s="175" t="s">
        <v>114</v>
      </c>
      <c r="T190" s="176" t="s">
        <v>114</v>
      </c>
      <c r="U190" s="161">
        <v>0.27</v>
      </c>
      <c r="V190" s="161">
        <f>ROUND(E190*U190,2)</f>
        <v>11.88</v>
      </c>
      <c r="W190" s="161"/>
      <c r="X190" s="161" t="s">
        <v>159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300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278" t="s">
        <v>342</v>
      </c>
      <c r="D191" s="279"/>
      <c r="E191" s="279"/>
      <c r="F191" s="279"/>
      <c r="G191" s="279"/>
      <c r="H191" s="161"/>
      <c r="I191" s="161"/>
      <c r="J191" s="161"/>
      <c r="K191" s="161"/>
      <c r="L191" s="161"/>
      <c r="M191" s="161"/>
      <c r="N191" s="160"/>
      <c r="O191" s="160"/>
      <c r="P191" s="160"/>
      <c r="Q191" s="160"/>
      <c r="R191" s="161"/>
      <c r="S191" s="161"/>
      <c r="T191" s="161"/>
      <c r="U191" s="161"/>
      <c r="V191" s="161"/>
      <c r="W191" s="161"/>
      <c r="X191" s="16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162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92" t="s">
        <v>343</v>
      </c>
      <c r="D192" s="183"/>
      <c r="E192" s="184">
        <v>31</v>
      </c>
      <c r="F192" s="161"/>
      <c r="G192" s="161"/>
      <c r="H192" s="161"/>
      <c r="I192" s="161"/>
      <c r="J192" s="161"/>
      <c r="K192" s="161"/>
      <c r="L192" s="161"/>
      <c r="M192" s="161"/>
      <c r="N192" s="160"/>
      <c r="O192" s="160"/>
      <c r="P192" s="160"/>
      <c r="Q192" s="160"/>
      <c r="R192" s="161"/>
      <c r="S192" s="161"/>
      <c r="T192" s="161"/>
      <c r="U192" s="161"/>
      <c r="V192" s="161"/>
      <c r="W192" s="161"/>
      <c r="X192" s="16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164</v>
      </c>
      <c r="AH192" s="151">
        <v>5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192" t="s">
        <v>344</v>
      </c>
      <c r="D193" s="183"/>
      <c r="E193" s="184">
        <v>13</v>
      </c>
      <c r="F193" s="161"/>
      <c r="G193" s="161"/>
      <c r="H193" s="161"/>
      <c r="I193" s="161"/>
      <c r="J193" s="161"/>
      <c r="K193" s="161"/>
      <c r="L193" s="161"/>
      <c r="M193" s="161"/>
      <c r="N193" s="160"/>
      <c r="O193" s="160"/>
      <c r="P193" s="160"/>
      <c r="Q193" s="160"/>
      <c r="R193" s="161"/>
      <c r="S193" s="161"/>
      <c r="T193" s="161"/>
      <c r="U193" s="161"/>
      <c r="V193" s="161"/>
      <c r="W193" s="161"/>
      <c r="X193" s="16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164</v>
      </c>
      <c r="AH193" s="151">
        <v>5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70">
        <v>40</v>
      </c>
      <c r="B194" s="171" t="s">
        <v>345</v>
      </c>
      <c r="C194" s="179" t="s">
        <v>346</v>
      </c>
      <c r="D194" s="172" t="s">
        <v>182</v>
      </c>
      <c r="E194" s="173">
        <v>1.32</v>
      </c>
      <c r="F194" s="174"/>
      <c r="G194" s="175">
        <f>ROUND(E194*F194,2)</f>
        <v>0</v>
      </c>
      <c r="H194" s="174"/>
      <c r="I194" s="175">
        <f>ROUND(E194*H194,2)</f>
        <v>0</v>
      </c>
      <c r="J194" s="174"/>
      <c r="K194" s="175">
        <f>ROUND(E194*J194,2)</f>
        <v>0</v>
      </c>
      <c r="L194" s="175">
        <v>21</v>
      </c>
      <c r="M194" s="175">
        <f>G194*(1+L194/100)</f>
        <v>0</v>
      </c>
      <c r="N194" s="173">
        <v>2.5249999999999999</v>
      </c>
      <c r="O194" s="173">
        <f>ROUND(E194*N194,2)</f>
        <v>3.33</v>
      </c>
      <c r="P194" s="173">
        <v>0</v>
      </c>
      <c r="Q194" s="173">
        <f>ROUND(E194*P194,2)</f>
        <v>0</v>
      </c>
      <c r="R194" s="175" t="s">
        <v>291</v>
      </c>
      <c r="S194" s="175" t="s">
        <v>114</v>
      </c>
      <c r="T194" s="176" t="s">
        <v>114</v>
      </c>
      <c r="U194" s="161">
        <v>1.44</v>
      </c>
      <c r="V194" s="161">
        <f>ROUND(E194*U194,2)</f>
        <v>1.9</v>
      </c>
      <c r="W194" s="161"/>
      <c r="X194" s="161" t="s">
        <v>159</v>
      </c>
      <c r="Y194" s="151"/>
      <c r="Z194" s="151"/>
      <c r="AA194" s="151"/>
      <c r="AB194" s="151"/>
      <c r="AC194" s="151"/>
      <c r="AD194" s="151"/>
      <c r="AE194" s="151"/>
      <c r="AF194" s="151"/>
      <c r="AG194" s="151" t="s">
        <v>160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278" t="s">
        <v>347</v>
      </c>
      <c r="D195" s="279"/>
      <c r="E195" s="279"/>
      <c r="F195" s="279"/>
      <c r="G195" s="279"/>
      <c r="H195" s="161"/>
      <c r="I195" s="161"/>
      <c r="J195" s="161"/>
      <c r="K195" s="161"/>
      <c r="L195" s="161"/>
      <c r="M195" s="161"/>
      <c r="N195" s="160"/>
      <c r="O195" s="160"/>
      <c r="P195" s="160"/>
      <c r="Q195" s="160"/>
      <c r="R195" s="161"/>
      <c r="S195" s="161"/>
      <c r="T195" s="161"/>
      <c r="U195" s="161"/>
      <c r="V195" s="161"/>
      <c r="W195" s="161"/>
      <c r="X195" s="16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162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92" t="s">
        <v>348</v>
      </c>
      <c r="D196" s="183"/>
      <c r="E196" s="184">
        <v>0.93</v>
      </c>
      <c r="F196" s="161"/>
      <c r="G196" s="161"/>
      <c r="H196" s="161"/>
      <c r="I196" s="161"/>
      <c r="J196" s="161"/>
      <c r="K196" s="161"/>
      <c r="L196" s="161"/>
      <c r="M196" s="161"/>
      <c r="N196" s="160"/>
      <c r="O196" s="160"/>
      <c r="P196" s="160"/>
      <c r="Q196" s="160"/>
      <c r="R196" s="161"/>
      <c r="S196" s="161"/>
      <c r="T196" s="161"/>
      <c r="U196" s="161"/>
      <c r="V196" s="161"/>
      <c r="W196" s="161"/>
      <c r="X196" s="16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164</v>
      </c>
      <c r="AH196" s="151">
        <v>5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2" t="s">
        <v>349</v>
      </c>
      <c r="D197" s="183"/>
      <c r="E197" s="184">
        <v>0.39</v>
      </c>
      <c r="F197" s="161"/>
      <c r="G197" s="161"/>
      <c r="H197" s="161"/>
      <c r="I197" s="161"/>
      <c r="J197" s="161"/>
      <c r="K197" s="161"/>
      <c r="L197" s="161"/>
      <c r="M197" s="161"/>
      <c r="N197" s="160"/>
      <c r="O197" s="160"/>
      <c r="P197" s="160"/>
      <c r="Q197" s="160"/>
      <c r="R197" s="161"/>
      <c r="S197" s="161"/>
      <c r="T197" s="161"/>
      <c r="U197" s="161"/>
      <c r="V197" s="161"/>
      <c r="W197" s="161"/>
      <c r="X197" s="16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164</v>
      </c>
      <c r="AH197" s="151">
        <v>5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70">
        <v>41</v>
      </c>
      <c r="B198" s="171" t="s">
        <v>350</v>
      </c>
      <c r="C198" s="179" t="s">
        <v>351</v>
      </c>
      <c r="D198" s="172" t="s">
        <v>171</v>
      </c>
      <c r="E198" s="173">
        <v>268.7</v>
      </c>
      <c r="F198" s="174"/>
      <c r="G198" s="175">
        <f>ROUND(E198*F198,2)</f>
        <v>0</v>
      </c>
      <c r="H198" s="174"/>
      <c r="I198" s="175">
        <f>ROUND(E198*H198,2)</f>
        <v>0</v>
      </c>
      <c r="J198" s="174"/>
      <c r="K198" s="175">
        <f>ROUND(E198*J198,2)</f>
        <v>0</v>
      </c>
      <c r="L198" s="175">
        <v>21</v>
      </c>
      <c r="M198" s="175">
        <f>G198*(1+L198/100)</f>
        <v>0</v>
      </c>
      <c r="N198" s="173">
        <v>0</v>
      </c>
      <c r="O198" s="173">
        <f>ROUND(E198*N198,2)</f>
        <v>0</v>
      </c>
      <c r="P198" s="173">
        <v>0</v>
      </c>
      <c r="Q198" s="173">
        <f>ROUND(E198*P198,2)</f>
        <v>0</v>
      </c>
      <c r="R198" s="175" t="s">
        <v>291</v>
      </c>
      <c r="S198" s="175" t="s">
        <v>114</v>
      </c>
      <c r="T198" s="176" t="s">
        <v>114</v>
      </c>
      <c r="U198" s="161">
        <v>0.06</v>
      </c>
      <c r="V198" s="161">
        <f>ROUND(E198*U198,2)</f>
        <v>16.12</v>
      </c>
      <c r="W198" s="161"/>
      <c r="X198" s="161" t="s">
        <v>159</v>
      </c>
      <c r="Y198" s="151"/>
      <c r="Z198" s="151"/>
      <c r="AA198" s="151"/>
      <c r="AB198" s="151"/>
      <c r="AC198" s="151"/>
      <c r="AD198" s="151"/>
      <c r="AE198" s="151"/>
      <c r="AF198" s="151"/>
      <c r="AG198" s="151" t="s">
        <v>160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278" t="s">
        <v>352</v>
      </c>
      <c r="D199" s="279"/>
      <c r="E199" s="279"/>
      <c r="F199" s="279"/>
      <c r="G199" s="279"/>
      <c r="H199" s="161"/>
      <c r="I199" s="161"/>
      <c r="J199" s="161"/>
      <c r="K199" s="161"/>
      <c r="L199" s="161"/>
      <c r="M199" s="161"/>
      <c r="N199" s="160"/>
      <c r="O199" s="160"/>
      <c r="P199" s="160"/>
      <c r="Q199" s="160"/>
      <c r="R199" s="161"/>
      <c r="S199" s="161"/>
      <c r="T199" s="161"/>
      <c r="U199" s="161"/>
      <c r="V199" s="161"/>
      <c r="W199" s="161"/>
      <c r="X199" s="16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162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92" t="s">
        <v>293</v>
      </c>
      <c r="D200" s="183"/>
      <c r="E200" s="184"/>
      <c r="F200" s="161"/>
      <c r="G200" s="161"/>
      <c r="H200" s="161"/>
      <c r="I200" s="161"/>
      <c r="J200" s="161"/>
      <c r="K200" s="161"/>
      <c r="L200" s="161"/>
      <c r="M200" s="161"/>
      <c r="N200" s="160"/>
      <c r="O200" s="160"/>
      <c r="P200" s="160"/>
      <c r="Q200" s="160"/>
      <c r="R200" s="161"/>
      <c r="S200" s="161"/>
      <c r="T200" s="161"/>
      <c r="U200" s="161"/>
      <c r="V200" s="161"/>
      <c r="W200" s="161"/>
      <c r="X200" s="16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164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92" t="s">
        <v>306</v>
      </c>
      <c r="D201" s="183"/>
      <c r="E201" s="184"/>
      <c r="F201" s="161"/>
      <c r="G201" s="161"/>
      <c r="H201" s="161"/>
      <c r="I201" s="161"/>
      <c r="J201" s="161"/>
      <c r="K201" s="161"/>
      <c r="L201" s="161"/>
      <c r="M201" s="161"/>
      <c r="N201" s="160"/>
      <c r="O201" s="160"/>
      <c r="P201" s="160"/>
      <c r="Q201" s="160"/>
      <c r="R201" s="161"/>
      <c r="S201" s="161"/>
      <c r="T201" s="161"/>
      <c r="U201" s="161"/>
      <c r="V201" s="161"/>
      <c r="W201" s="161"/>
      <c r="X201" s="16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164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92" t="s">
        <v>353</v>
      </c>
      <c r="D202" s="183"/>
      <c r="E202" s="184">
        <v>226.2</v>
      </c>
      <c r="F202" s="161"/>
      <c r="G202" s="161"/>
      <c r="H202" s="161"/>
      <c r="I202" s="161"/>
      <c r="J202" s="161"/>
      <c r="K202" s="161"/>
      <c r="L202" s="161"/>
      <c r="M202" s="161"/>
      <c r="N202" s="160"/>
      <c r="O202" s="160"/>
      <c r="P202" s="160"/>
      <c r="Q202" s="160"/>
      <c r="R202" s="161"/>
      <c r="S202" s="161"/>
      <c r="T202" s="161"/>
      <c r="U202" s="161"/>
      <c r="V202" s="161"/>
      <c r="W202" s="161"/>
      <c r="X202" s="16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164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92" t="s">
        <v>354</v>
      </c>
      <c r="D203" s="183"/>
      <c r="E203" s="184">
        <v>8.8000000000000007</v>
      </c>
      <c r="F203" s="161"/>
      <c r="G203" s="161"/>
      <c r="H203" s="161"/>
      <c r="I203" s="161"/>
      <c r="J203" s="161"/>
      <c r="K203" s="161"/>
      <c r="L203" s="161"/>
      <c r="M203" s="161"/>
      <c r="N203" s="160"/>
      <c r="O203" s="160"/>
      <c r="P203" s="160"/>
      <c r="Q203" s="160"/>
      <c r="R203" s="161"/>
      <c r="S203" s="161"/>
      <c r="T203" s="161"/>
      <c r="U203" s="161"/>
      <c r="V203" s="161"/>
      <c r="W203" s="161"/>
      <c r="X203" s="16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164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92" t="s">
        <v>355</v>
      </c>
      <c r="D204" s="183"/>
      <c r="E204" s="184">
        <v>12.4</v>
      </c>
      <c r="F204" s="161"/>
      <c r="G204" s="161"/>
      <c r="H204" s="161"/>
      <c r="I204" s="161"/>
      <c r="J204" s="161"/>
      <c r="K204" s="161"/>
      <c r="L204" s="161"/>
      <c r="M204" s="161"/>
      <c r="N204" s="160"/>
      <c r="O204" s="160"/>
      <c r="P204" s="160"/>
      <c r="Q204" s="160"/>
      <c r="R204" s="161"/>
      <c r="S204" s="161"/>
      <c r="T204" s="161"/>
      <c r="U204" s="161"/>
      <c r="V204" s="161"/>
      <c r="W204" s="161"/>
      <c r="X204" s="16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164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203" t="s">
        <v>526</v>
      </c>
      <c r="D205" s="204"/>
      <c r="E205" s="205">
        <v>10.3</v>
      </c>
      <c r="F205" s="161"/>
      <c r="G205" s="161"/>
      <c r="H205" s="161"/>
      <c r="I205" s="161"/>
      <c r="J205" s="161"/>
      <c r="K205" s="161"/>
      <c r="L205" s="161"/>
      <c r="M205" s="161"/>
      <c r="N205" s="160"/>
      <c r="O205" s="160"/>
      <c r="P205" s="160"/>
      <c r="Q205" s="160"/>
      <c r="R205" s="161"/>
      <c r="S205" s="161"/>
      <c r="T205" s="161"/>
      <c r="U205" s="161"/>
      <c r="V205" s="161"/>
      <c r="W205" s="161"/>
      <c r="X205" s="16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164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2" t="s">
        <v>356</v>
      </c>
      <c r="D206" s="183"/>
      <c r="E206" s="184">
        <v>11</v>
      </c>
      <c r="F206" s="161"/>
      <c r="G206" s="161"/>
      <c r="H206" s="161"/>
      <c r="I206" s="161"/>
      <c r="J206" s="161"/>
      <c r="K206" s="161"/>
      <c r="L206" s="161"/>
      <c r="M206" s="161"/>
      <c r="N206" s="160"/>
      <c r="O206" s="160"/>
      <c r="P206" s="160"/>
      <c r="Q206" s="160"/>
      <c r="R206" s="161"/>
      <c r="S206" s="161"/>
      <c r="T206" s="161"/>
      <c r="U206" s="161"/>
      <c r="V206" s="161"/>
      <c r="W206" s="161"/>
      <c r="X206" s="16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164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ht="22.5" outlineLevel="1" x14ac:dyDescent="0.2">
      <c r="A207" s="170">
        <v>42</v>
      </c>
      <c r="B207" s="171" t="s">
        <v>357</v>
      </c>
      <c r="C207" s="179" t="s">
        <v>358</v>
      </c>
      <c r="D207" s="172" t="s">
        <v>359</v>
      </c>
      <c r="E207" s="173">
        <v>13</v>
      </c>
      <c r="F207" s="174"/>
      <c r="G207" s="175">
        <f>ROUND(E207*F207,2)</f>
        <v>0</v>
      </c>
      <c r="H207" s="174"/>
      <c r="I207" s="175">
        <f>ROUND(E207*H207,2)</f>
        <v>0</v>
      </c>
      <c r="J207" s="174"/>
      <c r="K207" s="175">
        <f>ROUND(E207*J207,2)</f>
        <v>0</v>
      </c>
      <c r="L207" s="175">
        <v>21</v>
      </c>
      <c r="M207" s="175">
        <f>G207*(1+L207/100)</f>
        <v>0</v>
      </c>
      <c r="N207" s="173">
        <v>4.4999999999999998E-2</v>
      </c>
      <c r="O207" s="173">
        <f>ROUND(E207*N207,2)</f>
        <v>0.59</v>
      </c>
      <c r="P207" s="173">
        <v>0</v>
      </c>
      <c r="Q207" s="173">
        <f>ROUND(E207*P207,2)</f>
        <v>0</v>
      </c>
      <c r="R207" s="175" t="s">
        <v>264</v>
      </c>
      <c r="S207" s="175" t="s">
        <v>114</v>
      </c>
      <c r="T207" s="176" t="s">
        <v>114</v>
      </c>
      <c r="U207" s="161">
        <v>0</v>
      </c>
      <c r="V207" s="161">
        <f>ROUND(E207*U207,2)</f>
        <v>0</v>
      </c>
      <c r="W207" s="161"/>
      <c r="X207" s="161" t="s">
        <v>265</v>
      </c>
      <c r="Y207" s="151"/>
      <c r="Z207" s="151"/>
      <c r="AA207" s="151"/>
      <c r="AB207" s="151"/>
      <c r="AC207" s="151"/>
      <c r="AD207" s="151"/>
      <c r="AE207" s="151"/>
      <c r="AF207" s="151"/>
      <c r="AG207" s="151" t="s">
        <v>266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92" t="s">
        <v>344</v>
      </c>
      <c r="D208" s="183"/>
      <c r="E208" s="184">
        <v>13</v>
      </c>
      <c r="F208" s="161"/>
      <c r="G208" s="161"/>
      <c r="H208" s="161"/>
      <c r="I208" s="161"/>
      <c r="J208" s="161"/>
      <c r="K208" s="161"/>
      <c r="L208" s="161"/>
      <c r="M208" s="161"/>
      <c r="N208" s="160"/>
      <c r="O208" s="160"/>
      <c r="P208" s="160"/>
      <c r="Q208" s="160"/>
      <c r="R208" s="161"/>
      <c r="S208" s="161"/>
      <c r="T208" s="161"/>
      <c r="U208" s="161"/>
      <c r="V208" s="161"/>
      <c r="W208" s="161"/>
      <c r="X208" s="16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164</v>
      </c>
      <c r="AH208" s="151">
        <v>5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70">
        <v>43</v>
      </c>
      <c r="B209" s="171" t="s">
        <v>360</v>
      </c>
      <c r="C209" s="179" t="s">
        <v>361</v>
      </c>
      <c r="D209" s="172" t="s">
        <v>359</v>
      </c>
      <c r="E209" s="173">
        <v>31</v>
      </c>
      <c r="F209" s="174"/>
      <c r="G209" s="175">
        <f>ROUND(E209*F209,2)</f>
        <v>0</v>
      </c>
      <c r="H209" s="174"/>
      <c r="I209" s="175">
        <f>ROUND(E209*H209,2)</f>
        <v>0</v>
      </c>
      <c r="J209" s="174"/>
      <c r="K209" s="175">
        <f>ROUND(E209*J209,2)</f>
        <v>0</v>
      </c>
      <c r="L209" s="175">
        <v>21</v>
      </c>
      <c r="M209" s="175">
        <f>G209*(1+L209/100)</f>
        <v>0</v>
      </c>
      <c r="N209" s="173">
        <v>8.2100000000000006E-2</v>
      </c>
      <c r="O209" s="173">
        <f>ROUND(E209*N209,2)</f>
        <v>2.5499999999999998</v>
      </c>
      <c r="P209" s="173">
        <v>0</v>
      </c>
      <c r="Q209" s="173">
        <f>ROUND(E209*P209,2)</f>
        <v>0</v>
      </c>
      <c r="R209" s="175" t="s">
        <v>264</v>
      </c>
      <c r="S209" s="175" t="s">
        <v>114</v>
      </c>
      <c r="T209" s="176" t="s">
        <v>114</v>
      </c>
      <c r="U209" s="161">
        <v>0</v>
      </c>
      <c r="V209" s="161">
        <f>ROUND(E209*U209,2)</f>
        <v>0</v>
      </c>
      <c r="W209" s="161"/>
      <c r="X209" s="161" t="s">
        <v>265</v>
      </c>
      <c r="Y209" s="151"/>
      <c r="Z209" s="151"/>
      <c r="AA209" s="151"/>
      <c r="AB209" s="151"/>
      <c r="AC209" s="151"/>
      <c r="AD209" s="151"/>
      <c r="AE209" s="151"/>
      <c r="AF209" s="151"/>
      <c r="AG209" s="151" t="s">
        <v>266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92" t="s">
        <v>343</v>
      </c>
      <c r="D210" s="183"/>
      <c r="E210" s="184">
        <v>31</v>
      </c>
      <c r="F210" s="161"/>
      <c r="G210" s="161"/>
      <c r="H210" s="161"/>
      <c r="I210" s="161"/>
      <c r="J210" s="161"/>
      <c r="K210" s="161"/>
      <c r="L210" s="161"/>
      <c r="M210" s="161"/>
      <c r="N210" s="160"/>
      <c r="O210" s="160"/>
      <c r="P210" s="160"/>
      <c r="Q210" s="160"/>
      <c r="R210" s="161"/>
      <c r="S210" s="161"/>
      <c r="T210" s="161"/>
      <c r="U210" s="161"/>
      <c r="V210" s="161"/>
      <c r="W210" s="161"/>
      <c r="X210" s="16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164</v>
      </c>
      <c r="AH210" s="151">
        <v>5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ht="22.5" outlineLevel="1" x14ac:dyDescent="0.2">
      <c r="A211" s="170">
        <v>44</v>
      </c>
      <c r="B211" s="171" t="s">
        <v>362</v>
      </c>
      <c r="C211" s="179" t="s">
        <v>363</v>
      </c>
      <c r="D211" s="172" t="s">
        <v>213</v>
      </c>
      <c r="E211" s="173">
        <v>3.25</v>
      </c>
      <c r="F211" s="174"/>
      <c r="G211" s="175">
        <f>ROUND(E211*F211,2)</f>
        <v>0</v>
      </c>
      <c r="H211" s="174"/>
      <c r="I211" s="175">
        <f>ROUND(E211*H211,2)</f>
        <v>0</v>
      </c>
      <c r="J211" s="174"/>
      <c r="K211" s="175">
        <f>ROUND(E211*J211,2)</f>
        <v>0</v>
      </c>
      <c r="L211" s="175">
        <v>21</v>
      </c>
      <c r="M211" s="175">
        <f>G211*(1+L211/100)</f>
        <v>0</v>
      </c>
      <c r="N211" s="173">
        <v>0.13100000000000001</v>
      </c>
      <c r="O211" s="173">
        <f>ROUND(E211*N211,2)</f>
        <v>0.43</v>
      </c>
      <c r="P211" s="173">
        <v>0</v>
      </c>
      <c r="Q211" s="173">
        <f>ROUND(E211*P211,2)</f>
        <v>0</v>
      </c>
      <c r="R211" s="175" t="s">
        <v>264</v>
      </c>
      <c r="S211" s="175" t="s">
        <v>114</v>
      </c>
      <c r="T211" s="176" t="s">
        <v>114</v>
      </c>
      <c r="U211" s="161">
        <v>0</v>
      </c>
      <c r="V211" s="161">
        <f>ROUND(E211*U211,2)</f>
        <v>0</v>
      </c>
      <c r="W211" s="161"/>
      <c r="X211" s="161" t="s">
        <v>265</v>
      </c>
      <c r="Y211" s="151"/>
      <c r="Z211" s="151"/>
      <c r="AA211" s="151"/>
      <c r="AB211" s="151"/>
      <c r="AC211" s="151"/>
      <c r="AD211" s="151"/>
      <c r="AE211" s="151"/>
      <c r="AF211" s="151"/>
      <c r="AG211" s="151" t="s">
        <v>266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92" t="s">
        <v>303</v>
      </c>
      <c r="D212" s="183"/>
      <c r="E212" s="184">
        <v>3.25</v>
      </c>
      <c r="F212" s="161"/>
      <c r="G212" s="161"/>
      <c r="H212" s="161"/>
      <c r="I212" s="161"/>
      <c r="J212" s="161"/>
      <c r="K212" s="161"/>
      <c r="L212" s="161"/>
      <c r="M212" s="161"/>
      <c r="N212" s="160"/>
      <c r="O212" s="160"/>
      <c r="P212" s="160"/>
      <c r="Q212" s="160"/>
      <c r="R212" s="161"/>
      <c r="S212" s="161"/>
      <c r="T212" s="161"/>
      <c r="U212" s="161"/>
      <c r="V212" s="161"/>
      <c r="W212" s="161"/>
      <c r="X212" s="16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164</v>
      </c>
      <c r="AH212" s="151">
        <v>5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ht="22.5" outlineLevel="1" x14ac:dyDescent="0.2">
      <c r="A213" s="170">
        <v>45</v>
      </c>
      <c r="B213" s="171" t="s">
        <v>364</v>
      </c>
      <c r="C213" s="179" t="s">
        <v>365</v>
      </c>
      <c r="D213" s="172" t="s">
        <v>213</v>
      </c>
      <c r="E213" s="173">
        <v>13.55</v>
      </c>
      <c r="F213" s="174"/>
      <c r="G213" s="175">
        <f>ROUND(E213*F213,2)</f>
        <v>0</v>
      </c>
      <c r="H213" s="174"/>
      <c r="I213" s="175">
        <f>ROUND(E213*H213,2)</f>
        <v>0</v>
      </c>
      <c r="J213" s="174"/>
      <c r="K213" s="175">
        <f>ROUND(E213*J213,2)</f>
        <v>0</v>
      </c>
      <c r="L213" s="175">
        <v>21</v>
      </c>
      <c r="M213" s="175">
        <f>G213*(1+L213/100)</f>
        <v>0</v>
      </c>
      <c r="N213" s="173">
        <v>8.6999999999999994E-2</v>
      </c>
      <c r="O213" s="173">
        <f>ROUND(E213*N213,2)</f>
        <v>1.18</v>
      </c>
      <c r="P213" s="173">
        <v>0</v>
      </c>
      <c r="Q213" s="173">
        <f>ROUND(E213*P213,2)</f>
        <v>0</v>
      </c>
      <c r="R213" s="175" t="s">
        <v>264</v>
      </c>
      <c r="S213" s="175" t="s">
        <v>114</v>
      </c>
      <c r="T213" s="176" t="s">
        <v>114</v>
      </c>
      <c r="U213" s="161">
        <v>0</v>
      </c>
      <c r="V213" s="161">
        <f>ROUND(E213*U213,2)</f>
        <v>0</v>
      </c>
      <c r="W213" s="161"/>
      <c r="X213" s="161" t="s">
        <v>265</v>
      </c>
      <c r="Y213" s="151"/>
      <c r="Z213" s="151"/>
      <c r="AA213" s="151"/>
      <c r="AB213" s="151"/>
      <c r="AC213" s="151"/>
      <c r="AD213" s="151"/>
      <c r="AE213" s="151"/>
      <c r="AF213" s="151"/>
      <c r="AG213" s="151" t="s">
        <v>266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92" t="s">
        <v>302</v>
      </c>
      <c r="D214" s="183"/>
      <c r="E214" s="184">
        <v>13.55</v>
      </c>
      <c r="F214" s="161"/>
      <c r="G214" s="161"/>
      <c r="H214" s="161"/>
      <c r="I214" s="161"/>
      <c r="J214" s="161"/>
      <c r="K214" s="161"/>
      <c r="L214" s="161"/>
      <c r="M214" s="161"/>
      <c r="N214" s="160"/>
      <c r="O214" s="160"/>
      <c r="P214" s="160"/>
      <c r="Q214" s="160"/>
      <c r="R214" s="161"/>
      <c r="S214" s="161"/>
      <c r="T214" s="161"/>
      <c r="U214" s="161"/>
      <c r="V214" s="161"/>
      <c r="W214" s="161"/>
      <c r="X214" s="16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164</v>
      </c>
      <c r="AH214" s="151">
        <v>5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70">
        <v>46</v>
      </c>
      <c r="B215" s="171" t="s">
        <v>366</v>
      </c>
      <c r="C215" s="179" t="s">
        <v>367</v>
      </c>
      <c r="D215" s="172" t="s">
        <v>271</v>
      </c>
      <c r="E215" s="173">
        <v>159.29214999999999</v>
      </c>
      <c r="F215" s="174"/>
      <c r="G215" s="175">
        <f>ROUND(E215*F215,2)</f>
        <v>0</v>
      </c>
      <c r="H215" s="174"/>
      <c r="I215" s="175">
        <f>ROUND(E215*H215,2)</f>
        <v>0</v>
      </c>
      <c r="J215" s="174"/>
      <c r="K215" s="175">
        <f>ROUND(E215*J215,2)</f>
        <v>0</v>
      </c>
      <c r="L215" s="175">
        <v>21</v>
      </c>
      <c r="M215" s="175">
        <f>G215*(1+L215/100)</f>
        <v>0</v>
      </c>
      <c r="N215" s="173">
        <v>0</v>
      </c>
      <c r="O215" s="173">
        <f>ROUND(E215*N215,2)</f>
        <v>0</v>
      </c>
      <c r="P215" s="173">
        <v>0</v>
      </c>
      <c r="Q215" s="173">
        <f>ROUND(E215*P215,2)</f>
        <v>0</v>
      </c>
      <c r="R215" s="175" t="s">
        <v>291</v>
      </c>
      <c r="S215" s="175" t="s">
        <v>114</v>
      </c>
      <c r="T215" s="176" t="s">
        <v>114</v>
      </c>
      <c r="U215" s="161">
        <v>9.9000000000000005E-2</v>
      </c>
      <c r="V215" s="161">
        <f>ROUND(E215*U215,2)</f>
        <v>15.77</v>
      </c>
      <c r="W215" s="161"/>
      <c r="X215" s="161" t="s">
        <v>368</v>
      </c>
      <c r="Y215" s="151"/>
      <c r="Z215" s="151"/>
      <c r="AA215" s="151"/>
      <c r="AB215" s="151"/>
      <c r="AC215" s="151"/>
      <c r="AD215" s="151"/>
      <c r="AE215" s="151"/>
      <c r="AF215" s="151"/>
      <c r="AG215" s="151" t="s">
        <v>369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278" t="s">
        <v>370</v>
      </c>
      <c r="D216" s="279"/>
      <c r="E216" s="279"/>
      <c r="F216" s="279"/>
      <c r="G216" s="279"/>
      <c r="H216" s="161"/>
      <c r="I216" s="161"/>
      <c r="J216" s="161"/>
      <c r="K216" s="161"/>
      <c r="L216" s="161"/>
      <c r="M216" s="161"/>
      <c r="N216" s="160"/>
      <c r="O216" s="160"/>
      <c r="P216" s="160"/>
      <c r="Q216" s="160"/>
      <c r="R216" s="161"/>
      <c r="S216" s="161"/>
      <c r="T216" s="161"/>
      <c r="U216" s="161"/>
      <c r="V216" s="161"/>
      <c r="W216" s="161"/>
      <c r="X216" s="16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162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70">
        <v>47</v>
      </c>
      <c r="B217" s="171" t="s">
        <v>372</v>
      </c>
      <c r="C217" s="179" t="s">
        <v>521</v>
      </c>
      <c r="D217" s="172" t="s">
        <v>271</v>
      </c>
      <c r="E217" s="173">
        <v>159.29214999999999</v>
      </c>
      <c r="F217" s="174"/>
      <c r="G217" s="175">
        <f>ROUND(E217*F217,2)</f>
        <v>0</v>
      </c>
      <c r="H217" s="174"/>
      <c r="I217" s="175">
        <f>ROUND(E217*H217,2)</f>
        <v>0</v>
      </c>
      <c r="J217" s="174"/>
      <c r="K217" s="175">
        <f>ROUND(E217*J217,2)</f>
        <v>0</v>
      </c>
      <c r="L217" s="175">
        <v>21</v>
      </c>
      <c r="M217" s="175">
        <f>G217*(1+L217/100)</f>
        <v>0</v>
      </c>
      <c r="N217" s="173">
        <v>0</v>
      </c>
      <c r="O217" s="173">
        <f>ROUND(E217*N217,2)</f>
        <v>0</v>
      </c>
      <c r="P217" s="173">
        <v>0</v>
      </c>
      <c r="Q217" s="173">
        <f>ROUND(E217*P217,2)</f>
        <v>0</v>
      </c>
      <c r="R217" s="175" t="s">
        <v>373</v>
      </c>
      <c r="S217" s="175" t="s">
        <v>114</v>
      </c>
      <c r="T217" s="176" t="s">
        <v>114</v>
      </c>
      <c r="U217" s="161">
        <v>4.2000000000000003E-2</v>
      </c>
      <c r="V217" s="161">
        <f>ROUND(E217*U217,2)</f>
        <v>6.69</v>
      </c>
      <c r="W217" s="161"/>
      <c r="X217" s="161" t="s">
        <v>368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369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278"/>
      <c r="D218" s="279"/>
      <c r="E218" s="279"/>
      <c r="F218" s="279"/>
      <c r="G218" s="279"/>
      <c r="H218" s="161"/>
      <c r="I218" s="161"/>
      <c r="J218" s="161"/>
      <c r="K218" s="161"/>
      <c r="L218" s="161"/>
      <c r="M218" s="161"/>
      <c r="N218" s="160"/>
      <c r="O218" s="160"/>
      <c r="P218" s="160"/>
      <c r="Q218" s="160"/>
      <c r="R218" s="161"/>
      <c r="S218" s="161"/>
      <c r="T218" s="161"/>
      <c r="U218" s="161"/>
      <c r="V218" s="161"/>
      <c r="W218" s="161"/>
      <c r="X218" s="16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162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85">
        <v>48</v>
      </c>
      <c r="B219" s="186" t="s">
        <v>374</v>
      </c>
      <c r="C219" s="193" t="s">
        <v>375</v>
      </c>
      <c r="D219" s="187" t="s">
        <v>271</v>
      </c>
      <c r="E219" s="173">
        <v>159.29214999999999</v>
      </c>
      <c r="F219" s="189"/>
      <c r="G219" s="190">
        <f>ROUND(E219*F219,2)</f>
        <v>0</v>
      </c>
      <c r="H219" s="189"/>
      <c r="I219" s="190">
        <f>ROUND(E219*H219,2)</f>
        <v>0</v>
      </c>
      <c r="J219" s="189"/>
      <c r="K219" s="190">
        <f>ROUND(E219*J219,2)</f>
        <v>0</v>
      </c>
      <c r="L219" s="190">
        <v>21</v>
      </c>
      <c r="M219" s="190">
        <f>G219*(1+L219/100)</f>
        <v>0</v>
      </c>
      <c r="N219" s="188">
        <v>0</v>
      </c>
      <c r="O219" s="188">
        <f>ROUND(E219*N219,2)</f>
        <v>0</v>
      </c>
      <c r="P219" s="188">
        <v>0</v>
      </c>
      <c r="Q219" s="188">
        <f>ROUND(E219*P219,2)</f>
        <v>0</v>
      </c>
      <c r="R219" s="190" t="s">
        <v>371</v>
      </c>
      <c r="S219" s="190" t="s">
        <v>114</v>
      </c>
      <c r="T219" s="191" t="s">
        <v>114</v>
      </c>
      <c r="U219" s="161">
        <v>0</v>
      </c>
      <c r="V219" s="161">
        <f>ROUND(E219*U219,2)</f>
        <v>0</v>
      </c>
      <c r="W219" s="161"/>
      <c r="X219" s="161" t="s">
        <v>368</v>
      </c>
      <c r="Y219" s="151"/>
      <c r="Z219" s="151"/>
      <c r="AA219" s="151"/>
      <c r="AB219" s="151"/>
      <c r="AC219" s="151"/>
      <c r="AD219" s="151"/>
      <c r="AE219" s="151"/>
      <c r="AF219" s="151"/>
      <c r="AG219" s="151" t="s">
        <v>369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x14ac:dyDescent="0.2">
      <c r="A220" s="163" t="s">
        <v>109</v>
      </c>
      <c r="B220" s="164" t="s">
        <v>72</v>
      </c>
      <c r="C220" s="178" t="s">
        <v>73</v>
      </c>
      <c r="D220" s="165"/>
      <c r="E220" s="166"/>
      <c r="F220" s="167"/>
      <c r="G220" s="167">
        <f>SUMIF(AG221:AG293,"&lt;&gt;NOR",G221:G293)</f>
        <v>0</v>
      </c>
      <c r="H220" s="167"/>
      <c r="I220" s="167">
        <f>SUM(I221:I293)</f>
        <v>29883.45</v>
      </c>
      <c r="J220" s="167"/>
      <c r="K220" s="167">
        <f>SUM(K221:K293)</f>
        <v>105479.05</v>
      </c>
      <c r="L220" s="167"/>
      <c r="M220" s="167">
        <f>SUM(M221:M293)</f>
        <v>163788.625</v>
      </c>
      <c r="N220" s="166"/>
      <c r="O220" s="166">
        <f>SUM(O221:O293)</f>
        <v>79.364724999999993</v>
      </c>
      <c r="P220" s="166"/>
      <c r="Q220" s="166">
        <f>SUM(Q221:Q293)</f>
        <v>0</v>
      </c>
      <c r="R220" s="167"/>
      <c r="S220" s="167"/>
      <c r="T220" s="168"/>
      <c r="U220" s="162"/>
      <c r="V220" s="162">
        <f>SUM(V221:V293)</f>
        <v>375.32</v>
      </c>
      <c r="W220" s="162"/>
      <c r="X220" s="162"/>
      <c r="AG220" t="s">
        <v>110</v>
      </c>
    </row>
    <row r="221" spans="1:60" outlineLevel="1" x14ac:dyDescent="0.2">
      <c r="A221" s="170">
        <v>49</v>
      </c>
      <c r="B221" s="171" t="s">
        <v>376</v>
      </c>
      <c r="C221" s="179" t="s">
        <v>377</v>
      </c>
      <c r="D221" s="172" t="s">
        <v>171</v>
      </c>
      <c r="E221" s="173">
        <v>8</v>
      </c>
      <c r="F221" s="174"/>
      <c r="G221" s="175">
        <f>ROUND(E221*F221,2)</f>
        <v>0</v>
      </c>
      <c r="H221" s="174"/>
      <c r="I221" s="175">
        <f>ROUND(E221*H221,2)</f>
        <v>0</v>
      </c>
      <c r="J221" s="174"/>
      <c r="K221" s="175">
        <f>ROUND(E221*J221,2)</f>
        <v>0</v>
      </c>
      <c r="L221" s="175">
        <v>21</v>
      </c>
      <c r="M221" s="175">
        <f>G221*(1+L221/100)</f>
        <v>0</v>
      </c>
      <c r="N221" s="173">
        <v>3.6999999999999999E-4</v>
      </c>
      <c r="O221" s="173">
        <f>ROUND(E221*N221,2)</f>
        <v>0</v>
      </c>
      <c r="P221" s="173">
        <v>0</v>
      </c>
      <c r="Q221" s="173">
        <f>ROUND(E221*P221,2)</f>
        <v>0</v>
      </c>
      <c r="R221" s="175" t="s">
        <v>158</v>
      </c>
      <c r="S221" s="175" t="s">
        <v>114</v>
      </c>
      <c r="T221" s="176" t="s">
        <v>114</v>
      </c>
      <c r="U221" s="161">
        <v>3.69</v>
      </c>
      <c r="V221" s="161">
        <f>ROUND(E221*U221,2)</f>
        <v>29.52</v>
      </c>
      <c r="W221" s="161"/>
      <c r="X221" s="161" t="s">
        <v>159</v>
      </c>
      <c r="Y221" s="151"/>
      <c r="Z221" s="151"/>
      <c r="AA221" s="151"/>
      <c r="AB221" s="151"/>
      <c r="AC221" s="151"/>
      <c r="AD221" s="151"/>
      <c r="AE221" s="151"/>
      <c r="AF221" s="151"/>
      <c r="AG221" s="151" t="s">
        <v>172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ht="22.5" outlineLevel="1" x14ac:dyDescent="0.2">
      <c r="A222" s="158"/>
      <c r="B222" s="159"/>
      <c r="C222" s="278" t="s">
        <v>378</v>
      </c>
      <c r="D222" s="279"/>
      <c r="E222" s="279"/>
      <c r="F222" s="279"/>
      <c r="G222" s="279"/>
      <c r="H222" s="161"/>
      <c r="I222" s="161"/>
      <c r="J222" s="161"/>
      <c r="K222" s="161"/>
      <c r="L222" s="161"/>
      <c r="M222" s="161"/>
      <c r="N222" s="160"/>
      <c r="O222" s="160"/>
      <c r="P222" s="160"/>
      <c r="Q222" s="160"/>
      <c r="R222" s="161"/>
      <c r="S222" s="161"/>
      <c r="T222" s="161"/>
      <c r="U222" s="161"/>
      <c r="V222" s="161"/>
      <c r="W222" s="161"/>
      <c r="X222" s="16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162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77" t="str">
        <f>C222</f>
        <v>Protlačování trub v hornině 1 - 4 s výjimkou tekoucího písku a hornin kašovité konzistence metodou ramování (zatloukání) ocelových trub s následným čistěním.</v>
      </c>
      <c r="BB222" s="151"/>
      <c r="BC222" s="151"/>
      <c r="BD222" s="151"/>
      <c r="BE222" s="151"/>
      <c r="BF222" s="151"/>
      <c r="BG222" s="151"/>
      <c r="BH222" s="151"/>
    </row>
    <row r="223" spans="1:60" ht="22.5" outlineLevel="1" x14ac:dyDescent="0.2">
      <c r="A223" s="158"/>
      <c r="B223" s="159"/>
      <c r="C223" s="280" t="s">
        <v>379</v>
      </c>
      <c r="D223" s="281"/>
      <c r="E223" s="281"/>
      <c r="F223" s="281"/>
      <c r="G223" s="281"/>
      <c r="H223" s="161"/>
      <c r="I223" s="161"/>
      <c r="J223" s="161"/>
      <c r="K223" s="161"/>
      <c r="L223" s="161"/>
      <c r="M223" s="161"/>
      <c r="N223" s="160"/>
      <c r="O223" s="160"/>
      <c r="P223" s="160"/>
      <c r="Q223" s="160"/>
      <c r="R223" s="161"/>
      <c r="S223" s="161"/>
      <c r="T223" s="161"/>
      <c r="U223" s="161"/>
      <c r="V223" s="161"/>
      <c r="W223" s="161"/>
      <c r="X223" s="16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162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77" t="str">
        <f>C223</f>
        <v>Úprava čela potrubí pro protlačení, spojování potlačovaných trub, odstranění horniny z protlačovaných trub stlačeným vzduchem, vodorovné a svislé přemístění výkopku z protlačovaného potrubí a montážní jámy na přilehlé území.</v>
      </c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92" t="s">
        <v>380</v>
      </c>
      <c r="D224" s="183"/>
      <c r="E224" s="184">
        <v>8</v>
      </c>
      <c r="F224" s="161"/>
      <c r="G224" s="161"/>
      <c r="H224" s="161"/>
      <c r="I224" s="161"/>
      <c r="J224" s="161"/>
      <c r="K224" s="161"/>
      <c r="L224" s="161"/>
      <c r="M224" s="161"/>
      <c r="N224" s="160"/>
      <c r="O224" s="160"/>
      <c r="P224" s="160"/>
      <c r="Q224" s="160"/>
      <c r="R224" s="161"/>
      <c r="S224" s="161"/>
      <c r="T224" s="161"/>
      <c r="U224" s="161"/>
      <c r="V224" s="161"/>
      <c r="W224" s="161"/>
      <c r="X224" s="16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164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ht="22.5" outlineLevel="1" x14ac:dyDescent="0.2">
      <c r="A225" s="170">
        <v>50</v>
      </c>
      <c r="B225" s="171" t="s">
        <v>381</v>
      </c>
      <c r="C225" s="179" t="s">
        <v>382</v>
      </c>
      <c r="D225" s="172" t="s">
        <v>359</v>
      </c>
      <c r="E225" s="173">
        <v>12</v>
      </c>
      <c r="F225" s="174"/>
      <c r="G225" s="175">
        <f>ROUND(E225*F225,2)</f>
        <v>0</v>
      </c>
      <c r="H225" s="174"/>
      <c r="I225" s="175">
        <f>ROUND(E225*H225,2)</f>
        <v>0</v>
      </c>
      <c r="J225" s="174"/>
      <c r="K225" s="175">
        <f>ROUND(E225*J225,2)</f>
        <v>0</v>
      </c>
      <c r="L225" s="175">
        <v>21</v>
      </c>
      <c r="M225" s="175">
        <f>G225*(1+L225/100)</f>
        <v>0</v>
      </c>
      <c r="N225" s="173">
        <v>7.3349999999999999E-2</v>
      </c>
      <c r="O225" s="173">
        <f>ROUND(E225*N225,2)</f>
        <v>0.88</v>
      </c>
      <c r="P225" s="173">
        <v>0</v>
      </c>
      <c r="Q225" s="173">
        <f>ROUND(E225*P225,2)</f>
        <v>0</v>
      </c>
      <c r="R225" s="175" t="s">
        <v>284</v>
      </c>
      <c r="S225" s="175" t="s">
        <v>114</v>
      </c>
      <c r="T225" s="176" t="s">
        <v>114</v>
      </c>
      <c r="U225" s="161">
        <v>1.56</v>
      </c>
      <c r="V225" s="161">
        <f>ROUND(E225*U225,2)</f>
        <v>18.72</v>
      </c>
      <c r="W225" s="161"/>
      <c r="X225" s="161" t="s">
        <v>159</v>
      </c>
      <c r="Y225" s="151"/>
      <c r="Z225" s="151"/>
      <c r="AA225" s="151"/>
      <c r="AB225" s="151"/>
      <c r="AC225" s="151"/>
      <c r="AD225" s="151"/>
      <c r="AE225" s="151"/>
      <c r="AF225" s="151"/>
      <c r="AG225" s="151" t="s">
        <v>160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278" t="s">
        <v>383</v>
      </c>
      <c r="D226" s="279"/>
      <c r="E226" s="279"/>
      <c r="F226" s="279"/>
      <c r="G226" s="279"/>
      <c r="H226" s="161"/>
      <c r="I226" s="161"/>
      <c r="J226" s="161"/>
      <c r="K226" s="161"/>
      <c r="L226" s="161"/>
      <c r="M226" s="161"/>
      <c r="N226" s="160"/>
      <c r="O226" s="160"/>
      <c r="P226" s="160"/>
      <c r="Q226" s="160"/>
      <c r="R226" s="161"/>
      <c r="S226" s="161"/>
      <c r="T226" s="161"/>
      <c r="U226" s="161"/>
      <c r="V226" s="161"/>
      <c r="W226" s="161"/>
      <c r="X226" s="16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162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92" t="s">
        <v>384</v>
      </c>
      <c r="D227" s="183"/>
      <c r="E227" s="184">
        <v>12</v>
      </c>
      <c r="F227" s="161"/>
      <c r="G227" s="161"/>
      <c r="H227" s="161"/>
      <c r="I227" s="161"/>
      <c r="J227" s="161"/>
      <c r="K227" s="161"/>
      <c r="L227" s="161"/>
      <c r="M227" s="161"/>
      <c r="N227" s="160"/>
      <c r="O227" s="160"/>
      <c r="P227" s="160"/>
      <c r="Q227" s="160"/>
      <c r="R227" s="161"/>
      <c r="S227" s="161"/>
      <c r="T227" s="161"/>
      <c r="U227" s="161"/>
      <c r="V227" s="161"/>
      <c r="W227" s="161"/>
      <c r="X227" s="16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164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70">
        <v>51</v>
      </c>
      <c r="B228" s="171" t="s">
        <v>385</v>
      </c>
      <c r="C228" s="179" t="s">
        <v>386</v>
      </c>
      <c r="D228" s="172" t="s">
        <v>171</v>
      </c>
      <c r="E228" s="173">
        <v>156.869</v>
      </c>
      <c r="F228" s="174"/>
      <c r="G228" s="175">
        <f>ROUND(E228*F228,2)</f>
        <v>0</v>
      </c>
      <c r="H228" s="174"/>
      <c r="I228" s="175">
        <f>ROUND(E228*H228,2)</f>
        <v>0</v>
      </c>
      <c r="J228" s="174"/>
      <c r="K228" s="175">
        <f>ROUND(E228*J228,2)</f>
        <v>0</v>
      </c>
      <c r="L228" s="175">
        <v>21</v>
      </c>
      <c r="M228" s="175">
        <f>G228*(1+L228/100)</f>
        <v>0</v>
      </c>
      <c r="N228" s="173">
        <v>1.0000000000000001E-5</v>
      </c>
      <c r="O228" s="173">
        <f>ROUND(E228*N228,2)</f>
        <v>0</v>
      </c>
      <c r="P228" s="173">
        <v>0</v>
      </c>
      <c r="Q228" s="173">
        <f>ROUND(E228*P228,2)</f>
        <v>0</v>
      </c>
      <c r="R228" s="175" t="s">
        <v>284</v>
      </c>
      <c r="S228" s="175" t="s">
        <v>114</v>
      </c>
      <c r="T228" s="176" t="s">
        <v>114</v>
      </c>
      <c r="U228" s="161">
        <v>0.1</v>
      </c>
      <c r="V228" s="161">
        <f>ROUND(E228*U228,2)</f>
        <v>15.69</v>
      </c>
      <c r="W228" s="161"/>
      <c r="X228" s="161" t="s">
        <v>159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300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278" t="s">
        <v>387</v>
      </c>
      <c r="D229" s="279"/>
      <c r="E229" s="279"/>
      <c r="F229" s="279"/>
      <c r="G229" s="279"/>
      <c r="H229" s="161"/>
      <c r="I229" s="161"/>
      <c r="J229" s="161"/>
      <c r="K229" s="161"/>
      <c r="L229" s="161"/>
      <c r="M229" s="161"/>
      <c r="N229" s="160"/>
      <c r="O229" s="160"/>
      <c r="P229" s="160"/>
      <c r="Q229" s="160"/>
      <c r="R229" s="161"/>
      <c r="S229" s="161"/>
      <c r="T229" s="161"/>
      <c r="U229" s="161"/>
      <c r="V229" s="161"/>
      <c r="W229" s="161"/>
      <c r="X229" s="16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162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92" t="s">
        <v>388</v>
      </c>
      <c r="D230" s="183"/>
      <c r="E230" s="184"/>
      <c r="F230" s="161"/>
      <c r="G230" s="161"/>
      <c r="H230" s="161"/>
      <c r="I230" s="161"/>
      <c r="J230" s="161"/>
      <c r="K230" s="161"/>
      <c r="L230" s="161"/>
      <c r="M230" s="161"/>
      <c r="N230" s="160"/>
      <c r="O230" s="160"/>
      <c r="P230" s="160"/>
      <c r="Q230" s="160"/>
      <c r="R230" s="161"/>
      <c r="S230" s="161"/>
      <c r="T230" s="161"/>
      <c r="U230" s="161"/>
      <c r="V230" s="161"/>
      <c r="W230" s="161"/>
      <c r="X230" s="16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164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92" t="s">
        <v>389</v>
      </c>
      <c r="D231" s="183"/>
      <c r="E231" s="184"/>
      <c r="F231" s="161"/>
      <c r="G231" s="161"/>
      <c r="H231" s="161"/>
      <c r="I231" s="161"/>
      <c r="J231" s="161"/>
      <c r="K231" s="161"/>
      <c r="L231" s="161"/>
      <c r="M231" s="161"/>
      <c r="N231" s="160"/>
      <c r="O231" s="160"/>
      <c r="P231" s="160"/>
      <c r="Q231" s="160"/>
      <c r="R231" s="161"/>
      <c r="S231" s="161"/>
      <c r="T231" s="161"/>
      <c r="U231" s="161"/>
      <c r="V231" s="161"/>
      <c r="W231" s="161"/>
      <c r="X231" s="16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164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2" t="s">
        <v>390</v>
      </c>
      <c r="D232" s="183"/>
      <c r="E232" s="184">
        <v>140.286</v>
      </c>
      <c r="F232" s="161"/>
      <c r="G232" s="161"/>
      <c r="H232" s="161"/>
      <c r="I232" s="161"/>
      <c r="J232" s="161"/>
      <c r="K232" s="161"/>
      <c r="L232" s="161"/>
      <c r="M232" s="161"/>
      <c r="N232" s="160"/>
      <c r="O232" s="160"/>
      <c r="P232" s="160"/>
      <c r="Q232" s="160"/>
      <c r="R232" s="161"/>
      <c r="S232" s="161"/>
      <c r="T232" s="161"/>
      <c r="U232" s="161"/>
      <c r="V232" s="161"/>
      <c r="W232" s="161"/>
      <c r="X232" s="16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164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92" t="s">
        <v>391</v>
      </c>
      <c r="D233" s="183"/>
      <c r="E233" s="184">
        <v>10.196999999999999</v>
      </c>
      <c r="F233" s="161"/>
      <c r="G233" s="161"/>
      <c r="H233" s="161"/>
      <c r="I233" s="161"/>
      <c r="J233" s="161"/>
      <c r="K233" s="161"/>
      <c r="L233" s="161"/>
      <c r="M233" s="161"/>
      <c r="N233" s="160"/>
      <c r="O233" s="160"/>
      <c r="P233" s="160"/>
      <c r="Q233" s="160"/>
      <c r="R233" s="161"/>
      <c r="S233" s="161"/>
      <c r="T233" s="161"/>
      <c r="U233" s="161"/>
      <c r="V233" s="161"/>
      <c r="W233" s="161"/>
      <c r="X233" s="16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164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92" t="s">
        <v>392</v>
      </c>
      <c r="D234" s="183"/>
      <c r="E234" s="184">
        <v>6.3860000000000001</v>
      </c>
      <c r="F234" s="161"/>
      <c r="G234" s="161"/>
      <c r="H234" s="161"/>
      <c r="I234" s="161"/>
      <c r="J234" s="161"/>
      <c r="K234" s="161"/>
      <c r="L234" s="161"/>
      <c r="M234" s="161"/>
      <c r="N234" s="160"/>
      <c r="O234" s="160"/>
      <c r="P234" s="160"/>
      <c r="Q234" s="160"/>
      <c r="R234" s="161"/>
      <c r="S234" s="161"/>
      <c r="T234" s="161"/>
      <c r="U234" s="161"/>
      <c r="V234" s="161"/>
      <c r="W234" s="161"/>
      <c r="X234" s="16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164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ht="22.5" outlineLevel="1" x14ac:dyDescent="0.2">
      <c r="A235" s="170">
        <v>52</v>
      </c>
      <c r="B235" s="171" t="s">
        <v>393</v>
      </c>
      <c r="C235" s="179" t="s">
        <v>394</v>
      </c>
      <c r="D235" s="172" t="s">
        <v>359</v>
      </c>
      <c r="E235" s="173">
        <v>10</v>
      </c>
      <c r="F235" s="174"/>
      <c r="G235" s="175">
        <f>ROUND(E235*F235,2)</f>
        <v>0</v>
      </c>
      <c r="H235" s="174"/>
      <c r="I235" s="175">
        <f>ROUND(E235*H235,2)</f>
        <v>0</v>
      </c>
      <c r="J235" s="174"/>
      <c r="K235" s="175">
        <f>ROUND(E235*J235,2)</f>
        <v>0</v>
      </c>
      <c r="L235" s="175">
        <v>21</v>
      </c>
      <c r="M235" s="175">
        <f>G235*(1+L235/100)</f>
        <v>0</v>
      </c>
      <c r="N235" s="173">
        <v>4.0000000000000003E-5</v>
      </c>
      <c r="O235" s="173">
        <f>ROUND(E235*N235,2)</f>
        <v>0</v>
      </c>
      <c r="P235" s="173">
        <v>0</v>
      </c>
      <c r="Q235" s="173">
        <f>ROUND(E235*P235,2)</f>
        <v>0</v>
      </c>
      <c r="R235" s="175" t="s">
        <v>284</v>
      </c>
      <c r="S235" s="175" t="s">
        <v>114</v>
      </c>
      <c r="T235" s="176" t="s">
        <v>114</v>
      </c>
      <c r="U235" s="161">
        <v>0.38</v>
      </c>
      <c r="V235" s="161">
        <f>ROUND(E235*U235,2)</f>
        <v>3.8</v>
      </c>
      <c r="W235" s="161"/>
      <c r="X235" s="161" t="s">
        <v>159</v>
      </c>
      <c r="Y235" s="151"/>
      <c r="Z235" s="151"/>
      <c r="AA235" s="151"/>
      <c r="AB235" s="151"/>
      <c r="AC235" s="151"/>
      <c r="AD235" s="151"/>
      <c r="AE235" s="151"/>
      <c r="AF235" s="151"/>
      <c r="AG235" s="151" t="s">
        <v>160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278" t="s">
        <v>285</v>
      </c>
      <c r="D236" s="279"/>
      <c r="E236" s="279"/>
      <c r="F236" s="279"/>
      <c r="G236" s="279"/>
      <c r="H236" s="161"/>
      <c r="I236" s="161"/>
      <c r="J236" s="161"/>
      <c r="K236" s="161"/>
      <c r="L236" s="161"/>
      <c r="M236" s="161"/>
      <c r="N236" s="160"/>
      <c r="O236" s="160"/>
      <c r="P236" s="160"/>
      <c r="Q236" s="160"/>
      <c r="R236" s="161"/>
      <c r="S236" s="161"/>
      <c r="T236" s="161"/>
      <c r="U236" s="161"/>
      <c r="V236" s="161"/>
      <c r="W236" s="161"/>
      <c r="X236" s="16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162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192" t="s">
        <v>395</v>
      </c>
      <c r="D237" s="183"/>
      <c r="E237" s="184">
        <v>10</v>
      </c>
      <c r="F237" s="161"/>
      <c r="G237" s="161"/>
      <c r="H237" s="161"/>
      <c r="I237" s="161"/>
      <c r="J237" s="161"/>
      <c r="K237" s="161"/>
      <c r="L237" s="161"/>
      <c r="M237" s="161"/>
      <c r="N237" s="160"/>
      <c r="O237" s="160"/>
      <c r="P237" s="160"/>
      <c r="Q237" s="160"/>
      <c r="R237" s="161"/>
      <c r="S237" s="161"/>
      <c r="T237" s="161"/>
      <c r="U237" s="161"/>
      <c r="V237" s="161"/>
      <c r="W237" s="161"/>
      <c r="X237" s="16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164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ht="33.75" outlineLevel="1" x14ac:dyDescent="0.2">
      <c r="A238" s="170">
        <v>53</v>
      </c>
      <c r="B238" s="171" t="s">
        <v>396</v>
      </c>
      <c r="C238" s="179" t="s">
        <v>397</v>
      </c>
      <c r="D238" s="172" t="s">
        <v>398</v>
      </c>
      <c r="E238" s="173">
        <v>9</v>
      </c>
      <c r="F238" s="174"/>
      <c r="G238" s="175">
        <f>ROUND(E238*F238,2)</f>
        <v>0</v>
      </c>
      <c r="H238" s="174"/>
      <c r="I238" s="175">
        <f>ROUND(E238*H238,2)</f>
        <v>0</v>
      </c>
      <c r="J238" s="174"/>
      <c r="K238" s="175">
        <f>ROUND(E238*J238,2)</f>
        <v>0</v>
      </c>
      <c r="L238" s="175">
        <v>21</v>
      </c>
      <c r="M238" s="175">
        <f>G238*(1+L238/100)</f>
        <v>0</v>
      </c>
      <c r="N238" s="173">
        <v>1.2999999999999999E-4</v>
      </c>
      <c r="O238" s="173">
        <f>ROUND(E238*N238,2)</f>
        <v>0</v>
      </c>
      <c r="P238" s="173">
        <v>0</v>
      </c>
      <c r="Q238" s="173">
        <f>ROUND(E238*P238,2)</f>
        <v>0</v>
      </c>
      <c r="R238" s="175" t="s">
        <v>284</v>
      </c>
      <c r="S238" s="175" t="s">
        <v>114</v>
      </c>
      <c r="T238" s="176" t="s">
        <v>114</v>
      </c>
      <c r="U238" s="161">
        <v>7.5</v>
      </c>
      <c r="V238" s="161">
        <f>ROUND(E238*U238,2)</f>
        <v>67.5</v>
      </c>
      <c r="W238" s="161"/>
      <c r="X238" s="161" t="s">
        <v>159</v>
      </c>
      <c r="Y238" s="151"/>
      <c r="Z238" s="151"/>
      <c r="AA238" s="151"/>
      <c r="AB238" s="151"/>
      <c r="AC238" s="151"/>
      <c r="AD238" s="151"/>
      <c r="AE238" s="151"/>
      <c r="AF238" s="151"/>
      <c r="AG238" s="151" t="s">
        <v>160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278" t="s">
        <v>399</v>
      </c>
      <c r="D239" s="279"/>
      <c r="E239" s="279"/>
      <c r="F239" s="279"/>
      <c r="G239" s="279"/>
      <c r="H239" s="161"/>
      <c r="I239" s="161"/>
      <c r="J239" s="161"/>
      <c r="K239" s="161"/>
      <c r="L239" s="161"/>
      <c r="M239" s="161"/>
      <c r="N239" s="160"/>
      <c r="O239" s="160"/>
      <c r="P239" s="160"/>
      <c r="Q239" s="160"/>
      <c r="R239" s="161"/>
      <c r="S239" s="161"/>
      <c r="T239" s="161"/>
      <c r="U239" s="161"/>
      <c r="V239" s="161"/>
      <c r="W239" s="161"/>
      <c r="X239" s="16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162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92" t="s">
        <v>293</v>
      </c>
      <c r="D240" s="183"/>
      <c r="E240" s="184"/>
      <c r="F240" s="161"/>
      <c r="G240" s="161"/>
      <c r="H240" s="161"/>
      <c r="I240" s="161"/>
      <c r="J240" s="161"/>
      <c r="K240" s="161"/>
      <c r="L240" s="161"/>
      <c r="M240" s="161"/>
      <c r="N240" s="160"/>
      <c r="O240" s="160"/>
      <c r="P240" s="160"/>
      <c r="Q240" s="160"/>
      <c r="R240" s="161"/>
      <c r="S240" s="161"/>
      <c r="T240" s="161"/>
      <c r="U240" s="161"/>
      <c r="V240" s="161"/>
      <c r="W240" s="161"/>
      <c r="X240" s="16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164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2" t="s">
        <v>400</v>
      </c>
      <c r="D241" s="183"/>
      <c r="E241" s="184">
        <v>9</v>
      </c>
      <c r="F241" s="161"/>
      <c r="G241" s="161"/>
      <c r="H241" s="161"/>
      <c r="I241" s="161"/>
      <c r="J241" s="161"/>
      <c r="K241" s="161"/>
      <c r="L241" s="161"/>
      <c r="M241" s="161"/>
      <c r="N241" s="160"/>
      <c r="O241" s="160"/>
      <c r="P241" s="160"/>
      <c r="Q241" s="160"/>
      <c r="R241" s="161"/>
      <c r="S241" s="161"/>
      <c r="T241" s="161"/>
      <c r="U241" s="161"/>
      <c r="V241" s="161"/>
      <c r="W241" s="161"/>
      <c r="X241" s="16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164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70">
        <v>54</v>
      </c>
      <c r="B242" s="171" t="s">
        <v>401</v>
      </c>
      <c r="C242" s="179" t="s">
        <v>402</v>
      </c>
      <c r="D242" s="172" t="s">
        <v>171</v>
      </c>
      <c r="E242" s="173">
        <v>152.30000000000001</v>
      </c>
      <c r="F242" s="174"/>
      <c r="G242" s="175">
        <f>ROUND(E242*F242,2)</f>
        <v>0</v>
      </c>
      <c r="H242" s="174"/>
      <c r="I242" s="175">
        <f>ROUND(E242*H242,2)</f>
        <v>0</v>
      </c>
      <c r="J242" s="174"/>
      <c r="K242" s="175">
        <f>ROUND(E242*J242,2)</f>
        <v>0</v>
      </c>
      <c r="L242" s="175">
        <v>21</v>
      </c>
      <c r="M242" s="175">
        <f>G242*(1+L242/100)</f>
        <v>0</v>
      </c>
      <c r="N242" s="173">
        <v>0</v>
      </c>
      <c r="O242" s="173">
        <f>ROUND(E242*N242,2)</f>
        <v>0</v>
      </c>
      <c r="P242" s="173">
        <v>0</v>
      </c>
      <c r="Q242" s="173">
        <f>ROUND(E242*P242,2)</f>
        <v>0</v>
      </c>
      <c r="R242" s="175" t="s">
        <v>284</v>
      </c>
      <c r="S242" s="175" t="s">
        <v>114</v>
      </c>
      <c r="T242" s="176" t="s">
        <v>114</v>
      </c>
      <c r="U242" s="161">
        <v>0.04</v>
      </c>
      <c r="V242" s="161">
        <f>ROUND(E242*U242,2)</f>
        <v>6.09</v>
      </c>
      <c r="W242" s="161"/>
      <c r="X242" s="161" t="s">
        <v>159</v>
      </c>
      <c r="Y242" s="151"/>
      <c r="Z242" s="151"/>
      <c r="AA242" s="151"/>
      <c r="AB242" s="151"/>
      <c r="AC242" s="151"/>
      <c r="AD242" s="151"/>
      <c r="AE242" s="151"/>
      <c r="AF242" s="151"/>
      <c r="AG242" s="151" t="s">
        <v>160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192" t="s">
        <v>388</v>
      </c>
      <c r="D243" s="183"/>
      <c r="E243" s="184"/>
      <c r="F243" s="161"/>
      <c r="G243" s="161"/>
      <c r="H243" s="161"/>
      <c r="I243" s="161"/>
      <c r="J243" s="161"/>
      <c r="K243" s="161"/>
      <c r="L243" s="161"/>
      <c r="M243" s="161"/>
      <c r="N243" s="160"/>
      <c r="O243" s="160"/>
      <c r="P243" s="160"/>
      <c r="Q243" s="160"/>
      <c r="R243" s="161"/>
      <c r="S243" s="161"/>
      <c r="T243" s="161"/>
      <c r="U243" s="161"/>
      <c r="V243" s="161"/>
      <c r="W243" s="161"/>
      <c r="X243" s="16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164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8"/>
      <c r="B244" s="159"/>
      <c r="C244" s="192" t="s">
        <v>389</v>
      </c>
      <c r="D244" s="183"/>
      <c r="E244" s="184"/>
      <c r="F244" s="161"/>
      <c r="G244" s="161"/>
      <c r="H244" s="161"/>
      <c r="I244" s="161"/>
      <c r="J244" s="161"/>
      <c r="K244" s="161"/>
      <c r="L244" s="161"/>
      <c r="M244" s="161"/>
      <c r="N244" s="160"/>
      <c r="O244" s="160"/>
      <c r="P244" s="160"/>
      <c r="Q244" s="160"/>
      <c r="R244" s="161"/>
      <c r="S244" s="161"/>
      <c r="T244" s="161"/>
      <c r="U244" s="161"/>
      <c r="V244" s="161"/>
      <c r="W244" s="161"/>
      <c r="X244" s="16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164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192" t="s">
        <v>403</v>
      </c>
      <c r="D245" s="183"/>
      <c r="E245" s="184">
        <v>136.19999999999999</v>
      </c>
      <c r="F245" s="161"/>
      <c r="G245" s="161"/>
      <c r="H245" s="161"/>
      <c r="I245" s="161"/>
      <c r="J245" s="161"/>
      <c r="K245" s="161"/>
      <c r="L245" s="161"/>
      <c r="M245" s="161"/>
      <c r="N245" s="160"/>
      <c r="O245" s="160"/>
      <c r="P245" s="160"/>
      <c r="Q245" s="160"/>
      <c r="R245" s="161"/>
      <c r="S245" s="161"/>
      <c r="T245" s="161"/>
      <c r="U245" s="161"/>
      <c r="V245" s="161"/>
      <c r="W245" s="161"/>
      <c r="X245" s="16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164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8"/>
      <c r="B246" s="159"/>
      <c r="C246" s="192" t="s">
        <v>404</v>
      </c>
      <c r="D246" s="183"/>
      <c r="E246" s="184">
        <v>9.9</v>
      </c>
      <c r="F246" s="161"/>
      <c r="G246" s="161"/>
      <c r="H246" s="161"/>
      <c r="I246" s="161"/>
      <c r="J246" s="161"/>
      <c r="K246" s="161"/>
      <c r="L246" s="161"/>
      <c r="M246" s="161"/>
      <c r="N246" s="160"/>
      <c r="O246" s="160"/>
      <c r="P246" s="160"/>
      <c r="Q246" s="160"/>
      <c r="R246" s="161"/>
      <c r="S246" s="161"/>
      <c r="T246" s="161"/>
      <c r="U246" s="161"/>
      <c r="V246" s="161"/>
      <c r="W246" s="161"/>
      <c r="X246" s="16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164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92" t="s">
        <v>405</v>
      </c>
      <c r="D247" s="183"/>
      <c r="E247" s="184">
        <v>6.2</v>
      </c>
      <c r="F247" s="161"/>
      <c r="G247" s="161"/>
      <c r="H247" s="161"/>
      <c r="I247" s="161"/>
      <c r="J247" s="161"/>
      <c r="K247" s="161"/>
      <c r="L247" s="161"/>
      <c r="M247" s="161"/>
      <c r="N247" s="160"/>
      <c r="O247" s="160"/>
      <c r="P247" s="160"/>
      <c r="Q247" s="160"/>
      <c r="R247" s="161"/>
      <c r="S247" s="161"/>
      <c r="T247" s="161"/>
      <c r="U247" s="161"/>
      <c r="V247" s="161"/>
      <c r="W247" s="161"/>
      <c r="X247" s="16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164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ht="22.5" outlineLevel="1" x14ac:dyDescent="0.2">
      <c r="A248" s="170">
        <v>55</v>
      </c>
      <c r="B248" s="171" t="s">
        <v>406</v>
      </c>
      <c r="C248" s="179" t="s">
        <v>407</v>
      </c>
      <c r="D248" s="172" t="s">
        <v>359</v>
      </c>
      <c r="E248" s="173">
        <v>9</v>
      </c>
      <c r="F248" s="174"/>
      <c r="G248" s="175">
        <f>ROUND(E248*F248,2)</f>
        <v>0</v>
      </c>
      <c r="H248" s="174"/>
      <c r="I248" s="175">
        <f>ROUND(E248*H248,2)</f>
        <v>0</v>
      </c>
      <c r="J248" s="174"/>
      <c r="K248" s="175">
        <f>ROUND(E248*J248,2)</f>
        <v>0</v>
      </c>
      <c r="L248" s="175">
        <v>21</v>
      </c>
      <c r="M248" s="175">
        <f>G248*(1+L248/100)</f>
        <v>0</v>
      </c>
      <c r="N248" s="173">
        <v>3.5819999999999998E-2</v>
      </c>
      <c r="O248" s="173">
        <f>ROUND(E248*N248,2)</f>
        <v>0.32</v>
      </c>
      <c r="P248" s="173">
        <v>0</v>
      </c>
      <c r="Q248" s="173">
        <f>ROUND(E248*P248,2)</f>
        <v>0</v>
      </c>
      <c r="R248" s="175" t="s">
        <v>284</v>
      </c>
      <c r="S248" s="175" t="s">
        <v>114</v>
      </c>
      <c r="T248" s="176" t="s">
        <v>114</v>
      </c>
      <c r="U248" s="161">
        <v>3.02</v>
      </c>
      <c r="V248" s="161">
        <f>ROUND(E248*U248,2)</f>
        <v>27.18</v>
      </c>
      <c r="W248" s="161"/>
      <c r="X248" s="161" t="s">
        <v>159</v>
      </c>
      <c r="Y248" s="151"/>
      <c r="Z248" s="151"/>
      <c r="AA248" s="151"/>
      <c r="AB248" s="151"/>
      <c r="AC248" s="151"/>
      <c r="AD248" s="151"/>
      <c r="AE248" s="151"/>
      <c r="AF248" s="151"/>
      <c r="AG248" s="151" t="s">
        <v>160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92" t="s">
        <v>408</v>
      </c>
      <c r="D249" s="183"/>
      <c r="E249" s="184">
        <v>9</v>
      </c>
      <c r="F249" s="161"/>
      <c r="G249" s="161"/>
      <c r="H249" s="161"/>
      <c r="I249" s="161"/>
      <c r="J249" s="161"/>
      <c r="K249" s="161"/>
      <c r="L249" s="161"/>
      <c r="M249" s="161"/>
      <c r="N249" s="160"/>
      <c r="O249" s="160"/>
      <c r="P249" s="160"/>
      <c r="Q249" s="160"/>
      <c r="R249" s="161"/>
      <c r="S249" s="161"/>
      <c r="T249" s="161"/>
      <c r="U249" s="161"/>
      <c r="V249" s="161"/>
      <c r="W249" s="161"/>
      <c r="X249" s="16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164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ht="45" outlineLevel="1" x14ac:dyDescent="0.2">
      <c r="A250" s="170">
        <v>56</v>
      </c>
      <c r="B250" s="171" t="s">
        <v>409</v>
      </c>
      <c r="C250" s="179" t="s">
        <v>410</v>
      </c>
      <c r="D250" s="172" t="s">
        <v>359</v>
      </c>
      <c r="E250" s="173">
        <v>9</v>
      </c>
      <c r="F250" s="174"/>
      <c r="G250" s="175">
        <f>ROUND(E250*F250,2)</f>
        <v>0</v>
      </c>
      <c r="H250" s="174"/>
      <c r="I250" s="175">
        <f>ROUND(E250*H250,2)</f>
        <v>0</v>
      </c>
      <c r="J250" s="174"/>
      <c r="K250" s="175">
        <f>ROUND(E250*J250,2)</f>
        <v>0</v>
      </c>
      <c r="L250" s="175">
        <v>21</v>
      </c>
      <c r="M250" s="175">
        <f>G250*(1+L250/100)</f>
        <v>0</v>
      </c>
      <c r="N250" s="173">
        <v>2.2089799999999999</v>
      </c>
      <c r="O250" s="173">
        <f>ROUND(E250*N250,2)</f>
        <v>19.88</v>
      </c>
      <c r="P250" s="173">
        <v>0</v>
      </c>
      <c r="Q250" s="173">
        <f>ROUND(E250*P250,2)</f>
        <v>0</v>
      </c>
      <c r="R250" s="175" t="s">
        <v>284</v>
      </c>
      <c r="S250" s="175" t="s">
        <v>114</v>
      </c>
      <c r="T250" s="176" t="s">
        <v>114</v>
      </c>
      <c r="U250" s="161">
        <v>21.29</v>
      </c>
      <c r="V250" s="161">
        <f>ROUND(E250*U250,2)</f>
        <v>191.61</v>
      </c>
      <c r="W250" s="161"/>
      <c r="X250" s="161" t="s">
        <v>159</v>
      </c>
      <c r="Y250" s="151"/>
      <c r="Z250" s="151"/>
      <c r="AA250" s="151"/>
      <c r="AB250" s="151"/>
      <c r="AC250" s="151"/>
      <c r="AD250" s="151"/>
      <c r="AE250" s="151"/>
      <c r="AF250" s="151"/>
      <c r="AG250" s="151" t="s">
        <v>300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278" t="s">
        <v>411</v>
      </c>
      <c r="D251" s="279"/>
      <c r="E251" s="279"/>
      <c r="F251" s="279"/>
      <c r="G251" s="279"/>
      <c r="H251" s="161"/>
      <c r="I251" s="161"/>
      <c r="J251" s="161"/>
      <c r="K251" s="161"/>
      <c r="L251" s="161"/>
      <c r="M251" s="161"/>
      <c r="N251" s="160"/>
      <c r="O251" s="160"/>
      <c r="P251" s="160"/>
      <c r="Q251" s="160"/>
      <c r="R251" s="161"/>
      <c r="S251" s="161"/>
      <c r="T251" s="161"/>
      <c r="U251" s="161"/>
      <c r="V251" s="161"/>
      <c r="W251" s="161"/>
      <c r="X251" s="16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162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92" t="s">
        <v>412</v>
      </c>
      <c r="D252" s="183"/>
      <c r="E252" s="184"/>
      <c r="F252" s="161"/>
      <c r="G252" s="161"/>
      <c r="H252" s="161"/>
      <c r="I252" s="161"/>
      <c r="J252" s="161"/>
      <c r="K252" s="161"/>
      <c r="L252" s="161"/>
      <c r="M252" s="161"/>
      <c r="N252" s="160"/>
      <c r="O252" s="160"/>
      <c r="P252" s="160"/>
      <c r="Q252" s="160"/>
      <c r="R252" s="161"/>
      <c r="S252" s="161"/>
      <c r="T252" s="161"/>
      <c r="U252" s="161"/>
      <c r="V252" s="161"/>
      <c r="W252" s="161"/>
      <c r="X252" s="16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164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8"/>
      <c r="B253" s="159"/>
      <c r="C253" s="192" t="s">
        <v>400</v>
      </c>
      <c r="D253" s="183"/>
      <c r="E253" s="184">
        <v>9</v>
      </c>
      <c r="F253" s="161"/>
      <c r="G253" s="161"/>
      <c r="H253" s="161"/>
      <c r="I253" s="161"/>
      <c r="J253" s="161"/>
      <c r="K253" s="161"/>
      <c r="L253" s="161"/>
      <c r="M253" s="161"/>
      <c r="N253" s="160"/>
      <c r="O253" s="160"/>
      <c r="P253" s="160"/>
      <c r="Q253" s="160"/>
      <c r="R253" s="161"/>
      <c r="S253" s="161"/>
      <c r="T253" s="161"/>
      <c r="U253" s="161"/>
      <c r="V253" s="161"/>
      <c r="W253" s="161"/>
      <c r="X253" s="16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164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70">
        <v>57</v>
      </c>
      <c r="B254" s="171" t="s">
        <v>413</v>
      </c>
      <c r="C254" s="179" t="s">
        <v>414</v>
      </c>
      <c r="D254" s="172" t="s">
        <v>359</v>
      </c>
      <c r="E254" s="173">
        <v>9</v>
      </c>
      <c r="F254" s="174"/>
      <c r="G254" s="175">
        <f>ROUND(E254*F254,2)</f>
        <v>0</v>
      </c>
      <c r="H254" s="174"/>
      <c r="I254" s="175">
        <f>ROUND(E254*H254,2)</f>
        <v>0</v>
      </c>
      <c r="J254" s="174"/>
      <c r="K254" s="175">
        <f>ROUND(E254*J254,2)</f>
        <v>0</v>
      </c>
      <c r="L254" s="175">
        <v>21</v>
      </c>
      <c r="M254" s="175">
        <f>G254*(1+L254/100)</f>
        <v>0</v>
      </c>
      <c r="N254" s="173">
        <v>7.0200000000000002E-3</v>
      </c>
      <c r="O254" s="173">
        <f>ROUND(E254*N254,2)</f>
        <v>0.06</v>
      </c>
      <c r="P254" s="173">
        <v>0</v>
      </c>
      <c r="Q254" s="173">
        <f>ROUND(E254*P254,2)</f>
        <v>0</v>
      </c>
      <c r="R254" s="175" t="s">
        <v>284</v>
      </c>
      <c r="S254" s="175" t="s">
        <v>114</v>
      </c>
      <c r="T254" s="176" t="s">
        <v>114</v>
      </c>
      <c r="U254" s="161">
        <v>1.69</v>
      </c>
      <c r="V254" s="161">
        <f>ROUND(E254*U254,2)</f>
        <v>15.21</v>
      </c>
      <c r="W254" s="161"/>
      <c r="X254" s="161" t="s">
        <v>159</v>
      </c>
      <c r="Y254" s="151"/>
      <c r="Z254" s="151"/>
      <c r="AA254" s="151"/>
      <c r="AB254" s="151"/>
      <c r="AC254" s="151"/>
      <c r="AD254" s="151"/>
      <c r="AE254" s="151"/>
      <c r="AF254" s="151"/>
      <c r="AG254" s="151" t="s">
        <v>160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92" t="s">
        <v>408</v>
      </c>
      <c r="D255" s="183"/>
      <c r="E255" s="184">
        <v>9</v>
      </c>
      <c r="F255" s="161"/>
      <c r="G255" s="161"/>
      <c r="H255" s="161"/>
      <c r="I255" s="161"/>
      <c r="J255" s="161"/>
      <c r="K255" s="161"/>
      <c r="L255" s="161"/>
      <c r="M255" s="161"/>
      <c r="N255" s="160"/>
      <c r="O255" s="160"/>
      <c r="P255" s="160"/>
      <c r="Q255" s="160"/>
      <c r="R255" s="161"/>
      <c r="S255" s="161"/>
      <c r="T255" s="161"/>
      <c r="U255" s="161"/>
      <c r="V255" s="161"/>
      <c r="W255" s="161"/>
      <c r="X255" s="16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164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ht="15.75" customHeight="1" outlineLevel="1" x14ac:dyDescent="0.2">
      <c r="A256" s="202"/>
      <c r="B256" s="206" t="s">
        <v>527</v>
      </c>
      <c r="C256" s="207" t="s">
        <v>528</v>
      </c>
      <c r="D256" s="208" t="s">
        <v>171</v>
      </c>
      <c r="E256" s="209">
        <v>7</v>
      </c>
      <c r="F256" s="211"/>
      <c r="G256" s="175">
        <f>ROUND(E256*F256,2)</f>
        <v>0</v>
      </c>
      <c r="H256" s="210">
        <v>703.14</v>
      </c>
      <c r="I256" s="210">
        <v>29883.45</v>
      </c>
      <c r="J256" s="210">
        <v>2481.86</v>
      </c>
      <c r="K256" s="210">
        <v>105479.05</v>
      </c>
      <c r="L256" s="210">
        <v>21</v>
      </c>
      <c r="M256" s="210">
        <v>163788.625</v>
      </c>
      <c r="N256" s="209">
        <v>0.58716999999999997</v>
      </c>
      <c r="O256" s="209">
        <v>24.954725</v>
      </c>
      <c r="P256" s="209">
        <v>0</v>
      </c>
      <c r="Q256" s="209">
        <v>0</v>
      </c>
      <c r="R256" s="210"/>
      <c r="S256" s="210" t="s">
        <v>114</v>
      </c>
      <c r="T256" s="201" t="s">
        <v>114</v>
      </c>
      <c r="U256" s="161"/>
      <c r="V256" s="161"/>
      <c r="W256" s="161"/>
      <c r="X256" s="161"/>
      <c r="Y256" s="151"/>
      <c r="Z256" s="151"/>
      <c r="AA256" s="151"/>
      <c r="AB256" s="151"/>
      <c r="AC256" s="151"/>
      <c r="AD256" s="151"/>
      <c r="AE256" s="151"/>
      <c r="AF256" s="151"/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192" t="s">
        <v>529</v>
      </c>
      <c r="D257" s="183"/>
      <c r="E257" s="184"/>
      <c r="F257" s="161"/>
      <c r="G257" s="161"/>
      <c r="H257" s="161"/>
      <c r="I257" s="161"/>
      <c r="J257" s="161"/>
      <c r="K257" s="161"/>
      <c r="L257" s="161"/>
      <c r="M257" s="161"/>
      <c r="N257" s="160"/>
      <c r="O257" s="160"/>
      <c r="P257" s="160"/>
      <c r="Q257" s="160"/>
      <c r="R257" s="161"/>
      <c r="S257" s="161"/>
      <c r="T257" s="161"/>
      <c r="U257" s="161"/>
      <c r="V257" s="161"/>
      <c r="W257" s="161"/>
      <c r="X257" s="161"/>
      <c r="Y257" s="151"/>
      <c r="Z257" s="151"/>
      <c r="AA257" s="151"/>
      <c r="AB257" s="151"/>
      <c r="AC257" s="151"/>
      <c r="AD257" s="151"/>
      <c r="AE257" s="151"/>
      <c r="AF257" s="151"/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192" t="s">
        <v>530</v>
      </c>
      <c r="D258" s="183"/>
      <c r="E258" s="184">
        <v>7</v>
      </c>
      <c r="F258" s="161"/>
      <c r="G258" s="161"/>
      <c r="H258" s="161"/>
      <c r="I258" s="161"/>
      <c r="J258" s="161"/>
      <c r="K258" s="161"/>
      <c r="L258" s="161"/>
      <c r="M258" s="161"/>
      <c r="N258" s="160"/>
      <c r="O258" s="160"/>
      <c r="P258" s="160"/>
      <c r="Q258" s="160"/>
      <c r="R258" s="161"/>
      <c r="S258" s="161"/>
      <c r="T258" s="161"/>
      <c r="U258" s="161"/>
      <c r="V258" s="161"/>
      <c r="W258" s="161"/>
      <c r="X258" s="161"/>
      <c r="Y258" s="151"/>
      <c r="Z258" s="151"/>
      <c r="AA258" s="151"/>
      <c r="AB258" s="151"/>
      <c r="AC258" s="151"/>
      <c r="AD258" s="151"/>
      <c r="AE258" s="151"/>
      <c r="AF258" s="151"/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ht="22.5" outlineLevel="1" x14ac:dyDescent="0.2">
      <c r="A259" s="170">
        <v>58</v>
      </c>
      <c r="B259" s="171" t="s">
        <v>415</v>
      </c>
      <c r="C259" s="179" t="s">
        <v>416</v>
      </c>
      <c r="D259" s="172" t="s">
        <v>171</v>
      </c>
      <c r="E259" s="173">
        <v>7</v>
      </c>
      <c r="F259" s="174"/>
      <c r="G259" s="175">
        <f>ROUND(E259*F259,2)</f>
        <v>0</v>
      </c>
      <c r="H259" s="174"/>
      <c r="I259" s="175">
        <f>ROUND(E259*H259,2)</f>
        <v>0</v>
      </c>
      <c r="J259" s="174"/>
      <c r="K259" s="175">
        <f>ROUND(E259*J259,2)</f>
        <v>0</v>
      </c>
      <c r="L259" s="175">
        <v>21</v>
      </c>
      <c r="M259" s="175">
        <f>G259*(1+L259/100)</f>
        <v>0</v>
      </c>
      <c r="N259" s="173">
        <v>0.1046</v>
      </c>
      <c r="O259" s="173">
        <f>ROUND(E259*N259,2)</f>
        <v>0.73</v>
      </c>
      <c r="P259" s="173">
        <v>0</v>
      </c>
      <c r="Q259" s="173">
        <f>ROUND(E259*P259,2)</f>
        <v>0</v>
      </c>
      <c r="R259" s="175" t="s">
        <v>264</v>
      </c>
      <c r="S259" s="175" t="s">
        <v>114</v>
      </c>
      <c r="T259" s="176" t="s">
        <v>114</v>
      </c>
      <c r="U259" s="161">
        <v>0</v>
      </c>
      <c r="V259" s="161">
        <f>ROUND(E259*U259,2)</f>
        <v>0</v>
      </c>
      <c r="W259" s="161"/>
      <c r="X259" s="161" t="s">
        <v>265</v>
      </c>
      <c r="Y259" s="151"/>
      <c r="Z259" s="151"/>
      <c r="AA259" s="151"/>
      <c r="AB259" s="151"/>
      <c r="AC259" s="151"/>
      <c r="AD259" s="151"/>
      <c r="AE259" s="151"/>
      <c r="AF259" s="151"/>
      <c r="AG259" s="151" t="s">
        <v>417</v>
      </c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192" t="s">
        <v>380</v>
      </c>
      <c r="D260" s="183"/>
      <c r="E260" s="184">
        <v>7</v>
      </c>
      <c r="F260" s="161"/>
      <c r="G260" s="161"/>
      <c r="H260" s="161"/>
      <c r="I260" s="161"/>
      <c r="J260" s="161"/>
      <c r="K260" s="161"/>
      <c r="L260" s="161"/>
      <c r="M260" s="161"/>
      <c r="N260" s="160"/>
      <c r="O260" s="160"/>
      <c r="P260" s="160"/>
      <c r="Q260" s="160"/>
      <c r="R260" s="161"/>
      <c r="S260" s="161"/>
      <c r="T260" s="161"/>
      <c r="U260" s="161"/>
      <c r="V260" s="161"/>
      <c r="W260" s="161"/>
      <c r="X260" s="16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164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ht="22.5" outlineLevel="1" x14ac:dyDescent="0.2">
      <c r="A261" s="170">
        <v>59</v>
      </c>
      <c r="B261" s="171" t="s">
        <v>418</v>
      </c>
      <c r="C261" s="179" t="s">
        <v>419</v>
      </c>
      <c r="D261" s="172" t="s">
        <v>359</v>
      </c>
      <c r="E261" s="173">
        <v>1</v>
      </c>
      <c r="F261" s="174"/>
      <c r="G261" s="175">
        <f>ROUND(E261*F261,2)</f>
        <v>0</v>
      </c>
      <c r="H261" s="174"/>
      <c r="I261" s="175">
        <f>ROUND(E261*H261,2)</f>
        <v>0</v>
      </c>
      <c r="J261" s="174"/>
      <c r="K261" s="175">
        <f>ROUND(E261*J261,2)</f>
        <v>0</v>
      </c>
      <c r="L261" s="175">
        <v>21</v>
      </c>
      <c r="M261" s="175">
        <f>G261*(1+L261/100)</f>
        <v>0</v>
      </c>
      <c r="N261" s="173">
        <v>1.5E-3</v>
      </c>
      <c r="O261" s="173">
        <f>ROUND(E261*N261,2)</f>
        <v>0</v>
      </c>
      <c r="P261" s="173">
        <v>0</v>
      </c>
      <c r="Q261" s="173">
        <f>ROUND(E261*P261,2)</f>
        <v>0</v>
      </c>
      <c r="R261" s="175" t="s">
        <v>264</v>
      </c>
      <c r="S261" s="175" t="s">
        <v>114</v>
      </c>
      <c r="T261" s="176" t="s">
        <v>114</v>
      </c>
      <c r="U261" s="161">
        <v>0</v>
      </c>
      <c r="V261" s="161">
        <f>ROUND(E261*U261,2)</f>
        <v>0</v>
      </c>
      <c r="W261" s="161"/>
      <c r="X261" s="161" t="s">
        <v>265</v>
      </c>
      <c r="Y261" s="151"/>
      <c r="Z261" s="151"/>
      <c r="AA261" s="151"/>
      <c r="AB261" s="151"/>
      <c r="AC261" s="151"/>
      <c r="AD261" s="151"/>
      <c r="AE261" s="151"/>
      <c r="AF261" s="151"/>
      <c r="AG261" s="151" t="s">
        <v>266</v>
      </c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92" t="s">
        <v>420</v>
      </c>
      <c r="D262" s="183"/>
      <c r="E262" s="184">
        <v>1</v>
      </c>
      <c r="F262" s="161"/>
      <c r="G262" s="161"/>
      <c r="H262" s="161"/>
      <c r="I262" s="161"/>
      <c r="J262" s="161"/>
      <c r="K262" s="161"/>
      <c r="L262" s="161"/>
      <c r="M262" s="161"/>
      <c r="N262" s="160"/>
      <c r="O262" s="160"/>
      <c r="P262" s="160"/>
      <c r="Q262" s="160"/>
      <c r="R262" s="161"/>
      <c r="S262" s="161"/>
      <c r="T262" s="161"/>
      <c r="U262" s="161"/>
      <c r="V262" s="161"/>
      <c r="W262" s="161"/>
      <c r="X262" s="16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164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ht="22.5" outlineLevel="1" x14ac:dyDescent="0.2">
      <c r="A263" s="170">
        <v>60</v>
      </c>
      <c r="B263" s="171" t="s">
        <v>421</v>
      </c>
      <c r="C263" s="179" t="s">
        <v>422</v>
      </c>
      <c r="D263" s="172" t="s">
        <v>359</v>
      </c>
      <c r="E263" s="173">
        <v>27</v>
      </c>
      <c r="F263" s="174"/>
      <c r="G263" s="175">
        <f>ROUND(E263*F263,2)</f>
        <v>0</v>
      </c>
      <c r="H263" s="174"/>
      <c r="I263" s="175">
        <f>ROUND(E263*H263,2)</f>
        <v>0</v>
      </c>
      <c r="J263" s="174"/>
      <c r="K263" s="175">
        <f>ROUND(E263*J263,2)</f>
        <v>0</v>
      </c>
      <c r="L263" s="175">
        <v>21</v>
      </c>
      <c r="M263" s="175">
        <f>G263*(1+L263/100)</f>
        <v>0</v>
      </c>
      <c r="N263" s="173">
        <v>4.3799999999999999E-2</v>
      </c>
      <c r="O263" s="173">
        <f>ROUND(E263*N263,2)</f>
        <v>1.18</v>
      </c>
      <c r="P263" s="173">
        <v>0</v>
      </c>
      <c r="Q263" s="173">
        <f>ROUND(E263*P263,2)</f>
        <v>0</v>
      </c>
      <c r="R263" s="175" t="s">
        <v>264</v>
      </c>
      <c r="S263" s="175" t="s">
        <v>114</v>
      </c>
      <c r="T263" s="176" t="s">
        <v>114</v>
      </c>
      <c r="U263" s="161">
        <v>0</v>
      </c>
      <c r="V263" s="161">
        <f>ROUND(E263*U263,2)</f>
        <v>0</v>
      </c>
      <c r="W263" s="161"/>
      <c r="X263" s="161" t="s">
        <v>265</v>
      </c>
      <c r="Y263" s="151"/>
      <c r="Z263" s="151"/>
      <c r="AA263" s="151"/>
      <c r="AB263" s="151"/>
      <c r="AC263" s="151"/>
      <c r="AD263" s="151"/>
      <c r="AE263" s="151"/>
      <c r="AF263" s="151"/>
      <c r="AG263" s="151" t="s">
        <v>266</v>
      </c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8"/>
      <c r="B264" s="159"/>
      <c r="C264" s="192" t="s">
        <v>423</v>
      </c>
      <c r="D264" s="183"/>
      <c r="E264" s="184"/>
      <c r="F264" s="161"/>
      <c r="G264" s="161"/>
      <c r="H264" s="161"/>
      <c r="I264" s="161"/>
      <c r="J264" s="161"/>
      <c r="K264" s="161"/>
      <c r="L264" s="161"/>
      <c r="M264" s="161"/>
      <c r="N264" s="160"/>
      <c r="O264" s="160"/>
      <c r="P264" s="160"/>
      <c r="Q264" s="160"/>
      <c r="R264" s="161"/>
      <c r="S264" s="161"/>
      <c r="T264" s="161"/>
      <c r="U264" s="161"/>
      <c r="V264" s="161"/>
      <c r="W264" s="161"/>
      <c r="X264" s="16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164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192" t="s">
        <v>424</v>
      </c>
      <c r="D265" s="183"/>
      <c r="E265" s="184">
        <v>27</v>
      </c>
      <c r="F265" s="161"/>
      <c r="G265" s="161"/>
      <c r="H265" s="161"/>
      <c r="I265" s="161"/>
      <c r="J265" s="161"/>
      <c r="K265" s="161"/>
      <c r="L265" s="161"/>
      <c r="M265" s="161"/>
      <c r="N265" s="160"/>
      <c r="O265" s="160"/>
      <c r="P265" s="160"/>
      <c r="Q265" s="160"/>
      <c r="R265" s="161"/>
      <c r="S265" s="161"/>
      <c r="T265" s="161"/>
      <c r="U265" s="161"/>
      <c r="V265" s="161"/>
      <c r="W265" s="161"/>
      <c r="X265" s="16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164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70">
        <v>61</v>
      </c>
      <c r="B266" s="171" t="s">
        <v>425</v>
      </c>
      <c r="C266" s="179" t="s">
        <v>426</v>
      </c>
      <c r="D266" s="172" t="s">
        <v>359</v>
      </c>
      <c r="E266" s="173">
        <v>10</v>
      </c>
      <c r="F266" s="174"/>
      <c r="G266" s="175">
        <f>ROUND(E266*F266,2)</f>
        <v>0</v>
      </c>
      <c r="H266" s="174"/>
      <c r="I266" s="175">
        <f>ROUND(E266*H266,2)</f>
        <v>0</v>
      </c>
      <c r="J266" s="174"/>
      <c r="K266" s="175">
        <f>ROUND(E266*J266,2)</f>
        <v>0</v>
      </c>
      <c r="L266" s="175">
        <v>21</v>
      </c>
      <c r="M266" s="175">
        <f>G266*(1+L266/100)</f>
        <v>0</v>
      </c>
      <c r="N266" s="173">
        <v>6.6E-4</v>
      </c>
      <c r="O266" s="173">
        <f>ROUND(E266*N266,2)</f>
        <v>0.01</v>
      </c>
      <c r="P266" s="173">
        <v>0</v>
      </c>
      <c r="Q266" s="173">
        <f>ROUND(E266*P266,2)</f>
        <v>0</v>
      </c>
      <c r="R266" s="175" t="s">
        <v>264</v>
      </c>
      <c r="S266" s="175" t="s">
        <v>114</v>
      </c>
      <c r="T266" s="176" t="s">
        <v>114</v>
      </c>
      <c r="U266" s="161">
        <v>0</v>
      </c>
      <c r="V266" s="161">
        <f>ROUND(E266*U266,2)</f>
        <v>0</v>
      </c>
      <c r="W266" s="161"/>
      <c r="X266" s="161" t="s">
        <v>265</v>
      </c>
      <c r="Y266" s="151"/>
      <c r="Z266" s="151"/>
      <c r="AA266" s="151"/>
      <c r="AB266" s="151"/>
      <c r="AC266" s="151"/>
      <c r="AD266" s="151"/>
      <c r="AE266" s="151"/>
      <c r="AF266" s="151"/>
      <c r="AG266" s="151" t="s">
        <v>266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2" t="s">
        <v>395</v>
      </c>
      <c r="D267" s="183"/>
      <c r="E267" s="184">
        <v>10</v>
      </c>
      <c r="F267" s="161"/>
      <c r="G267" s="161"/>
      <c r="H267" s="161"/>
      <c r="I267" s="161"/>
      <c r="J267" s="161"/>
      <c r="K267" s="161"/>
      <c r="L267" s="161"/>
      <c r="M267" s="161"/>
      <c r="N267" s="160"/>
      <c r="O267" s="160"/>
      <c r="P267" s="160"/>
      <c r="Q267" s="160"/>
      <c r="R267" s="161"/>
      <c r="S267" s="161"/>
      <c r="T267" s="161"/>
      <c r="U267" s="161"/>
      <c r="V267" s="161"/>
      <c r="W267" s="161"/>
      <c r="X267" s="16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164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ht="22.5" outlineLevel="1" x14ac:dyDescent="0.2">
      <c r="A268" s="170">
        <v>62</v>
      </c>
      <c r="B268" s="171" t="s">
        <v>427</v>
      </c>
      <c r="C268" s="179" t="s">
        <v>428</v>
      </c>
      <c r="D268" s="172" t="s">
        <v>359</v>
      </c>
      <c r="E268" s="173">
        <v>10</v>
      </c>
      <c r="F268" s="174"/>
      <c r="G268" s="175">
        <f>ROUND(E268*F268,2)</f>
        <v>0</v>
      </c>
      <c r="H268" s="174"/>
      <c r="I268" s="175">
        <f>ROUND(E268*H268,2)</f>
        <v>0</v>
      </c>
      <c r="J268" s="174"/>
      <c r="K268" s="175">
        <f>ROUND(E268*J268,2)</f>
        <v>0</v>
      </c>
      <c r="L268" s="175">
        <v>21</v>
      </c>
      <c r="M268" s="175">
        <f>G268*(1+L268/100)</f>
        <v>0</v>
      </c>
      <c r="N268" s="173">
        <v>3.6700000000000001E-3</v>
      </c>
      <c r="O268" s="173">
        <f>ROUND(E268*N268,2)</f>
        <v>0.04</v>
      </c>
      <c r="P268" s="173">
        <v>0</v>
      </c>
      <c r="Q268" s="173">
        <f>ROUND(E268*P268,2)</f>
        <v>0</v>
      </c>
      <c r="R268" s="175" t="s">
        <v>264</v>
      </c>
      <c r="S268" s="175" t="s">
        <v>114</v>
      </c>
      <c r="T268" s="176" t="s">
        <v>114</v>
      </c>
      <c r="U268" s="161">
        <v>0</v>
      </c>
      <c r="V268" s="161">
        <f>ROUND(E268*U268,2)</f>
        <v>0</v>
      </c>
      <c r="W268" s="161"/>
      <c r="X268" s="161" t="s">
        <v>265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266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2" t="s">
        <v>429</v>
      </c>
      <c r="D269" s="183"/>
      <c r="E269" s="184">
        <v>10</v>
      </c>
      <c r="F269" s="161"/>
      <c r="G269" s="161"/>
      <c r="H269" s="161"/>
      <c r="I269" s="161"/>
      <c r="J269" s="161"/>
      <c r="K269" s="161"/>
      <c r="L269" s="161"/>
      <c r="M269" s="161"/>
      <c r="N269" s="160"/>
      <c r="O269" s="160"/>
      <c r="P269" s="160"/>
      <c r="Q269" s="160"/>
      <c r="R269" s="161"/>
      <c r="S269" s="161"/>
      <c r="T269" s="161"/>
      <c r="U269" s="161"/>
      <c r="V269" s="161"/>
      <c r="W269" s="161"/>
      <c r="X269" s="16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164</v>
      </c>
      <c r="AH269" s="151">
        <v>5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70">
        <v>63</v>
      </c>
      <c r="B270" s="171" t="s">
        <v>430</v>
      </c>
      <c r="C270" s="179" t="s">
        <v>431</v>
      </c>
      <c r="D270" s="172" t="s">
        <v>359</v>
      </c>
      <c r="E270" s="173">
        <v>12</v>
      </c>
      <c r="F270" s="174"/>
      <c r="G270" s="175">
        <f>ROUND(E270*F270,2)</f>
        <v>0</v>
      </c>
      <c r="H270" s="174"/>
      <c r="I270" s="175">
        <f>ROUND(E270*H270,2)</f>
        <v>0</v>
      </c>
      <c r="J270" s="174"/>
      <c r="K270" s="175">
        <f>ROUND(E270*J270,2)</f>
        <v>0</v>
      </c>
      <c r="L270" s="175">
        <v>21</v>
      </c>
      <c r="M270" s="175">
        <f>G270*(1+L270/100)</f>
        <v>0</v>
      </c>
      <c r="N270" s="173">
        <v>2.5000000000000001E-4</v>
      </c>
      <c r="O270" s="173">
        <f>ROUND(E270*N270,2)</f>
        <v>0</v>
      </c>
      <c r="P270" s="173">
        <v>0</v>
      </c>
      <c r="Q270" s="173">
        <f>ROUND(E270*P270,2)</f>
        <v>0</v>
      </c>
      <c r="R270" s="175" t="s">
        <v>264</v>
      </c>
      <c r="S270" s="175" t="s">
        <v>114</v>
      </c>
      <c r="T270" s="176" t="s">
        <v>114</v>
      </c>
      <c r="U270" s="161">
        <v>0</v>
      </c>
      <c r="V270" s="161">
        <f>ROUND(E270*U270,2)</f>
        <v>0</v>
      </c>
      <c r="W270" s="161"/>
      <c r="X270" s="161" t="s">
        <v>265</v>
      </c>
      <c r="Y270" s="151"/>
      <c r="Z270" s="151"/>
      <c r="AA270" s="151"/>
      <c r="AB270" s="151"/>
      <c r="AC270" s="151"/>
      <c r="AD270" s="151"/>
      <c r="AE270" s="151"/>
      <c r="AF270" s="151"/>
      <c r="AG270" s="151" t="s">
        <v>417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92" t="s">
        <v>432</v>
      </c>
      <c r="D271" s="183"/>
      <c r="E271" s="184">
        <v>12</v>
      </c>
      <c r="F271" s="161"/>
      <c r="G271" s="161"/>
      <c r="H271" s="161"/>
      <c r="I271" s="161"/>
      <c r="J271" s="161"/>
      <c r="K271" s="161"/>
      <c r="L271" s="161"/>
      <c r="M271" s="161"/>
      <c r="N271" s="160"/>
      <c r="O271" s="160"/>
      <c r="P271" s="160"/>
      <c r="Q271" s="160"/>
      <c r="R271" s="161"/>
      <c r="S271" s="161"/>
      <c r="T271" s="161"/>
      <c r="U271" s="161"/>
      <c r="V271" s="161"/>
      <c r="W271" s="161"/>
      <c r="X271" s="16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164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70">
        <v>64</v>
      </c>
      <c r="B272" s="171" t="s">
        <v>433</v>
      </c>
      <c r="C272" s="179" t="s">
        <v>434</v>
      </c>
      <c r="D272" s="172" t="s">
        <v>359</v>
      </c>
      <c r="E272" s="173">
        <v>9</v>
      </c>
      <c r="F272" s="174"/>
      <c r="G272" s="175">
        <f>ROUND(E272*F272,2)</f>
        <v>0</v>
      </c>
      <c r="H272" s="174"/>
      <c r="I272" s="175">
        <f>ROUND(E272*H272,2)</f>
        <v>0</v>
      </c>
      <c r="J272" s="174"/>
      <c r="K272" s="175">
        <f>ROUND(E272*J272,2)</f>
        <v>0</v>
      </c>
      <c r="L272" s="175">
        <v>21</v>
      </c>
      <c r="M272" s="175">
        <f>G272*(1+L272/100)</f>
        <v>0</v>
      </c>
      <c r="N272" s="173">
        <v>0.16500000000000001</v>
      </c>
      <c r="O272" s="173">
        <f>ROUND(E272*N272,2)</f>
        <v>1.49</v>
      </c>
      <c r="P272" s="173">
        <v>0</v>
      </c>
      <c r="Q272" s="173">
        <f>ROUND(E272*P272,2)</f>
        <v>0</v>
      </c>
      <c r="R272" s="175" t="s">
        <v>264</v>
      </c>
      <c r="S272" s="175" t="s">
        <v>114</v>
      </c>
      <c r="T272" s="176" t="s">
        <v>114</v>
      </c>
      <c r="U272" s="161">
        <v>0</v>
      </c>
      <c r="V272" s="161">
        <f>ROUND(E272*U272,2)</f>
        <v>0</v>
      </c>
      <c r="W272" s="161"/>
      <c r="X272" s="161" t="s">
        <v>265</v>
      </c>
      <c r="Y272" s="151"/>
      <c r="Z272" s="151"/>
      <c r="AA272" s="151"/>
      <c r="AB272" s="151"/>
      <c r="AC272" s="151"/>
      <c r="AD272" s="151"/>
      <c r="AE272" s="151"/>
      <c r="AF272" s="151"/>
      <c r="AG272" s="151" t="s">
        <v>266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92" t="s">
        <v>435</v>
      </c>
      <c r="D273" s="183"/>
      <c r="E273" s="184">
        <v>9</v>
      </c>
      <c r="F273" s="161"/>
      <c r="G273" s="161"/>
      <c r="H273" s="161"/>
      <c r="I273" s="161"/>
      <c r="J273" s="161"/>
      <c r="K273" s="161"/>
      <c r="L273" s="161"/>
      <c r="M273" s="161"/>
      <c r="N273" s="160"/>
      <c r="O273" s="160"/>
      <c r="P273" s="160"/>
      <c r="Q273" s="160"/>
      <c r="R273" s="161"/>
      <c r="S273" s="161"/>
      <c r="T273" s="161"/>
      <c r="U273" s="161"/>
      <c r="V273" s="161"/>
      <c r="W273" s="161"/>
      <c r="X273" s="161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164</v>
      </c>
      <c r="AH273" s="151">
        <v>5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70">
        <v>65</v>
      </c>
      <c r="B274" s="171" t="s">
        <v>436</v>
      </c>
      <c r="C274" s="179" t="s">
        <v>437</v>
      </c>
      <c r="D274" s="172" t="s">
        <v>359</v>
      </c>
      <c r="E274" s="173">
        <v>2</v>
      </c>
      <c r="F274" s="174"/>
      <c r="G274" s="175">
        <f>ROUND(E274*F274,2)</f>
        <v>0</v>
      </c>
      <c r="H274" s="174"/>
      <c r="I274" s="175">
        <f>ROUND(E274*H274,2)</f>
        <v>0</v>
      </c>
      <c r="J274" s="174"/>
      <c r="K274" s="175">
        <f>ROUND(E274*J274,2)</f>
        <v>0</v>
      </c>
      <c r="L274" s="175">
        <v>21</v>
      </c>
      <c r="M274" s="175">
        <f>G274*(1+L274/100)</f>
        <v>0</v>
      </c>
      <c r="N274" s="173">
        <v>5.0999999999999997E-2</v>
      </c>
      <c r="O274" s="173">
        <f>ROUND(E274*N274,2)</f>
        <v>0.1</v>
      </c>
      <c r="P274" s="173">
        <v>0</v>
      </c>
      <c r="Q274" s="173">
        <f>ROUND(E274*P274,2)</f>
        <v>0</v>
      </c>
      <c r="R274" s="175" t="s">
        <v>264</v>
      </c>
      <c r="S274" s="175" t="s">
        <v>114</v>
      </c>
      <c r="T274" s="176" t="s">
        <v>114</v>
      </c>
      <c r="U274" s="161">
        <v>0</v>
      </c>
      <c r="V274" s="161">
        <f>ROUND(E274*U274,2)</f>
        <v>0</v>
      </c>
      <c r="W274" s="161"/>
      <c r="X274" s="161" t="s">
        <v>265</v>
      </c>
      <c r="Y274" s="151"/>
      <c r="Z274" s="151"/>
      <c r="AA274" s="151"/>
      <c r="AB274" s="151"/>
      <c r="AC274" s="151"/>
      <c r="AD274" s="151"/>
      <c r="AE274" s="151"/>
      <c r="AF274" s="151"/>
      <c r="AG274" s="151" t="s">
        <v>266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192" t="s">
        <v>438</v>
      </c>
      <c r="D275" s="183"/>
      <c r="E275" s="184">
        <v>2</v>
      </c>
      <c r="F275" s="161"/>
      <c r="G275" s="161"/>
      <c r="H275" s="161"/>
      <c r="I275" s="161"/>
      <c r="J275" s="161"/>
      <c r="K275" s="161"/>
      <c r="L275" s="161"/>
      <c r="M275" s="161"/>
      <c r="N275" s="160"/>
      <c r="O275" s="160"/>
      <c r="P275" s="160"/>
      <c r="Q275" s="160"/>
      <c r="R275" s="161"/>
      <c r="S275" s="161"/>
      <c r="T275" s="161"/>
      <c r="U275" s="161"/>
      <c r="V275" s="161"/>
      <c r="W275" s="161"/>
      <c r="X275" s="16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164</v>
      </c>
      <c r="AH275" s="151">
        <v>0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70">
        <v>66</v>
      </c>
      <c r="B276" s="171" t="s">
        <v>439</v>
      </c>
      <c r="C276" s="179" t="s">
        <v>440</v>
      </c>
      <c r="D276" s="172" t="s">
        <v>359</v>
      </c>
      <c r="E276" s="173">
        <v>8</v>
      </c>
      <c r="F276" s="174"/>
      <c r="G276" s="175">
        <f>ROUND(E276*F276,2)</f>
        <v>0</v>
      </c>
      <c r="H276" s="174"/>
      <c r="I276" s="175">
        <f>ROUND(E276*H276,2)</f>
        <v>0</v>
      </c>
      <c r="J276" s="174"/>
      <c r="K276" s="175">
        <f>ROUND(E276*J276,2)</f>
        <v>0</v>
      </c>
      <c r="L276" s="175">
        <v>21</v>
      </c>
      <c r="M276" s="175">
        <f>G276*(1+L276/100)</f>
        <v>0</v>
      </c>
      <c r="N276" s="173">
        <v>0.08</v>
      </c>
      <c r="O276" s="173">
        <f>ROUND(E276*N276,2)</f>
        <v>0.64</v>
      </c>
      <c r="P276" s="173">
        <v>0</v>
      </c>
      <c r="Q276" s="173">
        <f>ROUND(E276*P276,2)</f>
        <v>0</v>
      </c>
      <c r="R276" s="175" t="s">
        <v>264</v>
      </c>
      <c r="S276" s="175" t="s">
        <v>114</v>
      </c>
      <c r="T276" s="176" t="s">
        <v>114</v>
      </c>
      <c r="U276" s="161">
        <v>0</v>
      </c>
      <c r="V276" s="161">
        <f>ROUND(E276*U276,2)</f>
        <v>0</v>
      </c>
      <c r="W276" s="161"/>
      <c r="X276" s="161" t="s">
        <v>265</v>
      </c>
      <c r="Y276" s="151"/>
      <c r="Z276" s="151"/>
      <c r="AA276" s="151"/>
      <c r="AB276" s="151"/>
      <c r="AC276" s="151"/>
      <c r="AD276" s="151"/>
      <c r="AE276" s="151"/>
      <c r="AF276" s="151"/>
      <c r="AG276" s="151" t="s">
        <v>441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8"/>
      <c r="B277" s="159"/>
      <c r="C277" s="192" t="s">
        <v>442</v>
      </c>
      <c r="D277" s="183"/>
      <c r="E277" s="184">
        <v>8</v>
      </c>
      <c r="F277" s="161"/>
      <c r="G277" s="161"/>
      <c r="H277" s="161"/>
      <c r="I277" s="161"/>
      <c r="J277" s="161"/>
      <c r="K277" s="161"/>
      <c r="L277" s="161"/>
      <c r="M277" s="161"/>
      <c r="N277" s="160"/>
      <c r="O277" s="160"/>
      <c r="P277" s="160"/>
      <c r="Q277" s="160"/>
      <c r="R277" s="161"/>
      <c r="S277" s="161"/>
      <c r="T277" s="161"/>
      <c r="U277" s="161"/>
      <c r="V277" s="161"/>
      <c r="W277" s="161"/>
      <c r="X277" s="161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164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70">
        <v>67</v>
      </c>
      <c r="B278" s="171" t="s">
        <v>443</v>
      </c>
      <c r="C278" s="179" t="s">
        <v>444</v>
      </c>
      <c r="D278" s="172" t="s">
        <v>359</v>
      </c>
      <c r="E278" s="173">
        <v>17</v>
      </c>
      <c r="F278" s="174"/>
      <c r="G278" s="175">
        <f>ROUND(E278*F278,2)</f>
        <v>0</v>
      </c>
      <c r="H278" s="174"/>
      <c r="I278" s="175">
        <f>ROUND(E278*H278,2)</f>
        <v>0</v>
      </c>
      <c r="J278" s="174"/>
      <c r="K278" s="175">
        <f>ROUND(E278*J278,2)</f>
        <v>0</v>
      </c>
      <c r="L278" s="175">
        <v>21</v>
      </c>
      <c r="M278" s="175">
        <f>G278*(1+L278/100)</f>
        <v>0</v>
      </c>
      <c r="N278" s="173">
        <v>6.8000000000000005E-2</v>
      </c>
      <c r="O278" s="173">
        <f>ROUND(E278*N278,2)</f>
        <v>1.1599999999999999</v>
      </c>
      <c r="P278" s="173">
        <v>0</v>
      </c>
      <c r="Q278" s="173">
        <f>ROUND(E278*P278,2)</f>
        <v>0</v>
      </c>
      <c r="R278" s="175" t="s">
        <v>264</v>
      </c>
      <c r="S278" s="175" t="s">
        <v>114</v>
      </c>
      <c r="T278" s="176" t="s">
        <v>114</v>
      </c>
      <c r="U278" s="161">
        <v>0</v>
      </c>
      <c r="V278" s="161">
        <f>ROUND(E278*U278,2)</f>
        <v>0</v>
      </c>
      <c r="W278" s="161"/>
      <c r="X278" s="161" t="s">
        <v>265</v>
      </c>
      <c r="Y278" s="151"/>
      <c r="Z278" s="151"/>
      <c r="AA278" s="151"/>
      <c r="AB278" s="151"/>
      <c r="AC278" s="151"/>
      <c r="AD278" s="151"/>
      <c r="AE278" s="151"/>
      <c r="AF278" s="151"/>
      <c r="AG278" s="151" t="s">
        <v>266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92" t="s">
        <v>445</v>
      </c>
      <c r="D279" s="183"/>
      <c r="E279" s="184">
        <v>17</v>
      </c>
      <c r="F279" s="161"/>
      <c r="G279" s="161"/>
      <c r="H279" s="161"/>
      <c r="I279" s="161"/>
      <c r="J279" s="161"/>
      <c r="K279" s="161"/>
      <c r="L279" s="161"/>
      <c r="M279" s="161"/>
      <c r="N279" s="160"/>
      <c r="O279" s="160"/>
      <c r="P279" s="160"/>
      <c r="Q279" s="160"/>
      <c r="R279" s="161"/>
      <c r="S279" s="161"/>
      <c r="T279" s="161"/>
      <c r="U279" s="161"/>
      <c r="V279" s="161"/>
      <c r="W279" s="161"/>
      <c r="X279" s="161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164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ht="22.5" outlineLevel="1" x14ac:dyDescent="0.2">
      <c r="A280" s="170">
        <v>68</v>
      </c>
      <c r="B280" s="171" t="s">
        <v>446</v>
      </c>
      <c r="C280" s="179" t="s">
        <v>447</v>
      </c>
      <c r="D280" s="172" t="s">
        <v>359</v>
      </c>
      <c r="E280" s="173">
        <v>9</v>
      </c>
      <c r="F280" s="174"/>
      <c r="G280" s="175">
        <f>ROUND(E280*F280,2)</f>
        <v>0</v>
      </c>
      <c r="H280" s="174"/>
      <c r="I280" s="175">
        <f>ROUND(E280*H280,2)</f>
        <v>0</v>
      </c>
      <c r="J280" s="174"/>
      <c r="K280" s="175">
        <f>ROUND(E280*J280,2)</f>
        <v>0</v>
      </c>
      <c r="L280" s="175">
        <v>21</v>
      </c>
      <c r="M280" s="175">
        <f>G280*(1+L280/100)</f>
        <v>0</v>
      </c>
      <c r="N280" s="173">
        <v>0.58499999999999996</v>
      </c>
      <c r="O280" s="173">
        <f>ROUND(E280*N280,2)</f>
        <v>5.27</v>
      </c>
      <c r="P280" s="173">
        <v>0</v>
      </c>
      <c r="Q280" s="173">
        <f>ROUND(E280*P280,2)</f>
        <v>0</v>
      </c>
      <c r="R280" s="175" t="s">
        <v>264</v>
      </c>
      <c r="S280" s="175" t="s">
        <v>114</v>
      </c>
      <c r="T280" s="176" t="s">
        <v>114</v>
      </c>
      <c r="U280" s="161">
        <v>0</v>
      </c>
      <c r="V280" s="161">
        <f>ROUND(E280*U280,2)</f>
        <v>0</v>
      </c>
      <c r="W280" s="161"/>
      <c r="X280" s="161" t="s">
        <v>265</v>
      </c>
      <c r="Y280" s="151"/>
      <c r="Z280" s="151"/>
      <c r="AA280" s="151"/>
      <c r="AB280" s="151"/>
      <c r="AC280" s="151"/>
      <c r="AD280" s="151"/>
      <c r="AE280" s="151"/>
      <c r="AF280" s="151"/>
      <c r="AG280" s="151" t="s">
        <v>266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92" t="s">
        <v>408</v>
      </c>
      <c r="D281" s="183"/>
      <c r="E281" s="184">
        <v>9</v>
      </c>
      <c r="F281" s="161"/>
      <c r="G281" s="161"/>
      <c r="H281" s="161"/>
      <c r="I281" s="161"/>
      <c r="J281" s="161"/>
      <c r="K281" s="161"/>
      <c r="L281" s="161"/>
      <c r="M281" s="161"/>
      <c r="N281" s="160"/>
      <c r="O281" s="160"/>
      <c r="P281" s="160"/>
      <c r="Q281" s="160"/>
      <c r="R281" s="161"/>
      <c r="S281" s="161"/>
      <c r="T281" s="161"/>
      <c r="U281" s="161"/>
      <c r="V281" s="161"/>
      <c r="W281" s="161"/>
      <c r="X281" s="161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164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ht="22.5" outlineLevel="1" x14ac:dyDescent="0.2">
      <c r="A282" s="170">
        <v>69</v>
      </c>
      <c r="B282" s="171" t="s">
        <v>448</v>
      </c>
      <c r="C282" s="179" t="s">
        <v>449</v>
      </c>
      <c r="D282" s="172" t="s">
        <v>359</v>
      </c>
      <c r="E282" s="173">
        <v>5</v>
      </c>
      <c r="F282" s="174"/>
      <c r="G282" s="175">
        <f>ROUND(E282*F282,2)</f>
        <v>0</v>
      </c>
      <c r="H282" s="174"/>
      <c r="I282" s="175">
        <f>ROUND(E282*H282,2)</f>
        <v>0</v>
      </c>
      <c r="J282" s="174"/>
      <c r="K282" s="175">
        <f>ROUND(E282*J282,2)</f>
        <v>0</v>
      </c>
      <c r="L282" s="175">
        <v>21</v>
      </c>
      <c r="M282" s="175">
        <f>G282*(1+L282/100)</f>
        <v>0</v>
      </c>
      <c r="N282" s="173">
        <v>0.25</v>
      </c>
      <c r="O282" s="173">
        <f>ROUND(E282*N282,2)</f>
        <v>1.25</v>
      </c>
      <c r="P282" s="173">
        <v>0</v>
      </c>
      <c r="Q282" s="173">
        <f>ROUND(E282*P282,2)</f>
        <v>0</v>
      </c>
      <c r="R282" s="175" t="s">
        <v>264</v>
      </c>
      <c r="S282" s="175" t="s">
        <v>114</v>
      </c>
      <c r="T282" s="176" t="s">
        <v>114</v>
      </c>
      <c r="U282" s="161">
        <v>0</v>
      </c>
      <c r="V282" s="161">
        <f>ROUND(E282*U282,2)</f>
        <v>0</v>
      </c>
      <c r="W282" s="161"/>
      <c r="X282" s="161" t="s">
        <v>265</v>
      </c>
      <c r="Y282" s="151"/>
      <c r="Z282" s="151"/>
      <c r="AA282" s="151"/>
      <c r="AB282" s="151"/>
      <c r="AC282" s="151"/>
      <c r="AD282" s="151"/>
      <c r="AE282" s="151"/>
      <c r="AF282" s="151"/>
      <c r="AG282" s="151" t="s">
        <v>266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92" t="s">
        <v>450</v>
      </c>
      <c r="D283" s="183"/>
      <c r="E283" s="184">
        <v>5</v>
      </c>
      <c r="F283" s="161"/>
      <c r="G283" s="161"/>
      <c r="H283" s="161"/>
      <c r="I283" s="161"/>
      <c r="J283" s="161"/>
      <c r="K283" s="161"/>
      <c r="L283" s="161"/>
      <c r="M283" s="161"/>
      <c r="N283" s="160"/>
      <c r="O283" s="160"/>
      <c r="P283" s="160"/>
      <c r="Q283" s="160"/>
      <c r="R283" s="161"/>
      <c r="S283" s="161"/>
      <c r="T283" s="161"/>
      <c r="U283" s="161"/>
      <c r="V283" s="161"/>
      <c r="W283" s="161"/>
      <c r="X283" s="16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164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ht="22.5" outlineLevel="1" x14ac:dyDescent="0.2">
      <c r="A284" s="170">
        <v>70</v>
      </c>
      <c r="B284" s="171" t="s">
        <v>451</v>
      </c>
      <c r="C284" s="179" t="s">
        <v>452</v>
      </c>
      <c r="D284" s="172" t="s">
        <v>359</v>
      </c>
      <c r="E284" s="173">
        <v>4</v>
      </c>
      <c r="F284" s="174"/>
      <c r="G284" s="175">
        <f>ROUND(E284*F284,2)</f>
        <v>0</v>
      </c>
      <c r="H284" s="174"/>
      <c r="I284" s="175">
        <f>ROUND(E284*H284,2)</f>
        <v>0</v>
      </c>
      <c r="J284" s="174"/>
      <c r="K284" s="175">
        <f>ROUND(E284*J284,2)</f>
        <v>0</v>
      </c>
      <c r="L284" s="175">
        <v>21</v>
      </c>
      <c r="M284" s="175">
        <f>G284*(1+L284/100)</f>
        <v>0</v>
      </c>
      <c r="N284" s="173">
        <v>0.5</v>
      </c>
      <c r="O284" s="173">
        <f>ROUND(E284*N284,2)</f>
        <v>2</v>
      </c>
      <c r="P284" s="173">
        <v>0</v>
      </c>
      <c r="Q284" s="173">
        <f>ROUND(E284*P284,2)</f>
        <v>0</v>
      </c>
      <c r="R284" s="175" t="s">
        <v>264</v>
      </c>
      <c r="S284" s="175" t="s">
        <v>114</v>
      </c>
      <c r="T284" s="176" t="s">
        <v>114</v>
      </c>
      <c r="U284" s="161">
        <v>0</v>
      </c>
      <c r="V284" s="161">
        <f>ROUND(E284*U284,2)</f>
        <v>0</v>
      </c>
      <c r="W284" s="161"/>
      <c r="X284" s="161" t="s">
        <v>265</v>
      </c>
      <c r="Y284" s="151"/>
      <c r="Z284" s="151"/>
      <c r="AA284" s="151"/>
      <c r="AB284" s="151"/>
      <c r="AC284" s="151"/>
      <c r="AD284" s="151"/>
      <c r="AE284" s="151"/>
      <c r="AF284" s="151"/>
      <c r="AG284" s="151" t="s">
        <v>266</v>
      </c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192" t="s">
        <v>453</v>
      </c>
      <c r="D285" s="183"/>
      <c r="E285" s="184">
        <v>4</v>
      </c>
      <c r="F285" s="161"/>
      <c r="G285" s="161"/>
      <c r="H285" s="161"/>
      <c r="I285" s="161"/>
      <c r="J285" s="161"/>
      <c r="K285" s="161"/>
      <c r="L285" s="161"/>
      <c r="M285" s="161"/>
      <c r="N285" s="160"/>
      <c r="O285" s="160"/>
      <c r="P285" s="160"/>
      <c r="Q285" s="160"/>
      <c r="R285" s="161"/>
      <c r="S285" s="161"/>
      <c r="T285" s="161"/>
      <c r="U285" s="161"/>
      <c r="V285" s="161"/>
      <c r="W285" s="161"/>
      <c r="X285" s="161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164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ht="22.5" outlineLevel="1" x14ac:dyDescent="0.2">
      <c r="A286" s="170">
        <v>71</v>
      </c>
      <c r="B286" s="171" t="s">
        <v>454</v>
      </c>
      <c r="C286" s="179" t="s">
        <v>455</v>
      </c>
      <c r="D286" s="172" t="s">
        <v>359</v>
      </c>
      <c r="E286" s="173">
        <v>5</v>
      </c>
      <c r="F286" s="174"/>
      <c r="G286" s="175">
        <f>ROUND(E286*F286,2)</f>
        <v>0</v>
      </c>
      <c r="H286" s="174"/>
      <c r="I286" s="175">
        <f>ROUND(E286*H286,2)</f>
        <v>0</v>
      </c>
      <c r="J286" s="174"/>
      <c r="K286" s="175">
        <f>ROUND(E286*J286,2)</f>
        <v>0</v>
      </c>
      <c r="L286" s="175">
        <v>21</v>
      </c>
      <c r="M286" s="175">
        <f>G286*(1+L286/100)</f>
        <v>0</v>
      </c>
      <c r="N286" s="173">
        <v>1</v>
      </c>
      <c r="O286" s="173">
        <f>ROUND(E286*N286,2)</f>
        <v>5</v>
      </c>
      <c r="P286" s="173">
        <v>0</v>
      </c>
      <c r="Q286" s="173">
        <f>ROUND(E286*P286,2)</f>
        <v>0</v>
      </c>
      <c r="R286" s="175" t="s">
        <v>264</v>
      </c>
      <c r="S286" s="175" t="s">
        <v>114</v>
      </c>
      <c r="T286" s="176" t="s">
        <v>114</v>
      </c>
      <c r="U286" s="161">
        <v>0</v>
      </c>
      <c r="V286" s="161">
        <f>ROUND(E286*U286,2)</f>
        <v>0</v>
      </c>
      <c r="W286" s="161"/>
      <c r="X286" s="161" t="s">
        <v>265</v>
      </c>
      <c r="Y286" s="151"/>
      <c r="Z286" s="151"/>
      <c r="AA286" s="151"/>
      <c r="AB286" s="151"/>
      <c r="AC286" s="151"/>
      <c r="AD286" s="151"/>
      <c r="AE286" s="151"/>
      <c r="AF286" s="151"/>
      <c r="AG286" s="151" t="s">
        <v>266</v>
      </c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192" t="s">
        <v>450</v>
      </c>
      <c r="D287" s="183"/>
      <c r="E287" s="184">
        <v>5</v>
      </c>
      <c r="F287" s="161"/>
      <c r="G287" s="161"/>
      <c r="H287" s="161"/>
      <c r="I287" s="161"/>
      <c r="J287" s="161"/>
      <c r="K287" s="161"/>
      <c r="L287" s="161"/>
      <c r="M287" s="161"/>
      <c r="N287" s="160"/>
      <c r="O287" s="160"/>
      <c r="P287" s="160"/>
      <c r="Q287" s="160"/>
      <c r="R287" s="161"/>
      <c r="S287" s="161"/>
      <c r="T287" s="161"/>
      <c r="U287" s="161"/>
      <c r="V287" s="161"/>
      <c r="W287" s="161"/>
      <c r="X287" s="16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164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ht="22.5" outlineLevel="1" x14ac:dyDescent="0.2">
      <c r="A288" s="170">
        <v>72</v>
      </c>
      <c r="B288" s="171" t="s">
        <v>456</v>
      </c>
      <c r="C288" s="179" t="s">
        <v>457</v>
      </c>
      <c r="D288" s="172" t="s">
        <v>359</v>
      </c>
      <c r="E288" s="173">
        <v>9</v>
      </c>
      <c r="F288" s="174"/>
      <c r="G288" s="175">
        <f>ROUND(E288*F288,2)</f>
        <v>0</v>
      </c>
      <c r="H288" s="174"/>
      <c r="I288" s="175">
        <f>ROUND(E288*H288,2)</f>
        <v>0</v>
      </c>
      <c r="J288" s="174"/>
      <c r="K288" s="175">
        <f>ROUND(E288*J288,2)</f>
        <v>0</v>
      </c>
      <c r="L288" s="175">
        <v>21</v>
      </c>
      <c r="M288" s="175">
        <f>G288*(1+L288/100)</f>
        <v>0</v>
      </c>
      <c r="N288" s="173">
        <v>1.6</v>
      </c>
      <c r="O288" s="173">
        <f>ROUND(E288*N288,2)</f>
        <v>14.4</v>
      </c>
      <c r="P288" s="173">
        <v>0</v>
      </c>
      <c r="Q288" s="173">
        <f>ROUND(E288*P288,2)</f>
        <v>0</v>
      </c>
      <c r="R288" s="175" t="s">
        <v>264</v>
      </c>
      <c r="S288" s="175" t="s">
        <v>114</v>
      </c>
      <c r="T288" s="176" t="s">
        <v>114</v>
      </c>
      <c r="U288" s="161">
        <v>0</v>
      </c>
      <c r="V288" s="161">
        <f>ROUND(E288*U288,2)</f>
        <v>0</v>
      </c>
      <c r="W288" s="161"/>
      <c r="X288" s="161" t="s">
        <v>265</v>
      </c>
      <c r="Y288" s="151"/>
      <c r="Z288" s="151"/>
      <c r="AA288" s="151"/>
      <c r="AB288" s="151"/>
      <c r="AC288" s="151"/>
      <c r="AD288" s="151"/>
      <c r="AE288" s="151"/>
      <c r="AF288" s="151"/>
      <c r="AG288" s="151" t="s">
        <v>266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8"/>
      <c r="B289" s="159"/>
      <c r="C289" s="192" t="s">
        <v>412</v>
      </c>
      <c r="D289" s="183"/>
      <c r="E289" s="184"/>
      <c r="F289" s="161"/>
      <c r="G289" s="161"/>
      <c r="H289" s="161"/>
      <c r="I289" s="161"/>
      <c r="J289" s="161"/>
      <c r="K289" s="161"/>
      <c r="L289" s="161"/>
      <c r="M289" s="161"/>
      <c r="N289" s="160"/>
      <c r="O289" s="160"/>
      <c r="P289" s="160"/>
      <c r="Q289" s="160"/>
      <c r="R289" s="161"/>
      <c r="S289" s="161"/>
      <c r="T289" s="161"/>
      <c r="U289" s="161"/>
      <c r="V289" s="161"/>
      <c r="W289" s="161"/>
      <c r="X289" s="16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164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58"/>
      <c r="B290" s="159"/>
      <c r="C290" s="192" t="s">
        <v>400</v>
      </c>
      <c r="D290" s="183"/>
      <c r="E290" s="184">
        <v>9</v>
      </c>
      <c r="F290" s="161"/>
      <c r="G290" s="161"/>
      <c r="H290" s="161"/>
      <c r="I290" s="161"/>
      <c r="J290" s="161"/>
      <c r="K290" s="161"/>
      <c r="L290" s="161"/>
      <c r="M290" s="161"/>
      <c r="N290" s="160"/>
      <c r="O290" s="160"/>
      <c r="P290" s="160"/>
      <c r="Q290" s="160"/>
      <c r="R290" s="161"/>
      <c r="S290" s="161"/>
      <c r="T290" s="161"/>
      <c r="U290" s="161"/>
      <c r="V290" s="161"/>
      <c r="W290" s="161"/>
      <c r="X290" s="161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164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70">
        <v>73</v>
      </c>
      <c r="B291" s="171" t="s">
        <v>458</v>
      </c>
      <c r="C291" s="179" t="s">
        <v>459</v>
      </c>
      <c r="D291" s="172" t="s">
        <v>359</v>
      </c>
      <c r="E291" s="173">
        <v>8</v>
      </c>
      <c r="F291" s="174"/>
      <c r="G291" s="175">
        <f>ROUND(E291*F291,2)</f>
        <v>0</v>
      </c>
      <c r="H291" s="174"/>
      <c r="I291" s="175">
        <f>ROUND(E291*H291,2)</f>
        <v>0</v>
      </c>
      <c r="J291" s="174"/>
      <c r="K291" s="175">
        <f>ROUND(E291*J291,2)</f>
        <v>0</v>
      </c>
      <c r="L291" s="175">
        <v>21</v>
      </c>
      <c r="M291" s="175">
        <f>G291*(1+L291/100)</f>
        <v>0</v>
      </c>
      <c r="N291" s="173">
        <v>2.5000000000000001E-4</v>
      </c>
      <c r="O291" s="173">
        <f>ROUND(E291*N291,2)</f>
        <v>0</v>
      </c>
      <c r="P291" s="173">
        <v>0</v>
      </c>
      <c r="Q291" s="173">
        <f>ROUND(E291*P291,2)</f>
        <v>0</v>
      </c>
      <c r="R291" s="175"/>
      <c r="S291" s="175" t="s">
        <v>460</v>
      </c>
      <c r="T291" s="176" t="s">
        <v>115</v>
      </c>
      <c r="U291" s="161">
        <v>0</v>
      </c>
      <c r="V291" s="161">
        <f>ROUND(E291*U291,2)</f>
        <v>0</v>
      </c>
      <c r="W291" s="161"/>
      <c r="X291" s="161" t="s">
        <v>265</v>
      </c>
      <c r="Y291" s="151"/>
      <c r="Z291" s="151"/>
      <c r="AA291" s="151"/>
      <c r="AB291" s="151"/>
      <c r="AC291" s="151"/>
      <c r="AD291" s="151"/>
      <c r="AE291" s="151"/>
      <c r="AF291" s="151"/>
      <c r="AG291" s="151" t="s">
        <v>266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8"/>
      <c r="B292" s="159"/>
      <c r="C292" s="192" t="s">
        <v>461</v>
      </c>
      <c r="D292" s="183"/>
      <c r="E292" s="184"/>
      <c r="F292" s="161"/>
      <c r="G292" s="161"/>
      <c r="H292" s="161"/>
      <c r="I292" s="161"/>
      <c r="J292" s="161"/>
      <c r="K292" s="161"/>
      <c r="L292" s="161"/>
      <c r="M292" s="161"/>
      <c r="N292" s="160"/>
      <c r="O292" s="160"/>
      <c r="P292" s="160"/>
      <c r="Q292" s="160"/>
      <c r="R292" s="161"/>
      <c r="S292" s="161"/>
      <c r="T292" s="161"/>
      <c r="U292" s="161"/>
      <c r="V292" s="161"/>
      <c r="W292" s="161"/>
      <c r="X292" s="16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164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8"/>
      <c r="B293" s="159"/>
      <c r="C293" s="192" t="s">
        <v>462</v>
      </c>
      <c r="D293" s="183"/>
      <c r="E293" s="184">
        <v>8</v>
      </c>
      <c r="F293" s="161"/>
      <c r="G293" s="161"/>
      <c r="H293" s="161"/>
      <c r="I293" s="161"/>
      <c r="J293" s="161"/>
      <c r="K293" s="161"/>
      <c r="L293" s="161"/>
      <c r="M293" s="161"/>
      <c r="N293" s="160"/>
      <c r="O293" s="160"/>
      <c r="P293" s="160"/>
      <c r="Q293" s="160"/>
      <c r="R293" s="161"/>
      <c r="S293" s="161"/>
      <c r="T293" s="161"/>
      <c r="U293" s="161"/>
      <c r="V293" s="161"/>
      <c r="W293" s="161"/>
      <c r="X293" s="161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164</v>
      </c>
      <c r="AH293" s="151">
        <v>0</v>
      </c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x14ac:dyDescent="0.2">
      <c r="A294" s="163" t="s">
        <v>109</v>
      </c>
      <c r="B294" s="164" t="s">
        <v>74</v>
      </c>
      <c r="C294" s="178" t="s">
        <v>75</v>
      </c>
      <c r="D294" s="165"/>
      <c r="E294" s="166"/>
      <c r="F294" s="167"/>
      <c r="G294" s="167">
        <f>SUMIF(AG295:AG312,"&lt;&gt;NOR",G295:G312)</f>
        <v>0</v>
      </c>
      <c r="H294" s="167"/>
      <c r="I294" s="167">
        <f>SUM(I295:I312)</f>
        <v>0</v>
      </c>
      <c r="J294" s="167"/>
      <c r="K294" s="167">
        <f>SUM(K295:K312)</f>
        <v>0</v>
      </c>
      <c r="L294" s="167"/>
      <c r="M294" s="167">
        <f>SUM(M295:M312)</f>
        <v>0</v>
      </c>
      <c r="N294" s="166"/>
      <c r="O294" s="166">
        <f>SUM(O295:O312)</f>
        <v>9.11</v>
      </c>
      <c r="P294" s="166"/>
      <c r="Q294" s="166">
        <f>SUM(Q295:Q312)</f>
        <v>0</v>
      </c>
      <c r="R294" s="167"/>
      <c r="S294" s="167"/>
      <c r="T294" s="168"/>
      <c r="U294" s="162"/>
      <c r="V294" s="162">
        <f>SUM(V295:V312)</f>
        <v>0</v>
      </c>
      <c r="W294" s="162"/>
      <c r="X294" s="162"/>
      <c r="AG294" t="s">
        <v>110</v>
      </c>
    </row>
    <row r="295" spans="1:60" ht="22.5" outlineLevel="1" x14ac:dyDescent="0.2">
      <c r="A295" s="170">
        <v>74</v>
      </c>
      <c r="B295" s="171" t="s">
        <v>463</v>
      </c>
      <c r="C295" s="179" t="s">
        <v>464</v>
      </c>
      <c r="D295" s="172" t="s">
        <v>359</v>
      </c>
      <c r="E295" s="173">
        <v>1</v>
      </c>
      <c r="F295" s="174"/>
      <c r="G295" s="175">
        <f>ROUND(E295*F295,2)</f>
        <v>0</v>
      </c>
      <c r="H295" s="174"/>
      <c r="I295" s="175">
        <f>ROUND(E295*H295,2)</f>
        <v>0</v>
      </c>
      <c r="J295" s="174"/>
      <c r="K295" s="175">
        <f>ROUND(E295*J295,2)</f>
        <v>0</v>
      </c>
      <c r="L295" s="175">
        <v>21</v>
      </c>
      <c r="M295" s="175">
        <f>G295*(1+L295/100)</f>
        <v>0</v>
      </c>
      <c r="N295" s="173">
        <v>9.1110100000000003</v>
      </c>
      <c r="O295" s="173">
        <f>ROUND(E295*N295,2)</f>
        <v>9.11</v>
      </c>
      <c r="P295" s="173">
        <v>0</v>
      </c>
      <c r="Q295" s="173">
        <f>ROUND(E295*P295,2)</f>
        <v>0</v>
      </c>
      <c r="R295" s="175" t="s">
        <v>276</v>
      </c>
      <c r="S295" s="175" t="s">
        <v>114</v>
      </c>
      <c r="T295" s="176" t="s">
        <v>114</v>
      </c>
      <c r="U295" s="161">
        <v>0</v>
      </c>
      <c r="V295" s="161">
        <f>ROUND(E295*U295,2)</f>
        <v>0</v>
      </c>
      <c r="W295" s="161"/>
      <c r="X295" s="161" t="s">
        <v>277</v>
      </c>
      <c r="Y295" s="151"/>
      <c r="Z295" s="151"/>
      <c r="AA295" s="151"/>
      <c r="AB295" s="151"/>
      <c r="AC295" s="151"/>
      <c r="AD295" s="151"/>
      <c r="AE295" s="151"/>
      <c r="AF295" s="151"/>
      <c r="AG295" s="151" t="s">
        <v>465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ht="22.5" outlineLevel="1" x14ac:dyDescent="0.2">
      <c r="A296" s="158"/>
      <c r="B296" s="159"/>
      <c r="C296" s="278" t="s">
        <v>466</v>
      </c>
      <c r="D296" s="279"/>
      <c r="E296" s="279"/>
      <c r="F296" s="279"/>
      <c r="G296" s="279"/>
      <c r="H296" s="161"/>
      <c r="I296" s="161"/>
      <c r="J296" s="161"/>
      <c r="K296" s="161"/>
      <c r="L296" s="161"/>
      <c r="M296" s="161"/>
      <c r="N296" s="160"/>
      <c r="O296" s="160"/>
      <c r="P296" s="160"/>
      <c r="Q296" s="160"/>
      <c r="R296" s="161"/>
      <c r="S296" s="161"/>
      <c r="T296" s="161"/>
      <c r="U296" s="161"/>
      <c r="V296" s="161"/>
      <c r="W296" s="161"/>
      <c r="X296" s="16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162</v>
      </c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77" t="str">
        <f>C296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2" t="s">
        <v>467</v>
      </c>
      <c r="D297" s="183"/>
      <c r="E297" s="184"/>
      <c r="F297" s="161"/>
      <c r="G297" s="161"/>
      <c r="H297" s="161"/>
      <c r="I297" s="161"/>
      <c r="J297" s="161"/>
      <c r="K297" s="161"/>
      <c r="L297" s="161"/>
      <c r="M297" s="161"/>
      <c r="N297" s="160"/>
      <c r="O297" s="160"/>
      <c r="P297" s="160"/>
      <c r="Q297" s="160"/>
      <c r="R297" s="161"/>
      <c r="S297" s="161"/>
      <c r="T297" s="161"/>
      <c r="U297" s="161"/>
      <c r="V297" s="161"/>
      <c r="W297" s="161"/>
      <c r="X297" s="16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164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8"/>
      <c r="B298" s="159"/>
      <c r="C298" s="192" t="s">
        <v>468</v>
      </c>
      <c r="D298" s="183"/>
      <c r="E298" s="184">
        <v>1</v>
      </c>
      <c r="F298" s="161"/>
      <c r="G298" s="161"/>
      <c r="H298" s="161"/>
      <c r="I298" s="161"/>
      <c r="J298" s="161"/>
      <c r="K298" s="161"/>
      <c r="L298" s="161"/>
      <c r="M298" s="161"/>
      <c r="N298" s="160"/>
      <c r="O298" s="160"/>
      <c r="P298" s="160"/>
      <c r="Q298" s="160"/>
      <c r="R298" s="161"/>
      <c r="S298" s="161"/>
      <c r="T298" s="161"/>
      <c r="U298" s="161"/>
      <c r="V298" s="161"/>
      <c r="W298" s="161"/>
      <c r="X298" s="16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164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70">
        <v>75</v>
      </c>
      <c r="B299" s="171" t="s">
        <v>469</v>
      </c>
      <c r="C299" s="179" t="s">
        <v>470</v>
      </c>
      <c r="D299" s="172" t="s">
        <v>471</v>
      </c>
      <c r="E299" s="173">
        <v>1</v>
      </c>
      <c r="F299" s="174"/>
      <c r="G299" s="175">
        <f>ROUND(E299*F299,2)</f>
        <v>0</v>
      </c>
      <c r="H299" s="174"/>
      <c r="I299" s="175">
        <f>ROUND(E299*H299,2)</f>
        <v>0</v>
      </c>
      <c r="J299" s="174"/>
      <c r="K299" s="175">
        <f>ROUND(E299*J299,2)</f>
        <v>0</v>
      </c>
      <c r="L299" s="175">
        <v>21</v>
      </c>
      <c r="M299" s="175">
        <f>G299*(1+L299/100)</f>
        <v>0</v>
      </c>
      <c r="N299" s="173">
        <v>0</v>
      </c>
      <c r="O299" s="173">
        <f>ROUND(E299*N299,2)</f>
        <v>0</v>
      </c>
      <c r="P299" s="173">
        <v>0</v>
      </c>
      <c r="Q299" s="173">
        <f>ROUND(E299*P299,2)</f>
        <v>0</v>
      </c>
      <c r="R299" s="175"/>
      <c r="S299" s="175" t="s">
        <v>460</v>
      </c>
      <c r="T299" s="176" t="s">
        <v>115</v>
      </c>
      <c r="U299" s="161">
        <v>0</v>
      </c>
      <c r="V299" s="161">
        <f>ROUND(E299*U299,2)</f>
        <v>0</v>
      </c>
      <c r="W299" s="161"/>
      <c r="X299" s="161" t="s">
        <v>277</v>
      </c>
      <c r="Y299" s="151"/>
      <c r="Z299" s="151"/>
      <c r="AA299" s="151"/>
      <c r="AB299" s="151"/>
      <c r="AC299" s="151"/>
      <c r="AD299" s="151"/>
      <c r="AE299" s="151"/>
      <c r="AF299" s="151"/>
      <c r="AG299" s="151" t="s">
        <v>465</v>
      </c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8"/>
      <c r="B300" s="159"/>
      <c r="C300" s="269" t="s">
        <v>472</v>
      </c>
      <c r="D300" s="270"/>
      <c r="E300" s="270"/>
      <c r="F300" s="270"/>
      <c r="G300" s="270"/>
      <c r="H300" s="161"/>
      <c r="I300" s="161"/>
      <c r="J300" s="161"/>
      <c r="K300" s="161"/>
      <c r="L300" s="161"/>
      <c r="M300" s="161"/>
      <c r="N300" s="160"/>
      <c r="O300" s="160"/>
      <c r="P300" s="160"/>
      <c r="Q300" s="160"/>
      <c r="R300" s="161"/>
      <c r="S300" s="161"/>
      <c r="T300" s="161"/>
      <c r="U300" s="161"/>
      <c r="V300" s="161"/>
      <c r="W300" s="161"/>
      <c r="X300" s="16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118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267" t="s">
        <v>473</v>
      </c>
      <c r="D301" s="268"/>
      <c r="E301" s="268"/>
      <c r="F301" s="268"/>
      <c r="G301" s="268"/>
      <c r="H301" s="161"/>
      <c r="I301" s="161"/>
      <c r="J301" s="161"/>
      <c r="K301" s="161"/>
      <c r="L301" s="161"/>
      <c r="M301" s="161"/>
      <c r="N301" s="160"/>
      <c r="O301" s="160"/>
      <c r="P301" s="160"/>
      <c r="Q301" s="160"/>
      <c r="R301" s="161"/>
      <c r="S301" s="161"/>
      <c r="T301" s="161"/>
      <c r="U301" s="161"/>
      <c r="V301" s="161"/>
      <c r="W301" s="161"/>
      <c r="X301" s="16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118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267" t="s">
        <v>474</v>
      </c>
      <c r="D302" s="268"/>
      <c r="E302" s="268"/>
      <c r="F302" s="268"/>
      <c r="G302" s="268"/>
      <c r="H302" s="161"/>
      <c r="I302" s="161"/>
      <c r="J302" s="161"/>
      <c r="K302" s="161"/>
      <c r="L302" s="161"/>
      <c r="M302" s="161"/>
      <c r="N302" s="160"/>
      <c r="O302" s="160"/>
      <c r="P302" s="160"/>
      <c r="Q302" s="160"/>
      <c r="R302" s="161"/>
      <c r="S302" s="161"/>
      <c r="T302" s="161"/>
      <c r="U302" s="161"/>
      <c r="V302" s="161"/>
      <c r="W302" s="161"/>
      <c r="X302" s="16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118</v>
      </c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267" t="s">
        <v>475</v>
      </c>
      <c r="D303" s="268"/>
      <c r="E303" s="268"/>
      <c r="F303" s="268"/>
      <c r="G303" s="268"/>
      <c r="H303" s="161"/>
      <c r="I303" s="161"/>
      <c r="J303" s="161"/>
      <c r="K303" s="161"/>
      <c r="L303" s="161"/>
      <c r="M303" s="161"/>
      <c r="N303" s="160"/>
      <c r="O303" s="160"/>
      <c r="P303" s="160"/>
      <c r="Q303" s="160"/>
      <c r="R303" s="161"/>
      <c r="S303" s="161"/>
      <c r="T303" s="161"/>
      <c r="U303" s="161"/>
      <c r="V303" s="161"/>
      <c r="W303" s="161"/>
      <c r="X303" s="16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118</v>
      </c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8"/>
      <c r="B304" s="159"/>
      <c r="C304" s="267" t="s">
        <v>476</v>
      </c>
      <c r="D304" s="268"/>
      <c r="E304" s="268"/>
      <c r="F304" s="268"/>
      <c r="G304" s="268"/>
      <c r="H304" s="161"/>
      <c r="I304" s="161"/>
      <c r="J304" s="161"/>
      <c r="K304" s="161"/>
      <c r="L304" s="161"/>
      <c r="M304" s="161"/>
      <c r="N304" s="160"/>
      <c r="O304" s="160"/>
      <c r="P304" s="160"/>
      <c r="Q304" s="160"/>
      <c r="R304" s="161"/>
      <c r="S304" s="161"/>
      <c r="T304" s="161"/>
      <c r="U304" s="161"/>
      <c r="V304" s="161"/>
      <c r="W304" s="161"/>
      <c r="X304" s="161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118</v>
      </c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58"/>
      <c r="B305" s="159"/>
      <c r="C305" s="267" t="s">
        <v>477</v>
      </c>
      <c r="D305" s="268"/>
      <c r="E305" s="268"/>
      <c r="F305" s="268"/>
      <c r="G305" s="268"/>
      <c r="H305" s="161"/>
      <c r="I305" s="161"/>
      <c r="J305" s="161"/>
      <c r="K305" s="161"/>
      <c r="L305" s="161"/>
      <c r="M305" s="161"/>
      <c r="N305" s="160"/>
      <c r="O305" s="160"/>
      <c r="P305" s="160"/>
      <c r="Q305" s="160"/>
      <c r="R305" s="161"/>
      <c r="S305" s="161"/>
      <c r="T305" s="161"/>
      <c r="U305" s="161"/>
      <c r="V305" s="161"/>
      <c r="W305" s="161"/>
      <c r="X305" s="161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118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267" t="s">
        <v>478</v>
      </c>
      <c r="D306" s="268"/>
      <c r="E306" s="268"/>
      <c r="F306" s="268"/>
      <c r="G306" s="268"/>
      <c r="H306" s="161"/>
      <c r="I306" s="161"/>
      <c r="J306" s="161"/>
      <c r="K306" s="161"/>
      <c r="L306" s="161"/>
      <c r="M306" s="161"/>
      <c r="N306" s="160"/>
      <c r="O306" s="160"/>
      <c r="P306" s="160"/>
      <c r="Q306" s="160"/>
      <c r="R306" s="161"/>
      <c r="S306" s="161"/>
      <c r="T306" s="161"/>
      <c r="U306" s="161"/>
      <c r="V306" s="161"/>
      <c r="W306" s="161"/>
      <c r="X306" s="16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118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92" t="s">
        <v>467</v>
      </c>
      <c r="D307" s="183"/>
      <c r="E307" s="184"/>
      <c r="F307" s="161"/>
      <c r="G307" s="161"/>
      <c r="H307" s="161"/>
      <c r="I307" s="161"/>
      <c r="J307" s="161"/>
      <c r="K307" s="161"/>
      <c r="L307" s="161"/>
      <c r="M307" s="161"/>
      <c r="N307" s="160"/>
      <c r="O307" s="160"/>
      <c r="P307" s="160"/>
      <c r="Q307" s="160"/>
      <c r="R307" s="161"/>
      <c r="S307" s="161"/>
      <c r="T307" s="161"/>
      <c r="U307" s="161"/>
      <c r="V307" s="161"/>
      <c r="W307" s="161"/>
      <c r="X307" s="161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164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58"/>
      <c r="B308" s="159"/>
      <c r="C308" s="192" t="s">
        <v>479</v>
      </c>
      <c r="D308" s="183"/>
      <c r="E308" s="184">
        <v>1</v>
      </c>
      <c r="F308" s="161"/>
      <c r="G308" s="161"/>
      <c r="H308" s="161"/>
      <c r="I308" s="161"/>
      <c r="J308" s="161"/>
      <c r="K308" s="161"/>
      <c r="L308" s="161"/>
      <c r="M308" s="161"/>
      <c r="N308" s="160"/>
      <c r="O308" s="160"/>
      <c r="P308" s="160"/>
      <c r="Q308" s="160"/>
      <c r="R308" s="161"/>
      <c r="S308" s="161"/>
      <c r="T308" s="161"/>
      <c r="U308" s="161"/>
      <c r="V308" s="161"/>
      <c r="W308" s="161"/>
      <c r="X308" s="16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164</v>
      </c>
      <c r="AH308" s="151">
        <v>5</v>
      </c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70">
        <v>76</v>
      </c>
      <c r="B309" s="171" t="s">
        <v>480</v>
      </c>
      <c r="C309" s="179" t="s">
        <v>481</v>
      </c>
      <c r="D309" s="172" t="s">
        <v>482</v>
      </c>
      <c r="E309" s="173">
        <v>1</v>
      </c>
      <c r="F309" s="174"/>
      <c r="G309" s="175">
        <f>ROUND(E309*F309,2)</f>
        <v>0</v>
      </c>
      <c r="H309" s="174"/>
      <c r="I309" s="175">
        <f>ROUND(E309*H309,2)</f>
        <v>0</v>
      </c>
      <c r="J309" s="174"/>
      <c r="K309" s="175">
        <f>ROUND(E309*J309,2)</f>
        <v>0</v>
      </c>
      <c r="L309" s="175">
        <v>21</v>
      </c>
      <c r="M309" s="175">
        <f>G309*(1+L309/100)</f>
        <v>0</v>
      </c>
      <c r="N309" s="173">
        <v>0</v>
      </c>
      <c r="O309" s="173">
        <f>ROUND(E309*N309,2)</f>
        <v>0</v>
      </c>
      <c r="P309" s="173">
        <v>0</v>
      </c>
      <c r="Q309" s="173">
        <f>ROUND(E309*P309,2)</f>
        <v>0</v>
      </c>
      <c r="R309" s="175"/>
      <c r="S309" s="175" t="s">
        <v>460</v>
      </c>
      <c r="T309" s="176" t="s">
        <v>115</v>
      </c>
      <c r="U309" s="161">
        <v>0</v>
      </c>
      <c r="V309" s="161">
        <f>ROUND(E309*U309,2)</f>
        <v>0</v>
      </c>
      <c r="W309" s="161"/>
      <c r="X309" s="161" t="s">
        <v>277</v>
      </c>
      <c r="Y309" s="151"/>
      <c r="Z309" s="151"/>
      <c r="AA309" s="151"/>
      <c r="AB309" s="151"/>
      <c r="AC309" s="151"/>
      <c r="AD309" s="151"/>
      <c r="AE309" s="151"/>
      <c r="AF309" s="151"/>
      <c r="AG309" s="151" t="s">
        <v>278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ht="22.5" outlineLevel="1" x14ac:dyDescent="0.2">
      <c r="A310" s="158"/>
      <c r="B310" s="159"/>
      <c r="C310" s="269" t="s">
        <v>483</v>
      </c>
      <c r="D310" s="270"/>
      <c r="E310" s="270"/>
      <c r="F310" s="270"/>
      <c r="G310" s="270"/>
      <c r="H310" s="161"/>
      <c r="I310" s="161"/>
      <c r="J310" s="161"/>
      <c r="K310" s="161"/>
      <c r="L310" s="161"/>
      <c r="M310" s="161"/>
      <c r="N310" s="160"/>
      <c r="O310" s="160"/>
      <c r="P310" s="160"/>
      <c r="Q310" s="160"/>
      <c r="R310" s="161"/>
      <c r="S310" s="161"/>
      <c r="T310" s="161"/>
      <c r="U310" s="161"/>
      <c r="V310" s="161"/>
      <c r="W310" s="161"/>
      <c r="X310" s="16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118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77" t="str">
        <f>C310</f>
        <v>Položka obsahuje kompletní práci a materiál pro napojení potrubí do šachty včetně provrtání stěny, osazení a izolace spoje potrubí s šachtou.</v>
      </c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92" t="s">
        <v>388</v>
      </c>
      <c r="D311" s="183"/>
      <c r="E311" s="184"/>
      <c r="F311" s="161"/>
      <c r="G311" s="161"/>
      <c r="H311" s="161"/>
      <c r="I311" s="161"/>
      <c r="J311" s="161"/>
      <c r="K311" s="161"/>
      <c r="L311" s="161"/>
      <c r="M311" s="161"/>
      <c r="N311" s="160"/>
      <c r="O311" s="160"/>
      <c r="P311" s="160"/>
      <c r="Q311" s="160"/>
      <c r="R311" s="161"/>
      <c r="S311" s="161"/>
      <c r="T311" s="161"/>
      <c r="U311" s="161"/>
      <c r="V311" s="161"/>
      <c r="W311" s="161"/>
      <c r="X311" s="16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164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8"/>
      <c r="B312" s="159"/>
      <c r="C312" s="192" t="s">
        <v>484</v>
      </c>
      <c r="D312" s="183"/>
      <c r="E312" s="184">
        <v>1</v>
      </c>
      <c r="F312" s="161"/>
      <c r="G312" s="161"/>
      <c r="H312" s="161"/>
      <c r="I312" s="161"/>
      <c r="J312" s="161"/>
      <c r="K312" s="161"/>
      <c r="L312" s="161"/>
      <c r="M312" s="161"/>
      <c r="N312" s="160"/>
      <c r="O312" s="160"/>
      <c r="P312" s="160"/>
      <c r="Q312" s="160"/>
      <c r="R312" s="161"/>
      <c r="S312" s="161"/>
      <c r="T312" s="161"/>
      <c r="U312" s="161"/>
      <c r="V312" s="161"/>
      <c r="W312" s="161"/>
      <c r="X312" s="16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164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x14ac:dyDescent="0.2">
      <c r="A313" s="163" t="s">
        <v>109</v>
      </c>
      <c r="B313" s="164" t="s">
        <v>76</v>
      </c>
      <c r="C313" s="178" t="s">
        <v>77</v>
      </c>
      <c r="D313" s="165"/>
      <c r="E313" s="166"/>
      <c r="F313" s="167"/>
      <c r="G313" s="167">
        <f>SUMIF(AG314:AG316,"&lt;&gt;NOR",G314:G316)</f>
        <v>0</v>
      </c>
      <c r="H313" s="167"/>
      <c r="I313" s="167">
        <f>SUM(I314:I316)</f>
        <v>0</v>
      </c>
      <c r="J313" s="167"/>
      <c r="K313" s="167">
        <f>SUM(K314:K316)</f>
        <v>0</v>
      </c>
      <c r="L313" s="167"/>
      <c r="M313" s="167">
        <f>SUM(M314:M316)</f>
        <v>0</v>
      </c>
      <c r="N313" s="166"/>
      <c r="O313" s="166">
        <f>SUM(O314:O316)</f>
        <v>0</v>
      </c>
      <c r="P313" s="166"/>
      <c r="Q313" s="166">
        <f>SUM(Q314:Q316)</f>
        <v>0</v>
      </c>
      <c r="R313" s="167"/>
      <c r="S313" s="167"/>
      <c r="T313" s="168"/>
      <c r="U313" s="162"/>
      <c r="V313" s="162">
        <f>SUM(V314:V316)</f>
        <v>88.4</v>
      </c>
      <c r="W313" s="162"/>
      <c r="X313" s="162"/>
      <c r="AG313" t="s">
        <v>110</v>
      </c>
    </row>
    <row r="314" spans="1:60" ht="22.5" outlineLevel="1" x14ac:dyDescent="0.2">
      <c r="A314" s="170">
        <v>77</v>
      </c>
      <c r="B314" s="171" t="s">
        <v>485</v>
      </c>
      <c r="C314" s="179" t="s">
        <v>486</v>
      </c>
      <c r="D314" s="172" t="s">
        <v>271</v>
      </c>
      <c r="E314" s="173">
        <v>417.9529</v>
      </c>
      <c r="F314" s="174"/>
      <c r="G314" s="175">
        <f>ROUND(E314*F314,2)</f>
        <v>0</v>
      </c>
      <c r="H314" s="174"/>
      <c r="I314" s="175">
        <f>ROUND(E314*H314,2)</f>
        <v>0</v>
      </c>
      <c r="J314" s="174"/>
      <c r="K314" s="175">
        <f>ROUND(E314*J314,2)</f>
        <v>0</v>
      </c>
      <c r="L314" s="175">
        <v>21</v>
      </c>
      <c r="M314" s="175">
        <f>G314*(1+L314/100)</f>
        <v>0</v>
      </c>
      <c r="N314" s="173">
        <v>0</v>
      </c>
      <c r="O314" s="173">
        <f>ROUND(E314*N314,2)</f>
        <v>0</v>
      </c>
      <c r="P314" s="173">
        <v>0</v>
      </c>
      <c r="Q314" s="173">
        <f>ROUND(E314*P314,2)</f>
        <v>0</v>
      </c>
      <c r="R314" s="175" t="s">
        <v>284</v>
      </c>
      <c r="S314" s="175" t="s">
        <v>114</v>
      </c>
      <c r="T314" s="176" t="s">
        <v>114</v>
      </c>
      <c r="U314" s="161">
        <v>0.21149999999999999</v>
      </c>
      <c r="V314" s="161">
        <f>ROUND(E314*U314,2)</f>
        <v>88.4</v>
      </c>
      <c r="W314" s="161"/>
      <c r="X314" s="161" t="s">
        <v>487</v>
      </c>
      <c r="Y314" s="151"/>
      <c r="Z314" s="151"/>
      <c r="AA314" s="151"/>
      <c r="AB314" s="151"/>
      <c r="AC314" s="151"/>
      <c r="AD314" s="151"/>
      <c r="AE314" s="151"/>
      <c r="AF314" s="151"/>
      <c r="AG314" s="151" t="s">
        <v>488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278" t="s">
        <v>489</v>
      </c>
      <c r="D315" s="279"/>
      <c r="E315" s="279"/>
      <c r="F315" s="279"/>
      <c r="G315" s="279"/>
      <c r="H315" s="161"/>
      <c r="I315" s="161"/>
      <c r="J315" s="161"/>
      <c r="K315" s="161"/>
      <c r="L315" s="161"/>
      <c r="M315" s="161"/>
      <c r="N315" s="160"/>
      <c r="O315" s="160"/>
      <c r="P315" s="160"/>
      <c r="Q315" s="160"/>
      <c r="R315" s="161"/>
      <c r="S315" s="161"/>
      <c r="T315" s="161"/>
      <c r="U315" s="161"/>
      <c r="V315" s="161"/>
      <c r="W315" s="161"/>
      <c r="X315" s="16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162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8"/>
      <c r="B316" s="159"/>
      <c r="C316" s="267" t="s">
        <v>490</v>
      </c>
      <c r="D316" s="268"/>
      <c r="E316" s="268"/>
      <c r="F316" s="268"/>
      <c r="G316" s="268"/>
      <c r="H316" s="161"/>
      <c r="I316" s="161"/>
      <c r="J316" s="161"/>
      <c r="K316" s="161"/>
      <c r="L316" s="161"/>
      <c r="M316" s="161"/>
      <c r="N316" s="160"/>
      <c r="O316" s="160"/>
      <c r="P316" s="160"/>
      <c r="Q316" s="160"/>
      <c r="R316" s="161"/>
      <c r="S316" s="161"/>
      <c r="T316" s="161"/>
      <c r="U316" s="161"/>
      <c r="V316" s="161"/>
      <c r="W316" s="161"/>
      <c r="X316" s="16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118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x14ac:dyDescent="0.2">
      <c r="A317" s="163" t="s">
        <v>109</v>
      </c>
      <c r="B317" s="164" t="s">
        <v>78</v>
      </c>
      <c r="C317" s="178" t="s">
        <v>79</v>
      </c>
      <c r="D317" s="165"/>
      <c r="E317" s="166"/>
      <c r="F317" s="167"/>
      <c r="G317" s="167">
        <f>SUMIF(AG318:AG323,"&lt;&gt;NOR",G318:G323)</f>
        <v>0</v>
      </c>
      <c r="H317" s="167"/>
      <c r="I317" s="167">
        <f>SUM(I318:I323)</f>
        <v>0</v>
      </c>
      <c r="J317" s="167"/>
      <c r="K317" s="167">
        <f>SUM(K318:K323)</f>
        <v>0</v>
      </c>
      <c r="L317" s="167"/>
      <c r="M317" s="167">
        <f>SUM(M318:M323)</f>
        <v>0</v>
      </c>
      <c r="N317" s="166"/>
      <c r="O317" s="166">
        <f>SUM(O318:O323)</f>
        <v>0.11</v>
      </c>
      <c r="P317" s="166"/>
      <c r="Q317" s="166">
        <f>SUM(Q318:Q323)</f>
        <v>0</v>
      </c>
      <c r="R317" s="167"/>
      <c r="S317" s="167"/>
      <c r="T317" s="168"/>
      <c r="U317" s="162"/>
      <c r="V317" s="162">
        <f>SUM(V318:V323)</f>
        <v>3.21</v>
      </c>
      <c r="W317" s="162"/>
      <c r="X317" s="162"/>
      <c r="AG317" t="s">
        <v>110</v>
      </c>
    </row>
    <row r="318" spans="1:60" ht="22.5" outlineLevel="1" x14ac:dyDescent="0.2">
      <c r="A318" s="170">
        <v>78</v>
      </c>
      <c r="B318" s="171" t="s">
        <v>491</v>
      </c>
      <c r="C318" s="179" t="s">
        <v>492</v>
      </c>
      <c r="D318" s="172" t="s">
        <v>213</v>
      </c>
      <c r="E318" s="173">
        <v>1.5</v>
      </c>
      <c r="F318" s="174"/>
      <c r="G318" s="175">
        <f>ROUND(E318*F318,2)</f>
        <v>0</v>
      </c>
      <c r="H318" s="174"/>
      <c r="I318" s="175">
        <f>ROUND(E318*H318,2)</f>
        <v>0</v>
      </c>
      <c r="J318" s="174"/>
      <c r="K318" s="175">
        <f>ROUND(E318*J318,2)</f>
        <v>0</v>
      </c>
      <c r="L318" s="175">
        <v>21</v>
      </c>
      <c r="M318" s="175">
        <f>G318*(1+L318/100)</f>
        <v>0</v>
      </c>
      <c r="N318" s="173">
        <v>3.4299999999999997E-2</v>
      </c>
      <c r="O318" s="173">
        <f>ROUND(E318*N318,2)</f>
        <v>0.05</v>
      </c>
      <c r="P318" s="173">
        <v>0</v>
      </c>
      <c r="Q318" s="173">
        <f>ROUND(E318*P318,2)</f>
        <v>0</v>
      </c>
      <c r="R318" s="175" t="s">
        <v>493</v>
      </c>
      <c r="S318" s="175" t="s">
        <v>114</v>
      </c>
      <c r="T318" s="176" t="s">
        <v>114</v>
      </c>
      <c r="U318" s="161">
        <v>1.526</v>
      </c>
      <c r="V318" s="161">
        <f>ROUND(E318*U318,2)</f>
        <v>2.29</v>
      </c>
      <c r="W318" s="161"/>
      <c r="X318" s="161" t="s">
        <v>159</v>
      </c>
      <c r="Y318" s="151"/>
      <c r="Z318" s="151"/>
      <c r="AA318" s="151"/>
      <c r="AB318" s="151"/>
      <c r="AC318" s="151"/>
      <c r="AD318" s="151"/>
      <c r="AE318" s="151"/>
      <c r="AF318" s="151"/>
      <c r="AG318" s="151" t="s">
        <v>172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8"/>
      <c r="B319" s="159"/>
      <c r="C319" s="192" t="s">
        <v>494</v>
      </c>
      <c r="D319" s="183"/>
      <c r="E319" s="184">
        <v>1.5</v>
      </c>
      <c r="F319" s="161"/>
      <c r="G319" s="161"/>
      <c r="H319" s="161"/>
      <c r="I319" s="161"/>
      <c r="J319" s="161"/>
      <c r="K319" s="161"/>
      <c r="L319" s="161"/>
      <c r="M319" s="161"/>
      <c r="N319" s="160"/>
      <c r="O319" s="160"/>
      <c r="P319" s="160"/>
      <c r="Q319" s="160"/>
      <c r="R319" s="161"/>
      <c r="S319" s="161"/>
      <c r="T319" s="161"/>
      <c r="U319" s="161"/>
      <c r="V319" s="161"/>
      <c r="W319" s="161"/>
      <c r="X319" s="161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164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ht="22.5" outlineLevel="1" x14ac:dyDescent="0.2">
      <c r="A320" s="170">
        <v>79</v>
      </c>
      <c r="B320" s="171" t="s">
        <v>495</v>
      </c>
      <c r="C320" s="179" t="s">
        <v>496</v>
      </c>
      <c r="D320" s="172" t="s">
        <v>213</v>
      </c>
      <c r="E320" s="173">
        <v>1.5</v>
      </c>
      <c r="F320" s="174"/>
      <c r="G320" s="175">
        <f>ROUND(E320*F320,2)</f>
        <v>0</v>
      </c>
      <c r="H320" s="174"/>
      <c r="I320" s="175">
        <f>ROUND(E320*H320,2)</f>
        <v>0</v>
      </c>
      <c r="J320" s="174"/>
      <c r="K320" s="175">
        <f>ROUND(E320*J320,2)</f>
        <v>0</v>
      </c>
      <c r="L320" s="175">
        <v>21</v>
      </c>
      <c r="M320" s="175">
        <f>G320*(1+L320/100)</f>
        <v>0</v>
      </c>
      <c r="N320" s="173">
        <v>0</v>
      </c>
      <c r="O320" s="173">
        <f>ROUND(E320*N320,2)</f>
        <v>0</v>
      </c>
      <c r="P320" s="173">
        <v>0</v>
      </c>
      <c r="Q320" s="173">
        <f>ROUND(E320*P320,2)</f>
        <v>0</v>
      </c>
      <c r="R320" s="175" t="s">
        <v>493</v>
      </c>
      <c r="S320" s="175" t="s">
        <v>114</v>
      </c>
      <c r="T320" s="176" t="s">
        <v>114</v>
      </c>
      <c r="U320" s="161">
        <v>0.61099999999999999</v>
      </c>
      <c r="V320" s="161">
        <f>ROUND(E320*U320,2)</f>
        <v>0.92</v>
      </c>
      <c r="W320" s="161"/>
      <c r="X320" s="161" t="s">
        <v>159</v>
      </c>
      <c r="Y320" s="151"/>
      <c r="Z320" s="151"/>
      <c r="AA320" s="151"/>
      <c r="AB320" s="151"/>
      <c r="AC320" s="151"/>
      <c r="AD320" s="151"/>
      <c r="AE320" s="151"/>
      <c r="AF320" s="151"/>
      <c r="AG320" s="151" t="s">
        <v>172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58"/>
      <c r="B321" s="159"/>
      <c r="C321" s="192" t="s">
        <v>497</v>
      </c>
      <c r="D321" s="183"/>
      <c r="E321" s="184">
        <v>1.5</v>
      </c>
      <c r="F321" s="161"/>
      <c r="G321" s="161"/>
      <c r="H321" s="161"/>
      <c r="I321" s="161"/>
      <c r="J321" s="161"/>
      <c r="K321" s="161"/>
      <c r="L321" s="161"/>
      <c r="M321" s="161"/>
      <c r="N321" s="160"/>
      <c r="O321" s="160"/>
      <c r="P321" s="160"/>
      <c r="Q321" s="160"/>
      <c r="R321" s="161"/>
      <c r="S321" s="161"/>
      <c r="T321" s="161"/>
      <c r="U321" s="161"/>
      <c r="V321" s="161"/>
      <c r="W321" s="161"/>
      <c r="X321" s="161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164</v>
      </c>
      <c r="AH321" s="151">
        <v>5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ht="22.5" outlineLevel="1" x14ac:dyDescent="0.2">
      <c r="A322" s="170">
        <v>80</v>
      </c>
      <c r="B322" s="171" t="s">
        <v>498</v>
      </c>
      <c r="C322" s="179" t="s">
        <v>499</v>
      </c>
      <c r="D322" s="172" t="s">
        <v>359</v>
      </c>
      <c r="E322" s="173">
        <v>24</v>
      </c>
      <c r="F322" s="174"/>
      <c r="G322" s="175">
        <f>ROUND(E322*F322,2)</f>
        <v>0</v>
      </c>
      <c r="H322" s="174"/>
      <c r="I322" s="175">
        <f>ROUND(E322*H322,2)</f>
        <v>0</v>
      </c>
      <c r="J322" s="174"/>
      <c r="K322" s="175">
        <f>ROUND(E322*J322,2)</f>
        <v>0</v>
      </c>
      <c r="L322" s="175">
        <v>21</v>
      </c>
      <c r="M322" s="175">
        <f>G322*(1+L322/100)</f>
        <v>0</v>
      </c>
      <c r="N322" s="173">
        <v>2.5000000000000001E-3</v>
      </c>
      <c r="O322" s="173">
        <f>ROUND(E322*N322,2)</f>
        <v>0.06</v>
      </c>
      <c r="P322" s="173">
        <v>0</v>
      </c>
      <c r="Q322" s="173">
        <f>ROUND(E322*P322,2)</f>
        <v>0</v>
      </c>
      <c r="R322" s="175" t="s">
        <v>264</v>
      </c>
      <c r="S322" s="175" t="s">
        <v>114</v>
      </c>
      <c r="T322" s="176" t="s">
        <v>114</v>
      </c>
      <c r="U322" s="161">
        <v>0</v>
      </c>
      <c r="V322" s="161">
        <f>ROUND(E322*U322,2)</f>
        <v>0</v>
      </c>
      <c r="W322" s="161"/>
      <c r="X322" s="161" t="s">
        <v>265</v>
      </c>
      <c r="Y322" s="151"/>
      <c r="Z322" s="151"/>
      <c r="AA322" s="151"/>
      <c r="AB322" s="151"/>
      <c r="AC322" s="151"/>
      <c r="AD322" s="151"/>
      <c r="AE322" s="151"/>
      <c r="AF322" s="151"/>
      <c r="AG322" s="151" t="s">
        <v>417</v>
      </c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8"/>
      <c r="B323" s="159"/>
      <c r="C323" s="192" t="s">
        <v>500</v>
      </c>
      <c r="D323" s="183"/>
      <c r="E323" s="184">
        <v>24</v>
      </c>
      <c r="F323" s="161"/>
      <c r="G323" s="161"/>
      <c r="H323" s="161"/>
      <c r="I323" s="161"/>
      <c r="J323" s="161"/>
      <c r="K323" s="161"/>
      <c r="L323" s="161"/>
      <c r="M323" s="161"/>
      <c r="N323" s="160"/>
      <c r="O323" s="160"/>
      <c r="P323" s="160"/>
      <c r="Q323" s="160"/>
      <c r="R323" s="161"/>
      <c r="S323" s="161"/>
      <c r="T323" s="161"/>
      <c r="U323" s="161"/>
      <c r="V323" s="161"/>
      <c r="W323" s="161"/>
      <c r="X323" s="161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164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x14ac:dyDescent="0.2">
      <c r="A324" s="3"/>
      <c r="B324" s="4"/>
      <c r="C324" s="180"/>
      <c r="D324" s="6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AE324">
        <v>15</v>
      </c>
      <c r="AF324">
        <v>21</v>
      </c>
      <c r="AG324" t="s">
        <v>96</v>
      </c>
    </row>
    <row r="325" spans="1:60" x14ac:dyDescent="0.2">
      <c r="A325" s="154"/>
      <c r="B325" s="155" t="s">
        <v>29</v>
      </c>
      <c r="C325" s="181"/>
      <c r="D325" s="156"/>
      <c r="E325" s="157"/>
      <c r="F325" s="157"/>
      <c r="G325" s="169">
        <f>G8+G124+G129+G136+G220+G294+G313+G317</f>
        <v>0</v>
      </c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AE325">
        <f>SUMIF(L7:L323,AE324,G7:G323)</f>
        <v>0</v>
      </c>
      <c r="AF325">
        <f>SUMIF(L7:L323,AF324,G7:G323)</f>
        <v>0</v>
      </c>
      <c r="AG325" t="s">
        <v>152</v>
      </c>
    </row>
    <row r="326" spans="1:60" x14ac:dyDescent="0.2">
      <c r="A326" s="282" t="s">
        <v>501</v>
      </c>
      <c r="B326" s="282"/>
      <c r="C326" s="180"/>
      <c r="D326" s="6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60" x14ac:dyDescent="0.2">
      <c r="A327" s="3"/>
      <c r="B327" s="4" t="s">
        <v>502</v>
      </c>
      <c r="C327" s="180" t="s">
        <v>503</v>
      </c>
      <c r="D327" s="6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AG327" t="s">
        <v>504</v>
      </c>
    </row>
    <row r="328" spans="1:60" x14ac:dyDescent="0.2">
      <c r="A328" s="3"/>
      <c r="B328" s="4" t="s">
        <v>505</v>
      </c>
      <c r="C328" s="180" t="s">
        <v>506</v>
      </c>
      <c r="D328" s="6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AG328" t="s">
        <v>507</v>
      </c>
    </row>
    <row r="329" spans="1:60" x14ac:dyDescent="0.2">
      <c r="A329" s="3"/>
      <c r="B329" s="4"/>
      <c r="C329" s="180" t="s">
        <v>508</v>
      </c>
      <c r="D329" s="6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AG329" t="s">
        <v>509</v>
      </c>
    </row>
    <row r="330" spans="1:60" x14ac:dyDescent="0.2">
      <c r="A330" s="3"/>
      <c r="B330" s="4"/>
      <c r="C330" s="180"/>
      <c r="D330" s="6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60" x14ac:dyDescent="0.2">
      <c r="C331" s="182"/>
      <c r="D331" s="10"/>
      <c r="AG331" t="s">
        <v>153</v>
      </c>
    </row>
    <row r="332" spans="1:60" x14ac:dyDescent="0.2">
      <c r="D332" s="10"/>
    </row>
    <row r="333" spans="1:60" x14ac:dyDescent="0.2">
      <c r="D333" s="10"/>
    </row>
    <row r="334" spans="1:60" x14ac:dyDescent="0.2">
      <c r="D334" s="10"/>
    </row>
    <row r="335" spans="1:60" x14ac:dyDescent="0.2">
      <c r="D335" s="10"/>
    </row>
    <row r="336" spans="1:60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</sheetData>
  <mergeCells count="62">
    <mergeCell ref="A326:B326"/>
    <mergeCell ref="C10:G10"/>
    <mergeCell ref="C15:G15"/>
    <mergeCell ref="C18:G18"/>
    <mergeCell ref="C21:G21"/>
    <mergeCell ref="C24:G24"/>
    <mergeCell ref="C63:G63"/>
    <mergeCell ref="C31:G31"/>
    <mergeCell ref="C34:G34"/>
    <mergeCell ref="C47:G47"/>
    <mergeCell ref="C50:G50"/>
    <mergeCell ref="C142:G142"/>
    <mergeCell ref="C66:G66"/>
    <mergeCell ref="C74:G74"/>
    <mergeCell ref="C77:G77"/>
    <mergeCell ref="C85:G85"/>
    <mergeCell ref="A1:G1"/>
    <mergeCell ref="C2:G2"/>
    <mergeCell ref="C3:G3"/>
    <mergeCell ref="C4:G4"/>
    <mergeCell ref="C27:G27"/>
    <mergeCell ref="C97:G97"/>
    <mergeCell ref="C98:G98"/>
    <mergeCell ref="C109:G109"/>
    <mergeCell ref="C113:G113"/>
    <mergeCell ref="C126:G126"/>
    <mergeCell ref="C131:G131"/>
    <mergeCell ref="C138:G138"/>
    <mergeCell ref="C191:G191"/>
    <mergeCell ref="C155:G155"/>
    <mergeCell ref="C164:G164"/>
    <mergeCell ref="C167:G167"/>
    <mergeCell ref="C172:G172"/>
    <mergeCell ref="C176:G176"/>
    <mergeCell ref="C180:G180"/>
    <mergeCell ref="C181:G181"/>
    <mergeCell ref="C182:G182"/>
    <mergeCell ref="C183:G183"/>
    <mergeCell ref="C184:G184"/>
    <mergeCell ref="C187:G187"/>
    <mergeCell ref="C296:G296"/>
    <mergeCell ref="C195:G195"/>
    <mergeCell ref="C199:G199"/>
    <mergeCell ref="C216:G216"/>
    <mergeCell ref="C218:G218"/>
    <mergeCell ref="C222:G222"/>
    <mergeCell ref="C223:G223"/>
    <mergeCell ref="C226:G226"/>
    <mergeCell ref="C229:G229"/>
    <mergeCell ref="C236:G236"/>
    <mergeCell ref="C239:G239"/>
    <mergeCell ref="C251:G251"/>
    <mergeCell ref="C306:G306"/>
    <mergeCell ref="C310:G310"/>
    <mergeCell ref="C315:G315"/>
    <mergeCell ref="C316:G316"/>
    <mergeCell ref="C300:G300"/>
    <mergeCell ref="C301:G301"/>
    <mergeCell ref="C302:G302"/>
    <mergeCell ref="C303:G303"/>
    <mergeCell ref="C304:G304"/>
    <mergeCell ref="C305:G305"/>
  </mergeCells>
  <pageMargins left="0.59055118110236204" right="0.196850393700787" top="0.78740157499999996" bottom="0.78740157499999996" header="0.3" footer="0.3"/>
  <pageSetup paperSize="9" orientation="landscape" copies="4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ON + VN ON + VN Naklady</vt:lpstr>
      <vt:lpstr>IO 03 IO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03 IO 03 Pol'!Názvy_tisku</vt:lpstr>
      <vt:lpstr>'ON + VN ON + VN Naklady'!Názvy_tisku</vt:lpstr>
      <vt:lpstr>oadresa</vt:lpstr>
      <vt:lpstr>Stavba!Objednatel</vt:lpstr>
      <vt:lpstr>Stavba!Objekt</vt:lpstr>
      <vt:lpstr>'IO 03 IO 03 Pol'!Oblast_tisku</vt:lpstr>
      <vt:lpstr>'ON + VN ON + VN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Majíček</dc:creator>
  <cp:lastModifiedBy>Libor Obadal</cp:lastModifiedBy>
  <cp:lastPrinted>2019-03-19T12:27:02Z</cp:lastPrinted>
  <dcterms:created xsi:type="dcterms:W3CDTF">2009-04-08T07:15:50Z</dcterms:created>
  <dcterms:modified xsi:type="dcterms:W3CDTF">2022-05-17T05:08:13Z</dcterms:modified>
</cp:coreProperties>
</file>