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C:\Users\michalikmi\Desktop\zadávací dok\MŠ Bohumínska\"/>
    </mc:Choice>
  </mc:AlternateContent>
  <xr:revisionPtr revIDLastSave="0" documentId="8_{958A9E99-BB13-4140-8E22-BE511E58F3AB}" xr6:coauthVersionLast="47" xr6:coauthVersionMax="47" xr10:uidLastSave="{00000000-0000-0000-0000-000000000000}"/>
  <bookViews>
    <workbookView xWindow="-120" yWindow="-120" windowWidth="29040" windowHeight="15840" activeTab="3" xr2:uid="{00000000-000D-0000-FFFF-FFFF00000000}"/>
  </bookViews>
  <sheets>
    <sheet name="Rekapitulace stavby" sheetId="1" r:id="rId1"/>
    <sheet name="D.1.1 - Architektonicko-s..." sheetId="2" r:id="rId2"/>
    <sheet name="D.1.2 - Elektroinstalace " sheetId="3" r:id="rId3"/>
    <sheet name="VON - Vedlejší a ostatní ..." sheetId="4" r:id="rId4"/>
  </sheets>
  <definedNames>
    <definedName name="_xlnm._FilterDatabase" localSheetId="1" hidden="1">'D.1.1 - Architektonicko-s...'!$C$128:$K$279</definedName>
    <definedName name="_xlnm._FilterDatabase" localSheetId="2" hidden="1">'D.1.2 - Elektroinstalace '!$C$116:$K$120</definedName>
    <definedName name="_xlnm._FilterDatabase" localSheetId="3" hidden="1">'VON - Vedlejší a ostatní ...'!$C$122:$K$148</definedName>
    <definedName name="_xlnm.Print_Titles" localSheetId="1">'D.1.1 - Architektonicko-s...'!$128:$128</definedName>
    <definedName name="_xlnm.Print_Titles" localSheetId="2">'D.1.2 - Elektroinstalace '!$116:$116</definedName>
    <definedName name="_xlnm.Print_Titles" localSheetId="0">'Rekapitulace stavby'!$92:$92</definedName>
    <definedName name="_xlnm.Print_Titles" localSheetId="3">'VON - Vedlejší a ostatní ...'!$122:$122</definedName>
    <definedName name="_xlnm.Print_Area" localSheetId="1">'D.1.1 - Architektonicko-s...'!$C$4:$J$39,'D.1.1 - Architektonicko-s...'!$C$50:$J$76,'D.1.1 - Architektonicko-s...'!$C$82:$J$110,'D.1.1 - Architektonicko-s...'!$C$116:$K$279</definedName>
    <definedName name="_xlnm.Print_Area" localSheetId="2">'D.1.2 - Elektroinstalace '!$C$4:$J$39,'D.1.2 - Elektroinstalace '!$C$50:$J$76,'D.1.2 - Elektroinstalace '!$C$82:$J$98,'D.1.2 - Elektroinstalace '!$C$104:$K$120</definedName>
    <definedName name="_xlnm.Print_Area" localSheetId="0">'Rekapitulace stavby'!$D$4:$AO$76,'Rekapitulace stavby'!$C$82:$AQ$98</definedName>
    <definedName name="_xlnm.Print_Area" localSheetId="3">'VON - Vedlejší a ostatní ...'!$C$4:$J$39,'VON - Vedlejší a ostatní ...'!$C$50:$J$76,'VON - Vedlejší a ostatní ...'!$C$82:$J$104,'VON - Vedlejší a ostatní ...'!$C$110:$K$148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37" i="4" l="1"/>
  <c r="J36" i="4"/>
  <c r="AY97" i="1" s="1"/>
  <c r="J35" i="4"/>
  <c r="AX97" i="1" s="1"/>
  <c r="BI147" i="4"/>
  <c r="BH147" i="4"/>
  <c r="BG147" i="4"/>
  <c r="BF147" i="4"/>
  <c r="T147" i="4"/>
  <c r="T146" i="4"/>
  <c r="R147" i="4"/>
  <c r="R146" i="4"/>
  <c r="P147" i="4"/>
  <c r="P146" i="4"/>
  <c r="BI144" i="4"/>
  <c r="BH144" i="4"/>
  <c r="BG144" i="4"/>
  <c r="BF144" i="4"/>
  <c r="T144" i="4"/>
  <c r="T143" i="4"/>
  <c r="R144" i="4"/>
  <c r="R143" i="4"/>
  <c r="P144" i="4"/>
  <c r="P143" i="4" s="1"/>
  <c r="BI141" i="4"/>
  <c r="BH141" i="4"/>
  <c r="BG141" i="4"/>
  <c r="BF141" i="4"/>
  <c r="T141" i="4"/>
  <c r="R141" i="4"/>
  <c r="P141" i="4"/>
  <c r="BI139" i="4"/>
  <c r="BH139" i="4"/>
  <c r="BG139" i="4"/>
  <c r="BF139" i="4"/>
  <c r="T139" i="4"/>
  <c r="R139" i="4"/>
  <c r="P139" i="4"/>
  <c r="BI136" i="4"/>
  <c r="BH136" i="4"/>
  <c r="BG136" i="4"/>
  <c r="BF136" i="4"/>
  <c r="T136" i="4"/>
  <c r="R136" i="4"/>
  <c r="P136" i="4"/>
  <c r="BI134" i="4"/>
  <c r="BH134" i="4"/>
  <c r="BG134" i="4"/>
  <c r="BF134" i="4"/>
  <c r="T134" i="4"/>
  <c r="R134" i="4"/>
  <c r="P134" i="4"/>
  <c r="BI131" i="4"/>
  <c r="BH131" i="4"/>
  <c r="BG131" i="4"/>
  <c r="BF131" i="4"/>
  <c r="T131" i="4"/>
  <c r="T130" i="4"/>
  <c r="R131" i="4"/>
  <c r="R130" i="4" s="1"/>
  <c r="P131" i="4"/>
  <c r="P130" i="4"/>
  <c r="BI128" i="4"/>
  <c r="BH128" i="4"/>
  <c r="BG128" i="4"/>
  <c r="BF128" i="4"/>
  <c r="T128" i="4"/>
  <c r="R128" i="4"/>
  <c r="P128" i="4"/>
  <c r="BI126" i="4"/>
  <c r="BH126" i="4"/>
  <c r="BG126" i="4"/>
  <c r="BF126" i="4"/>
  <c r="T126" i="4"/>
  <c r="R126" i="4"/>
  <c r="P126" i="4"/>
  <c r="F120" i="4"/>
  <c r="J119" i="4"/>
  <c r="F119" i="4"/>
  <c r="F117" i="4"/>
  <c r="E115" i="4"/>
  <c r="F92" i="4"/>
  <c r="J91" i="4"/>
  <c r="F91" i="4"/>
  <c r="F89" i="4"/>
  <c r="E87" i="4"/>
  <c r="J24" i="4"/>
  <c r="E24" i="4"/>
  <c r="J120" i="4" s="1"/>
  <c r="J23" i="4"/>
  <c r="J12" i="4"/>
  <c r="J89" i="4" s="1"/>
  <c r="E7" i="4"/>
  <c r="E113" i="4" s="1"/>
  <c r="J37" i="3"/>
  <c r="J36" i="3"/>
  <c r="AY96" i="1" s="1"/>
  <c r="J35" i="3"/>
  <c r="AX96" i="1"/>
  <c r="BI120" i="3"/>
  <c r="BH120" i="3"/>
  <c r="BG120" i="3"/>
  <c r="BF120" i="3"/>
  <c r="T120" i="3"/>
  <c r="R120" i="3"/>
  <c r="P120" i="3"/>
  <c r="BI119" i="3"/>
  <c r="BH119" i="3"/>
  <c r="BG119" i="3"/>
  <c r="BF119" i="3"/>
  <c r="T119" i="3"/>
  <c r="R119" i="3"/>
  <c r="P119" i="3"/>
  <c r="F114" i="3"/>
  <c r="J113" i="3"/>
  <c r="F113" i="3"/>
  <c r="F111" i="3"/>
  <c r="E109" i="3"/>
  <c r="F92" i="3"/>
  <c r="J91" i="3"/>
  <c r="F91" i="3"/>
  <c r="F89" i="3"/>
  <c r="E87" i="3"/>
  <c r="J24" i="3"/>
  <c r="E24" i="3"/>
  <c r="J114" i="3" s="1"/>
  <c r="J23" i="3"/>
  <c r="J12" i="3"/>
  <c r="J89" i="3" s="1"/>
  <c r="E7" i="3"/>
  <c r="E107" i="3"/>
  <c r="J131" i="2"/>
  <c r="J37" i="2"/>
  <c r="J36" i="2"/>
  <c r="AY95" i="1"/>
  <c r="J35" i="2"/>
  <c r="AX95" i="1" s="1"/>
  <c r="BI279" i="2"/>
  <c r="BH279" i="2"/>
  <c r="BG279" i="2"/>
  <c r="BF279" i="2"/>
  <c r="T279" i="2"/>
  <c r="T278" i="2"/>
  <c r="R279" i="2"/>
  <c r="R278" i="2" s="1"/>
  <c r="P279" i="2"/>
  <c r="P278" i="2"/>
  <c r="BI277" i="2"/>
  <c r="BH277" i="2"/>
  <c r="BG277" i="2"/>
  <c r="BF277" i="2"/>
  <c r="T277" i="2"/>
  <c r="R277" i="2"/>
  <c r="P277" i="2"/>
  <c r="BI276" i="2"/>
  <c r="BH276" i="2"/>
  <c r="BG276" i="2"/>
  <c r="BF276" i="2"/>
  <c r="T276" i="2"/>
  <c r="R276" i="2"/>
  <c r="P276" i="2"/>
  <c r="BI271" i="2"/>
  <c r="BH271" i="2"/>
  <c r="BG271" i="2"/>
  <c r="BF271" i="2"/>
  <c r="T271" i="2"/>
  <c r="R271" i="2"/>
  <c r="P271" i="2"/>
  <c r="BI269" i="2"/>
  <c r="BH269" i="2"/>
  <c r="BG269" i="2"/>
  <c r="BF269" i="2"/>
  <c r="T269" i="2"/>
  <c r="R269" i="2"/>
  <c r="P269" i="2"/>
  <c r="BI267" i="2"/>
  <c r="BH267" i="2"/>
  <c r="BG267" i="2"/>
  <c r="BF267" i="2"/>
  <c r="T267" i="2"/>
  <c r="R267" i="2"/>
  <c r="P267" i="2"/>
  <c r="BI265" i="2"/>
  <c r="BH265" i="2"/>
  <c r="BG265" i="2"/>
  <c r="BF265" i="2"/>
  <c r="T265" i="2"/>
  <c r="R265" i="2"/>
  <c r="P265" i="2"/>
  <c r="BI262" i="2"/>
  <c r="BH262" i="2"/>
  <c r="BG262" i="2"/>
  <c r="BF262" i="2"/>
  <c r="T262" i="2"/>
  <c r="R262" i="2"/>
  <c r="P262" i="2"/>
  <c r="BI257" i="2"/>
  <c r="BH257" i="2"/>
  <c r="BG257" i="2"/>
  <c r="BF257" i="2"/>
  <c r="T257" i="2"/>
  <c r="R257" i="2"/>
  <c r="P257" i="2"/>
  <c r="BI253" i="2"/>
  <c r="BH253" i="2"/>
  <c r="BG253" i="2"/>
  <c r="BF253" i="2"/>
  <c r="T253" i="2"/>
  <c r="R253" i="2"/>
  <c r="P253" i="2"/>
  <c r="BI248" i="2"/>
  <c r="BH248" i="2"/>
  <c r="BG248" i="2"/>
  <c r="BF248" i="2"/>
  <c r="T248" i="2"/>
  <c r="R248" i="2"/>
  <c r="P248" i="2"/>
  <c r="BI244" i="2"/>
  <c r="BH244" i="2"/>
  <c r="BG244" i="2"/>
  <c r="BF244" i="2"/>
  <c r="T244" i="2"/>
  <c r="R244" i="2"/>
  <c r="P244" i="2"/>
  <c r="BI242" i="2"/>
  <c r="BH242" i="2"/>
  <c r="BG242" i="2"/>
  <c r="BF242" i="2"/>
  <c r="T242" i="2"/>
  <c r="R242" i="2"/>
  <c r="P242" i="2"/>
  <c r="BI234" i="2"/>
  <c r="BH234" i="2"/>
  <c r="BG234" i="2"/>
  <c r="BF234" i="2"/>
  <c r="T234" i="2"/>
  <c r="R234" i="2"/>
  <c r="P234" i="2"/>
  <c r="BI233" i="2"/>
  <c r="BH233" i="2"/>
  <c r="BG233" i="2"/>
  <c r="BF233" i="2"/>
  <c r="T233" i="2"/>
  <c r="R233" i="2"/>
  <c r="P233" i="2"/>
  <c r="BI227" i="2"/>
  <c r="BH227" i="2"/>
  <c r="BG227" i="2"/>
  <c r="BF227" i="2"/>
  <c r="T227" i="2"/>
  <c r="R227" i="2"/>
  <c r="P227" i="2"/>
  <c r="BI221" i="2"/>
  <c r="BH221" i="2"/>
  <c r="BG221" i="2"/>
  <c r="BF221" i="2"/>
  <c r="T221" i="2"/>
  <c r="R221" i="2"/>
  <c r="P221" i="2"/>
  <c r="BI219" i="2"/>
  <c r="BH219" i="2"/>
  <c r="BG219" i="2"/>
  <c r="BF219" i="2"/>
  <c r="T219" i="2"/>
  <c r="R219" i="2"/>
  <c r="P219" i="2"/>
  <c r="BI218" i="2"/>
  <c r="BH218" i="2"/>
  <c r="BG218" i="2"/>
  <c r="BF218" i="2"/>
  <c r="T218" i="2"/>
  <c r="R218" i="2"/>
  <c r="P218" i="2"/>
  <c r="BI217" i="2"/>
  <c r="BH217" i="2"/>
  <c r="BG217" i="2"/>
  <c r="BF217" i="2"/>
  <c r="T217" i="2"/>
  <c r="R217" i="2"/>
  <c r="P217" i="2"/>
  <c r="BI216" i="2"/>
  <c r="BH216" i="2"/>
  <c r="BG216" i="2"/>
  <c r="BF216" i="2"/>
  <c r="T216" i="2"/>
  <c r="R216" i="2"/>
  <c r="P216" i="2"/>
  <c r="BI215" i="2"/>
  <c r="BH215" i="2"/>
  <c r="BG215" i="2"/>
  <c r="BF215" i="2"/>
  <c r="T215" i="2"/>
  <c r="R215" i="2"/>
  <c r="P215" i="2"/>
  <c r="BI214" i="2"/>
  <c r="BH214" i="2"/>
  <c r="BG214" i="2"/>
  <c r="BF214" i="2"/>
  <c r="T214" i="2"/>
  <c r="R214" i="2"/>
  <c r="P214" i="2"/>
  <c r="BI213" i="2"/>
  <c r="BH213" i="2"/>
  <c r="BG213" i="2"/>
  <c r="BF213" i="2"/>
  <c r="T213" i="2"/>
  <c r="R213" i="2"/>
  <c r="P213" i="2"/>
  <c r="BI212" i="2"/>
  <c r="BH212" i="2"/>
  <c r="BG212" i="2"/>
  <c r="BF212" i="2"/>
  <c r="T212" i="2"/>
  <c r="R212" i="2"/>
  <c r="P212" i="2"/>
  <c r="BI211" i="2"/>
  <c r="BH211" i="2"/>
  <c r="BG211" i="2"/>
  <c r="BF211" i="2"/>
  <c r="T211" i="2"/>
  <c r="R211" i="2"/>
  <c r="P211" i="2"/>
  <c r="BI209" i="2"/>
  <c r="BH209" i="2"/>
  <c r="BG209" i="2"/>
  <c r="BF209" i="2"/>
  <c r="T209" i="2"/>
  <c r="R209" i="2"/>
  <c r="P209" i="2"/>
  <c r="BI208" i="2"/>
  <c r="BH208" i="2"/>
  <c r="BG208" i="2"/>
  <c r="BF208" i="2"/>
  <c r="T208" i="2"/>
  <c r="R208" i="2"/>
  <c r="P208" i="2"/>
  <c r="BI207" i="2"/>
  <c r="BH207" i="2"/>
  <c r="BG207" i="2"/>
  <c r="BF207" i="2"/>
  <c r="T207" i="2"/>
  <c r="R207" i="2"/>
  <c r="P207" i="2"/>
  <c r="BI203" i="2"/>
  <c r="BH203" i="2"/>
  <c r="BG203" i="2"/>
  <c r="BF203" i="2"/>
  <c r="T203" i="2"/>
  <c r="R203" i="2"/>
  <c r="P203" i="2"/>
  <c r="BI201" i="2"/>
  <c r="BH201" i="2"/>
  <c r="BG201" i="2"/>
  <c r="BF201" i="2"/>
  <c r="T201" i="2"/>
  <c r="R201" i="2"/>
  <c r="P201" i="2"/>
  <c r="BI199" i="2"/>
  <c r="BH199" i="2"/>
  <c r="BG199" i="2"/>
  <c r="BF199" i="2"/>
  <c r="T199" i="2"/>
  <c r="R199" i="2"/>
  <c r="P199" i="2"/>
  <c r="BI197" i="2"/>
  <c r="BH197" i="2"/>
  <c r="BG197" i="2"/>
  <c r="BF197" i="2"/>
  <c r="T197" i="2"/>
  <c r="R197" i="2"/>
  <c r="P197" i="2"/>
  <c r="BI196" i="2"/>
  <c r="BH196" i="2"/>
  <c r="BG196" i="2"/>
  <c r="BF196" i="2"/>
  <c r="T196" i="2"/>
  <c r="R196" i="2"/>
  <c r="P196" i="2"/>
  <c r="BI194" i="2"/>
  <c r="BH194" i="2"/>
  <c r="BG194" i="2"/>
  <c r="BF194" i="2"/>
  <c r="T194" i="2"/>
  <c r="R194" i="2"/>
  <c r="P194" i="2"/>
  <c r="BI192" i="2"/>
  <c r="BH192" i="2"/>
  <c r="BG192" i="2"/>
  <c r="BF192" i="2"/>
  <c r="T192" i="2"/>
  <c r="R192" i="2"/>
  <c r="P192" i="2"/>
  <c r="BI190" i="2"/>
  <c r="BH190" i="2"/>
  <c r="BG190" i="2"/>
  <c r="BF190" i="2"/>
  <c r="T190" i="2"/>
  <c r="R190" i="2"/>
  <c r="P190" i="2"/>
  <c r="BI184" i="2"/>
  <c r="BH184" i="2"/>
  <c r="BG184" i="2"/>
  <c r="BF184" i="2"/>
  <c r="T184" i="2"/>
  <c r="R184" i="2"/>
  <c r="P184" i="2"/>
  <c r="BI180" i="2"/>
  <c r="BH180" i="2"/>
  <c r="BG180" i="2"/>
  <c r="BF180" i="2"/>
  <c r="T180" i="2"/>
  <c r="R180" i="2"/>
  <c r="P180" i="2"/>
  <c r="BI176" i="2"/>
  <c r="BH176" i="2"/>
  <c r="BG176" i="2"/>
  <c r="BF176" i="2"/>
  <c r="T176" i="2"/>
  <c r="R176" i="2"/>
  <c r="P176" i="2"/>
  <c r="BI172" i="2"/>
  <c r="BH172" i="2"/>
  <c r="BG172" i="2"/>
  <c r="BF172" i="2"/>
  <c r="T172" i="2"/>
  <c r="R172" i="2"/>
  <c r="P172" i="2"/>
  <c r="BI171" i="2"/>
  <c r="BH171" i="2"/>
  <c r="BG171" i="2"/>
  <c r="BF171" i="2"/>
  <c r="T171" i="2"/>
  <c r="R171" i="2"/>
  <c r="P171" i="2"/>
  <c r="BI167" i="2"/>
  <c r="BH167" i="2"/>
  <c r="BG167" i="2"/>
  <c r="BF167" i="2"/>
  <c r="T167" i="2"/>
  <c r="R167" i="2"/>
  <c r="P167" i="2"/>
  <c r="BI161" i="2"/>
  <c r="BH161" i="2"/>
  <c r="BG161" i="2"/>
  <c r="BF161" i="2"/>
  <c r="T161" i="2"/>
  <c r="R161" i="2"/>
  <c r="P161" i="2"/>
  <c r="BI159" i="2"/>
  <c r="BH159" i="2"/>
  <c r="BG159" i="2"/>
  <c r="BF159" i="2"/>
  <c r="T159" i="2"/>
  <c r="R159" i="2"/>
  <c r="P159" i="2"/>
  <c r="BI155" i="2"/>
  <c r="BH155" i="2"/>
  <c r="BG155" i="2"/>
  <c r="BF155" i="2"/>
  <c r="T155" i="2"/>
  <c r="R155" i="2"/>
  <c r="P155" i="2"/>
  <c r="BI154" i="2"/>
  <c r="BH154" i="2"/>
  <c r="BG154" i="2"/>
  <c r="BF154" i="2"/>
  <c r="T154" i="2"/>
  <c r="R154" i="2"/>
  <c r="P154" i="2"/>
  <c r="BI152" i="2"/>
  <c r="BH152" i="2"/>
  <c r="BG152" i="2"/>
  <c r="BF152" i="2"/>
  <c r="T152" i="2"/>
  <c r="R152" i="2"/>
  <c r="P152" i="2"/>
  <c r="BI151" i="2"/>
  <c r="BH151" i="2"/>
  <c r="BG151" i="2"/>
  <c r="BF151" i="2"/>
  <c r="T151" i="2"/>
  <c r="R151" i="2"/>
  <c r="P151" i="2"/>
  <c r="BI147" i="2"/>
  <c r="BH147" i="2"/>
  <c r="BG147" i="2"/>
  <c r="BF147" i="2"/>
  <c r="T147" i="2"/>
  <c r="R147" i="2"/>
  <c r="P147" i="2"/>
  <c r="BI146" i="2"/>
  <c r="BH146" i="2"/>
  <c r="BG146" i="2"/>
  <c r="BF146" i="2"/>
  <c r="T146" i="2"/>
  <c r="R146" i="2"/>
  <c r="P146" i="2"/>
  <c r="BI144" i="2"/>
  <c r="BH144" i="2"/>
  <c r="BG144" i="2"/>
  <c r="BF144" i="2"/>
  <c r="T144" i="2"/>
  <c r="R144" i="2"/>
  <c r="P144" i="2"/>
  <c r="BI140" i="2"/>
  <c r="BH140" i="2"/>
  <c r="BG140" i="2"/>
  <c r="BF140" i="2"/>
  <c r="T140" i="2"/>
  <c r="R140" i="2"/>
  <c r="P140" i="2"/>
  <c r="BI138" i="2"/>
  <c r="BH138" i="2"/>
  <c r="BG138" i="2"/>
  <c r="BF138" i="2"/>
  <c r="T138" i="2"/>
  <c r="R138" i="2"/>
  <c r="P138" i="2"/>
  <c r="BI137" i="2"/>
  <c r="BH137" i="2"/>
  <c r="BG137" i="2"/>
  <c r="BF137" i="2"/>
  <c r="T137" i="2"/>
  <c r="R137" i="2"/>
  <c r="P137" i="2"/>
  <c r="BI133" i="2"/>
  <c r="BH133" i="2"/>
  <c r="BG133" i="2"/>
  <c r="BF133" i="2"/>
  <c r="T133" i="2"/>
  <c r="R133" i="2"/>
  <c r="P133" i="2"/>
  <c r="J98" i="2"/>
  <c r="F126" i="2"/>
  <c r="J125" i="2"/>
  <c r="F125" i="2"/>
  <c r="F123" i="2"/>
  <c r="E121" i="2"/>
  <c r="F92" i="2"/>
  <c r="J91" i="2"/>
  <c r="F91" i="2"/>
  <c r="F89" i="2"/>
  <c r="E87" i="2"/>
  <c r="J24" i="2"/>
  <c r="E24" i="2"/>
  <c r="J126" i="2"/>
  <c r="J23" i="2"/>
  <c r="J12" i="2"/>
  <c r="J123" i="2" s="1"/>
  <c r="E7" i="2"/>
  <c r="E119" i="2" s="1"/>
  <c r="L90" i="1"/>
  <c r="AM90" i="1"/>
  <c r="AM89" i="1"/>
  <c r="L89" i="1"/>
  <c r="AM87" i="1"/>
  <c r="L87" i="1"/>
  <c r="L85" i="1"/>
  <c r="L84" i="1"/>
  <c r="BK192" i="2"/>
  <c r="BK172" i="2"/>
  <c r="J167" i="2"/>
  <c r="BK154" i="2"/>
  <c r="J147" i="2"/>
  <c r="BK138" i="2"/>
  <c r="J133" i="2"/>
  <c r="BK120" i="3"/>
  <c r="BK147" i="4"/>
  <c r="J136" i="4"/>
  <c r="J141" i="4"/>
  <c r="J134" i="4"/>
  <c r="J144" i="4"/>
  <c r="BK279" i="2"/>
  <c r="J276" i="2"/>
  <c r="J269" i="2"/>
  <c r="BK262" i="2"/>
  <c r="J253" i="2"/>
  <c r="J242" i="2"/>
  <c r="J227" i="2"/>
  <c r="J219" i="2"/>
  <c r="J217" i="2"/>
  <c r="J214" i="2"/>
  <c r="J212" i="2"/>
  <c r="BK207" i="2"/>
  <c r="J201" i="2"/>
  <c r="BK196" i="2"/>
  <c r="J190" i="2"/>
  <c r="BK176" i="2"/>
  <c r="J159" i="2"/>
  <c r="J152" i="2"/>
  <c r="BK146" i="2"/>
  <c r="J140" i="2"/>
  <c r="BK133" i="2"/>
  <c r="J120" i="3"/>
  <c r="J119" i="3"/>
  <c r="BK126" i="4"/>
  <c r="BK131" i="4"/>
  <c r="BK128" i="4"/>
  <c r="J147" i="4"/>
  <c r="J277" i="2"/>
  <c r="J271" i="2"/>
  <c r="BK265" i="2"/>
  <c r="BK257" i="2"/>
  <c r="J248" i="2"/>
  <c r="J234" i="2"/>
  <c r="BK221" i="2"/>
  <c r="J218" i="2"/>
  <c r="J216" i="2"/>
  <c r="BK213" i="2"/>
  <c r="J211" i="2"/>
  <c r="J208" i="2"/>
  <c r="BK203" i="2"/>
  <c r="BK199" i="2"/>
  <c r="J196" i="2"/>
  <c r="BK184" i="2"/>
  <c r="BK171" i="2"/>
  <c r="BK159" i="2"/>
  <c r="BK151" i="2"/>
  <c r="BK144" i="2"/>
  <c r="BK137" i="2"/>
  <c r="J279" i="2"/>
  <c r="BK271" i="2"/>
  <c r="J267" i="2"/>
  <c r="J262" i="2"/>
  <c r="BK248" i="2"/>
  <c r="BK242" i="2"/>
  <c r="BK233" i="2"/>
  <c r="J221" i="2"/>
  <c r="BK217" i="2"/>
  <c r="BK215" i="2"/>
  <c r="J213" i="2"/>
  <c r="BK209" i="2"/>
  <c r="J207" i="2"/>
  <c r="BK197" i="2"/>
  <c r="J194" i="2"/>
  <c r="J184" i="2"/>
  <c r="J172" i="2"/>
  <c r="J161" i="2"/>
  <c r="J154" i="2"/>
  <c r="BK147" i="2"/>
  <c r="J138" i="2"/>
  <c r="AS94" i="1"/>
  <c r="J139" i="4"/>
  <c r="BK141" i="4"/>
  <c r="J128" i="4"/>
  <c r="BK139" i="4"/>
  <c r="BK190" i="2"/>
  <c r="J176" i="2"/>
  <c r="BK161" i="2"/>
  <c r="J155" i="2"/>
  <c r="J146" i="2"/>
  <c r="BK277" i="2"/>
  <c r="BK267" i="2"/>
  <c r="BK253" i="2"/>
  <c r="J244" i="2"/>
  <c r="J233" i="2"/>
  <c r="BK218" i="2"/>
  <c r="J215" i="2"/>
  <c r="BK212" i="2"/>
  <c r="BK208" i="2"/>
  <c r="BK201" i="2"/>
  <c r="J197" i="2"/>
  <c r="J192" i="2"/>
  <c r="J180" i="2"/>
  <c r="BK167" i="2"/>
  <c r="BK152" i="2"/>
  <c r="J144" i="2"/>
  <c r="J137" i="2"/>
  <c r="BK119" i="3"/>
  <c r="BK144" i="4"/>
  <c r="BK134" i="4"/>
  <c r="BK136" i="4"/>
  <c r="J131" i="4"/>
  <c r="J126" i="4"/>
  <c r="BK276" i="2"/>
  <c r="BK269" i="2"/>
  <c r="J265" i="2"/>
  <c r="J257" i="2"/>
  <c r="BK244" i="2"/>
  <c r="BK234" i="2"/>
  <c r="BK227" i="2"/>
  <c r="BK219" i="2"/>
  <c r="BK216" i="2"/>
  <c r="BK214" i="2"/>
  <c r="BK211" i="2"/>
  <c r="J209" i="2"/>
  <c r="J203" i="2"/>
  <c r="J199" i="2"/>
  <c r="BK194" i="2"/>
  <c r="BK180" i="2"/>
  <c r="J171" i="2"/>
  <c r="BK155" i="2"/>
  <c r="J151" i="2"/>
  <c r="BK140" i="2"/>
  <c r="F34" i="2" l="1"/>
  <c r="F36" i="2"/>
  <c r="BC95" i="1" s="1"/>
  <c r="J34" i="2"/>
  <c r="AW95" i="1" s="1"/>
  <c r="F37" i="2"/>
  <c r="BD95" i="1" s="1"/>
  <c r="F35" i="2"/>
  <c r="BB95" i="1" s="1"/>
  <c r="R132" i="2"/>
  <c r="R189" i="2"/>
  <c r="P206" i="2"/>
  <c r="P220" i="2"/>
  <c r="R243" i="2"/>
  <c r="T270" i="2"/>
  <c r="BK118" i="3"/>
  <c r="J118" i="3" s="1"/>
  <c r="J97" i="3" s="1"/>
  <c r="R166" i="2"/>
  <c r="P200" i="2"/>
  <c r="R210" i="2"/>
  <c r="T132" i="2"/>
  <c r="P189" i="2"/>
  <c r="BK206" i="2"/>
  <c r="J206" i="2" s="1"/>
  <c r="J104" i="2" s="1"/>
  <c r="BK220" i="2"/>
  <c r="J220" i="2" s="1"/>
  <c r="J106" i="2" s="1"/>
  <c r="T243" i="2"/>
  <c r="P270" i="2"/>
  <c r="R118" i="3"/>
  <c r="R117" i="3"/>
  <c r="T125" i="4"/>
  <c r="T133" i="4"/>
  <c r="P166" i="2"/>
  <c r="T200" i="2"/>
  <c r="BK210" i="2"/>
  <c r="J210" i="2" s="1"/>
  <c r="J105" i="2" s="1"/>
  <c r="T220" i="2"/>
  <c r="T118" i="3"/>
  <c r="T117" i="3" s="1"/>
  <c r="P125" i="4"/>
  <c r="R133" i="4"/>
  <c r="T138" i="4"/>
  <c r="P132" i="2"/>
  <c r="P130" i="2" s="1"/>
  <c r="BK189" i="2"/>
  <c r="J189" i="2" s="1"/>
  <c r="J101" i="2" s="1"/>
  <c r="R200" i="2"/>
  <c r="P210" i="2"/>
  <c r="R220" i="2"/>
  <c r="BK125" i="4"/>
  <c r="BK133" i="4"/>
  <c r="J133" i="4"/>
  <c r="J100" i="4"/>
  <c r="P138" i="4"/>
  <c r="BK132" i="2"/>
  <c r="J132" i="2" s="1"/>
  <c r="J99" i="2" s="1"/>
  <c r="T166" i="2"/>
  <c r="BK200" i="2"/>
  <c r="J200" i="2"/>
  <c r="J102" i="2"/>
  <c r="T206" i="2"/>
  <c r="BK243" i="2"/>
  <c r="J243" i="2" s="1"/>
  <c r="J107" i="2" s="1"/>
  <c r="R125" i="4"/>
  <c r="BK138" i="4"/>
  <c r="J138" i="4"/>
  <c r="J101" i="4" s="1"/>
  <c r="BK166" i="2"/>
  <c r="J166" i="2" s="1"/>
  <c r="J100" i="2" s="1"/>
  <c r="T189" i="2"/>
  <c r="R206" i="2"/>
  <c r="T210" i="2"/>
  <c r="P243" i="2"/>
  <c r="BK270" i="2"/>
  <c r="J270" i="2" s="1"/>
  <c r="J108" i="2" s="1"/>
  <c r="R270" i="2"/>
  <c r="P118" i="3"/>
  <c r="P117" i="3"/>
  <c r="AU96" i="1" s="1"/>
  <c r="P133" i="4"/>
  <c r="R138" i="4"/>
  <c r="BK130" i="4"/>
  <c r="J130" i="4" s="1"/>
  <c r="J99" i="4" s="1"/>
  <c r="BK278" i="2"/>
  <c r="J278" i="2"/>
  <c r="J109" i="2" s="1"/>
  <c r="BK146" i="4"/>
  <c r="J146" i="4" s="1"/>
  <c r="J103" i="4" s="1"/>
  <c r="BK143" i="4"/>
  <c r="J143" i="4" s="1"/>
  <c r="J102" i="4" s="1"/>
  <c r="J92" i="4"/>
  <c r="J117" i="4"/>
  <c r="BE136" i="4"/>
  <c r="BE139" i="4"/>
  <c r="BE141" i="4"/>
  <c r="BE144" i="4"/>
  <c r="BE147" i="4"/>
  <c r="E85" i="4"/>
  <c r="BE126" i="4"/>
  <c r="BE128" i="4"/>
  <c r="BE131" i="4"/>
  <c r="BE134" i="4"/>
  <c r="J92" i="3"/>
  <c r="J111" i="3"/>
  <c r="BE120" i="3"/>
  <c r="BE119" i="3"/>
  <c r="E85" i="3"/>
  <c r="BA95" i="1"/>
  <c r="E85" i="2"/>
  <c r="J89" i="2"/>
  <c r="J92" i="2"/>
  <c r="BE133" i="2"/>
  <c r="BE137" i="2"/>
  <c r="BE138" i="2"/>
  <c r="BE140" i="2"/>
  <c r="BE144" i="2"/>
  <c r="BE146" i="2"/>
  <c r="BE147" i="2"/>
  <c r="BE151" i="2"/>
  <c r="BE152" i="2"/>
  <c r="BE154" i="2"/>
  <c r="BE155" i="2"/>
  <c r="BE159" i="2"/>
  <c r="BE161" i="2"/>
  <c r="BE167" i="2"/>
  <c r="BE171" i="2"/>
  <c r="BE172" i="2"/>
  <c r="BE176" i="2"/>
  <c r="BE180" i="2"/>
  <c r="BE184" i="2"/>
  <c r="BE190" i="2"/>
  <c r="BE192" i="2"/>
  <c r="BE194" i="2"/>
  <c r="BE196" i="2"/>
  <c r="BE197" i="2"/>
  <c r="BE199" i="2"/>
  <c r="BE201" i="2"/>
  <c r="BE203" i="2"/>
  <c r="BE207" i="2"/>
  <c r="BE208" i="2"/>
  <c r="BE209" i="2"/>
  <c r="BE211" i="2"/>
  <c r="BE212" i="2"/>
  <c r="BE213" i="2"/>
  <c r="BE214" i="2"/>
  <c r="BE215" i="2"/>
  <c r="BE216" i="2"/>
  <c r="BE217" i="2"/>
  <c r="BE218" i="2"/>
  <c r="BE219" i="2"/>
  <c r="BE221" i="2"/>
  <c r="BE227" i="2"/>
  <c r="BE233" i="2"/>
  <c r="BE234" i="2"/>
  <c r="BE242" i="2"/>
  <c r="BE244" i="2"/>
  <c r="BE248" i="2"/>
  <c r="BE253" i="2"/>
  <c r="BE257" i="2"/>
  <c r="BE262" i="2"/>
  <c r="BE265" i="2"/>
  <c r="BE267" i="2"/>
  <c r="BE269" i="2"/>
  <c r="BE271" i="2"/>
  <c r="BE276" i="2"/>
  <c r="BE277" i="2"/>
  <c r="BE279" i="2"/>
  <c r="F34" i="3"/>
  <c r="BA96" i="1"/>
  <c r="F34" i="4"/>
  <c r="BA97" i="1" s="1"/>
  <c r="F35" i="3"/>
  <c r="BB96" i="1"/>
  <c r="F35" i="4"/>
  <c r="BB97" i="1" s="1"/>
  <c r="J34" i="4"/>
  <c r="AW97" i="1"/>
  <c r="F36" i="4"/>
  <c r="BC97" i="1" s="1"/>
  <c r="F37" i="3"/>
  <c r="BD96" i="1"/>
  <c r="F36" i="3"/>
  <c r="BC96" i="1"/>
  <c r="F37" i="4"/>
  <c r="BD97" i="1" s="1"/>
  <c r="J34" i="3"/>
  <c r="AW96" i="1" s="1"/>
  <c r="BK117" i="3" l="1"/>
  <c r="J117" i="3" s="1"/>
  <c r="J96" i="3" s="1"/>
  <c r="BK130" i="2"/>
  <c r="R124" i="4"/>
  <c r="R123" i="4"/>
  <c r="R205" i="2"/>
  <c r="T124" i="4"/>
  <c r="T123" i="4"/>
  <c r="T205" i="2"/>
  <c r="BK124" i="4"/>
  <c r="BK123" i="4" s="1"/>
  <c r="J123" i="4" s="1"/>
  <c r="J96" i="4" s="1"/>
  <c r="BK205" i="2"/>
  <c r="J205" i="2" s="1"/>
  <c r="J103" i="2" s="1"/>
  <c r="P205" i="2"/>
  <c r="P129" i="2" s="1"/>
  <c r="AU95" i="1" s="1"/>
  <c r="T130" i="2"/>
  <c r="T129" i="2" s="1"/>
  <c r="P124" i="4"/>
  <c r="P123" i="4" s="1"/>
  <c r="AU97" i="1" s="1"/>
  <c r="R130" i="2"/>
  <c r="R129" i="2" s="1"/>
  <c r="J125" i="4"/>
  <c r="J98" i="4" s="1"/>
  <c r="J130" i="2"/>
  <c r="J97" i="2" s="1"/>
  <c r="J33" i="2"/>
  <c r="AV95" i="1" s="1"/>
  <c r="AT95" i="1" s="1"/>
  <c r="F33" i="3"/>
  <c r="AZ96" i="1" s="1"/>
  <c r="BD94" i="1"/>
  <c r="W33" i="1" s="1"/>
  <c r="BA94" i="1"/>
  <c r="W30" i="1" s="1"/>
  <c r="F33" i="2"/>
  <c r="AZ95" i="1" s="1"/>
  <c r="J33" i="3"/>
  <c r="AV96" i="1" s="1"/>
  <c r="AT96" i="1" s="1"/>
  <c r="BB94" i="1"/>
  <c r="W31" i="1" s="1"/>
  <c r="J33" i="4"/>
  <c r="AV97" i="1" s="1"/>
  <c r="AT97" i="1" s="1"/>
  <c r="BC94" i="1"/>
  <c r="W32" i="1" s="1"/>
  <c r="F33" i="4"/>
  <c r="AZ97" i="1" s="1"/>
  <c r="J30" i="3" l="1"/>
  <c r="AG96" i="1" s="1"/>
  <c r="AN96" i="1"/>
  <c r="BK129" i="2"/>
  <c r="J129" i="2" s="1"/>
  <c r="J96" i="2" s="1"/>
  <c r="J124" i="4"/>
  <c r="J97" i="4" s="1"/>
  <c r="AU94" i="1"/>
  <c r="AZ94" i="1"/>
  <c r="W29" i="1" s="1"/>
  <c r="AW94" i="1"/>
  <c r="AK30" i="1" s="1"/>
  <c r="J30" i="4"/>
  <c r="AG97" i="1" s="1"/>
  <c r="AY94" i="1"/>
  <c r="AX94" i="1"/>
  <c r="J39" i="3" l="1"/>
  <c r="J39" i="4"/>
  <c r="AN97" i="1"/>
  <c r="J30" i="2"/>
  <c r="AG95" i="1" s="1"/>
  <c r="AN95" i="1" s="1"/>
  <c r="AV94" i="1"/>
  <c r="AK29" i="1" s="1"/>
  <c r="J39" i="2" l="1"/>
  <c r="AG94" i="1"/>
  <c r="AK26" i="1" s="1"/>
  <c r="AT94" i="1"/>
  <c r="AN94" i="1" l="1"/>
  <c r="AK35" i="1"/>
</calcChain>
</file>

<file path=xl/sharedStrings.xml><?xml version="1.0" encoding="utf-8"?>
<sst xmlns="http://schemas.openxmlformats.org/spreadsheetml/2006/main" count="2397" uniqueCount="491">
  <si>
    <t>Export Komplet</t>
  </si>
  <si>
    <t/>
  </si>
  <si>
    <t>2.0</t>
  </si>
  <si>
    <t>False</t>
  </si>
  <si>
    <t>{f5adad4e-8b45-4c6e-bd7c-6b7bf9c872c2}</t>
  </si>
  <si>
    <t>&gt;&gt;  skryté sloupce  &lt;&lt;</t>
  </si>
  <si>
    <t>0,01</t>
  </si>
  <si>
    <t>21</t>
  </si>
  <si>
    <t>15</t>
  </si>
  <si>
    <t>REKAPITULACE STAVBY</t>
  </si>
  <si>
    <t>v ---  níže se nacházejí doplnkové a pomocné údaje k sestavám  --- v</t>
  </si>
  <si>
    <t>0,001</t>
  </si>
  <si>
    <t>Kód:</t>
  </si>
  <si>
    <t>N22-046_exp21a</t>
  </si>
  <si>
    <t>Stavba:</t>
  </si>
  <si>
    <t>REKONSTRUKCE MATEŘSKÉ ŠKOLY BOHUMÍNSKÁ</t>
  </si>
  <si>
    <t>KSO:</t>
  </si>
  <si>
    <t>801 31</t>
  </si>
  <si>
    <t>CC-CZ:</t>
  </si>
  <si>
    <t>126</t>
  </si>
  <si>
    <t>Místo:</t>
  </si>
  <si>
    <t>p.č. 1467/1 k.ú. Slezská Ostrava</t>
  </si>
  <si>
    <t>Datum:</t>
  </si>
  <si>
    <t>27. 4. 2022</t>
  </si>
  <si>
    <t>CZ-CPV:</t>
  </si>
  <si>
    <t>45000000-7</t>
  </si>
  <si>
    <t>CZ-CPA:</t>
  </si>
  <si>
    <t>41.00.48</t>
  </si>
  <si>
    <t>Zadavatel:</t>
  </si>
  <si>
    <t>IČ:</t>
  </si>
  <si>
    <t>STATUTÁRNÍ MĚSTO OSTRAVA</t>
  </si>
  <si>
    <t>DIČ:</t>
  </si>
  <si>
    <t>Zhotovitel:</t>
  </si>
  <si>
    <t>Na základě výběrového řízení</t>
  </si>
  <si>
    <t>Projektant:</t>
  </si>
  <si>
    <t>MPA ProjektStav s.r.o.</t>
  </si>
  <si>
    <t>True</t>
  </si>
  <si>
    <t>Zpracovatel:</t>
  </si>
  <si>
    <t xml:space="preserve"> </t>
  </si>
  <si>
    <t>Poznámka:</t>
  </si>
  <si>
    <t>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 (S ohledem na charekter stavby budou provedené práce odsouhlaseny a případně upřesněny v rámci realizace zástupcem objednatele)</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</si>
  <si>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</si>
  <si>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</si>
  <si>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</si>
  <si>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</si>
  <si>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</si>
  <si>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</si>
  <si>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</si>
  <si>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</si>
  <si>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</si>
  <si>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</si>
  <si>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</si>
  <si>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</si>
  <si>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</si>
  <si>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</si>
  <si>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</si>
  <si>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</si>
  <si>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</si>
  <si>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</si>
  <si>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</si>
  <si>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</si>
  <si>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</si>
  <si>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</si>
  <si>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</si>
  <si>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</si>
  <si>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</si>
  <si>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</si>
  <si>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</si>
  <si>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</si>
  <si>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</si>
  <si>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</si>
  <si>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</si>
  <si>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</si>
  <si>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</si>
  <si>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</si>
  <si>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</si>
  <si>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</si>
  <si>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</si>
  <si>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</si>
  <si>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</si>
  <si>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</si>
  <si>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</si>
  <si>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</si>
  <si>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</si>
  <si>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</si>
  <si>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</si>
  <si>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D.1.1</t>
  </si>
  <si>
    <t xml:space="preserve">Architektonicko-stavební řešení </t>
  </si>
  <si>
    <t>STA</t>
  </si>
  <si>
    <t>1</t>
  </si>
  <si>
    <t>{d8931a57-38ef-49e3-ad24-2bb112fe1850}</t>
  </si>
  <si>
    <t>2</t>
  </si>
  <si>
    <t>D.1.2</t>
  </si>
  <si>
    <t xml:space="preserve">Elektroinstalace </t>
  </si>
  <si>
    <t>{f71dc737-a0da-4e12-a738-5b97c800f442}</t>
  </si>
  <si>
    <t>VON</t>
  </si>
  <si>
    <t xml:space="preserve">Vedlejší a ostatní náklady stavby </t>
  </si>
  <si>
    <t>{c0fbfbd6-ce57-4b94-95fd-1b6a8fb2405e}</t>
  </si>
  <si>
    <t>KRYCÍ LIST SOUPISU PRACÍ</t>
  </si>
  <si>
    <t>Objekt:</t>
  </si>
  <si>
    <t xml:space="preserve">D.1.1 - Architektonicko-stavební řešení </t>
  </si>
  <si>
    <t>S OHLEDEM NA CHARAKTER STAVBY, JE ZHOTOVITEL POVINEN VEŠKERÉ OBJEKDNÁVKY / OBJEMY MATERIÁLŮ PŘEDEM OVĚŘIT NA STAVBĚ PŘED JEJICH REALIZACÍ. ROZSAH JEDNOTLIVÝCH POLOŽEK VV SE MŮŽE LIŠIT OPROTI PD S OHLEDEM NA NEPŘEDVÍDATELNÉ OKOLNOSTI / SKRYTÉ KCE.  ------------------------------------------------------------------------------------------------------------------------------------------------ 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 (S ohledem na charekter stavby budou provedené práce odsouhlaseny a případně upřesněny v rámci realizace zástupcem objednatele)</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</si>
  <si>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</si>
  <si>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</si>
  <si>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</si>
  <si>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</si>
  <si>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</si>
  <si>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</si>
  <si>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</si>
  <si>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</si>
  <si>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</si>
  <si>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</si>
  <si>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</si>
  <si>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</si>
  <si>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721 - Zdravotechnika - vnitřní kanalizace</t>
  </si>
  <si>
    <t xml:space="preserve">    725 - Zdravotechnika - zařizovací předměty</t>
  </si>
  <si>
    <t xml:space="preserve">    763 - Konstrukce suché výstavby</t>
  </si>
  <si>
    <t xml:space="preserve">    781 - Dokončovací práce - obklady</t>
  </si>
  <si>
    <t xml:space="preserve">    784 - Dokončovací práce - malby a tapety</t>
  </si>
  <si>
    <t>N00 - Technika prostředí staveb</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</si>
  <si>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</si>
  <si>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</si>
  <si>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</si>
  <si>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</si>
  <si>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</si>
  <si>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</si>
  <si>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</si>
  <si>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</si>
  <si>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</si>
  <si>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</si>
  <si>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</si>
  <si>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</si>
  <si>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</si>
  <si>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</si>
  <si>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</si>
  <si>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</si>
  <si>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</si>
  <si>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</si>
  <si>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6</t>
  </si>
  <si>
    <t>Úpravy povrchů, podlahy a osazování výplní</t>
  </si>
  <si>
    <t>K</t>
  </si>
  <si>
    <t>611131101</t>
  </si>
  <si>
    <t>Cementový postřik vnitřních stropů nanášený celoplošně ručně</t>
  </si>
  <si>
    <t>m2</t>
  </si>
  <si>
    <t>CS ÚRS 2022 01</t>
  </si>
  <si>
    <t>4</t>
  </si>
  <si>
    <t>934345258</t>
  </si>
  <si>
    <t>VV</t>
  </si>
  <si>
    <t xml:space="preserve">"rozsah_D.1.1 BP v.č. 02-03, NS v.č. 06-06, TZ" </t>
  </si>
  <si>
    <t>"úpravy povrchů stropů_podhledové skladby_m.č. 117" (2,68)</t>
  </si>
  <si>
    <t>Součet</t>
  </si>
  <si>
    <t>611135101</t>
  </si>
  <si>
    <t>Hrubá výplň rýh ve stropech maltou jakékoli šířky rýhy</t>
  </si>
  <si>
    <t>393335225</t>
  </si>
  <si>
    <t>611142001</t>
  </si>
  <si>
    <t>Potažení vnitřních stropů sklovláknitým pletivem vtlačeným do tenkovrstvé hmoty</t>
  </si>
  <si>
    <t>-540889712</t>
  </si>
  <si>
    <t>112,36*1,1 'Přepočtené koeficientem množství</t>
  </si>
  <si>
    <t>611311141</t>
  </si>
  <si>
    <t>Vápenná omítka štuková dvouvrstvá vnitřních stropů rovných nanášená ručně</t>
  </si>
  <si>
    <t>-2034549945</t>
  </si>
  <si>
    <t>5</t>
  </si>
  <si>
    <t>611311191</t>
  </si>
  <si>
    <t>Příplatek k vápenné omítce vnitřních stropů za každých dalších 5 mm tloušťky ručně</t>
  </si>
  <si>
    <t>173052585</t>
  </si>
  <si>
    <t>2,68*2 'Přepočtené koeficientem množství</t>
  </si>
  <si>
    <t>611315422</t>
  </si>
  <si>
    <t>Oprava vnitřní vápenné štukové omítky stropů v rozsahu plochy přes 10 do 30 %</t>
  </si>
  <si>
    <t>60877921</t>
  </si>
  <si>
    <t>7</t>
  </si>
  <si>
    <t>612131101</t>
  </si>
  <si>
    <t>Cementový postřik vnitřních stěn nanášený celoplošně ručně</t>
  </si>
  <si>
    <t>926044974</t>
  </si>
  <si>
    <t>"podklad_pod keramické obklady_NS_1.NP" (13,160)</t>
  </si>
  <si>
    <t>8</t>
  </si>
  <si>
    <t>612135101</t>
  </si>
  <si>
    <t>Hrubá výplň rýh ve stěnách maltou jakékoli šířky rýhy</t>
  </si>
  <si>
    <t>550151299</t>
  </si>
  <si>
    <t>9</t>
  </si>
  <si>
    <t>612142001</t>
  </si>
  <si>
    <t>Potažení vnitřních stěn sklovláknitým pletivem vtlačeným do tenkovrstvé hmoty</t>
  </si>
  <si>
    <t>2127973786</t>
  </si>
  <si>
    <t>490,899*1,1 'Přepočtené koeficientem množství</t>
  </si>
  <si>
    <t>10</t>
  </si>
  <si>
    <t>612315422</t>
  </si>
  <si>
    <t>Oprava vnitřní vápenné štukové omítky stěn v rozsahu plochy přes 10 do 30 %</t>
  </si>
  <si>
    <t>1729070556</t>
  </si>
  <si>
    <t>11</t>
  </si>
  <si>
    <t>612321111</t>
  </si>
  <si>
    <t>Vápenocementová omítka hrubá jednovrstvá zatřená vnitřních stěn nanášená ručně</t>
  </si>
  <si>
    <t>-1779639966</t>
  </si>
  <si>
    <t>12</t>
  </si>
  <si>
    <t>612321191</t>
  </si>
  <si>
    <t>Příplatek k vápenocementové omítce vnitřních stěn za každých dalších 5 mm tloušťky ručně</t>
  </si>
  <si>
    <t>-1786340976</t>
  </si>
  <si>
    <t>13,16*2 'Přepočtené koeficientem množství</t>
  </si>
  <si>
    <t>13</t>
  </si>
  <si>
    <t>6121430R0</t>
  </si>
  <si>
    <t>Příplatek za dodávku a osazení veškerých omítkových lišt, rohovníků a profilů vnitřních omítek stěn - viz specifikace systému a TP výrobce, TZ</t>
  </si>
  <si>
    <t>CS VLASTNÍ</t>
  </si>
  <si>
    <t>-329575857</t>
  </si>
  <si>
    <t>"kompletní provedení dle specifikace PD a TZ vč. přímo souvisejících prací a dodávek"</t>
  </si>
  <si>
    <t xml:space="preserve">"dle TP konkrétního výrobce omítkového systému + požadavky PD a TZ" </t>
  </si>
  <si>
    <t>"množství/rozsah vztažen na celkové štukové plochy" (2454,499)</t>
  </si>
  <si>
    <t>Ostatní konstrukce a práce, bourání</t>
  </si>
  <si>
    <t>14</t>
  </si>
  <si>
    <t>949101111</t>
  </si>
  <si>
    <t>Lešení pomocné pro objekty pozemních staveb s lešeňovou podlahou v do 1,9 m zatížení do 150 kg/m2</t>
  </si>
  <si>
    <t>-1435080269</t>
  </si>
  <si>
    <t>"BP + NS_ 1.NP, 2.NP_viz povrchové úpravy" (463,63+464,68)*2</t>
  </si>
  <si>
    <t>952901111</t>
  </si>
  <si>
    <t>Vyčištění budov bytové a občanské výstavby při výšce podlaží do 4 m</t>
  </si>
  <si>
    <t>204899298</t>
  </si>
  <si>
    <t>16</t>
  </si>
  <si>
    <t>978011141</t>
  </si>
  <si>
    <t>Otlučení (osekání) vnitřní vápenné nebo vápenocementové omítky stropů v rozsahu přes 10 do 30 %</t>
  </si>
  <si>
    <t>-1243235777</t>
  </si>
  <si>
    <t>"úpravy povrchů stropů_podhledové skladby_1+2.NP" (463,63+464,68)-363,83-2,68</t>
  </si>
  <si>
    <t>17</t>
  </si>
  <si>
    <t>978011191</t>
  </si>
  <si>
    <t>Otlučení (osekání) vnitřní vápenné nebo vápenocementové omítky stropů v rozsahu přes 50 do 100 %</t>
  </si>
  <si>
    <t>1108482985</t>
  </si>
  <si>
    <t>18</t>
  </si>
  <si>
    <t>978013141</t>
  </si>
  <si>
    <t>Otlučení (osekání) vnitřní vápenné nebo vápenocementové omítky stěn v rozsahu přes 10 do 30 %</t>
  </si>
  <si>
    <t>-643775203</t>
  </si>
  <si>
    <t>"úpravy/OPRAVY povrchů svislých kcí_1+2.NP_odměřeno elektronicky" (3,15*(405,25+(339,96*1,1)))</t>
  </si>
  <si>
    <t>19</t>
  </si>
  <si>
    <t>978059541</t>
  </si>
  <si>
    <t>Odsekání a odebrání obkladů stěn z vnitřních obkládaček plochy přes 1 m2</t>
  </si>
  <si>
    <t>1340241919</t>
  </si>
  <si>
    <t>P</t>
  </si>
  <si>
    <t>Poznámka k položce:_x000D_
Odsekání obkladů  stěn včetně otlučení podkladní omítky až na zdivo z obkládaček vnitřních, z jakýchkoliv materiálů, plochy přes 1 m2</t>
  </si>
  <si>
    <t>"úpravy povrchů svislých kcí _1.NP" (1,2*4,3)+(2,0*4,0)</t>
  </si>
  <si>
    <t>997</t>
  </si>
  <si>
    <t>Přesun sutě</t>
  </si>
  <si>
    <t>20</t>
  </si>
  <si>
    <t>997013153</t>
  </si>
  <si>
    <t>Vnitrostaveništní doprava suti a vybouraných hmot pro budovy v přes 9 do 12 m s omezením mechanizace</t>
  </si>
  <si>
    <t>t</t>
  </si>
  <si>
    <t>2138087647</t>
  </si>
  <si>
    <t>32,28*0,3 'Přepočtené koeficientem množství</t>
  </si>
  <si>
    <t>997013213</t>
  </si>
  <si>
    <t>Vnitrostaveništní doprava suti a vybouraných hmot pro budovy v přes 9 do 12 m ručně</t>
  </si>
  <si>
    <t>-1409660663</t>
  </si>
  <si>
    <t>32,28*0,7 'Přepočtené koeficientem množství</t>
  </si>
  <si>
    <t>22</t>
  </si>
  <si>
    <t>997013R31</t>
  </si>
  <si>
    <t xml:space="preserve">Poplatek za uložení na skládce (skládkovné) stavebního odpadu bez rozlišení </t>
  </si>
  <si>
    <t>-1973127241</t>
  </si>
  <si>
    <t>Poznámka k položce:_x000D_
Jednotková cena stanovena pro stavební odpad BEZ ROZLIŠENÍ _včetně nebezpečných odpadů._x000D_
----------------------------------------------------------------------------------------------------------------------</t>
  </si>
  <si>
    <t>23</t>
  </si>
  <si>
    <t>997321511</t>
  </si>
  <si>
    <t>Vodorovná doprava suti a vybouraných hmot po suchu do 1 km</t>
  </si>
  <si>
    <t>-50093664</t>
  </si>
  <si>
    <t>24</t>
  </si>
  <si>
    <t>997321519</t>
  </si>
  <si>
    <t>Příplatek ZKD 1 km vodorovné dopravy suti a vybouraných hmot po suchu</t>
  </si>
  <si>
    <t>-1161251721</t>
  </si>
  <si>
    <t>32,28*20 'Přepočtené koeficientem množství</t>
  </si>
  <si>
    <t>25</t>
  </si>
  <si>
    <t>997321611</t>
  </si>
  <si>
    <t>Nakládání nebo překládání suti a vybouraných hmot</t>
  </si>
  <si>
    <t>664344510</t>
  </si>
  <si>
    <t>998</t>
  </si>
  <si>
    <t>Přesun hmot</t>
  </si>
  <si>
    <t>26</t>
  </si>
  <si>
    <t>998017002</t>
  </si>
  <si>
    <t>Přesun hmot s omezením mechanizace pro budovy v přes 6 do 12 m</t>
  </si>
  <si>
    <t>-1942116770</t>
  </si>
  <si>
    <t>80,424*0,3 'Přepočtené koeficientem množství</t>
  </si>
  <si>
    <t>27</t>
  </si>
  <si>
    <t>998018002</t>
  </si>
  <si>
    <t>Přesun hmot ruční pro budovy v přes 6 do 12 m</t>
  </si>
  <si>
    <t>417053055</t>
  </si>
  <si>
    <t>80,424*0,7 'Přepočtené koeficientem množství</t>
  </si>
  <si>
    <t>PSV</t>
  </si>
  <si>
    <t>Práce a dodávky PSV</t>
  </si>
  <si>
    <t>721</t>
  </si>
  <si>
    <t>Zdravotechnika - vnitřní kanalizace</t>
  </si>
  <si>
    <t>28</t>
  </si>
  <si>
    <t>721219128</t>
  </si>
  <si>
    <t>Montáž odtokového sprchového žlabu délky do 1050 mm</t>
  </si>
  <si>
    <t>kus</t>
  </si>
  <si>
    <t>-1569691954</t>
  </si>
  <si>
    <t>29</t>
  </si>
  <si>
    <t>M</t>
  </si>
  <si>
    <t>55233200R</t>
  </si>
  <si>
    <t xml:space="preserve">žlab sprchového koutu se zápachovou uzávěrkou š koutu 700mm _ specifikace dle PD a TZ </t>
  </si>
  <si>
    <t>32</t>
  </si>
  <si>
    <t>-35554409</t>
  </si>
  <si>
    <t>30</t>
  </si>
  <si>
    <t>998721202</t>
  </si>
  <si>
    <t>Přesun hmot procentní pro vnitřní kanalizace v objektech v přes 6 do 12 m</t>
  </si>
  <si>
    <t>%</t>
  </si>
  <si>
    <t>-822443215</t>
  </si>
  <si>
    <t>725</t>
  </si>
  <si>
    <t>Zdravotechnika - zařizovací předměty</t>
  </si>
  <si>
    <t>31</t>
  </si>
  <si>
    <t>725110811</t>
  </si>
  <si>
    <t>Demontáž klozetů splachovací s nádrží</t>
  </si>
  <si>
    <t>soubor</t>
  </si>
  <si>
    <t>2059190430</t>
  </si>
  <si>
    <t>725112171</t>
  </si>
  <si>
    <t>Kombi klozet s hlubokým splachováním odpad vodorovný</t>
  </si>
  <si>
    <t>390873327</t>
  </si>
  <si>
    <t>33</t>
  </si>
  <si>
    <t>725210821</t>
  </si>
  <si>
    <t>Demontáž umyvadel bez výtokových armatur</t>
  </si>
  <si>
    <t>510490095</t>
  </si>
  <si>
    <t>34</t>
  </si>
  <si>
    <t>725219102</t>
  </si>
  <si>
    <t>Montáž umyvadla připevněného na šrouby do zdiva</t>
  </si>
  <si>
    <t>-1385249962</t>
  </si>
  <si>
    <t>35</t>
  </si>
  <si>
    <t>64211005R</t>
  </si>
  <si>
    <t xml:space="preserve">umyvadlo keramické závěsné bílé (včetně doplňků a příslušenství) _ specifikace dle PD a TZ </t>
  </si>
  <si>
    <t>-1174063208</t>
  </si>
  <si>
    <t>36</t>
  </si>
  <si>
    <t>725820802</t>
  </si>
  <si>
    <t>Demontáž baterie stojánkové do jednoho otvoru</t>
  </si>
  <si>
    <t>-830387271</t>
  </si>
  <si>
    <t>37</t>
  </si>
  <si>
    <t>725829131</t>
  </si>
  <si>
    <t>Montáž baterie umyvadlové stojánkové ostatní typ</t>
  </si>
  <si>
    <t>-1159609681</t>
  </si>
  <si>
    <t>38</t>
  </si>
  <si>
    <t>55144006R</t>
  </si>
  <si>
    <t>baterie umyvadlová stojánková páková nízkotlaká otáčivé ústí _ (specifikace dle PD a TZ )</t>
  </si>
  <si>
    <t>-2094627719</t>
  </si>
  <si>
    <t>39</t>
  </si>
  <si>
    <t>998725202</t>
  </si>
  <si>
    <t>Přesun hmot procentní pro zařizovací předměty v objektech v přes 6 do 12 m</t>
  </si>
  <si>
    <t>214866607</t>
  </si>
  <si>
    <t>763</t>
  </si>
  <si>
    <t>Konstrukce suché výstavby</t>
  </si>
  <si>
    <t>40</t>
  </si>
  <si>
    <t>763131531</t>
  </si>
  <si>
    <t>SDK podhled deska 1xDF 12,5 bez izolace jednovrstvá spodní kce profil CD+UD EI 15</t>
  </si>
  <si>
    <t>1191719912</t>
  </si>
  <si>
    <t xml:space="preserve">"úpravy povrchů stropů_podhledové skladby_1+2.NP" </t>
  </si>
  <si>
    <t>"1.NP" (40,99+85,34)</t>
  </si>
  <si>
    <t xml:space="preserve">"2.NP" (119,84+117,66) </t>
  </si>
  <si>
    <t>41</t>
  </si>
  <si>
    <t>763131714</t>
  </si>
  <si>
    <t>SDK podhled základní penetrační nátěr</t>
  </si>
  <si>
    <t>-1955227431</t>
  </si>
  <si>
    <t>42</t>
  </si>
  <si>
    <t>763131771</t>
  </si>
  <si>
    <t>Příplatek k SDK podhledu za rovinnost kvality Q3</t>
  </si>
  <si>
    <t>494612219</t>
  </si>
  <si>
    <t>43</t>
  </si>
  <si>
    <t>763755R01</t>
  </si>
  <si>
    <t>Dodávka a osazení veškerých doplňkových prvků SDK konstrukcí (lišt, profilů, výztužných profilů, ukončovacích prvků, dilatačních a přechodových prvků , napojení na okolní konstrukce, atd)</t>
  </si>
  <si>
    <t>1634145245</t>
  </si>
  <si>
    <t xml:space="preserve">Poznámka k položce:_x000D_
SYSTÉMOVÉ PROVEDENÍ (DLE KONKRÉTNÍHO DODAVATELE SYSTÉMU)_x000D_
(specifikace materiálů dle PD a TZ)_SPECIFIKACE A ROZSAH DLE TP KONKRÉTNĚ VYBRANÉHO DODAVATELE </t>
  </si>
  <si>
    <t>"kompletní provedení dle specifikace PD a TZ  vč. všech souvisejících prací a dodávek"</t>
  </si>
  <si>
    <t xml:space="preserve">"rozsah a množství vztaženo na celkovou plochu SDK konstrukcí" </t>
  </si>
  <si>
    <t>44</t>
  </si>
  <si>
    <t>998763402</t>
  </si>
  <si>
    <t>Přesun hmot procentní pro sádrokartonové konstrukce v objektech v přes 6 do 12 m</t>
  </si>
  <si>
    <t>1303563181</t>
  </si>
  <si>
    <t>781</t>
  </si>
  <si>
    <t>Dokončovací práce - obklady</t>
  </si>
  <si>
    <t>45</t>
  </si>
  <si>
    <t>781121011</t>
  </si>
  <si>
    <t>Nátěr penetrační na stěnu</t>
  </si>
  <si>
    <t>-1706258962</t>
  </si>
  <si>
    <t>"keramické obklady_NS_1.NP_viz debrání" (13,160)</t>
  </si>
  <si>
    <t>46</t>
  </si>
  <si>
    <t>781131112</t>
  </si>
  <si>
    <t>Izolace pod obklad nátěrem nebo stěrkou ve dvou vrstvách</t>
  </si>
  <si>
    <t>355427928</t>
  </si>
  <si>
    <t>Poznámka k položce:_x000D_
JC , nad rámec ceníkového obsahu , také zahrnuje náklady na dodávku a montáž všech systémových rohových lišt a těsnících pásků</t>
  </si>
  <si>
    <t>47</t>
  </si>
  <si>
    <t>781131264</t>
  </si>
  <si>
    <t>Izolace pod obklad těsnícími pásy mezi podlahou a stěnou</t>
  </si>
  <si>
    <t>m</t>
  </si>
  <si>
    <t>-246586190</t>
  </si>
  <si>
    <t>"keramické obklady_NS_1.NP_viz debrání" (8,3)</t>
  </si>
  <si>
    <t>48</t>
  </si>
  <si>
    <t>781474115</t>
  </si>
  <si>
    <t>Montáž obkladů vnitřních keramických hladkých lepených flexibilním lepidlem</t>
  </si>
  <si>
    <t>244647831</t>
  </si>
  <si>
    <t>Poznámka k položce:_x000D_
V jednotkové ceně , nad rámec ceníkového obsahu, zahrnuty také náklady na montáž veškerých doplňků a příslušenství dle PD a TZ._x000D_
(listely, dekory - specifikované v PD) _x000D_
-------------------------------------------</t>
  </si>
  <si>
    <t>49</t>
  </si>
  <si>
    <t>59761R00</t>
  </si>
  <si>
    <t>obklad keramický hladký</t>
  </si>
  <si>
    <t>-763895757</t>
  </si>
  <si>
    <t>Poznámka k položce:_x000D_
V jednotkové ceně zahrnuty náklady na veškeré doplňky a příslušenství dle PD a TZ._x000D_
(listely, dekory - specifikované v PD) _x000D_
-------------------------------------------_x000D_
-přesná specifikace _ viz PD a TZ</t>
  </si>
  <si>
    <t>13,16*1,1 'Přepočtené koeficientem množství</t>
  </si>
  <si>
    <t>50</t>
  </si>
  <si>
    <t>781477R00</t>
  </si>
  <si>
    <t>Příplatek k vnitřním obladům za dodávku a montáž ukončovacích, rohových a koutových profilů</t>
  </si>
  <si>
    <t>1563398294</t>
  </si>
  <si>
    <t>Poznámka k položce:_x000D_
Množství/rozsah - VZTAŽEN NA CELKOVOU PLOCHU vnitřních obkladů._x000D_
(specifikace materiálů dle PD a TZ)_SPECIFIKACE A ROZSAH DLE TP KONKRÉTNĚ VYBRANÉHO DODAVATELE _x000D_
------------------------------------------------------------------------------------------------------------------------------------</t>
  </si>
  <si>
    <t>51</t>
  </si>
  <si>
    <t>781495115</t>
  </si>
  <si>
    <t>Spárování vnitřních obkladů silikonem</t>
  </si>
  <si>
    <t>-1203206767</t>
  </si>
  <si>
    <t>8,3*1,75 'Přepočtené koeficientem množství</t>
  </si>
  <si>
    <t>52</t>
  </si>
  <si>
    <t>998781202</t>
  </si>
  <si>
    <t>Přesun hmot procentní pro obklady keramické v objektech v přes 6 do 12 m</t>
  </si>
  <si>
    <t>230072681</t>
  </si>
  <si>
    <t>784</t>
  </si>
  <si>
    <t>Dokončovací práce - malby a tapety</t>
  </si>
  <si>
    <t>53</t>
  </si>
  <si>
    <t>784121001</t>
  </si>
  <si>
    <t>Oškrabání malby v mísnostech v do 3,80 m</t>
  </si>
  <si>
    <t>-842128719</t>
  </si>
  <si>
    <t>"úpravy povrchů stropů_podhledové skladby_1+2.NP" (463,63+464,68)</t>
  </si>
  <si>
    <t>54</t>
  </si>
  <si>
    <t>784181101</t>
  </si>
  <si>
    <t>Základní akrylátová jednonásobná bezbarvá penetrace podkladu v místnostech v do 3,80 m</t>
  </si>
  <si>
    <t>305998407</t>
  </si>
  <si>
    <t>55</t>
  </si>
  <si>
    <t>784221101</t>
  </si>
  <si>
    <t>Dvojnásobné bílé malby ze směsí za sucha dobře otěruvzdorných v místnostech do 3,80 m</t>
  </si>
  <si>
    <t>-377705996</t>
  </si>
  <si>
    <t>N00</t>
  </si>
  <si>
    <t>Technika prostředí staveb</t>
  </si>
  <si>
    <t>56</t>
  </si>
  <si>
    <t>N00_R01</t>
  </si>
  <si>
    <t>Zdravotně technické instalace_ viz samostatný soupis prací</t>
  </si>
  <si>
    <t>kpl.</t>
  </si>
  <si>
    <t>512</t>
  </si>
  <si>
    <t>-755536468</t>
  </si>
  <si>
    <t xml:space="preserve">D.1.2 - Elektroinstalace </t>
  </si>
  <si>
    <t>Zařzení silnoproudé elektrotechniky_ viz samostatný soupis prací</t>
  </si>
  <si>
    <t>635095033</t>
  </si>
  <si>
    <t>N00_R02</t>
  </si>
  <si>
    <t>Zařzení slaboproudé elektrotechniky_ viz samostatný soupis prací</t>
  </si>
  <si>
    <t>-1012831753</t>
  </si>
  <si>
    <t xml:space="preserve">VON - Vedlejší a ostatní náklady stavby </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</si>
  <si>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</si>
  <si>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</si>
  <si>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</si>
  <si>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</si>
  <si>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</si>
  <si>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</si>
  <si>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 xml:space="preserve">    VRN9 - Ostatní náklady</t>
  </si>
  <si>
    <t>VRN</t>
  </si>
  <si>
    <t>VRN1</t>
  </si>
  <si>
    <t>Průzkumné, geodetické a projektové práce</t>
  </si>
  <si>
    <t>013244000</t>
  </si>
  <si>
    <t>Dokumentace dílenská pro realizaci stavby</t>
  </si>
  <si>
    <t>1024</t>
  </si>
  <si>
    <t>320551539</t>
  </si>
  <si>
    <t>Poznámka k položce:_x000D_
V jednotkové ceně zahrnuty náklady na vypracování :_x000D_
-prováděcí / dílenské dokumentace pro provedení stavby vč. potřebných detailů_x000D_
(v JC jsou také zahrnuty náklady na provedení potřebných stavebních průzkumů)_x000D_
VEŠKERÉ FORMY A PŘEDÁNÍ SE ŘÍDÍ PODMÍNKAMI ZADÁVACÍ DOKUMENTACE STAVBY</t>
  </si>
  <si>
    <t>013254000</t>
  </si>
  <si>
    <t>Dokumentace skutečného provedení stavby</t>
  </si>
  <si>
    <t>1472819693</t>
  </si>
  <si>
    <t>Poznámka k položce:_x000D_
VEŠKERÉ FORMY A PŘEDÁNÍ SE ŘÍDÍ PODMÍNKAMI ZADÁVACÍ DOKUMENTACE STAVBY</t>
  </si>
  <si>
    <t>VRN2</t>
  </si>
  <si>
    <t>Příprava staveniště</t>
  </si>
  <si>
    <t>020001000</t>
  </si>
  <si>
    <t xml:space="preserve">Příprava staveniště </t>
  </si>
  <si>
    <t>-1523890153</t>
  </si>
  <si>
    <t xml:space="preserve">Poznámka k položce:_x000D_
-Zřízení trvalé, dočasné deponie a mezideponie_x000D_
-zřízení příjezdů a přístupů na staveniště_x000D_
-uspořádání a bezpečnost staveniště z hlediska ochrany veřejných zájmů_x000D_
-dodržení podmínek pro provádění staveb z hlediska BOZP (vč. označení stavby)_x000D_
-dodržování podmínek pro ochranu životního prostředí při výstavbě_x000D_
-dodržení podmínek - možnosti nakládání s odpady_x000D_
-splnění zvláštních požadavků na provádění stavby, které vyžadují zvláštní bezpečnostní opatření_x000D_
_x000D_
</t>
  </si>
  <si>
    <t>VRN3</t>
  </si>
  <si>
    <t>Zařízení staveniště</t>
  </si>
  <si>
    <t>030001000</t>
  </si>
  <si>
    <t xml:space="preserve">Zařízení staveniště </t>
  </si>
  <si>
    <t>849299191</t>
  </si>
  <si>
    <t xml:space="preserve">Poznámka k položce:_x000D_
Náklady na zřízení / nájem ZS:_x000D_
-kancelářské/skladovací/sociální objekty_x000D_
-oplocení stavby (DLE POTŘEBY) , ostraha staveniště_x000D_
-kompletní vnitrostaveništní rozvody všech potřebných energií a médií_x000D_
-poplatky spotřeby energií a médií _x000D_
(zajištění podružných měření spotřeby energií a médií)_x000D_
</t>
  </si>
  <si>
    <t>039002000</t>
  </si>
  <si>
    <t>Zrušení zařízení staveniště</t>
  </si>
  <si>
    <t>1608837187</t>
  </si>
  <si>
    <t>Poznámka k položce:_x000D_
-náklady zhotovitele spojené s kompletní likvidací zařízení staveniště vč. uvedení všech dotčených ploch do bezvadného stavu</t>
  </si>
  <si>
    <t>VRN4</t>
  </si>
  <si>
    <t>Inženýrská činnost</t>
  </si>
  <si>
    <t>043103000</t>
  </si>
  <si>
    <t>Zkoušky bez rozlišení</t>
  </si>
  <si>
    <t>-2076173658</t>
  </si>
  <si>
    <t xml:space="preserve">Poznámka k položce:_x000D_
Provedení všech zkoušek a revizí předepsaných projektovou a zadávací dokumentací, platnými normami, návodů k obsluze - (neuvedených v jednotlivých soupisech prací) </t>
  </si>
  <si>
    <t>045002000</t>
  </si>
  <si>
    <t xml:space="preserve">Kompletační a koordinační činnost </t>
  </si>
  <si>
    <t>371175721</t>
  </si>
  <si>
    <t>Poznámka k položce:_x000D_
-příprava předávací dokumentace dle ZD_x000D_
-ostatní kompletační činnost</t>
  </si>
  <si>
    <t>VRN7</t>
  </si>
  <si>
    <t>Provozní vlivy</t>
  </si>
  <si>
    <t>071103000</t>
  </si>
  <si>
    <t>Provoz investora</t>
  </si>
  <si>
    <t>1366977914</t>
  </si>
  <si>
    <t>Poznámka k položce:_x000D_
Náklady související se ztíženými podmínkami při provádění díla v závislosti na okolním provozu (pro práce prováděné za nepřerušeného nebo omezeného provozu v dotčených objektech nebo samotném areálu)_x000D_
(+ ochrana a zakrytí určených prvků a konstrukcí - ZABEZPEČENÍ PŘED POŠKOZENÍM STAVEBNÍ ČINNOSTÍ)</t>
  </si>
  <si>
    <t>VRN9</t>
  </si>
  <si>
    <t>Ostatní náklady</t>
  </si>
  <si>
    <t>090001000</t>
  </si>
  <si>
    <t>590584013</t>
  </si>
  <si>
    <t>Poznámka k položce:_x000D_
V jednotkové ceně zahrnuty náklady :_x000D_
-------------------------------------------------_x000D_
-pravidelné čištění přilehlých / souvisejících komunikací a zpevněných ploch - po celou dobu stavby _x000D_
-uvedení všech dotčených ploch, konstrukcí a povrchů do původního, bezvadného stavu_x000D_
----------------------------------------------------------------------------_x000D_
-ostatní, jinde neuvedené, náklady potřebné k provedení a předání díla objednateli _ dle PD a TZ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</si>
</sst>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6" fillId="0" borderId="0" applyNumberFormat="0" applyFill="0" applyBorder="0" applyAlignment="0" applyProtection="0"/>
  </cellStyleXfs>
  <cellXfs count="23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top"/>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5"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0" fillId="3" borderId="7" xfId="0" applyFont="1" applyFill="1" applyBorder="1" applyAlignment="1">
      <alignment vertical="center"/>
    </xf>
    <xf numFmtId="0" fontId="4" fillId="3" borderId="7" xfId="0" applyFont="1" applyFill="1" applyBorder="1" applyAlignment="1">
      <alignment horizontal="center" vertical="center"/>
    </xf>
    <xf numFmtId="0" fontId="0" fillId="0" borderId="3" xfId="0" applyBorder="1" applyAlignment="1">
      <alignment vertical="center"/>
    </xf>
    <xf numFmtId="0" fontId="17"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20" fillId="4" borderId="0" xfId="0" applyFont="1" applyFill="1" applyAlignment="1">
      <alignment horizontal="center" vertical="center"/>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4" fontId="22" fillId="0" borderId="0" xfId="0" applyNumberFormat="1" applyFont="1" applyAlignment="1">
      <alignment vertical="center"/>
    </xf>
    <xf numFmtId="0" fontId="4" fillId="0" borderId="0" xfId="0" applyFont="1" applyAlignment="1">
      <alignment horizontal="center" vertical="center"/>
    </xf>
    <xf numFmtId="4" fontId="18" fillId="0" borderId="14" xfId="0" applyNumberFormat="1" applyFont="1" applyBorder="1" applyAlignment="1">
      <alignment vertical="center"/>
    </xf>
    <xf numFmtId="4" fontId="18" fillId="0" borderId="0" xfId="0" applyNumberFormat="1" applyFont="1" applyBorder="1" applyAlignment="1">
      <alignment vertical="center"/>
    </xf>
    <xf numFmtId="166" fontId="18" fillId="0" borderId="0" xfId="0" applyNumberFormat="1" applyFont="1" applyBorder="1" applyAlignment="1">
      <alignment vertical="center"/>
    </xf>
    <xf numFmtId="4" fontId="18" fillId="0" borderId="15" xfId="0" applyNumberFormat="1" applyFont="1" applyBorder="1" applyAlignment="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4"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5" xfId="0" applyNumberFormat="1" applyFont="1" applyBorder="1" applyAlignment="1">
      <alignment vertical="center"/>
    </xf>
    <xf numFmtId="0" fontId="5" fillId="0" borderId="0" xfId="0" applyFont="1" applyAlignment="1">
      <alignment horizontal="left" vertical="center"/>
    </xf>
    <xf numFmtId="4" fontId="27" fillId="0" borderId="19" xfId="0" applyNumberFormat="1" applyFont="1" applyBorder="1" applyAlignment="1">
      <alignment vertical="center"/>
    </xf>
    <xf numFmtId="4" fontId="27" fillId="0" borderId="20" xfId="0" applyNumberFormat="1" applyFont="1" applyBorder="1" applyAlignment="1">
      <alignment vertical="center"/>
    </xf>
    <xf numFmtId="166" fontId="27" fillId="0" borderId="20" xfId="0" applyNumberFormat="1" applyFont="1" applyBorder="1" applyAlignment="1">
      <alignment vertical="center"/>
    </xf>
    <xf numFmtId="4" fontId="27" fillId="0" borderId="21" xfId="0" applyNumberFormat="1" applyFont="1" applyBorder="1" applyAlignment="1">
      <alignment vertical="center"/>
    </xf>
    <xf numFmtId="0" fontId="0" fillId="0" borderId="0" xfId="0" applyProtection="1"/>
    <xf numFmtId="0" fontId="28"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5" fillId="0" borderId="0" xfId="0" applyFont="1" applyAlignment="1">
      <alignment horizontal="lef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0" fillId="4" borderId="0" xfId="0" applyFont="1" applyFill="1" applyAlignment="1">
      <alignment horizontal="left" vertical="center"/>
    </xf>
    <xf numFmtId="0" fontId="20" fillId="4" borderId="0" xfId="0" applyFont="1" applyFill="1" applyAlignment="1">
      <alignment horizontal="right" vertical="center"/>
    </xf>
    <xf numFmtId="0" fontId="29"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0" fillId="4" borderId="16" xfId="0" applyFont="1" applyFill="1" applyBorder="1" applyAlignment="1">
      <alignment horizontal="center" vertical="center" wrapText="1"/>
    </xf>
    <xf numFmtId="0" fontId="20" fillId="4" borderId="17" xfId="0" applyFont="1" applyFill="1" applyBorder="1" applyAlignment="1">
      <alignment horizontal="center" vertical="center" wrapText="1"/>
    </xf>
    <xf numFmtId="0" fontId="20" fillId="4" borderId="18" xfId="0" applyFont="1" applyFill="1" applyBorder="1" applyAlignment="1">
      <alignment horizontal="center" vertical="center" wrapText="1"/>
    </xf>
    <xf numFmtId="0" fontId="0" fillId="0" borderId="3" xfId="0" applyBorder="1" applyAlignment="1">
      <alignment horizontal="center" vertical="center" wrapText="1"/>
    </xf>
    <xf numFmtId="4" fontId="22" fillId="0" borderId="0" xfId="0" applyNumberFormat="1" applyFont="1" applyAlignment="1"/>
    <xf numFmtId="166" fontId="30" fillId="0" borderId="12" xfId="0" applyNumberFormat="1" applyFont="1" applyBorder="1" applyAlignment="1"/>
    <xf numFmtId="166" fontId="30" fillId="0" borderId="13" xfId="0" applyNumberFormat="1" applyFont="1" applyBorder="1" applyAlignment="1"/>
    <xf numFmtId="4" fontId="31"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0" fillId="0" borderId="22" xfId="0" applyFont="1" applyBorder="1" applyAlignment="1" applyProtection="1">
      <alignment horizontal="center" vertical="center"/>
      <protection locked="0"/>
    </xf>
    <xf numFmtId="49" fontId="20" fillId="0" borderId="22" xfId="0" applyNumberFormat="1" applyFont="1" applyBorder="1" applyAlignment="1" applyProtection="1">
      <alignment horizontal="left" vertical="center" wrapText="1"/>
      <protection locked="0"/>
    </xf>
    <xf numFmtId="0" fontId="20" fillId="0" borderId="22" xfId="0" applyFont="1" applyBorder="1" applyAlignment="1" applyProtection="1">
      <alignment horizontal="left" vertical="center" wrapText="1"/>
      <protection locked="0"/>
    </xf>
    <xf numFmtId="0" fontId="20" fillId="0" borderId="22" xfId="0" applyFont="1" applyBorder="1" applyAlignment="1" applyProtection="1">
      <alignment horizontal="center" vertical="center" wrapText="1"/>
      <protection locked="0"/>
    </xf>
    <xf numFmtId="167" fontId="20" fillId="0" borderId="22" xfId="0" applyNumberFormat="1" applyFont="1" applyBorder="1" applyAlignment="1" applyProtection="1">
      <alignment vertical="center"/>
      <protection locked="0"/>
    </xf>
    <xf numFmtId="4" fontId="20" fillId="0" borderId="22" xfId="0" applyNumberFormat="1" applyFont="1" applyBorder="1" applyAlignment="1" applyProtection="1">
      <alignment vertical="center"/>
      <protection locked="0"/>
    </xf>
    <xf numFmtId="0" fontId="21" fillId="0" borderId="14" xfId="0" applyFont="1" applyBorder="1" applyAlignment="1">
      <alignment horizontal="left" vertical="center"/>
    </xf>
    <xf numFmtId="0" fontId="21" fillId="0" borderId="0" xfId="0" applyFont="1" applyBorder="1" applyAlignment="1">
      <alignment horizontal="center" vertical="center"/>
    </xf>
    <xf numFmtId="166" fontId="21" fillId="0" borderId="0" xfId="0" applyNumberFormat="1" applyFont="1" applyBorder="1" applyAlignment="1">
      <alignment vertical="center"/>
    </xf>
    <xf numFmtId="166" fontId="21" fillId="0" borderId="15" xfId="0" applyNumberFormat="1" applyFont="1" applyBorder="1" applyAlignment="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lignment vertical="center"/>
    </xf>
    <xf numFmtId="0" fontId="32"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3" fillId="0" borderId="0" xfId="0" applyFont="1" applyAlignment="1">
      <alignment vertical="center" wrapText="1"/>
    </xf>
    <xf numFmtId="0" fontId="0" fillId="0" borderId="14" xfId="0" applyFont="1" applyBorder="1" applyAlignment="1">
      <alignment vertical="center"/>
    </xf>
    <xf numFmtId="0" fontId="0" fillId="0" borderId="0" xfId="0" applyBorder="1" applyAlignment="1">
      <alignment vertical="center"/>
    </xf>
    <xf numFmtId="0" fontId="34" fillId="0" borderId="22" xfId="0" applyFont="1" applyBorder="1" applyAlignment="1" applyProtection="1">
      <alignment horizontal="center" vertical="center"/>
      <protection locked="0"/>
    </xf>
    <xf numFmtId="49" fontId="34" fillId="0" borderId="22" xfId="0" applyNumberFormat="1" applyFont="1" applyBorder="1" applyAlignment="1" applyProtection="1">
      <alignment horizontal="left" vertical="center" wrapText="1"/>
      <protection locked="0"/>
    </xf>
    <xf numFmtId="0" fontId="34" fillId="0" borderId="22" xfId="0" applyFont="1" applyBorder="1" applyAlignment="1" applyProtection="1">
      <alignment horizontal="left" vertical="center" wrapText="1"/>
      <protection locked="0"/>
    </xf>
    <xf numFmtId="0" fontId="34" fillId="0" borderId="22" xfId="0" applyFont="1" applyBorder="1" applyAlignment="1" applyProtection="1">
      <alignment horizontal="center" vertical="center" wrapText="1"/>
      <protection locked="0"/>
    </xf>
    <xf numFmtId="167" fontId="34" fillId="0" borderId="22" xfId="0" applyNumberFormat="1" applyFont="1" applyBorder="1" applyAlignment="1" applyProtection="1">
      <alignment vertical="center"/>
      <protection locked="0"/>
    </xf>
    <xf numFmtId="4" fontId="34" fillId="0" borderId="22" xfId="0" applyNumberFormat="1" applyFont="1" applyBorder="1" applyAlignment="1" applyProtection="1">
      <alignment vertical="center"/>
      <protection locked="0"/>
    </xf>
    <xf numFmtId="0" fontId="35" fillId="0" borderId="3" xfId="0" applyFont="1" applyBorder="1" applyAlignment="1">
      <alignment vertical="center"/>
    </xf>
    <xf numFmtId="0" fontId="34" fillId="0" borderId="14" xfId="0" applyFont="1" applyBorder="1" applyAlignment="1">
      <alignment horizontal="left" vertical="center"/>
    </xf>
    <xf numFmtId="0" fontId="34" fillId="0" borderId="0" xfId="0" applyFont="1" applyBorder="1" applyAlignment="1">
      <alignment horizontal="center" vertical="center"/>
    </xf>
    <xf numFmtId="0" fontId="21" fillId="0" borderId="19" xfId="0" applyFont="1" applyBorder="1" applyAlignment="1">
      <alignment horizontal="left" vertical="center"/>
    </xf>
    <xf numFmtId="0" fontId="21" fillId="0" borderId="20" xfId="0" applyFont="1" applyBorder="1" applyAlignment="1">
      <alignment horizontal="center" vertical="center"/>
    </xf>
    <xf numFmtId="166" fontId="21" fillId="0" borderId="20" xfId="0" applyNumberFormat="1" applyFont="1" applyBorder="1" applyAlignment="1">
      <alignment vertical="center"/>
    </xf>
    <xf numFmtId="166" fontId="21" fillId="0" borderId="21" xfId="0" applyNumberFormat="1"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15"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6"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7" xfId="0" applyFont="1" applyFill="1" applyBorder="1" applyAlignment="1">
      <alignment horizontal="left" vertical="center"/>
    </xf>
    <xf numFmtId="0" fontId="0" fillId="3" borderId="7" xfId="0" applyFont="1" applyFill="1" applyBorder="1" applyAlignment="1">
      <alignment vertical="center"/>
    </xf>
    <xf numFmtId="4" fontId="4" fillId="3" borderId="7" xfId="0" applyNumberFormat="1" applyFont="1" applyFill="1" applyBorder="1" applyAlignment="1">
      <alignment vertical="center"/>
    </xf>
    <xf numFmtId="0" fontId="0" fillId="3" borderId="8"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20" fillId="4" borderId="6" xfId="0" applyFont="1" applyFill="1" applyBorder="1" applyAlignment="1">
      <alignment horizontal="center" vertical="center"/>
    </xf>
    <xf numFmtId="0" fontId="20" fillId="4" borderId="7" xfId="0" applyFont="1" applyFill="1" applyBorder="1" applyAlignment="1">
      <alignment horizontal="left" vertical="center"/>
    </xf>
    <xf numFmtId="0" fontId="20" fillId="4" borderId="7" xfId="0" applyFont="1" applyFill="1" applyBorder="1" applyAlignment="1">
      <alignment horizontal="center" vertical="center"/>
    </xf>
    <xf numFmtId="0" fontId="20" fillId="4" borderId="7" xfId="0" applyFont="1" applyFill="1" applyBorder="1" applyAlignment="1">
      <alignment horizontal="right" vertical="center"/>
    </xf>
    <xf numFmtId="0" fontId="20" fillId="4" borderId="8" xfId="0" applyFont="1" applyFill="1" applyBorder="1" applyAlignment="1">
      <alignment horizontal="left" vertical="center"/>
    </xf>
    <xf numFmtId="4" fontId="26" fillId="0" borderId="0" xfId="0" applyNumberFormat="1" applyFont="1" applyAlignment="1">
      <alignment vertical="center"/>
    </xf>
    <xf numFmtId="0" fontId="26" fillId="0" borderId="0" xfId="0" applyFont="1" applyAlignment="1">
      <alignment vertical="center"/>
    </xf>
    <xf numFmtId="0" fontId="25" fillId="0" borderId="0" xfId="0" applyFont="1" applyAlignment="1">
      <alignment horizontal="left" vertical="center" wrapText="1"/>
    </xf>
    <xf numFmtId="4" fontId="22" fillId="0" borderId="0" xfId="0" applyNumberFormat="1" applyFont="1" applyAlignment="1">
      <alignment horizontal="right" vertical="center"/>
    </xf>
    <xf numFmtId="4" fontId="22" fillId="0" borderId="0" xfId="0" applyNumberFormat="1" applyFont="1" applyAlignment="1">
      <alignment vertical="center"/>
    </xf>
    <xf numFmtId="0" fontId="13"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9"/>
  <sheetViews>
    <sheetView showGridLines="0" topLeftCell="A85"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1</v>
      </c>
      <c r="BT1" s="16" t="s">
        <v>3</v>
      </c>
      <c r="BU1" s="16" t="s">
        <v>3</v>
      </c>
      <c r="BV1" s="16" t="s">
        <v>4</v>
      </c>
    </row>
    <row r="2" spans="1:74" s="1" customFormat="1" ht="36.950000000000003" customHeight="1">
      <c r="AR2" s="228" t="s">
        <v>5</v>
      </c>
      <c r="AS2" s="196"/>
      <c r="AT2" s="196"/>
      <c r="AU2" s="196"/>
      <c r="AV2" s="196"/>
      <c r="AW2" s="196"/>
      <c r="AX2" s="196"/>
      <c r="AY2" s="196"/>
      <c r="AZ2" s="196"/>
      <c r="BA2" s="196"/>
      <c r="BB2" s="196"/>
      <c r="BC2" s="196"/>
      <c r="BD2" s="196"/>
      <c r="BE2" s="196"/>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0"/>
      <c r="D4" s="21" t="s">
        <v>9</v>
      </c>
      <c r="AR4" s="20"/>
      <c r="AS4" s="22" t="s">
        <v>10</v>
      </c>
      <c r="BS4" s="17" t="s">
        <v>11</v>
      </c>
    </row>
    <row r="5" spans="1:74" s="1" customFormat="1" ht="12" customHeight="1">
      <c r="B5" s="20"/>
      <c r="D5" s="23" t="s">
        <v>12</v>
      </c>
      <c r="K5" s="195" t="s">
        <v>13</v>
      </c>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R5" s="20"/>
      <c r="BS5" s="17" t="s">
        <v>6</v>
      </c>
    </row>
    <row r="6" spans="1:74" s="1" customFormat="1" ht="36.950000000000003" customHeight="1">
      <c r="B6" s="20"/>
      <c r="D6" s="25" t="s">
        <v>14</v>
      </c>
      <c r="K6" s="197" t="s">
        <v>15</v>
      </c>
      <c r="L6" s="196"/>
      <c r="M6" s="196"/>
      <c r="N6" s="196"/>
      <c r="O6" s="196"/>
      <c r="P6" s="196"/>
      <c r="Q6" s="196"/>
      <c r="R6" s="196"/>
      <c r="S6" s="196"/>
      <c r="T6" s="196"/>
      <c r="U6" s="196"/>
      <c r="V6" s="196"/>
      <c r="W6" s="196"/>
      <c r="X6" s="196"/>
      <c r="Y6" s="196"/>
      <c r="Z6" s="196"/>
      <c r="AA6" s="196"/>
      <c r="AB6" s="196"/>
      <c r="AC6" s="196"/>
      <c r="AD6" s="196"/>
      <c r="AE6" s="196"/>
      <c r="AF6" s="196"/>
      <c r="AG6" s="196"/>
      <c r="AH6" s="196"/>
      <c r="AI6" s="196"/>
      <c r="AJ6" s="196"/>
      <c r="AK6" s="196"/>
      <c r="AL6" s="196"/>
      <c r="AM6" s="196"/>
      <c r="AN6" s="196"/>
      <c r="AO6" s="196"/>
      <c r="AR6" s="20"/>
      <c r="BS6" s="17" t="s">
        <v>6</v>
      </c>
    </row>
    <row r="7" spans="1:74" s="1" customFormat="1" ht="12" customHeight="1">
      <c r="B7" s="20"/>
      <c r="D7" s="26" t="s">
        <v>16</v>
      </c>
      <c r="K7" s="24" t="s">
        <v>17</v>
      </c>
      <c r="AK7" s="26" t="s">
        <v>18</v>
      </c>
      <c r="AN7" s="24" t="s">
        <v>19</v>
      </c>
      <c r="AR7" s="20"/>
      <c r="BS7" s="17" t="s">
        <v>6</v>
      </c>
    </row>
    <row r="8" spans="1:74" s="1" customFormat="1" ht="12" customHeight="1">
      <c r="B8" s="20"/>
      <c r="D8" s="26" t="s">
        <v>20</v>
      </c>
      <c r="K8" s="24" t="s">
        <v>21</v>
      </c>
      <c r="AK8" s="26" t="s">
        <v>22</v>
      </c>
      <c r="AN8" s="24" t="s">
        <v>23</v>
      </c>
      <c r="AR8" s="20"/>
      <c r="BS8" s="17" t="s">
        <v>6</v>
      </c>
    </row>
    <row r="9" spans="1:74" s="1" customFormat="1" ht="29.25" customHeight="1">
      <c r="B9" s="20"/>
      <c r="D9" s="23" t="s">
        <v>24</v>
      </c>
      <c r="K9" s="27" t="s">
        <v>25</v>
      </c>
      <c r="AK9" s="23" t="s">
        <v>26</v>
      </c>
      <c r="AN9" s="27" t="s">
        <v>27</v>
      </c>
      <c r="AR9" s="20"/>
      <c r="BS9" s="17" t="s">
        <v>6</v>
      </c>
    </row>
    <row r="10" spans="1:74" s="1" customFormat="1" ht="12" customHeight="1">
      <c r="B10" s="20"/>
      <c r="D10" s="26" t="s">
        <v>28</v>
      </c>
      <c r="AK10" s="26" t="s">
        <v>29</v>
      </c>
      <c r="AN10" s="24" t="s">
        <v>1</v>
      </c>
      <c r="AR10" s="20"/>
      <c r="BS10" s="17" t="s">
        <v>6</v>
      </c>
    </row>
    <row r="11" spans="1:74" s="1" customFormat="1" ht="18.399999999999999" customHeight="1">
      <c r="B11" s="20"/>
      <c r="E11" s="24" t="s">
        <v>30</v>
      </c>
      <c r="AK11" s="26" t="s">
        <v>31</v>
      </c>
      <c r="AN11" s="24" t="s">
        <v>1</v>
      </c>
      <c r="AR11" s="20"/>
      <c r="BS11" s="17" t="s">
        <v>6</v>
      </c>
    </row>
    <row r="12" spans="1:74" s="1" customFormat="1" ht="6.95" customHeight="1">
      <c r="B12" s="20"/>
      <c r="AR12" s="20"/>
      <c r="BS12" s="17" t="s">
        <v>6</v>
      </c>
    </row>
    <row r="13" spans="1:74" s="1" customFormat="1" ht="12" customHeight="1">
      <c r="B13" s="20"/>
      <c r="D13" s="26" t="s">
        <v>32</v>
      </c>
      <c r="AK13" s="26" t="s">
        <v>29</v>
      </c>
      <c r="AN13" s="24" t="s">
        <v>1</v>
      </c>
      <c r="AR13" s="20"/>
      <c r="BS13" s="17" t="s">
        <v>6</v>
      </c>
    </row>
    <row r="14" spans="1:74" ht="12.75">
      <c r="B14" s="20"/>
      <c r="E14" s="24" t="s">
        <v>33</v>
      </c>
      <c r="AK14" s="26" t="s">
        <v>31</v>
      </c>
      <c r="AN14" s="24" t="s">
        <v>1</v>
      </c>
      <c r="AR14" s="20"/>
      <c r="BS14" s="17" t="s">
        <v>6</v>
      </c>
    </row>
    <row r="15" spans="1:74" s="1" customFormat="1" ht="6.95" customHeight="1">
      <c r="B15" s="20"/>
      <c r="AR15" s="20"/>
      <c r="BS15" s="17" t="s">
        <v>3</v>
      </c>
    </row>
    <row r="16" spans="1:74" s="1" customFormat="1" ht="12" customHeight="1">
      <c r="B16" s="20"/>
      <c r="D16" s="26" t="s">
        <v>34</v>
      </c>
      <c r="AK16" s="26" t="s">
        <v>29</v>
      </c>
      <c r="AN16" s="24" t="s">
        <v>1</v>
      </c>
      <c r="AR16" s="20"/>
      <c r="BS16" s="17" t="s">
        <v>3</v>
      </c>
    </row>
    <row r="17" spans="1:71" s="1" customFormat="1" ht="18.399999999999999" customHeight="1">
      <c r="B17" s="20"/>
      <c r="E17" s="24" t="s">
        <v>35</v>
      </c>
      <c r="AK17" s="26" t="s">
        <v>31</v>
      </c>
      <c r="AN17" s="24" t="s">
        <v>1</v>
      </c>
      <c r="AR17" s="20"/>
      <c r="BS17" s="17" t="s">
        <v>36</v>
      </c>
    </row>
    <row r="18" spans="1:71" s="1" customFormat="1" ht="6.95" customHeight="1">
      <c r="B18" s="20"/>
      <c r="AR18" s="20"/>
      <c r="BS18" s="17" t="s">
        <v>6</v>
      </c>
    </row>
    <row r="19" spans="1:71" s="1" customFormat="1" ht="12" customHeight="1">
      <c r="B19" s="20"/>
      <c r="D19" s="26" t="s">
        <v>37</v>
      </c>
      <c r="AK19" s="26" t="s">
        <v>29</v>
      </c>
      <c r="AN19" s="24" t="s">
        <v>1</v>
      </c>
      <c r="AR19" s="20"/>
      <c r="BS19" s="17" t="s">
        <v>6</v>
      </c>
    </row>
    <row r="20" spans="1:71" s="1" customFormat="1" ht="18.399999999999999" customHeight="1">
      <c r="B20" s="20"/>
      <c r="E20" s="24" t="s">
        <v>38</v>
      </c>
      <c r="AK20" s="26" t="s">
        <v>31</v>
      </c>
      <c r="AN20" s="24" t="s">
        <v>1</v>
      </c>
      <c r="AR20" s="20"/>
      <c r="BS20" s="17" t="s">
        <v>36</v>
      </c>
    </row>
    <row r="21" spans="1:71" s="1" customFormat="1" ht="6.95" customHeight="1">
      <c r="B21" s="20"/>
      <c r="AR21" s="20"/>
    </row>
    <row r="22" spans="1:71" s="1" customFormat="1" ht="12" customHeight="1">
      <c r="B22" s="20"/>
      <c r="D22" s="26" t="s">
        <v>39</v>
      </c>
      <c r="AR22" s="20"/>
    </row>
    <row r="23" spans="1:71" s="1" customFormat="1" ht="83.25" customHeight="1">
      <c r="B23" s="20"/>
      <c r="E23" s="198" t="s">
        <v>40</v>
      </c>
      <c r="F23" s="198"/>
      <c r="G23" s="198"/>
      <c r="H23" s="198"/>
      <c r="I23" s="198"/>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8"/>
      <c r="AK23" s="198"/>
      <c r="AL23" s="198"/>
      <c r="AM23" s="198"/>
      <c r="AN23" s="198"/>
      <c r="AR23" s="20"/>
    </row>
    <row r="24" spans="1:71" s="1" customFormat="1" ht="6.95" customHeight="1">
      <c r="B24" s="20"/>
      <c r="AR24" s="20"/>
    </row>
    <row r="25" spans="1:71" s="1" customFormat="1" ht="6.95" customHeight="1">
      <c r="B25" s="20"/>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R25" s="20"/>
    </row>
    <row r="26" spans="1:71" s="2" customFormat="1" ht="25.9" customHeight="1">
      <c r="A26" s="30"/>
      <c r="B26" s="31"/>
      <c r="C26" s="30"/>
      <c r="D26" s="32" t="s">
        <v>41</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199">
        <f>ROUND(AG94,2)</f>
        <v>0</v>
      </c>
      <c r="AL26" s="200"/>
      <c r="AM26" s="200"/>
      <c r="AN26" s="200"/>
      <c r="AO26" s="200"/>
      <c r="AP26" s="30"/>
      <c r="AQ26" s="30"/>
      <c r="AR26" s="31"/>
      <c r="BE26" s="30"/>
    </row>
    <row r="27" spans="1:71" s="2" customFormat="1" ht="6.95" customHeight="1">
      <c r="A27" s="30"/>
      <c r="B27" s="31"/>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1"/>
      <c r="BE27" s="30"/>
    </row>
    <row r="28" spans="1:71" s="2" customFormat="1" ht="12.75">
      <c r="A28" s="30"/>
      <c r="B28" s="31"/>
      <c r="C28" s="30"/>
      <c r="D28" s="30"/>
      <c r="E28" s="30"/>
      <c r="F28" s="30"/>
      <c r="G28" s="30"/>
      <c r="H28" s="30"/>
      <c r="I28" s="30"/>
      <c r="J28" s="30"/>
      <c r="K28" s="30"/>
      <c r="L28" s="201" t="s">
        <v>42</v>
      </c>
      <c r="M28" s="201"/>
      <c r="N28" s="201"/>
      <c r="O28" s="201"/>
      <c r="P28" s="201"/>
      <c r="Q28" s="30"/>
      <c r="R28" s="30"/>
      <c r="S28" s="30"/>
      <c r="T28" s="30"/>
      <c r="U28" s="30"/>
      <c r="V28" s="30"/>
      <c r="W28" s="201" t="s">
        <v>43</v>
      </c>
      <c r="X28" s="201"/>
      <c r="Y28" s="201"/>
      <c r="Z28" s="201"/>
      <c r="AA28" s="201"/>
      <c r="AB28" s="201"/>
      <c r="AC28" s="201"/>
      <c r="AD28" s="201"/>
      <c r="AE28" s="201"/>
      <c r="AF28" s="30"/>
      <c r="AG28" s="30"/>
      <c r="AH28" s="30"/>
      <c r="AI28" s="30"/>
      <c r="AJ28" s="30"/>
      <c r="AK28" s="201" t="s">
        <v>44</v>
      </c>
      <c r="AL28" s="201"/>
      <c r="AM28" s="201"/>
      <c r="AN28" s="201"/>
      <c r="AO28" s="201"/>
      <c r="AP28" s="30"/>
      <c r="AQ28" s="30"/>
      <c r="AR28" s="31"/>
      <c r="BE28" s="30"/>
    </row>
    <row r="29" spans="1:71" s="3" customFormat="1" ht="14.45" customHeight="1">
      <c r="B29" s="35"/>
      <c r="D29" s="26" t="s">
        <v>45</v>
      </c>
      <c r="F29" s="26" t="s">
        <v>46</v>
      </c>
      <c r="L29" s="204">
        <v>0.21</v>
      </c>
      <c r="M29" s="203"/>
      <c r="N29" s="203"/>
      <c r="O29" s="203"/>
      <c r="P29" s="203"/>
      <c r="W29" s="202">
        <f>ROUND(AZ94, 2)</f>
        <v>0</v>
      </c>
      <c r="X29" s="203"/>
      <c r="Y29" s="203"/>
      <c r="Z29" s="203"/>
      <c r="AA29" s="203"/>
      <c r="AB29" s="203"/>
      <c r="AC29" s="203"/>
      <c r="AD29" s="203"/>
      <c r="AE29" s="203"/>
      <c r="AK29" s="202">
        <f>ROUND(AV94, 2)</f>
        <v>0</v>
      </c>
      <c r="AL29" s="203"/>
      <c r="AM29" s="203"/>
      <c r="AN29" s="203"/>
      <c r="AO29" s="203"/>
      <c r="AR29" s="35"/>
    </row>
    <row r="30" spans="1:71" s="3" customFormat="1" ht="14.45" customHeight="1">
      <c r="B30" s="35"/>
      <c r="F30" s="26" t="s">
        <v>47</v>
      </c>
      <c r="L30" s="204">
        <v>0.15</v>
      </c>
      <c r="M30" s="203"/>
      <c r="N30" s="203"/>
      <c r="O30" s="203"/>
      <c r="P30" s="203"/>
      <c r="W30" s="202">
        <f>ROUND(BA94, 2)</f>
        <v>0</v>
      </c>
      <c r="X30" s="203"/>
      <c r="Y30" s="203"/>
      <c r="Z30" s="203"/>
      <c r="AA30" s="203"/>
      <c r="AB30" s="203"/>
      <c r="AC30" s="203"/>
      <c r="AD30" s="203"/>
      <c r="AE30" s="203"/>
      <c r="AK30" s="202">
        <f>ROUND(AW94, 2)</f>
        <v>0</v>
      </c>
      <c r="AL30" s="203"/>
      <c r="AM30" s="203"/>
      <c r="AN30" s="203"/>
      <c r="AO30" s="203"/>
      <c r="AR30" s="35"/>
    </row>
    <row r="31" spans="1:71" s="3" customFormat="1" ht="14.45" hidden="1" customHeight="1">
      <c r="B31" s="35"/>
      <c r="F31" s="26" t="s">
        <v>48</v>
      </c>
      <c r="L31" s="204">
        <v>0.21</v>
      </c>
      <c r="M31" s="203"/>
      <c r="N31" s="203"/>
      <c r="O31" s="203"/>
      <c r="P31" s="203"/>
      <c r="W31" s="202">
        <f>ROUND(BB94, 2)</f>
        <v>0</v>
      </c>
      <c r="X31" s="203"/>
      <c r="Y31" s="203"/>
      <c r="Z31" s="203"/>
      <c r="AA31" s="203"/>
      <c r="AB31" s="203"/>
      <c r="AC31" s="203"/>
      <c r="AD31" s="203"/>
      <c r="AE31" s="203"/>
      <c r="AK31" s="202">
        <v>0</v>
      </c>
      <c r="AL31" s="203"/>
      <c r="AM31" s="203"/>
      <c r="AN31" s="203"/>
      <c r="AO31" s="203"/>
      <c r="AR31" s="35"/>
    </row>
    <row r="32" spans="1:71" s="3" customFormat="1" ht="14.45" hidden="1" customHeight="1">
      <c r="B32" s="35"/>
      <c r="F32" s="26" t="s">
        <v>49</v>
      </c>
      <c r="L32" s="204">
        <v>0.15</v>
      </c>
      <c r="M32" s="203"/>
      <c r="N32" s="203"/>
      <c r="O32" s="203"/>
      <c r="P32" s="203"/>
      <c r="W32" s="202">
        <f>ROUND(BC94, 2)</f>
        <v>0</v>
      </c>
      <c r="X32" s="203"/>
      <c r="Y32" s="203"/>
      <c r="Z32" s="203"/>
      <c r="AA32" s="203"/>
      <c r="AB32" s="203"/>
      <c r="AC32" s="203"/>
      <c r="AD32" s="203"/>
      <c r="AE32" s="203"/>
      <c r="AK32" s="202">
        <v>0</v>
      </c>
      <c r="AL32" s="203"/>
      <c r="AM32" s="203"/>
      <c r="AN32" s="203"/>
      <c r="AO32" s="203"/>
      <c r="AR32" s="35"/>
    </row>
    <row r="33" spans="1:57" s="3" customFormat="1" ht="14.45" hidden="1" customHeight="1">
      <c r="B33" s="35"/>
      <c r="F33" s="26" t="s">
        <v>50</v>
      </c>
      <c r="L33" s="204">
        <v>0</v>
      </c>
      <c r="M33" s="203"/>
      <c r="N33" s="203"/>
      <c r="O33" s="203"/>
      <c r="P33" s="203"/>
      <c r="W33" s="202">
        <f>ROUND(BD94, 2)</f>
        <v>0</v>
      </c>
      <c r="X33" s="203"/>
      <c r="Y33" s="203"/>
      <c r="Z33" s="203"/>
      <c r="AA33" s="203"/>
      <c r="AB33" s="203"/>
      <c r="AC33" s="203"/>
      <c r="AD33" s="203"/>
      <c r="AE33" s="203"/>
      <c r="AK33" s="202">
        <v>0</v>
      </c>
      <c r="AL33" s="203"/>
      <c r="AM33" s="203"/>
      <c r="AN33" s="203"/>
      <c r="AO33" s="203"/>
      <c r="AR33" s="35"/>
    </row>
    <row r="34" spans="1:57" s="2" customFormat="1" ht="6.95" customHeight="1">
      <c r="A34" s="30"/>
      <c r="B34" s="31"/>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1"/>
      <c r="BE34" s="30"/>
    </row>
    <row r="35" spans="1:57" s="2" customFormat="1" ht="25.9" customHeight="1">
      <c r="A35" s="30"/>
      <c r="B35" s="31"/>
      <c r="C35" s="36"/>
      <c r="D35" s="37" t="s">
        <v>51</v>
      </c>
      <c r="E35" s="38"/>
      <c r="F35" s="38"/>
      <c r="G35" s="38"/>
      <c r="H35" s="38"/>
      <c r="I35" s="38"/>
      <c r="J35" s="38"/>
      <c r="K35" s="38"/>
      <c r="L35" s="38"/>
      <c r="M35" s="38"/>
      <c r="N35" s="38"/>
      <c r="O35" s="38"/>
      <c r="P35" s="38"/>
      <c r="Q35" s="38"/>
      <c r="R35" s="38"/>
      <c r="S35" s="38"/>
      <c r="T35" s="39" t="s">
        <v>52</v>
      </c>
      <c r="U35" s="38"/>
      <c r="V35" s="38"/>
      <c r="W35" s="38"/>
      <c r="X35" s="205" t="s">
        <v>53</v>
      </c>
      <c r="Y35" s="206"/>
      <c r="Z35" s="206"/>
      <c r="AA35" s="206"/>
      <c r="AB35" s="206"/>
      <c r="AC35" s="38"/>
      <c r="AD35" s="38"/>
      <c r="AE35" s="38"/>
      <c r="AF35" s="38"/>
      <c r="AG35" s="38"/>
      <c r="AH35" s="38"/>
      <c r="AI35" s="38"/>
      <c r="AJ35" s="38"/>
      <c r="AK35" s="207">
        <f>SUM(AK26:AK33)</f>
        <v>0</v>
      </c>
      <c r="AL35" s="206"/>
      <c r="AM35" s="206"/>
      <c r="AN35" s="206"/>
      <c r="AO35" s="208"/>
      <c r="AP35" s="36"/>
      <c r="AQ35" s="36"/>
      <c r="AR35" s="31"/>
      <c r="BE35" s="30"/>
    </row>
    <row r="36" spans="1:57" s="2" customFormat="1" ht="6.95" customHeight="1">
      <c r="A36" s="30"/>
      <c r="B36" s="31"/>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1"/>
      <c r="BE36" s="30"/>
    </row>
    <row r="37" spans="1:57" s="2" customFormat="1" ht="14.45" customHeight="1">
      <c r="A37" s="30"/>
      <c r="B37" s="31"/>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1"/>
      <c r="BE37" s="30"/>
    </row>
    <row r="38" spans="1:57" s="1" customFormat="1" ht="14.45" customHeight="1">
      <c r="B38" s="20"/>
      <c r="AR38" s="20"/>
    </row>
    <row r="39" spans="1:57" s="1" customFormat="1" ht="14.45" customHeight="1">
      <c r="B39" s="20"/>
      <c r="AR39" s="20"/>
    </row>
    <row r="40" spans="1:57" s="1" customFormat="1" ht="14.45" customHeight="1">
      <c r="B40" s="20"/>
      <c r="AR40" s="20"/>
    </row>
    <row r="41" spans="1:57" s="1" customFormat="1" ht="14.45" customHeight="1">
      <c r="B41" s="20"/>
      <c r="AR41" s="20"/>
    </row>
    <row r="42" spans="1:57" s="1" customFormat="1" ht="14.45" customHeight="1">
      <c r="B42" s="20"/>
      <c r="AR42" s="20"/>
    </row>
    <row r="43" spans="1:57" s="1" customFormat="1" ht="14.45" customHeight="1">
      <c r="B43" s="20"/>
      <c r="AR43" s="20"/>
    </row>
    <row r="44" spans="1:57" s="1" customFormat="1" ht="14.45" customHeight="1">
      <c r="B44" s="20"/>
      <c r="AR44" s="20"/>
    </row>
    <row r="45" spans="1:57" s="1" customFormat="1" ht="14.45" customHeight="1">
      <c r="B45" s="20"/>
      <c r="AR45" s="20"/>
    </row>
    <row r="46" spans="1:57" s="1" customFormat="1" ht="14.45" customHeight="1">
      <c r="B46" s="20"/>
      <c r="AR46" s="20"/>
    </row>
    <row r="47" spans="1:57" s="1" customFormat="1" ht="14.45" customHeight="1">
      <c r="B47" s="20"/>
      <c r="AR47" s="20"/>
    </row>
    <row r="48" spans="1:57" s="1" customFormat="1" ht="14.45" customHeight="1">
      <c r="B48" s="20"/>
      <c r="AR48" s="20"/>
    </row>
    <row r="49" spans="1:57" s="2" customFormat="1" ht="14.45" customHeight="1">
      <c r="B49" s="40"/>
      <c r="D49" s="41" t="s">
        <v>54</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55</v>
      </c>
      <c r="AI49" s="42"/>
      <c r="AJ49" s="42"/>
      <c r="AK49" s="42"/>
      <c r="AL49" s="42"/>
      <c r="AM49" s="42"/>
      <c r="AN49" s="42"/>
      <c r="AO49" s="42"/>
      <c r="AR49" s="40"/>
    </row>
    <row r="50" spans="1:57" ht="11.25">
      <c r="B50" s="20"/>
      <c r="AR50" s="20"/>
    </row>
    <row r="51" spans="1:57" ht="11.25">
      <c r="B51" s="20"/>
      <c r="AR51" s="20"/>
    </row>
    <row r="52" spans="1:57" ht="11.25">
      <c r="B52" s="20"/>
      <c r="AR52" s="20"/>
    </row>
    <row r="53" spans="1:57" ht="11.25">
      <c r="B53" s="20"/>
      <c r="AR53" s="20"/>
    </row>
    <row r="54" spans="1:57" ht="11.25">
      <c r="B54" s="20"/>
      <c r="AR54" s="20"/>
    </row>
    <row r="55" spans="1:57" ht="11.25">
      <c r="B55" s="20"/>
      <c r="AR55" s="20"/>
    </row>
    <row r="56" spans="1:57" ht="11.25">
      <c r="B56" s="20"/>
      <c r="AR56" s="20"/>
    </row>
    <row r="57" spans="1:57" ht="11.25">
      <c r="B57" s="20"/>
      <c r="AR57" s="20"/>
    </row>
    <row r="58" spans="1:57" ht="11.25">
      <c r="B58" s="20"/>
      <c r="AR58" s="20"/>
    </row>
    <row r="59" spans="1:57" ht="11.25">
      <c r="B59" s="20"/>
      <c r="AR59" s="20"/>
    </row>
    <row r="60" spans="1:57" s="2" customFormat="1" ht="12.75">
      <c r="A60" s="30"/>
      <c r="B60" s="31"/>
      <c r="C60" s="30"/>
      <c r="D60" s="43" t="s">
        <v>56</v>
      </c>
      <c r="E60" s="33"/>
      <c r="F60" s="33"/>
      <c r="G60" s="33"/>
      <c r="H60" s="33"/>
      <c r="I60" s="33"/>
      <c r="J60" s="33"/>
      <c r="K60" s="33"/>
      <c r="L60" s="33"/>
      <c r="M60" s="33"/>
      <c r="N60" s="33"/>
      <c r="O60" s="33"/>
      <c r="P60" s="33"/>
      <c r="Q60" s="33"/>
      <c r="R60" s="33"/>
      <c r="S60" s="33"/>
      <c r="T60" s="33"/>
      <c r="U60" s="33"/>
      <c r="V60" s="43" t="s">
        <v>57</v>
      </c>
      <c r="W60" s="33"/>
      <c r="X60" s="33"/>
      <c r="Y60" s="33"/>
      <c r="Z60" s="33"/>
      <c r="AA60" s="33"/>
      <c r="AB60" s="33"/>
      <c r="AC60" s="33"/>
      <c r="AD60" s="33"/>
      <c r="AE60" s="33"/>
      <c r="AF60" s="33"/>
      <c r="AG60" s="33"/>
      <c r="AH60" s="43" t="s">
        <v>56</v>
      </c>
      <c r="AI60" s="33"/>
      <c r="AJ60" s="33"/>
      <c r="AK60" s="33"/>
      <c r="AL60" s="33"/>
      <c r="AM60" s="43" t="s">
        <v>57</v>
      </c>
      <c r="AN60" s="33"/>
      <c r="AO60" s="33"/>
      <c r="AP60" s="30"/>
      <c r="AQ60" s="30"/>
      <c r="AR60" s="31"/>
      <c r="BE60" s="30"/>
    </row>
    <row r="61" spans="1:57" ht="11.25">
      <c r="B61" s="20"/>
      <c r="AR61" s="20"/>
    </row>
    <row r="62" spans="1:57" ht="11.25">
      <c r="B62" s="20"/>
      <c r="AR62" s="20"/>
    </row>
    <row r="63" spans="1:57" ht="11.25">
      <c r="B63" s="20"/>
      <c r="AR63" s="20"/>
    </row>
    <row r="64" spans="1:57" s="2" customFormat="1" ht="12.75">
      <c r="A64" s="30"/>
      <c r="B64" s="31"/>
      <c r="C64" s="30"/>
      <c r="D64" s="41" t="s">
        <v>58</v>
      </c>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1" t="s">
        <v>59</v>
      </c>
      <c r="AI64" s="44"/>
      <c r="AJ64" s="44"/>
      <c r="AK64" s="44"/>
      <c r="AL64" s="44"/>
      <c r="AM64" s="44"/>
      <c r="AN64" s="44"/>
      <c r="AO64" s="44"/>
      <c r="AP64" s="30"/>
      <c r="AQ64" s="30"/>
      <c r="AR64" s="31"/>
      <c r="BE64" s="30"/>
    </row>
    <row r="65" spans="1:57" ht="11.25">
      <c r="B65" s="20"/>
      <c r="AR65" s="20"/>
    </row>
    <row r="66" spans="1:57" ht="11.25">
      <c r="B66" s="20"/>
      <c r="AR66" s="20"/>
    </row>
    <row r="67" spans="1:57" ht="11.25">
      <c r="B67" s="20"/>
      <c r="AR67" s="20"/>
    </row>
    <row r="68" spans="1:57" ht="11.25">
      <c r="B68" s="20"/>
      <c r="AR68" s="20"/>
    </row>
    <row r="69" spans="1:57" ht="11.25">
      <c r="B69" s="20"/>
      <c r="AR69" s="20"/>
    </row>
    <row r="70" spans="1:57" ht="11.25">
      <c r="B70" s="20"/>
      <c r="AR70" s="20"/>
    </row>
    <row r="71" spans="1:57" ht="11.25">
      <c r="B71" s="20"/>
      <c r="AR71" s="20"/>
    </row>
    <row r="72" spans="1:57" ht="11.25">
      <c r="B72" s="20"/>
      <c r="AR72" s="20"/>
    </row>
    <row r="73" spans="1:57" ht="11.25">
      <c r="B73" s="20"/>
      <c r="AR73" s="20"/>
    </row>
    <row r="74" spans="1:57" ht="11.25">
      <c r="B74" s="20"/>
      <c r="AR74" s="20"/>
    </row>
    <row r="75" spans="1:57" s="2" customFormat="1" ht="12.75">
      <c r="A75" s="30"/>
      <c r="B75" s="31"/>
      <c r="C75" s="30"/>
      <c r="D75" s="43" t="s">
        <v>56</v>
      </c>
      <c r="E75" s="33"/>
      <c r="F75" s="33"/>
      <c r="G75" s="33"/>
      <c r="H75" s="33"/>
      <c r="I75" s="33"/>
      <c r="J75" s="33"/>
      <c r="K75" s="33"/>
      <c r="L75" s="33"/>
      <c r="M75" s="33"/>
      <c r="N75" s="33"/>
      <c r="O75" s="33"/>
      <c r="P75" s="33"/>
      <c r="Q75" s="33"/>
      <c r="R75" s="33"/>
      <c r="S75" s="33"/>
      <c r="T75" s="33"/>
      <c r="U75" s="33"/>
      <c r="V75" s="43" t="s">
        <v>57</v>
      </c>
      <c r="W75" s="33"/>
      <c r="X75" s="33"/>
      <c r="Y75" s="33"/>
      <c r="Z75" s="33"/>
      <c r="AA75" s="33"/>
      <c r="AB75" s="33"/>
      <c r="AC75" s="33"/>
      <c r="AD75" s="33"/>
      <c r="AE75" s="33"/>
      <c r="AF75" s="33"/>
      <c r="AG75" s="33"/>
      <c r="AH75" s="43" t="s">
        <v>56</v>
      </c>
      <c r="AI75" s="33"/>
      <c r="AJ75" s="33"/>
      <c r="AK75" s="33"/>
      <c r="AL75" s="33"/>
      <c r="AM75" s="43" t="s">
        <v>57</v>
      </c>
      <c r="AN75" s="33"/>
      <c r="AO75" s="33"/>
      <c r="AP75" s="30"/>
      <c r="AQ75" s="30"/>
      <c r="AR75" s="31"/>
      <c r="BE75" s="30"/>
    </row>
    <row r="76" spans="1:57" s="2" customFormat="1" ht="11.25">
      <c r="A76" s="30"/>
      <c r="B76" s="31"/>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1"/>
      <c r="BE76" s="30"/>
    </row>
    <row r="77" spans="1:57" s="2" customFormat="1" ht="6.95" customHeight="1">
      <c r="A77" s="30"/>
      <c r="B77" s="45"/>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31"/>
      <c r="BE77" s="30"/>
    </row>
    <row r="81" spans="1:91" s="2" customFormat="1" ht="6.95" customHeight="1">
      <c r="A81" s="30"/>
      <c r="B81" s="47"/>
      <c r="C81" s="48"/>
      <c r="D81" s="48"/>
      <c r="E81" s="48"/>
      <c r="F81" s="48"/>
      <c r="G81" s="48"/>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48"/>
      <c r="AQ81" s="48"/>
      <c r="AR81" s="31"/>
      <c r="BE81" s="30"/>
    </row>
    <row r="82" spans="1:91" s="2" customFormat="1" ht="24.95" customHeight="1">
      <c r="A82" s="30"/>
      <c r="B82" s="31"/>
      <c r="C82" s="21" t="s">
        <v>60</v>
      </c>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1"/>
      <c r="BE82" s="30"/>
    </row>
    <row r="83" spans="1:91" s="2" customFormat="1" ht="6.95" customHeight="1">
      <c r="A83" s="30"/>
      <c r="B83" s="31"/>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1"/>
      <c r="BE83" s="30"/>
    </row>
    <row r="84" spans="1:91" s="4" customFormat="1" ht="12" customHeight="1">
      <c r="B84" s="49"/>
      <c r="C84" s="26" t="s">
        <v>12</v>
      </c>
      <c r="L84" s="4" t="str">
        <f>K5</f>
        <v>N22-046_exp21a</v>
      </c>
      <c r="AR84" s="49"/>
    </row>
    <row r="85" spans="1:91" s="5" customFormat="1" ht="36.950000000000003" customHeight="1">
      <c r="B85" s="50"/>
      <c r="C85" s="51" t="s">
        <v>14</v>
      </c>
      <c r="L85" s="209" t="str">
        <f>K6</f>
        <v>REKONSTRUKCE MATEŘSKÉ ŠKOLY BOHUMÍNSKÁ</v>
      </c>
      <c r="M85" s="210"/>
      <c r="N85" s="210"/>
      <c r="O85" s="210"/>
      <c r="P85" s="210"/>
      <c r="Q85" s="210"/>
      <c r="R85" s="210"/>
      <c r="S85" s="210"/>
      <c r="T85" s="210"/>
      <c r="U85" s="210"/>
      <c r="V85" s="210"/>
      <c r="W85" s="210"/>
      <c r="X85" s="210"/>
      <c r="Y85" s="210"/>
      <c r="Z85" s="210"/>
      <c r="AA85" s="210"/>
      <c r="AB85" s="210"/>
      <c r="AC85" s="210"/>
      <c r="AD85" s="210"/>
      <c r="AE85" s="210"/>
      <c r="AF85" s="210"/>
      <c r="AG85" s="210"/>
      <c r="AH85" s="210"/>
      <c r="AI85" s="210"/>
      <c r="AJ85" s="210"/>
      <c r="AK85" s="210"/>
      <c r="AL85" s="210"/>
      <c r="AM85" s="210"/>
      <c r="AN85" s="210"/>
      <c r="AO85" s="210"/>
      <c r="AR85" s="50"/>
    </row>
    <row r="86" spans="1:91" s="2" customFormat="1" ht="6.95" customHeight="1">
      <c r="A86" s="30"/>
      <c r="B86" s="31"/>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1"/>
      <c r="BE86" s="30"/>
    </row>
    <row r="87" spans="1:91" s="2" customFormat="1" ht="12" customHeight="1">
      <c r="A87" s="30"/>
      <c r="B87" s="31"/>
      <c r="C87" s="26" t="s">
        <v>20</v>
      </c>
      <c r="D87" s="30"/>
      <c r="E87" s="30"/>
      <c r="F87" s="30"/>
      <c r="G87" s="30"/>
      <c r="H87" s="30"/>
      <c r="I87" s="30"/>
      <c r="J87" s="30"/>
      <c r="K87" s="30"/>
      <c r="L87" s="52" t="str">
        <f>IF(K8="","",K8)</f>
        <v>p.č. 1467/1 k.ú. Slezská Ostrava</v>
      </c>
      <c r="M87" s="30"/>
      <c r="N87" s="30"/>
      <c r="O87" s="30"/>
      <c r="P87" s="30"/>
      <c r="Q87" s="30"/>
      <c r="R87" s="30"/>
      <c r="S87" s="30"/>
      <c r="T87" s="30"/>
      <c r="U87" s="30"/>
      <c r="V87" s="30"/>
      <c r="W87" s="30"/>
      <c r="X87" s="30"/>
      <c r="Y87" s="30"/>
      <c r="Z87" s="30"/>
      <c r="AA87" s="30"/>
      <c r="AB87" s="30"/>
      <c r="AC87" s="30"/>
      <c r="AD87" s="30"/>
      <c r="AE87" s="30"/>
      <c r="AF87" s="30"/>
      <c r="AG87" s="30"/>
      <c r="AH87" s="30"/>
      <c r="AI87" s="26" t="s">
        <v>22</v>
      </c>
      <c r="AJ87" s="30"/>
      <c r="AK87" s="30"/>
      <c r="AL87" s="30"/>
      <c r="AM87" s="211" t="str">
        <f>IF(AN8= "","",AN8)</f>
        <v>27. 4. 2022</v>
      </c>
      <c r="AN87" s="211"/>
      <c r="AO87" s="30"/>
      <c r="AP87" s="30"/>
      <c r="AQ87" s="30"/>
      <c r="AR87" s="31"/>
      <c r="BE87" s="30"/>
    </row>
    <row r="88" spans="1:91" s="2" customFormat="1" ht="6.95" customHeight="1">
      <c r="A88" s="30"/>
      <c r="B88" s="31"/>
      <c r="C88" s="30"/>
      <c r="D88" s="30"/>
      <c r="E88" s="30"/>
      <c r="F88" s="30"/>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1"/>
      <c r="BE88" s="30"/>
    </row>
    <row r="89" spans="1:91" s="2" customFormat="1" ht="15.2" customHeight="1">
      <c r="A89" s="30"/>
      <c r="B89" s="31"/>
      <c r="C89" s="26" t="s">
        <v>28</v>
      </c>
      <c r="D89" s="30"/>
      <c r="E89" s="30"/>
      <c r="F89" s="30"/>
      <c r="G89" s="30"/>
      <c r="H89" s="30"/>
      <c r="I89" s="30"/>
      <c r="J89" s="30"/>
      <c r="K89" s="30"/>
      <c r="L89" s="4" t="str">
        <f>IF(E11= "","",E11)</f>
        <v>STATUTÁRNÍ MĚSTO OSTRAVA</v>
      </c>
      <c r="M89" s="30"/>
      <c r="N89" s="30"/>
      <c r="O89" s="30"/>
      <c r="P89" s="30"/>
      <c r="Q89" s="30"/>
      <c r="R89" s="30"/>
      <c r="S89" s="30"/>
      <c r="T89" s="30"/>
      <c r="U89" s="30"/>
      <c r="V89" s="30"/>
      <c r="W89" s="30"/>
      <c r="X89" s="30"/>
      <c r="Y89" s="30"/>
      <c r="Z89" s="30"/>
      <c r="AA89" s="30"/>
      <c r="AB89" s="30"/>
      <c r="AC89" s="30"/>
      <c r="AD89" s="30"/>
      <c r="AE89" s="30"/>
      <c r="AF89" s="30"/>
      <c r="AG89" s="30"/>
      <c r="AH89" s="30"/>
      <c r="AI89" s="26" t="s">
        <v>34</v>
      </c>
      <c r="AJ89" s="30"/>
      <c r="AK89" s="30"/>
      <c r="AL89" s="30"/>
      <c r="AM89" s="212" t="str">
        <f>IF(E17="","",E17)</f>
        <v>MPA ProjektStav s.r.o.</v>
      </c>
      <c r="AN89" s="213"/>
      <c r="AO89" s="213"/>
      <c r="AP89" s="213"/>
      <c r="AQ89" s="30"/>
      <c r="AR89" s="31"/>
      <c r="AS89" s="214" t="s">
        <v>61</v>
      </c>
      <c r="AT89" s="215"/>
      <c r="AU89" s="54"/>
      <c r="AV89" s="54"/>
      <c r="AW89" s="54"/>
      <c r="AX89" s="54"/>
      <c r="AY89" s="54"/>
      <c r="AZ89" s="54"/>
      <c r="BA89" s="54"/>
      <c r="BB89" s="54"/>
      <c r="BC89" s="54"/>
      <c r="BD89" s="55"/>
      <c r="BE89" s="30"/>
    </row>
    <row r="90" spans="1:91" s="2" customFormat="1" ht="15.2" customHeight="1">
      <c r="A90" s="30"/>
      <c r="B90" s="31"/>
      <c r="C90" s="26" t="s">
        <v>32</v>
      </c>
      <c r="D90" s="30"/>
      <c r="E90" s="30"/>
      <c r="F90" s="30"/>
      <c r="G90" s="30"/>
      <c r="H90" s="30"/>
      <c r="I90" s="30"/>
      <c r="J90" s="30"/>
      <c r="K90" s="30"/>
      <c r="L90" s="4" t="str">
        <f>IF(E14="","",E14)</f>
        <v>Na základě výběrového řízení</v>
      </c>
      <c r="M90" s="30"/>
      <c r="N90" s="30"/>
      <c r="O90" s="30"/>
      <c r="P90" s="30"/>
      <c r="Q90" s="30"/>
      <c r="R90" s="30"/>
      <c r="S90" s="30"/>
      <c r="T90" s="30"/>
      <c r="U90" s="30"/>
      <c r="V90" s="30"/>
      <c r="W90" s="30"/>
      <c r="X90" s="30"/>
      <c r="Y90" s="30"/>
      <c r="Z90" s="30"/>
      <c r="AA90" s="30"/>
      <c r="AB90" s="30"/>
      <c r="AC90" s="30"/>
      <c r="AD90" s="30"/>
      <c r="AE90" s="30"/>
      <c r="AF90" s="30"/>
      <c r="AG90" s="30"/>
      <c r="AH90" s="30"/>
      <c r="AI90" s="26" t="s">
        <v>37</v>
      </c>
      <c r="AJ90" s="30"/>
      <c r="AK90" s="30"/>
      <c r="AL90" s="30"/>
      <c r="AM90" s="212" t="str">
        <f>IF(E20="","",E20)</f>
        <v xml:space="preserve"> </v>
      </c>
      <c r="AN90" s="213"/>
      <c r="AO90" s="213"/>
      <c r="AP90" s="213"/>
      <c r="AQ90" s="30"/>
      <c r="AR90" s="31"/>
      <c r="AS90" s="216"/>
      <c r="AT90" s="217"/>
      <c r="AU90" s="56"/>
      <c r="AV90" s="56"/>
      <c r="AW90" s="56"/>
      <c r="AX90" s="56"/>
      <c r="AY90" s="56"/>
      <c r="AZ90" s="56"/>
      <c r="BA90" s="56"/>
      <c r="BB90" s="56"/>
      <c r="BC90" s="56"/>
      <c r="BD90" s="57"/>
      <c r="BE90" s="30"/>
    </row>
    <row r="91" spans="1:91" s="2" customFormat="1" ht="10.9" customHeight="1">
      <c r="A91" s="30"/>
      <c r="B91" s="31"/>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1"/>
      <c r="AS91" s="216"/>
      <c r="AT91" s="217"/>
      <c r="AU91" s="56"/>
      <c r="AV91" s="56"/>
      <c r="AW91" s="56"/>
      <c r="AX91" s="56"/>
      <c r="AY91" s="56"/>
      <c r="AZ91" s="56"/>
      <c r="BA91" s="56"/>
      <c r="BB91" s="56"/>
      <c r="BC91" s="56"/>
      <c r="BD91" s="57"/>
      <c r="BE91" s="30"/>
    </row>
    <row r="92" spans="1:91" s="2" customFormat="1" ht="29.25" customHeight="1">
      <c r="A92" s="30"/>
      <c r="B92" s="31"/>
      <c r="C92" s="218" t="s">
        <v>62</v>
      </c>
      <c r="D92" s="219"/>
      <c r="E92" s="219"/>
      <c r="F92" s="219"/>
      <c r="G92" s="219"/>
      <c r="H92" s="58"/>
      <c r="I92" s="220" t="s">
        <v>63</v>
      </c>
      <c r="J92" s="219"/>
      <c r="K92" s="219"/>
      <c r="L92" s="219"/>
      <c r="M92" s="219"/>
      <c r="N92" s="219"/>
      <c r="O92" s="219"/>
      <c r="P92" s="219"/>
      <c r="Q92" s="219"/>
      <c r="R92" s="219"/>
      <c r="S92" s="219"/>
      <c r="T92" s="219"/>
      <c r="U92" s="219"/>
      <c r="V92" s="219"/>
      <c r="W92" s="219"/>
      <c r="X92" s="219"/>
      <c r="Y92" s="219"/>
      <c r="Z92" s="219"/>
      <c r="AA92" s="219"/>
      <c r="AB92" s="219"/>
      <c r="AC92" s="219"/>
      <c r="AD92" s="219"/>
      <c r="AE92" s="219"/>
      <c r="AF92" s="219"/>
      <c r="AG92" s="221" t="s">
        <v>64</v>
      </c>
      <c r="AH92" s="219"/>
      <c r="AI92" s="219"/>
      <c r="AJ92" s="219"/>
      <c r="AK92" s="219"/>
      <c r="AL92" s="219"/>
      <c r="AM92" s="219"/>
      <c r="AN92" s="220" t="s">
        <v>65</v>
      </c>
      <c r="AO92" s="219"/>
      <c r="AP92" s="222"/>
      <c r="AQ92" s="59" t="s">
        <v>66</v>
      </c>
      <c r="AR92" s="31"/>
      <c r="AS92" s="60" t="s">
        <v>67</v>
      </c>
      <c r="AT92" s="61" t="s">
        <v>68</v>
      </c>
      <c r="AU92" s="61" t="s">
        <v>69</v>
      </c>
      <c r="AV92" s="61" t="s">
        <v>70</v>
      </c>
      <c r="AW92" s="61" t="s">
        <v>71</v>
      </c>
      <c r="AX92" s="61" t="s">
        <v>72</v>
      </c>
      <c r="AY92" s="61" t="s">
        <v>73</v>
      </c>
      <c r="AZ92" s="61" t="s">
        <v>74</v>
      </c>
      <c r="BA92" s="61" t="s">
        <v>75</v>
      </c>
      <c r="BB92" s="61" t="s">
        <v>76</v>
      </c>
      <c r="BC92" s="61" t="s">
        <v>77</v>
      </c>
      <c r="BD92" s="62" t="s">
        <v>78</v>
      </c>
      <c r="BE92" s="30"/>
    </row>
    <row r="93" spans="1:91" s="2" customFormat="1" ht="10.9" customHeight="1">
      <c r="A93" s="30"/>
      <c r="B93" s="31"/>
      <c r="C93" s="30"/>
      <c r="D93" s="30"/>
      <c r="E93" s="30"/>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1"/>
      <c r="AS93" s="63"/>
      <c r="AT93" s="64"/>
      <c r="AU93" s="64"/>
      <c r="AV93" s="64"/>
      <c r="AW93" s="64"/>
      <c r="AX93" s="64"/>
      <c r="AY93" s="64"/>
      <c r="AZ93" s="64"/>
      <c r="BA93" s="64"/>
      <c r="BB93" s="64"/>
      <c r="BC93" s="64"/>
      <c r="BD93" s="65"/>
      <c r="BE93" s="30"/>
    </row>
    <row r="94" spans="1:91" s="6" customFormat="1" ht="32.450000000000003" customHeight="1">
      <c r="B94" s="66"/>
      <c r="C94" s="67" t="s">
        <v>79</v>
      </c>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226">
        <f>ROUND(SUM(AG95:AG97),2)</f>
        <v>0</v>
      </c>
      <c r="AH94" s="226"/>
      <c r="AI94" s="226"/>
      <c r="AJ94" s="226"/>
      <c r="AK94" s="226"/>
      <c r="AL94" s="226"/>
      <c r="AM94" s="226"/>
      <c r="AN94" s="227">
        <f>SUM(AG94,AT94)</f>
        <v>0</v>
      </c>
      <c r="AO94" s="227"/>
      <c r="AP94" s="227"/>
      <c r="AQ94" s="70" t="s">
        <v>1</v>
      </c>
      <c r="AR94" s="66"/>
      <c r="AS94" s="71">
        <f>ROUND(SUM(AS95:AS97),2)</f>
        <v>0</v>
      </c>
      <c r="AT94" s="72">
        <f>ROUND(SUM(AV94:AW94),2)</f>
        <v>0</v>
      </c>
      <c r="AU94" s="73">
        <f>ROUND(SUM(AU95:AU97),5)</f>
        <v>4589.3554299999996</v>
      </c>
      <c r="AV94" s="72">
        <f>ROUND(AZ94*L29,2)</f>
        <v>0</v>
      </c>
      <c r="AW94" s="72">
        <f>ROUND(BA94*L30,2)</f>
        <v>0</v>
      </c>
      <c r="AX94" s="72">
        <f>ROUND(BB94*L29,2)</f>
        <v>0</v>
      </c>
      <c r="AY94" s="72">
        <f>ROUND(BC94*L30,2)</f>
        <v>0</v>
      </c>
      <c r="AZ94" s="72">
        <f>ROUND(SUM(AZ95:AZ97),2)</f>
        <v>0</v>
      </c>
      <c r="BA94" s="72">
        <f>ROUND(SUM(BA95:BA97),2)</f>
        <v>0</v>
      </c>
      <c r="BB94" s="72">
        <f>ROUND(SUM(BB95:BB97),2)</f>
        <v>0</v>
      </c>
      <c r="BC94" s="72">
        <f>ROUND(SUM(BC95:BC97),2)</f>
        <v>0</v>
      </c>
      <c r="BD94" s="74">
        <f>ROUND(SUM(BD95:BD97),2)</f>
        <v>0</v>
      </c>
      <c r="BS94" s="75" t="s">
        <v>80</v>
      </c>
      <c r="BT94" s="75" t="s">
        <v>81</v>
      </c>
      <c r="BU94" s="76" t="s">
        <v>82</v>
      </c>
      <c r="BV94" s="75" t="s">
        <v>83</v>
      </c>
      <c r="BW94" s="75" t="s">
        <v>4</v>
      </c>
      <c r="BX94" s="75" t="s">
        <v>84</v>
      </c>
      <c r="CL94" s="75" t="s">
        <v>17</v>
      </c>
    </row>
    <row r="95" spans="1:91" s="7" customFormat="1" ht="16.5" customHeight="1">
      <c r="A95" s="77" t="s">
        <v>85</v>
      </c>
      <c r="B95" s="78"/>
      <c r="C95" s="79"/>
      <c r="D95" s="225" t="s">
        <v>86</v>
      </c>
      <c r="E95" s="225"/>
      <c r="F95" s="225"/>
      <c r="G95" s="225"/>
      <c r="H95" s="225"/>
      <c r="I95" s="80"/>
      <c r="J95" s="225" t="s">
        <v>87</v>
      </c>
      <c r="K95" s="225"/>
      <c r="L95" s="225"/>
      <c r="M95" s="225"/>
      <c r="N95" s="225"/>
      <c r="O95" s="225"/>
      <c r="P95" s="225"/>
      <c r="Q95" s="225"/>
      <c r="R95" s="225"/>
      <c r="S95" s="225"/>
      <c r="T95" s="225"/>
      <c r="U95" s="225"/>
      <c r="V95" s="225"/>
      <c r="W95" s="225"/>
      <c r="X95" s="225"/>
      <c r="Y95" s="225"/>
      <c r="Z95" s="225"/>
      <c r="AA95" s="225"/>
      <c r="AB95" s="225"/>
      <c r="AC95" s="225"/>
      <c r="AD95" s="225"/>
      <c r="AE95" s="225"/>
      <c r="AF95" s="225"/>
      <c r="AG95" s="223">
        <f>'D.1.1 - Architektonicko-s...'!J30</f>
        <v>0</v>
      </c>
      <c r="AH95" s="224"/>
      <c r="AI95" s="224"/>
      <c r="AJ95" s="224"/>
      <c r="AK95" s="224"/>
      <c r="AL95" s="224"/>
      <c r="AM95" s="224"/>
      <c r="AN95" s="223">
        <f>SUM(AG95,AT95)</f>
        <v>0</v>
      </c>
      <c r="AO95" s="224"/>
      <c r="AP95" s="224"/>
      <c r="AQ95" s="81" t="s">
        <v>88</v>
      </c>
      <c r="AR95" s="78"/>
      <c r="AS95" s="82">
        <v>0</v>
      </c>
      <c r="AT95" s="83">
        <f>ROUND(SUM(AV95:AW95),2)</f>
        <v>0</v>
      </c>
      <c r="AU95" s="84">
        <f>'D.1.1 - Architektonicko-s...'!P129</f>
        <v>4589.3554279999998</v>
      </c>
      <c r="AV95" s="83">
        <f>'D.1.1 - Architektonicko-s...'!J33</f>
        <v>0</v>
      </c>
      <c r="AW95" s="83">
        <f>'D.1.1 - Architektonicko-s...'!J34</f>
        <v>0</v>
      </c>
      <c r="AX95" s="83">
        <f>'D.1.1 - Architektonicko-s...'!J35</f>
        <v>0</v>
      </c>
      <c r="AY95" s="83">
        <f>'D.1.1 - Architektonicko-s...'!J36</f>
        <v>0</v>
      </c>
      <c r="AZ95" s="83">
        <f>'D.1.1 - Architektonicko-s...'!F33</f>
        <v>0</v>
      </c>
      <c r="BA95" s="83">
        <f>'D.1.1 - Architektonicko-s...'!F34</f>
        <v>0</v>
      </c>
      <c r="BB95" s="83">
        <f>'D.1.1 - Architektonicko-s...'!F35</f>
        <v>0</v>
      </c>
      <c r="BC95" s="83">
        <f>'D.1.1 - Architektonicko-s...'!F36</f>
        <v>0</v>
      </c>
      <c r="BD95" s="85">
        <f>'D.1.1 - Architektonicko-s...'!F37</f>
        <v>0</v>
      </c>
      <c r="BT95" s="86" t="s">
        <v>89</v>
      </c>
      <c r="BV95" s="86" t="s">
        <v>83</v>
      </c>
      <c r="BW95" s="86" t="s">
        <v>90</v>
      </c>
      <c r="BX95" s="86" t="s">
        <v>4</v>
      </c>
      <c r="CL95" s="86" t="s">
        <v>17</v>
      </c>
      <c r="CM95" s="86" t="s">
        <v>91</v>
      </c>
    </row>
    <row r="96" spans="1:91" s="7" customFormat="1" ht="16.5" customHeight="1">
      <c r="A96" s="77" t="s">
        <v>85</v>
      </c>
      <c r="B96" s="78"/>
      <c r="C96" s="79"/>
      <c r="D96" s="225" t="s">
        <v>92</v>
      </c>
      <c r="E96" s="225"/>
      <c r="F96" s="225"/>
      <c r="G96" s="225"/>
      <c r="H96" s="225"/>
      <c r="I96" s="80"/>
      <c r="J96" s="225" t="s">
        <v>93</v>
      </c>
      <c r="K96" s="225"/>
      <c r="L96" s="225"/>
      <c r="M96" s="225"/>
      <c r="N96" s="225"/>
      <c r="O96" s="225"/>
      <c r="P96" s="225"/>
      <c r="Q96" s="225"/>
      <c r="R96" s="225"/>
      <c r="S96" s="225"/>
      <c r="T96" s="225"/>
      <c r="U96" s="225"/>
      <c r="V96" s="225"/>
      <c r="W96" s="225"/>
      <c r="X96" s="225"/>
      <c r="Y96" s="225"/>
      <c r="Z96" s="225"/>
      <c r="AA96" s="225"/>
      <c r="AB96" s="225"/>
      <c r="AC96" s="225"/>
      <c r="AD96" s="225"/>
      <c r="AE96" s="225"/>
      <c r="AF96" s="225"/>
      <c r="AG96" s="223">
        <f>'D.1.2 - Elektroinstalace '!J30</f>
        <v>0</v>
      </c>
      <c r="AH96" s="224"/>
      <c r="AI96" s="224"/>
      <c r="AJ96" s="224"/>
      <c r="AK96" s="224"/>
      <c r="AL96" s="224"/>
      <c r="AM96" s="224"/>
      <c r="AN96" s="223">
        <f>SUM(AG96,AT96)</f>
        <v>0</v>
      </c>
      <c r="AO96" s="224"/>
      <c r="AP96" s="224"/>
      <c r="AQ96" s="81" t="s">
        <v>88</v>
      </c>
      <c r="AR96" s="78"/>
      <c r="AS96" s="82">
        <v>0</v>
      </c>
      <c r="AT96" s="83">
        <f>ROUND(SUM(AV96:AW96),2)</f>
        <v>0</v>
      </c>
      <c r="AU96" s="84">
        <f>'D.1.2 - Elektroinstalace '!P117</f>
        <v>0</v>
      </c>
      <c r="AV96" s="83">
        <f>'D.1.2 - Elektroinstalace '!J33</f>
        <v>0</v>
      </c>
      <c r="AW96" s="83">
        <f>'D.1.2 - Elektroinstalace '!J34</f>
        <v>0</v>
      </c>
      <c r="AX96" s="83">
        <f>'D.1.2 - Elektroinstalace '!J35</f>
        <v>0</v>
      </c>
      <c r="AY96" s="83">
        <f>'D.1.2 - Elektroinstalace '!J36</f>
        <v>0</v>
      </c>
      <c r="AZ96" s="83">
        <f>'D.1.2 - Elektroinstalace '!F33</f>
        <v>0</v>
      </c>
      <c r="BA96" s="83">
        <f>'D.1.2 - Elektroinstalace '!F34</f>
        <v>0</v>
      </c>
      <c r="BB96" s="83">
        <f>'D.1.2 - Elektroinstalace '!F35</f>
        <v>0</v>
      </c>
      <c r="BC96" s="83">
        <f>'D.1.2 - Elektroinstalace '!F36</f>
        <v>0</v>
      </c>
      <c r="BD96" s="85">
        <f>'D.1.2 - Elektroinstalace '!F37</f>
        <v>0</v>
      </c>
      <c r="BT96" s="86" t="s">
        <v>89</v>
      </c>
      <c r="BV96" s="86" t="s">
        <v>83</v>
      </c>
      <c r="BW96" s="86" t="s">
        <v>94</v>
      </c>
      <c r="BX96" s="86" t="s">
        <v>4</v>
      </c>
      <c r="CL96" s="86" t="s">
        <v>17</v>
      </c>
      <c r="CM96" s="86" t="s">
        <v>91</v>
      </c>
    </row>
    <row r="97" spans="1:91" s="7" customFormat="1" ht="16.5" customHeight="1">
      <c r="A97" s="77" t="s">
        <v>85</v>
      </c>
      <c r="B97" s="78"/>
      <c r="C97" s="79"/>
      <c r="D97" s="225" t="s">
        <v>95</v>
      </c>
      <c r="E97" s="225"/>
      <c r="F97" s="225"/>
      <c r="G97" s="225"/>
      <c r="H97" s="225"/>
      <c r="I97" s="80"/>
      <c r="J97" s="225" t="s">
        <v>96</v>
      </c>
      <c r="K97" s="225"/>
      <c r="L97" s="225"/>
      <c r="M97" s="225"/>
      <c r="N97" s="225"/>
      <c r="O97" s="225"/>
      <c r="P97" s="225"/>
      <c r="Q97" s="225"/>
      <c r="R97" s="225"/>
      <c r="S97" s="225"/>
      <c r="T97" s="225"/>
      <c r="U97" s="225"/>
      <c r="V97" s="225"/>
      <c r="W97" s="225"/>
      <c r="X97" s="225"/>
      <c r="Y97" s="225"/>
      <c r="Z97" s="225"/>
      <c r="AA97" s="225"/>
      <c r="AB97" s="225"/>
      <c r="AC97" s="225"/>
      <c r="AD97" s="225"/>
      <c r="AE97" s="225"/>
      <c r="AF97" s="225"/>
      <c r="AG97" s="223">
        <f>'VON - Vedlejší a ostatní ...'!J30</f>
        <v>0</v>
      </c>
      <c r="AH97" s="224"/>
      <c r="AI97" s="224"/>
      <c r="AJ97" s="224"/>
      <c r="AK97" s="224"/>
      <c r="AL97" s="224"/>
      <c r="AM97" s="224"/>
      <c r="AN97" s="223">
        <f>SUM(AG97,AT97)</f>
        <v>0</v>
      </c>
      <c r="AO97" s="224"/>
      <c r="AP97" s="224"/>
      <c r="AQ97" s="81" t="s">
        <v>88</v>
      </c>
      <c r="AR97" s="78"/>
      <c r="AS97" s="87">
        <v>0</v>
      </c>
      <c r="AT97" s="88">
        <f>ROUND(SUM(AV97:AW97),2)</f>
        <v>0</v>
      </c>
      <c r="AU97" s="89">
        <f>'VON - Vedlejší a ostatní ...'!P123</f>
        <v>0</v>
      </c>
      <c r="AV97" s="88">
        <f>'VON - Vedlejší a ostatní ...'!J33</f>
        <v>0</v>
      </c>
      <c r="AW97" s="88">
        <f>'VON - Vedlejší a ostatní ...'!J34</f>
        <v>0</v>
      </c>
      <c r="AX97" s="88">
        <f>'VON - Vedlejší a ostatní ...'!J35</f>
        <v>0</v>
      </c>
      <c r="AY97" s="88">
        <f>'VON - Vedlejší a ostatní ...'!J36</f>
        <v>0</v>
      </c>
      <c r="AZ97" s="88">
        <f>'VON - Vedlejší a ostatní ...'!F33</f>
        <v>0</v>
      </c>
      <c r="BA97" s="88">
        <f>'VON - Vedlejší a ostatní ...'!F34</f>
        <v>0</v>
      </c>
      <c r="BB97" s="88">
        <f>'VON - Vedlejší a ostatní ...'!F35</f>
        <v>0</v>
      </c>
      <c r="BC97" s="88">
        <f>'VON - Vedlejší a ostatní ...'!F36</f>
        <v>0</v>
      </c>
      <c r="BD97" s="90">
        <f>'VON - Vedlejší a ostatní ...'!F37</f>
        <v>0</v>
      </c>
      <c r="BT97" s="86" t="s">
        <v>89</v>
      </c>
      <c r="BV97" s="86" t="s">
        <v>83</v>
      </c>
      <c r="BW97" s="86" t="s">
        <v>97</v>
      </c>
      <c r="BX97" s="86" t="s">
        <v>4</v>
      </c>
      <c r="CL97" s="86" t="s">
        <v>17</v>
      </c>
      <c r="CM97" s="86" t="s">
        <v>91</v>
      </c>
    </row>
    <row r="98" spans="1:91" s="2" customFormat="1" ht="30" customHeight="1">
      <c r="A98" s="30"/>
      <c r="B98" s="31"/>
      <c r="C98" s="30"/>
      <c r="D98" s="30"/>
      <c r="E98" s="30"/>
      <c r="F98" s="30"/>
      <c r="G98" s="30"/>
      <c r="H98" s="30"/>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1"/>
      <c r="AS98" s="30"/>
      <c r="AT98" s="30"/>
      <c r="AU98" s="30"/>
      <c r="AV98" s="30"/>
      <c r="AW98" s="30"/>
      <c r="AX98" s="30"/>
      <c r="AY98" s="30"/>
      <c r="AZ98" s="30"/>
      <c r="BA98" s="30"/>
      <c r="BB98" s="30"/>
      <c r="BC98" s="30"/>
      <c r="BD98" s="30"/>
      <c r="BE98" s="30"/>
    </row>
    <row r="99" spans="1:91" s="2" customFormat="1" ht="6.95" customHeight="1">
      <c r="A99" s="30"/>
      <c r="B99" s="45"/>
      <c r="C99" s="46"/>
      <c r="D99" s="46"/>
      <c r="E99" s="46"/>
      <c r="F99" s="46"/>
      <c r="G99" s="46"/>
      <c r="H99" s="46"/>
      <c r="I99" s="46"/>
      <c r="J99" s="46"/>
      <c r="K99" s="46"/>
      <c r="L99" s="46"/>
      <c r="M99" s="46"/>
      <c r="N99" s="46"/>
      <c r="O99" s="46"/>
      <c r="P99" s="46"/>
      <c r="Q99" s="46"/>
      <c r="R99" s="46"/>
      <c r="S99" s="46"/>
      <c r="T99" s="46"/>
      <c r="U99" s="46"/>
      <c r="V99" s="46"/>
      <c r="W99" s="46"/>
      <c r="X99" s="46"/>
      <c r="Y99" s="46"/>
      <c r="Z99" s="46"/>
      <c r="AA99" s="46"/>
      <c r="AB99" s="46"/>
      <c r="AC99" s="46"/>
      <c r="AD99" s="46"/>
      <c r="AE99" s="46"/>
      <c r="AF99" s="46"/>
      <c r="AG99" s="46"/>
      <c r="AH99" s="46"/>
      <c r="AI99" s="46"/>
      <c r="AJ99" s="46"/>
      <c r="AK99" s="46"/>
      <c r="AL99" s="46"/>
      <c r="AM99" s="46"/>
      <c r="AN99" s="46"/>
      <c r="AO99" s="46"/>
      <c r="AP99" s="46"/>
      <c r="AQ99" s="46"/>
      <c r="AR99" s="31"/>
      <c r="AS99" s="30"/>
      <c r="AT99" s="30"/>
      <c r="AU99" s="30"/>
      <c r="AV99" s="30"/>
      <c r="AW99" s="30"/>
      <c r="AX99" s="30"/>
      <c r="AY99" s="30"/>
      <c r="AZ99" s="30"/>
      <c r="BA99" s="30"/>
      <c r="BB99" s="30"/>
      <c r="BC99" s="30"/>
      <c r="BD99" s="30"/>
      <c r="BE99" s="30"/>
    </row>
  </sheetData>
  <mergeCells count="48">
    <mergeCell ref="AR2:BE2"/>
    <mergeCell ref="AN96:AP96"/>
    <mergeCell ref="AG96:AM96"/>
    <mergeCell ref="D96:H96"/>
    <mergeCell ref="J96:AF96"/>
    <mergeCell ref="AN97:AP97"/>
    <mergeCell ref="AG97:AM97"/>
    <mergeCell ref="D97:H97"/>
    <mergeCell ref="J97:AF97"/>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W31:AE31"/>
    <mergeCell ref="AK31:AO31"/>
    <mergeCell ref="L31:P31"/>
    <mergeCell ref="W32:AE32"/>
    <mergeCell ref="AK32:AO32"/>
    <mergeCell ref="L32:P32"/>
    <mergeCell ref="W29:AE29"/>
    <mergeCell ref="AK29:AO29"/>
    <mergeCell ref="L29:P29"/>
    <mergeCell ref="W30:AE30"/>
    <mergeCell ref="AK30:AO30"/>
    <mergeCell ref="L30:P30"/>
    <mergeCell ref="K5:AO5"/>
    <mergeCell ref="K6:AO6"/>
    <mergeCell ref="E23:AN23"/>
    <mergeCell ref="AK26:AO26"/>
    <mergeCell ref="L28:P28"/>
    <mergeCell ref="W28:AE28"/>
    <mergeCell ref="AK28:AO28"/>
  </mergeCells>
  <hyperlinks>
    <hyperlink ref="A95" location="'D.1.1 - Architektonicko-s...'!C2" display="/" xr:uid="{00000000-0004-0000-0000-000000000000}"/>
    <hyperlink ref="A96" location="'D.1.2 - Elektroinstalace '!C2" display="/" xr:uid="{00000000-0004-0000-0000-000001000000}"/>
    <hyperlink ref="A97" location="'VON - Vedlejší a ostatní ...'!C2" display="/" xr:uid="{00000000-0004-0000-0000-000002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M280"/>
  <sheetViews>
    <sheetView showGridLines="0" topLeftCell="A266" workbookViewId="0">
      <selection activeCell="I279" sqref="I279"/>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ht="11.25">
      <c r="A1" s="91"/>
    </row>
    <row r="2" spans="1:46" s="1" customFormat="1" ht="36.950000000000003" customHeight="1">
      <c r="L2" s="228" t="s">
        <v>5</v>
      </c>
      <c r="M2" s="196"/>
      <c r="N2" s="196"/>
      <c r="O2" s="196"/>
      <c r="P2" s="196"/>
      <c r="Q2" s="196"/>
      <c r="R2" s="196"/>
      <c r="S2" s="196"/>
      <c r="T2" s="196"/>
      <c r="U2" s="196"/>
      <c r="V2" s="196"/>
      <c r="AT2" s="17" t="s">
        <v>90</v>
      </c>
    </row>
    <row r="3" spans="1:46" s="1" customFormat="1" ht="6.95" customHeight="1">
      <c r="B3" s="18"/>
      <c r="C3" s="19"/>
      <c r="D3" s="19"/>
      <c r="E3" s="19"/>
      <c r="F3" s="19"/>
      <c r="G3" s="19"/>
      <c r="H3" s="19"/>
      <c r="I3" s="19"/>
      <c r="J3" s="19"/>
      <c r="K3" s="19"/>
      <c r="L3" s="20"/>
      <c r="AT3" s="17" t="s">
        <v>91</v>
      </c>
    </row>
    <row r="4" spans="1:46" s="1" customFormat="1" ht="24.95" customHeight="1">
      <c r="B4" s="20"/>
      <c r="D4" s="21" t="s">
        <v>98</v>
      </c>
      <c r="L4" s="20"/>
      <c r="M4" s="92" t="s">
        <v>10</v>
      </c>
      <c r="AT4" s="17" t="s">
        <v>3</v>
      </c>
    </row>
    <row r="5" spans="1:46" s="1" customFormat="1" ht="6.95" customHeight="1">
      <c r="B5" s="20"/>
      <c r="L5" s="20"/>
    </row>
    <row r="6" spans="1:46" s="1" customFormat="1" ht="12" customHeight="1">
      <c r="B6" s="20"/>
      <c r="D6" s="26" t="s">
        <v>14</v>
      </c>
      <c r="L6" s="20"/>
    </row>
    <row r="7" spans="1:46" s="1" customFormat="1" ht="16.5" customHeight="1">
      <c r="B7" s="20"/>
      <c r="E7" s="229" t="str">
        <f>'Rekapitulace stavby'!K6</f>
        <v>REKONSTRUKCE MATEŘSKÉ ŠKOLY BOHUMÍNSKÁ</v>
      </c>
      <c r="F7" s="230"/>
      <c r="G7" s="230"/>
      <c r="H7" s="230"/>
      <c r="L7" s="20"/>
    </row>
    <row r="8" spans="1:46" s="2" customFormat="1" ht="12" customHeight="1">
      <c r="A8" s="30"/>
      <c r="B8" s="31"/>
      <c r="C8" s="30"/>
      <c r="D8" s="26" t="s">
        <v>99</v>
      </c>
      <c r="E8" s="30"/>
      <c r="F8" s="30"/>
      <c r="G8" s="30"/>
      <c r="H8" s="30"/>
      <c r="I8" s="30"/>
      <c r="J8" s="30"/>
      <c r="K8" s="30"/>
      <c r="L8" s="40"/>
      <c r="S8" s="30"/>
      <c r="T8" s="30"/>
      <c r="U8" s="30"/>
      <c r="V8" s="30"/>
      <c r="W8" s="30"/>
      <c r="X8" s="30"/>
      <c r="Y8" s="30"/>
      <c r="Z8" s="30"/>
      <c r="AA8" s="30"/>
      <c r="AB8" s="30"/>
      <c r="AC8" s="30"/>
      <c r="AD8" s="30"/>
      <c r="AE8" s="30"/>
    </row>
    <row r="9" spans="1:46" s="2" customFormat="1" ht="16.5" customHeight="1">
      <c r="A9" s="30"/>
      <c r="B9" s="31"/>
      <c r="C9" s="30"/>
      <c r="D9" s="30"/>
      <c r="E9" s="209" t="s">
        <v>100</v>
      </c>
      <c r="F9" s="231"/>
      <c r="G9" s="231"/>
      <c r="H9" s="231"/>
      <c r="I9" s="30"/>
      <c r="J9" s="30"/>
      <c r="K9" s="30"/>
      <c r="L9" s="40"/>
      <c r="S9" s="30"/>
      <c r="T9" s="30"/>
      <c r="U9" s="30"/>
      <c r="V9" s="30"/>
      <c r="W9" s="30"/>
      <c r="X9" s="30"/>
      <c r="Y9" s="30"/>
      <c r="Z9" s="30"/>
      <c r="AA9" s="30"/>
      <c r="AB9" s="30"/>
      <c r="AC9" s="30"/>
      <c r="AD9" s="30"/>
      <c r="AE9" s="30"/>
    </row>
    <row r="10" spans="1:46" s="2" customFormat="1" ht="11.25">
      <c r="A10" s="30"/>
      <c r="B10" s="31"/>
      <c r="C10" s="30"/>
      <c r="D10" s="30"/>
      <c r="E10" s="30"/>
      <c r="F10" s="30"/>
      <c r="G10" s="30"/>
      <c r="H10" s="30"/>
      <c r="I10" s="30"/>
      <c r="J10" s="30"/>
      <c r="K10" s="30"/>
      <c r="L10" s="40"/>
      <c r="S10" s="30"/>
      <c r="T10" s="30"/>
      <c r="U10" s="30"/>
      <c r="V10" s="30"/>
      <c r="W10" s="30"/>
      <c r="X10" s="30"/>
      <c r="Y10" s="30"/>
      <c r="Z10" s="30"/>
      <c r="AA10" s="30"/>
      <c r="AB10" s="30"/>
      <c r="AC10" s="30"/>
      <c r="AD10" s="30"/>
      <c r="AE10" s="30"/>
    </row>
    <row r="11" spans="1:46" s="2" customFormat="1" ht="12" customHeight="1">
      <c r="A11" s="30"/>
      <c r="B11" s="31"/>
      <c r="C11" s="30"/>
      <c r="D11" s="26" t="s">
        <v>16</v>
      </c>
      <c r="E11" s="30"/>
      <c r="F11" s="24" t="s">
        <v>17</v>
      </c>
      <c r="G11" s="30"/>
      <c r="H11" s="30"/>
      <c r="I11" s="26" t="s">
        <v>18</v>
      </c>
      <c r="J11" s="24" t="s">
        <v>1</v>
      </c>
      <c r="K11" s="30"/>
      <c r="L11" s="40"/>
      <c r="S11" s="30"/>
      <c r="T11" s="30"/>
      <c r="U11" s="30"/>
      <c r="V11" s="30"/>
      <c r="W11" s="30"/>
      <c r="X11" s="30"/>
      <c r="Y11" s="30"/>
      <c r="Z11" s="30"/>
      <c r="AA11" s="30"/>
      <c r="AB11" s="30"/>
      <c r="AC11" s="30"/>
      <c r="AD11" s="30"/>
      <c r="AE11" s="30"/>
    </row>
    <row r="12" spans="1:46" s="2" customFormat="1" ht="12" customHeight="1">
      <c r="A12" s="30"/>
      <c r="B12" s="31"/>
      <c r="C12" s="30"/>
      <c r="D12" s="26" t="s">
        <v>20</v>
      </c>
      <c r="E12" s="30"/>
      <c r="F12" s="24" t="s">
        <v>21</v>
      </c>
      <c r="G12" s="30"/>
      <c r="H12" s="30"/>
      <c r="I12" s="26" t="s">
        <v>22</v>
      </c>
      <c r="J12" s="53" t="str">
        <f>'Rekapitulace stavby'!AN8</f>
        <v>27. 4. 2022</v>
      </c>
      <c r="K12" s="30"/>
      <c r="L12" s="40"/>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40"/>
      <c r="S13" s="30"/>
      <c r="T13" s="30"/>
      <c r="U13" s="30"/>
      <c r="V13" s="30"/>
      <c r="W13" s="30"/>
      <c r="X13" s="30"/>
      <c r="Y13" s="30"/>
      <c r="Z13" s="30"/>
      <c r="AA13" s="30"/>
      <c r="AB13" s="30"/>
      <c r="AC13" s="30"/>
      <c r="AD13" s="30"/>
      <c r="AE13" s="30"/>
    </row>
    <row r="14" spans="1:46" s="2" customFormat="1" ht="12" customHeight="1">
      <c r="A14" s="30"/>
      <c r="B14" s="31"/>
      <c r="C14" s="30"/>
      <c r="D14" s="26" t="s">
        <v>28</v>
      </c>
      <c r="E14" s="30"/>
      <c r="F14" s="30"/>
      <c r="G14" s="30"/>
      <c r="H14" s="30"/>
      <c r="I14" s="26" t="s">
        <v>29</v>
      </c>
      <c r="J14" s="24" t="s">
        <v>1</v>
      </c>
      <c r="K14" s="30"/>
      <c r="L14" s="40"/>
      <c r="S14" s="30"/>
      <c r="T14" s="30"/>
      <c r="U14" s="30"/>
      <c r="V14" s="30"/>
      <c r="W14" s="30"/>
      <c r="X14" s="30"/>
      <c r="Y14" s="30"/>
      <c r="Z14" s="30"/>
      <c r="AA14" s="30"/>
      <c r="AB14" s="30"/>
      <c r="AC14" s="30"/>
      <c r="AD14" s="30"/>
      <c r="AE14" s="30"/>
    </row>
    <row r="15" spans="1:46" s="2" customFormat="1" ht="18" customHeight="1">
      <c r="A15" s="30"/>
      <c r="B15" s="31"/>
      <c r="C15" s="30"/>
      <c r="D15" s="30"/>
      <c r="E15" s="24" t="s">
        <v>30</v>
      </c>
      <c r="F15" s="30"/>
      <c r="G15" s="30"/>
      <c r="H15" s="30"/>
      <c r="I15" s="26" t="s">
        <v>31</v>
      </c>
      <c r="J15" s="24" t="s">
        <v>1</v>
      </c>
      <c r="K15" s="30"/>
      <c r="L15" s="40"/>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40"/>
      <c r="S16" s="30"/>
      <c r="T16" s="30"/>
      <c r="U16" s="30"/>
      <c r="V16" s="30"/>
      <c r="W16" s="30"/>
      <c r="X16" s="30"/>
      <c r="Y16" s="30"/>
      <c r="Z16" s="30"/>
      <c r="AA16" s="30"/>
      <c r="AB16" s="30"/>
      <c r="AC16" s="30"/>
      <c r="AD16" s="30"/>
      <c r="AE16" s="30"/>
    </row>
    <row r="17" spans="1:31" s="2" customFormat="1" ht="12" customHeight="1">
      <c r="A17" s="30"/>
      <c r="B17" s="31"/>
      <c r="C17" s="30"/>
      <c r="D17" s="26" t="s">
        <v>32</v>
      </c>
      <c r="E17" s="30"/>
      <c r="F17" s="30"/>
      <c r="G17" s="30"/>
      <c r="H17" s="30"/>
      <c r="I17" s="26" t="s">
        <v>29</v>
      </c>
      <c r="J17" s="24" t="s">
        <v>1</v>
      </c>
      <c r="K17" s="30"/>
      <c r="L17" s="40"/>
      <c r="S17" s="30"/>
      <c r="T17" s="30"/>
      <c r="U17" s="30"/>
      <c r="V17" s="30"/>
      <c r="W17" s="30"/>
      <c r="X17" s="30"/>
      <c r="Y17" s="30"/>
      <c r="Z17" s="30"/>
      <c r="AA17" s="30"/>
      <c r="AB17" s="30"/>
      <c r="AC17" s="30"/>
      <c r="AD17" s="30"/>
      <c r="AE17" s="30"/>
    </row>
    <row r="18" spans="1:31" s="2" customFormat="1" ht="18" customHeight="1">
      <c r="A18" s="30"/>
      <c r="B18" s="31"/>
      <c r="C18" s="30"/>
      <c r="D18" s="30"/>
      <c r="E18" s="24" t="s">
        <v>33</v>
      </c>
      <c r="F18" s="30"/>
      <c r="G18" s="30"/>
      <c r="H18" s="30"/>
      <c r="I18" s="26" t="s">
        <v>31</v>
      </c>
      <c r="J18" s="24" t="s">
        <v>1</v>
      </c>
      <c r="K18" s="30"/>
      <c r="L18" s="40"/>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40"/>
      <c r="S19" s="30"/>
      <c r="T19" s="30"/>
      <c r="U19" s="30"/>
      <c r="V19" s="30"/>
      <c r="W19" s="30"/>
      <c r="X19" s="30"/>
      <c r="Y19" s="30"/>
      <c r="Z19" s="30"/>
      <c r="AA19" s="30"/>
      <c r="AB19" s="30"/>
      <c r="AC19" s="30"/>
      <c r="AD19" s="30"/>
      <c r="AE19" s="30"/>
    </row>
    <row r="20" spans="1:31" s="2" customFormat="1" ht="12" customHeight="1">
      <c r="A20" s="30"/>
      <c r="B20" s="31"/>
      <c r="C20" s="30"/>
      <c r="D20" s="26" t="s">
        <v>34</v>
      </c>
      <c r="E20" s="30"/>
      <c r="F20" s="30"/>
      <c r="G20" s="30"/>
      <c r="H20" s="30"/>
      <c r="I20" s="26" t="s">
        <v>29</v>
      </c>
      <c r="J20" s="24" t="s">
        <v>1</v>
      </c>
      <c r="K20" s="30"/>
      <c r="L20" s="40"/>
      <c r="S20" s="30"/>
      <c r="T20" s="30"/>
      <c r="U20" s="30"/>
      <c r="V20" s="30"/>
      <c r="W20" s="30"/>
      <c r="X20" s="30"/>
      <c r="Y20" s="30"/>
      <c r="Z20" s="30"/>
      <c r="AA20" s="30"/>
      <c r="AB20" s="30"/>
      <c r="AC20" s="30"/>
      <c r="AD20" s="30"/>
      <c r="AE20" s="30"/>
    </row>
    <row r="21" spans="1:31" s="2" customFormat="1" ht="18" customHeight="1">
      <c r="A21" s="30"/>
      <c r="B21" s="31"/>
      <c r="C21" s="30"/>
      <c r="D21" s="30"/>
      <c r="E21" s="24" t="s">
        <v>35</v>
      </c>
      <c r="F21" s="30"/>
      <c r="G21" s="30"/>
      <c r="H21" s="30"/>
      <c r="I21" s="26" t="s">
        <v>31</v>
      </c>
      <c r="J21" s="24" t="s">
        <v>1</v>
      </c>
      <c r="K21" s="30"/>
      <c r="L21" s="40"/>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40"/>
      <c r="S22" s="30"/>
      <c r="T22" s="30"/>
      <c r="U22" s="30"/>
      <c r="V22" s="30"/>
      <c r="W22" s="30"/>
      <c r="X22" s="30"/>
      <c r="Y22" s="30"/>
      <c r="Z22" s="30"/>
      <c r="AA22" s="30"/>
      <c r="AB22" s="30"/>
      <c r="AC22" s="30"/>
      <c r="AD22" s="30"/>
      <c r="AE22" s="30"/>
    </row>
    <row r="23" spans="1:31" s="2" customFormat="1" ht="12" customHeight="1">
      <c r="A23" s="30"/>
      <c r="B23" s="31"/>
      <c r="C23" s="30"/>
      <c r="D23" s="26" t="s">
        <v>37</v>
      </c>
      <c r="E23" s="30"/>
      <c r="F23" s="30"/>
      <c r="G23" s="30"/>
      <c r="H23" s="30"/>
      <c r="I23" s="26" t="s">
        <v>29</v>
      </c>
      <c r="J23" s="24" t="str">
        <f>IF('Rekapitulace stavby'!AN19="","",'Rekapitulace stavby'!AN19)</f>
        <v/>
      </c>
      <c r="K23" s="30"/>
      <c r="L23" s="40"/>
      <c r="S23" s="30"/>
      <c r="T23" s="30"/>
      <c r="U23" s="30"/>
      <c r="V23" s="30"/>
      <c r="W23" s="30"/>
      <c r="X23" s="30"/>
      <c r="Y23" s="30"/>
      <c r="Z23" s="30"/>
      <c r="AA23" s="30"/>
      <c r="AB23" s="30"/>
      <c r="AC23" s="30"/>
      <c r="AD23" s="30"/>
      <c r="AE23" s="30"/>
    </row>
    <row r="24" spans="1:31" s="2" customFormat="1" ht="18" customHeight="1">
      <c r="A24" s="30"/>
      <c r="B24" s="31"/>
      <c r="C24" s="30"/>
      <c r="D24" s="30"/>
      <c r="E24" s="24" t="str">
        <f>IF('Rekapitulace stavby'!E20="","",'Rekapitulace stavby'!E20)</f>
        <v xml:space="preserve"> </v>
      </c>
      <c r="F24" s="30"/>
      <c r="G24" s="30"/>
      <c r="H24" s="30"/>
      <c r="I24" s="26" t="s">
        <v>31</v>
      </c>
      <c r="J24" s="24" t="str">
        <f>IF('Rekapitulace stavby'!AN20="","",'Rekapitulace stavby'!AN20)</f>
        <v/>
      </c>
      <c r="K24" s="30"/>
      <c r="L24" s="40"/>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40"/>
      <c r="S25" s="30"/>
      <c r="T25" s="30"/>
      <c r="U25" s="30"/>
      <c r="V25" s="30"/>
      <c r="W25" s="30"/>
      <c r="X25" s="30"/>
      <c r="Y25" s="30"/>
      <c r="Z25" s="30"/>
      <c r="AA25" s="30"/>
      <c r="AB25" s="30"/>
      <c r="AC25" s="30"/>
      <c r="AD25" s="30"/>
      <c r="AE25" s="30"/>
    </row>
    <row r="26" spans="1:31" s="2" customFormat="1" ht="12" customHeight="1">
      <c r="A26" s="30"/>
      <c r="B26" s="31"/>
      <c r="C26" s="30"/>
      <c r="D26" s="26" t="s">
        <v>39</v>
      </c>
      <c r="E26" s="30"/>
      <c r="F26" s="30"/>
      <c r="G26" s="30"/>
      <c r="H26" s="30"/>
      <c r="I26" s="30"/>
      <c r="J26" s="30"/>
      <c r="K26" s="30"/>
      <c r="L26" s="40"/>
      <c r="S26" s="30"/>
      <c r="T26" s="30"/>
      <c r="U26" s="30"/>
      <c r="V26" s="30"/>
      <c r="W26" s="30"/>
      <c r="X26" s="30"/>
      <c r="Y26" s="30"/>
      <c r="Z26" s="30"/>
      <c r="AA26" s="30"/>
      <c r="AB26" s="30"/>
      <c r="AC26" s="30"/>
      <c r="AD26" s="30"/>
      <c r="AE26" s="30"/>
    </row>
    <row r="27" spans="1:31" s="8" customFormat="1" ht="131.25" customHeight="1">
      <c r="A27" s="93"/>
      <c r="B27" s="94"/>
      <c r="C27" s="93"/>
      <c r="D27" s="93"/>
      <c r="E27" s="198" t="s">
        <v>101</v>
      </c>
      <c r="F27" s="198"/>
      <c r="G27" s="198"/>
      <c r="H27" s="198"/>
      <c r="I27" s="93"/>
      <c r="J27" s="93"/>
      <c r="K27" s="93"/>
      <c r="L27" s="95"/>
      <c r="S27" s="93"/>
      <c r="T27" s="93"/>
      <c r="U27" s="93"/>
      <c r="V27" s="93"/>
      <c r="W27" s="93"/>
      <c r="X27" s="93"/>
      <c r="Y27" s="93"/>
      <c r="Z27" s="93"/>
      <c r="AA27" s="93"/>
      <c r="AB27" s="93"/>
      <c r="AC27" s="93"/>
      <c r="AD27" s="93"/>
      <c r="AE27" s="93"/>
    </row>
    <row r="28" spans="1:31" s="2" customFormat="1" ht="6.95" customHeight="1">
      <c r="A28" s="30"/>
      <c r="B28" s="31"/>
      <c r="C28" s="30"/>
      <c r="D28" s="30"/>
      <c r="E28" s="30"/>
      <c r="F28" s="30"/>
      <c r="G28" s="30"/>
      <c r="H28" s="30"/>
      <c r="I28" s="30"/>
      <c r="J28" s="30"/>
      <c r="K28" s="30"/>
      <c r="L28" s="40"/>
      <c r="S28" s="30"/>
      <c r="T28" s="30"/>
      <c r="U28" s="30"/>
      <c r="V28" s="30"/>
      <c r="W28" s="30"/>
      <c r="X28" s="30"/>
      <c r="Y28" s="30"/>
      <c r="Z28" s="30"/>
      <c r="AA28" s="30"/>
      <c r="AB28" s="30"/>
      <c r="AC28" s="30"/>
      <c r="AD28" s="30"/>
      <c r="AE28" s="30"/>
    </row>
    <row r="29" spans="1:31" s="2" customFormat="1" ht="6.95" customHeight="1">
      <c r="A29" s="30"/>
      <c r="B29" s="31"/>
      <c r="C29" s="30"/>
      <c r="D29" s="64"/>
      <c r="E29" s="64"/>
      <c r="F29" s="64"/>
      <c r="G29" s="64"/>
      <c r="H29" s="64"/>
      <c r="I29" s="64"/>
      <c r="J29" s="64"/>
      <c r="K29" s="64"/>
      <c r="L29" s="40"/>
      <c r="S29" s="30"/>
      <c r="T29" s="30"/>
      <c r="U29" s="30"/>
      <c r="V29" s="30"/>
      <c r="W29" s="30"/>
      <c r="X29" s="30"/>
      <c r="Y29" s="30"/>
      <c r="Z29" s="30"/>
      <c r="AA29" s="30"/>
      <c r="AB29" s="30"/>
      <c r="AC29" s="30"/>
      <c r="AD29" s="30"/>
      <c r="AE29" s="30"/>
    </row>
    <row r="30" spans="1:31" s="2" customFormat="1" ht="25.35" customHeight="1">
      <c r="A30" s="30"/>
      <c r="B30" s="31"/>
      <c r="C30" s="30"/>
      <c r="D30" s="96" t="s">
        <v>41</v>
      </c>
      <c r="E30" s="30"/>
      <c r="F30" s="30"/>
      <c r="G30" s="30"/>
      <c r="H30" s="30"/>
      <c r="I30" s="30"/>
      <c r="J30" s="69">
        <f>ROUND(J129, 2)</f>
        <v>0</v>
      </c>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14.45" customHeight="1">
      <c r="A32" s="30"/>
      <c r="B32" s="31"/>
      <c r="C32" s="30"/>
      <c r="D32" s="30"/>
      <c r="E32" s="30"/>
      <c r="F32" s="34" t="s">
        <v>43</v>
      </c>
      <c r="G32" s="30"/>
      <c r="H32" s="30"/>
      <c r="I32" s="34" t="s">
        <v>42</v>
      </c>
      <c r="J32" s="34" t="s">
        <v>44</v>
      </c>
      <c r="K32" s="30"/>
      <c r="L32" s="40"/>
      <c r="S32" s="30"/>
      <c r="T32" s="30"/>
      <c r="U32" s="30"/>
      <c r="V32" s="30"/>
      <c r="W32" s="30"/>
      <c r="X32" s="30"/>
      <c r="Y32" s="30"/>
      <c r="Z32" s="30"/>
      <c r="AA32" s="30"/>
      <c r="AB32" s="30"/>
      <c r="AC32" s="30"/>
      <c r="AD32" s="30"/>
      <c r="AE32" s="30"/>
    </row>
    <row r="33" spans="1:31" s="2" customFormat="1" ht="14.45" customHeight="1">
      <c r="A33" s="30"/>
      <c r="B33" s="31"/>
      <c r="C33" s="30"/>
      <c r="D33" s="97" t="s">
        <v>45</v>
      </c>
      <c r="E33" s="26" t="s">
        <v>46</v>
      </c>
      <c r="F33" s="98">
        <f>ROUND((SUM(BE129:BE279)),  2)</f>
        <v>0</v>
      </c>
      <c r="G33" s="30"/>
      <c r="H33" s="30"/>
      <c r="I33" s="99">
        <v>0.21</v>
      </c>
      <c r="J33" s="98">
        <f>ROUND(((SUM(BE129:BE279))*I33),  2)</f>
        <v>0</v>
      </c>
      <c r="K33" s="30"/>
      <c r="L33" s="40"/>
      <c r="S33" s="30"/>
      <c r="T33" s="30"/>
      <c r="U33" s="30"/>
      <c r="V33" s="30"/>
      <c r="W33" s="30"/>
      <c r="X33" s="30"/>
      <c r="Y33" s="30"/>
      <c r="Z33" s="30"/>
      <c r="AA33" s="30"/>
      <c r="AB33" s="30"/>
      <c r="AC33" s="30"/>
      <c r="AD33" s="30"/>
      <c r="AE33" s="30"/>
    </row>
    <row r="34" spans="1:31" s="2" customFormat="1" ht="14.45" customHeight="1">
      <c r="A34" s="30"/>
      <c r="B34" s="31"/>
      <c r="C34" s="30"/>
      <c r="D34" s="30"/>
      <c r="E34" s="26" t="s">
        <v>47</v>
      </c>
      <c r="F34" s="98">
        <f>ROUND((SUM(BF129:BF279)),  2)</f>
        <v>0</v>
      </c>
      <c r="G34" s="30"/>
      <c r="H34" s="30"/>
      <c r="I34" s="99">
        <v>0.15</v>
      </c>
      <c r="J34" s="98">
        <f>ROUND(((SUM(BF129:BF279))*I34),  2)</f>
        <v>0</v>
      </c>
      <c r="K34" s="30"/>
      <c r="L34" s="40"/>
      <c r="S34" s="30"/>
      <c r="T34" s="30"/>
      <c r="U34" s="30"/>
      <c r="V34" s="30"/>
      <c r="W34" s="30"/>
      <c r="X34" s="30"/>
      <c r="Y34" s="30"/>
      <c r="Z34" s="30"/>
      <c r="AA34" s="30"/>
      <c r="AB34" s="30"/>
      <c r="AC34" s="30"/>
      <c r="AD34" s="30"/>
      <c r="AE34" s="30"/>
    </row>
    <row r="35" spans="1:31" s="2" customFormat="1" ht="14.45" hidden="1" customHeight="1">
      <c r="A35" s="30"/>
      <c r="B35" s="31"/>
      <c r="C35" s="30"/>
      <c r="D35" s="30"/>
      <c r="E35" s="26" t="s">
        <v>48</v>
      </c>
      <c r="F35" s="98">
        <f>ROUND((SUM(BG129:BG279)),  2)</f>
        <v>0</v>
      </c>
      <c r="G35" s="30"/>
      <c r="H35" s="30"/>
      <c r="I35" s="99">
        <v>0.21</v>
      </c>
      <c r="J35" s="98">
        <f>0</f>
        <v>0</v>
      </c>
      <c r="K35" s="30"/>
      <c r="L35" s="40"/>
      <c r="S35" s="30"/>
      <c r="T35" s="30"/>
      <c r="U35" s="30"/>
      <c r="V35" s="30"/>
      <c r="W35" s="30"/>
      <c r="X35" s="30"/>
      <c r="Y35" s="30"/>
      <c r="Z35" s="30"/>
      <c r="AA35" s="30"/>
      <c r="AB35" s="30"/>
      <c r="AC35" s="30"/>
      <c r="AD35" s="30"/>
      <c r="AE35" s="30"/>
    </row>
    <row r="36" spans="1:31" s="2" customFormat="1" ht="14.45" hidden="1" customHeight="1">
      <c r="A36" s="30"/>
      <c r="B36" s="31"/>
      <c r="C36" s="30"/>
      <c r="D36" s="30"/>
      <c r="E36" s="26" t="s">
        <v>49</v>
      </c>
      <c r="F36" s="98">
        <f>ROUND((SUM(BH129:BH279)),  2)</f>
        <v>0</v>
      </c>
      <c r="G36" s="30"/>
      <c r="H36" s="30"/>
      <c r="I36" s="99">
        <v>0.15</v>
      </c>
      <c r="J36" s="98">
        <f>0</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6" t="s">
        <v>50</v>
      </c>
      <c r="F37" s="98">
        <f>ROUND((SUM(BI129:BI279)),  2)</f>
        <v>0</v>
      </c>
      <c r="G37" s="30"/>
      <c r="H37" s="30"/>
      <c r="I37" s="99">
        <v>0</v>
      </c>
      <c r="J37" s="98">
        <f>0</f>
        <v>0</v>
      </c>
      <c r="K37" s="30"/>
      <c r="L37" s="40"/>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40"/>
      <c r="S38" s="30"/>
      <c r="T38" s="30"/>
      <c r="U38" s="30"/>
      <c r="V38" s="30"/>
      <c r="W38" s="30"/>
      <c r="X38" s="30"/>
      <c r="Y38" s="30"/>
      <c r="Z38" s="30"/>
      <c r="AA38" s="30"/>
      <c r="AB38" s="30"/>
      <c r="AC38" s="30"/>
      <c r="AD38" s="30"/>
      <c r="AE38" s="30"/>
    </row>
    <row r="39" spans="1:31" s="2" customFormat="1" ht="25.35" customHeight="1">
      <c r="A39" s="30"/>
      <c r="B39" s="31"/>
      <c r="C39" s="100"/>
      <c r="D39" s="101" t="s">
        <v>51</v>
      </c>
      <c r="E39" s="58"/>
      <c r="F39" s="58"/>
      <c r="G39" s="102" t="s">
        <v>52</v>
      </c>
      <c r="H39" s="103" t="s">
        <v>53</v>
      </c>
      <c r="I39" s="58"/>
      <c r="J39" s="104">
        <f>SUM(J30:J37)</f>
        <v>0</v>
      </c>
      <c r="K39" s="105"/>
      <c r="L39" s="40"/>
      <c r="S39" s="30"/>
      <c r="T39" s="30"/>
      <c r="U39" s="30"/>
      <c r="V39" s="30"/>
      <c r="W39" s="30"/>
      <c r="X39" s="30"/>
      <c r="Y39" s="30"/>
      <c r="Z39" s="30"/>
      <c r="AA39" s="30"/>
      <c r="AB39" s="30"/>
      <c r="AC39" s="30"/>
      <c r="AD39" s="30"/>
      <c r="AE39" s="30"/>
    </row>
    <row r="40" spans="1:31" s="2" customFormat="1" ht="14.4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40"/>
      <c r="D50" s="41" t="s">
        <v>54</v>
      </c>
      <c r="E50" s="42"/>
      <c r="F50" s="42"/>
      <c r="G50" s="41" t="s">
        <v>55</v>
      </c>
      <c r="H50" s="42"/>
      <c r="I50" s="42"/>
      <c r="J50" s="42"/>
      <c r="K50" s="42"/>
      <c r="L50" s="40"/>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0"/>
      <c r="B61" s="31"/>
      <c r="C61" s="30"/>
      <c r="D61" s="43" t="s">
        <v>56</v>
      </c>
      <c r="E61" s="33"/>
      <c r="F61" s="106" t="s">
        <v>57</v>
      </c>
      <c r="G61" s="43" t="s">
        <v>56</v>
      </c>
      <c r="H61" s="33"/>
      <c r="I61" s="33"/>
      <c r="J61" s="107" t="s">
        <v>57</v>
      </c>
      <c r="K61" s="33"/>
      <c r="L61" s="40"/>
      <c r="S61" s="30"/>
      <c r="T61" s="30"/>
      <c r="U61" s="30"/>
      <c r="V61" s="30"/>
      <c r="W61" s="30"/>
      <c r="X61" s="30"/>
      <c r="Y61" s="30"/>
      <c r="Z61" s="30"/>
      <c r="AA61" s="30"/>
      <c r="AB61" s="30"/>
      <c r="AC61" s="30"/>
      <c r="AD61" s="30"/>
      <c r="AE61" s="30"/>
    </row>
    <row r="62" spans="1:31" ht="11.25">
      <c r="B62" s="20"/>
      <c r="L62" s="20"/>
    </row>
    <row r="63" spans="1:31" ht="11.25">
      <c r="B63" s="20"/>
      <c r="L63" s="20"/>
    </row>
    <row r="64" spans="1:31" ht="11.25">
      <c r="B64" s="20"/>
      <c r="L64" s="20"/>
    </row>
    <row r="65" spans="1:31" s="2" customFormat="1" ht="12.75">
      <c r="A65" s="30"/>
      <c r="B65" s="31"/>
      <c r="C65" s="30"/>
      <c r="D65" s="41" t="s">
        <v>58</v>
      </c>
      <c r="E65" s="44"/>
      <c r="F65" s="44"/>
      <c r="G65" s="41" t="s">
        <v>59</v>
      </c>
      <c r="H65" s="44"/>
      <c r="I65" s="44"/>
      <c r="J65" s="44"/>
      <c r="K65" s="44"/>
      <c r="L65" s="40"/>
      <c r="S65" s="30"/>
      <c r="T65" s="30"/>
      <c r="U65" s="30"/>
      <c r="V65" s="30"/>
      <c r="W65" s="30"/>
      <c r="X65" s="30"/>
      <c r="Y65" s="30"/>
      <c r="Z65" s="30"/>
      <c r="AA65" s="30"/>
      <c r="AB65" s="30"/>
      <c r="AC65" s="30"/>
      <c r="AD65" s="30"/>
      <c r="AE65" s="30"/>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0"/>
      <c r="B76" s="31"/>
      <c r="C76" s="30"/>
      <c r="D76" s="43" t="s">
        <v>56</v>
      </c>
      <c r="E76" s="33"/>
      <c r="F76" s="106" t="s">
        <v>57</v>
      </c>
      <c r="G76" s="43" t="s">
        <v>56</v>
      </c>
      <c r="H76" s="33"/>
      <c r="I76" s="33"/>
      <c r="J76" s="107" t="s">
        <v>57</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47"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47" s="2" customFormat="1" ht="24.95" customHeight="1">
      <c r="A82" s="30"/>
      <c r="B82" s="31"/>
      <c r="C82" s="21" t="s">
        <v>102</v>
      </c>
      <c r="D82" s="30"/>
      <c r="E82" s="30"/>
      <c r="F82" s="30"/>
      <c r="G82" s="30"/>
      <c r="H82" s="30"/>
      <c r="I82" s="30"/>
      <c r="J82" s="30"/>
      <c r="K82" s="30"/>
      <c r="L82" s="40"/>
      <c r="S82" s="30"/>
      <c r="T82" s="30"/>
      <c r="U82" s="30"/>
      <c r="V82" s="30"/>
      <c r="W82" s="30"/>
      <c r="X82" s="30"/>
      <c r="Y82" s="30"/>
      <c r="Z82" s="30"/>
      <c r="AA82" s="30"/>
      <c r="AB82" s="30"/>
      <c r="AC82" s="30"/>
      <c r="AD82" s="30"/>
      <c r="AE82" s="30"/>
    </row>
    <row r="83" spans="1:47"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47" s="2" customFormat="1" ht="12" customHeight="1">
      <c r="A84" s="30"/>
      <c r="B84" s="31"/>
      <c r="C84" s="26" t="s">
        <v>14</v>
      </c>
      <c r="D84" s="30"/>
      <c r="E84" s="30"/>
      <c r="F84" s="30"/>
      <c r="G84" s="30"/>
      <c r="H84" s="30"/>
      <c r="I84" s="30"/>
      <c r="J84" s="30"/>
      <c r="K84" s="30"/>
      <c r="L84" s="40"/>
      <c r="S84" s="30"/>
      <c r="T84" s="30"/>
      <c r="U84" s="30"/>
      <c r="V84" s="30"/>
      <c r="W84" s="30"/>
      <c r="X84" s="30"/>
      <c r="Y84" s="30"/>
      <c r="Z84" s="30"/>
      <c r="AA84" s="30"/>
      <c r="AB84" s="30"/>
      <c r="AC84" s="30"/>
      <c r="AD84" s="30"/>
      <c r="AE84" s="30"/>
    </row>
    <row r="85" spans="1:47" s="2" customFormat="1" ht="16.5" customHeight="1">
      <c r="A85" s="30"/>
      <c r="B85" s="31"/>
      <c r="C85" s="30"/>
      <c r="D85" s="30"/>
      <c r="E85" s="229" t="str">
        <f>E7</f>
        <v>REKONSTRUKCE MATEŘSKÉ ŠKOLY BOHUMÍNSKÁ</v>
      </c>
      <c r="F85" s="230"/>
      <c r="G85" s="230"/>
      <c r="H85" s="230"/>
      <c r="I85" s="30"/>
      <c r="J85" s="30"/>
      <c r="K85" s="30"/>
      <c r="L85" s="40"/>
      <c r="S85" s="30"/>
      <c r="T85" s="30"/>
      <c r="U85" s="30"/>
      <c r="V85" s="30"/>
      <c r="W85" s="30"/>
      <c r="X85" s="30"/>
      <c r="Y85" s="30"/>
      <c r="Z85" s="30"/>
      <c r="AA85" s="30"/>
      <c r="AB85" s="30"/>
      <c r="AC85" s="30"/>
      <c r="AD85" s="30"/>
      <c r="AE85" s="30"/>
    </row>
    <row r="86" spans="1:47" s="2" customFormat="1" ht="12" customHeight="1">
      <c r="A86" s="30"/>
      <c r="B86" s="31"/>
      <c r="C86" s="26" t="s">
        <v>99</v>
      </c>
      <c r="D86" s="30"/>
      <c r="E86" s="30"/>
      <c r="F86" s="30"/>
      <c r="G86" s="30"/>
      <c r="H86" s="30"/>
      <c r="I86" s="30"/>
      <c r="J86" s="30"/>
      <c r="K86" s="30"/>
      <c r="L86" s="40"/>
      <c r="S86" s="30"/>
      <c r="T86" s="30"/>
      <c r="U86" s="30"/>
      <c r="V86" s="30"/>
      <c r="W86" s="30"/>
      <c r="X86" s="30"/>
      <c r="Y86" s="30"/>
      <c r="Z86" s="30"/>
      <c r="AA86" s="30"/>
      <c r="AB86" s="30"/>
      <c r="AC86" s="30"/>
      <c r="AD86" s="30"/>
      <c r="AE86" s="30"/>
    </row>
    <row r="87" spans="1:47" s="2" customFormat="1" ht="16.5" customHeight="1">
      <c r="A87" s="30"/>
      <c r="B87" s="31"/>
      <c r="C87" s="30"/>
      <c r="D87" s="30"/>
      <c r="E87" s="209" t="str">
        <f>E9</f>
        <v xml:space="preserve">D.1.1 - Architektonicko-stavební řešení </v>
      </c>
      <c r="F87" s="231"/>
      <c r="G87" s="231"/>
      <c r="H87" s="231"/>
      <c r="I87" s="30"/>
      <c r="J87" s="30"/>
      <c r="K87" s="30"/>
      <c r="L87" s="40"/>
      <c r="S87" s="30"/>
      <c r="T87" s="30"/>
      <c r="U87" s="30"/>
      <c r="V87" s="30"/>
      <c r="W87" s="30"/>
      <c r="X87" s="30"/>
      <c r="Y87" s="30"/>
      <c r="Z87" s="30"/>
      <c r="AA87" s="30"/>
      <c r="AB87" s="30"/>
      <c r="AC87" s="30"/>
      <c r="AD87" s="30"/>
      <c r="AE87" s="30"/>
    </row>
    <row r="88" spans="1:47" s="2" customFormat="1" ht="6.95" customHeight="1">
      <c r="A88" s="30"/>
      <c r="B88" s="31"/>
      <c r="C88" s="30"/>
      <c r="D88" s="30"/>
      <c r="E88" s="30"/>
      <c r="F88" s="30"/>
      <c r="G88" s="30"/>
      <c r="H88" s="30"/>
      <c r="I88" s="30"/>
      <c r="J88" s="30"/>
      <c r="K88" s="30"/>
      <c r="L88" s="40"/>
      <c r="S88" s="30"/>
      <c r="T88" s="30"/>
      <c r="U88" s="30"/>
      <c r="V88" s="30"/>
      <c r="W88" s="30"/>
      <c r="X88" s="30"/>
      <c r="Y88" s="30"/>
      <c r="Z88" s="30"/>
      <c r="AA88" s="30"/>
      <c r="AB88" s="30"/>
      <c r="AC88" s="30"/>
      <c r="AD88" s="30"/>
      <c r="AE88" s="30"/>
    </row>
    <row r="89" spans="1:47" s="2" customFormat="1" ht="12" customHeight="1">
      <c r="A89" s="30"/>
      <c r="B89" s="31"/>
      <c r="C89" s="26" t="s">
        <v>20</v>
      </c>
      <c r="D89" s="30"/>
      <c r="E89" s="30"/>
      <c r="F89" s="24" t="str">
        <f>F12</f>
        <v>p.č. 1467/1 k.ú. Slezská Ostrava</v>
      </c>
      <c r="G89" s="30"/>
      <c r="H89" s="30"/>
      <c r="I89" s="26" t="s">
        <v>22</v>
      </c>
      <c r="J89" s="53" t="str">
        <f>IF(J12="","",J12)</f>
        <v>27. 4. 2022</v>
      </c>
      <c r="K89" s="30"/>
      <c r="L89" s="40"/>
      <c r="S89" s="30"/>
      <c r="T89" s="30"/>
      <c r="U89" s="30"/>
      <c r="V89" s="30"/>
      <c r="W89" s="30"/>
      <c r="X89" s="30"/>
      <c r="Y89" s="30"/>
      <c r="Z89" s="30"/>
      <c r="AA89" s="30"/>
      <c r="AB89" s="30"/>
      <c r="AC89" s="30"/>
      <c r="AD89" s="30"/>
      <c r="AE89" s="30"/>
    </row>
    <row r="90" spans="1:47"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47" s="2" customFormat="1" ht="25.7" customHeight="1">
      <c r="A91" s="30"/>
      <c r="B91" s="31"/>
      <c r="C91" s="26" t="s">
        <v>28</v>
      </c>
      <c r="D91" s="30"/>
      <c r="E91" s="30"/>
      <c r="F91" s="24" t="str">
        <f>E15</f>
        <v>STATUTÁRNÍ MĚSTO OSTRAVA</v>
      </c>
      <c r="G91" s="30"/>
      <c r="H91" s="30"/>
      <c r="I91" s="26" t="s">
        <v>34</v>
      </c>
      <c r="J91" s="28" t="str">
        <f>E21</f>
        <v>MPA ProjektStav s.r.o.</v>
      </c>
      <c r="K91" s="30"/>
      <c r="L91" s="40"/>
      <c r="S91" s="30"/>
      <c r="T91" s="30"/>
      <c r="U91" s="30"/>
      <c r="V91" s="30"/>
      <c r="W91" s="30"/>
      <c r="X91" s="30"/>
      <c r="Y91" s="30"/>
      <c r="Z91" s="30"/>
      <c r="AA91" s="30"/>
      <c r="AB91" s="30"/>
      <c r="AC91" s="30"/>
      <c r="AD91" s="30"/>
      <c r="AE91" s="30"/>
    </row>
    <row r="92" spans="1:47" s="2" customFormat="1" ht="15.2" customHeight="1">
      <c r="A92" s="30"/>
      <c r="B92" s="31"/>
      <c r="C92" s="26" t="s">
        <v>32</v>
      </c>
      <c r="D92" s="30"/>
      <c r="E92" s="30"/>
      <c r="F92" s="24" t="str">
        <f>IF(E18="","",E18)</f>
        <v>Na základě výběrového řízení</v>
      </c>
      <c r="G92" s="30"/>
      <c r="H92" s="30"/>
      <c r="I92" s="26" t="s">
        <v>37</v>
      </c>
      <c r="J92" s="28" t="str">
        <f>E24</f>
        <v xml:space="preserve"> </v>
      </c>
      <c r="K92" s="30"/>
      <c r="L92" s="40"/>
      <c r="S92" s="30"/>
      <c r="T92" s="30"/>
      <c r="U92" s="30"/>
      <c r="V92" s="30"/>
      <c r="W92" s="30"/>
      <c r="X92" s="30"/>
      <c r="Y92" s="30"/>
      <c r="Z92" s="30"/>
      <c r="AA92" s="30"/>
      <c r="AB92" s="30"/>
      <c r="AC92" s="30"/>
      <c r="AD92" s="30"/>
      <c r="AE92" s="30"/>
    </row>
    <row r="93" spans="1:47" s="2" customFormat="1" ht="10.35" customHeight="1">
      <c r="A93" s="30"/>
      <c r="B93" s="31"/>
      <c r="C93" s="30"/>
      <c r="D93" s="30"/>
      <c r="E93" s="30"/>
      <c r="F93" s="30"/>
      <c r="G93" s="30"/>
      <c r="H93" s="30"/>
      <c r="I93" s="30"/>
      <c r="J93" s="30"/>
      <c r="K93" s="30"/>
      <c r="L93" s="40"/>
      <c r="S93" s="30"/>
      <c r="T93" s="30"/>
      <c r="U93" s="30"/>
      <c r="V93" s="30"/>
      <c r="W93" s="30"/>
      <c r="X93" s="30"/>
      <c r="Y93" s="30"/>
      <c r="Z93" s="30"/>
      <c r="AA93" s="30"/>
      <c r="AB93" s="30"/>
      <c r="AC93" s="30"/>
      <c r="AD93" s="30"/>
      <c r="AE93" s="30"/>
    </row>
    <row r="94" spans="1:47" s="2" customFormat="1" ht="29.25" customHeight="1">
      <c r="A94" s="30"/>
      <c r="B94" s="31"/>
      <c r="C94" s="108" t="s">
        <v>103</v>
      </c>
      <c r="D94" s="100"/>
      <c r="E94" s="100"/>
      <c r="F94" s="100"/>
      <c r="G94" s="100"/>
      <c r="H94" s="100"/>
      <c r="I94" s="100"/>
      <c r="J94" s="109" t="s">
        <v>104</v>
      </c>
      <c r="K94" s="100"/>
      <c r="L94" s="40"/>
      <c r="S94" s="30"/>
      <c r="T94" s="30"/>
      <c r="U94" s="30"/>
      <c r="V94" s="30"/>
      <c r="W94" s="30"/>
      <c r="X94" s="30"/>
      <c r="Y94" s="30"/>
      <c r="Z94" s="30"/>
      <c r="AA94" s="30"/>
      <c r="AB94" s="30"/>
      <c r="AC94" s="30"/>
      <c r="AD94" s="30"/>
      <c r="AE94" s="30"/>
    </row>
    <row r="95" spans="1:47"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47" s="2" customFormat="1" ht="22.9" customHeight="1">
      <c r="A96" s="30"/>
      <c r="B96" s="31"/>
      <c r="C96" s="110" t="s">
        <v>105</v>
      </c>
      <c r="D96" s="30"/>
      <c r="E96" s="30"/>
      <c r="F96" s="30"/>
      <c r="G96" s="30"/>
      <c r="H96" s="30"/>
      <c r="I96" s="30"/>
      <c r="J96" s="69">
        <f>J129</f>
        <v>0</v>
      </c>
      <c r="K96" s="30"/>
      <c r="L96" s="40"/>
      <c r="S96" s="30"/>
      <c r="T96" s="30"/>
      <c r="U96" s="30"/>
      <c r="V96" s="30"/>
      <c r="W96" s="30"/>
      <c r="X96" s="30"/>
      <c r="Y96" s="30"/>
      <c r="Z96" s="30"/>
      <c r="AA96" s="30"/>
      <c r="AB96" s="30"/>
      <c r="AC96" s="30"/>
      <c r="AD96" s="30"/>
      <c r="AE96" s="30"/>
      <c r="AU96" s="17" t="s">
        <v>106</v>
      </c>
    </row>
    <row r="97" spans="1:31" s="9" customFormat="1" ht="24.95" customHeight="1">
      <c r="B97" s="111"/>
      <c r="D97" s="112" t="s">
        <v>107</v>
      </c>
      <c r="E97" s="113"/>
      <c r="F97" s="113"/>
      <c r="G97" s="113"/>
      <c r="H97" s="113"/>
      <c r="I97" s="113"/>
      <c r="J97" s="114">
        <f>J130</f>
        <v>0</v>
      </c>
      <c r="L97" s="111"/>
    </row>
    <row r="98" spans="1:31" s="10" customFormat="1" ht="19.899999999999999" customHeight="1">
      <c r="B98" s="115"/>
      <c r="D98" s="116" t="s">
        <v>108</v>
      </c>
      <c r="E98" s="117"/>
      <c r="F98" s="117"/>
      <c r="G98" s="117"/>
      <c r="H98" s="117"/>
      <c r="I98" s="117"/>
      <c r="J98" s="118">
        <f>J131</f>
        <v>0</v>
      </c>
      <c r="L98" s="115"/>
    </row>
    <row r="99" spans="1:31" s="10" customFormat="1" ht="19.899999999999999" customHeight="1">
      <c r="B99" s="115"/>
      <c r="D99" s="116" t="s">
        <v>109</v>
      </c>
      <c r="E99" s="117"/>
      <c r="F99" s="117"/>
      <c r="G99" s="117"/>
      <c r="H99" s="117"/>
      <c r="I99" s="117"/>
      <c r="J99" s="118">
        <f>J132</f>
        <v>0</v>
      </c>
      <c r="L99" s="115"/>
    </row>
    <row r="100" spans="1:31" s="10" customFormat="1" ht="19.899999999999999" customHeight="1">
      <c r="B100" s="115"/>
      <c r="D100" s="116" t="s">
        <v>110</v>
      </c>
      <c r="E100" s="117"/>
      <c r="F100" s="117"/>
      <c r="G100" s="117"/>
      <c r="H100" s="117"/>
      <c r="I100" s="117"/>
      <c r="J100" s="118">
        <f>J166</f>
        <v>0</v>
      </c>
      <c r="L100" s="115"/>
    </row>
    <row r="101" spans="1:31" s="10" customFormat="1" ht="19.899999999999999" customHeight="1">
      <c r="B101" s="115"/>
      <c r="D101" s="116" t="s">
        <v>111</v>
      </c>
      <c r="E101" s="117"/>
      <c r="F101" s="117"/>
      <c r="G101" s="117"/>
      <c r="H101" s="117"/>
      <c r="I101" s="117"/>
      <c r="J101" s="118">
        <f>J189</f>
        <v>0</v>
      </c>
      <c r="L101" s="115"/>
    </row>
    <row r="102" spans="1:31" s="10" customFormat="1" ht="19.899999999999999" customHeight="1">
      <c r="B102" s="115"/>
      <c r="D102" s="116" t="s">
        <v>112</v>
      </c>
      <c r="E102" s="117"/>
      <c r="F102" s="117"/>
      <c r="G102" s="117"/>
      <c r="H102" s="117"/>
      <c r="I102" s="117"/>
      <c r="J102" s="118">
        <f>J200</f>
        <v>0</v>
      </c>
      <c r="L102" s="115"/>
    </row>
    <row r="103" spans="1:31" s="9" customFormat="1" ht="24.95" customHeight="1">
      <c r="B103" s="111"/>
      <c r="D103" s="112" t="s">
        <v>113</v>
      </c>
      <c r="E103" s="113"/>
      <c r="F103" s="113"/>
      <c r="G103" s="113"/>
      <c r="H103" s="113"/>
      <c r="I103" s="113"/>
      <c r="J103" s="114">
        <f>J205</f>
        <v>0</v>
      </c>
      <c r="L103" s="111"/>
    </row>
    <row r="104" spans="1:31" s="10" customFormat="1" ht="19.899999999999999" customHeight="1">
      <c r="B104" s="115"/>
      <c r="D104" s="116" t="s">
        <v>114</v>
      </c>
      <c r="E104" s="117"/>
      <c r="F104" s="117"/>
      <c r="G104" s="117"/>
      <c r="H104" s="117"/>
      <c r="I104" s="117"/>
      <c r="J104" s="118">
        <f>J206</f>
        <v>0</v>
      </c>
      <c r="L104" s="115"/>
    </row>
    <row r="105" spans="1:31" s="10" customFormat="1" ht="19.899999999999999" customHeight="1">
      <c r="B105" s="115"/>
      <c r="D105" s="116" t="s">
        <v>115</v>
      </c>
      <c r="E105" s="117"/>
      <c r="F105" s="117"/>
      <c r="G105" s="117"/>
      <c r="H105" s="117"/>
      <c r="I105" s="117"/>
      <c r="J105" s="118">
        <f>J210</f>
        <v>0</v>
      </c>
      <c r="L105" s="115"/>
    </row>
    <row r="106" spans="1:31" s="10" customFormat="1" ht="19.899999999999999" customHeight="1">
      <c r="B106" s="115"/>
      <c r="D106" s="116" t="s">
        <v>116</v>
      </c>
      <c r="E106" s="117"/>
      <c r="F106" s="117"/>
      <c r="G106" s="117"/>
      <c r="H106" s="117"/>
      <c r="I106" s="117"/>
      <c r="J106" s="118">
        <f>J220</f>
        <v>0</v>
      </c>
      <c r="L106" s="115"/>
    </row>
    <row r="107" spans="1:31" s="10" customFormat="1" ht="19.899999999999999" customHeight="1">
      <c r="B107" s="115"/>
      <c r="D107" s="116" t="s">
        <v>117</v>
      </c>
      <c r="E107" s="117"/>
      <c r="F107" s="117"/>
      <c r="G107" s="117"/>
      <c r="H107" s="117"/>
      <c r="I107" s="117"/>
      <c r="J107" s="118">
        <f>J243</f>
        <v>0</v>
      </c>
      <c r="L107" s="115"/>
    </row>
    <row r="108" spans="1:31" s="10" customFormat="1" ht="19.899999999999999" customHeight="1">
      <c r="B108" s="115"/>
      <c r="D108" s="116" t="s">
        <v>118</v>
      </c>
      <c r="E108" s="117"/>
      <c r="F108" s="117"/>
      <c r="G108" s="117"/>
      <c r="H108" s="117"/>
      <c r="I108" s="117"/>
      <c r="J108" s="118">
        <f>J270</f>
        <v>0</v>
      </c>
      <c r="L108" s="115"/>
    </row>
    <row r="109" spans="1:31" s="9" customFormat="1" ht="24.95" customHeight="1">
      <c r="B109" s="111"/>
      <c r="D109" s="112" t="s">
        <v>119</v>
      </c>
      <c r="E109" s="113"/>
      <c r="F109" s="113"/>
      <c r="G109" s="113"/>
      <c r="H109" s="113"/>
      <c r="I109" s="113"/>
      <c r="J109" s="114">
        <f>J278</f>
        <v>0</v>
      </c>
      <c r="L109" s="111"/>
    </row>
    <row r="110" spans="1:31" s="2" customFormat="1" ht="21.75" customHeight="1">
      <c r="A110" s="30"/>
      <c r="B110" s="31"/>
      <c r="C110" s="30"/>
      <c r="D110" s="30"/>
      <c r="E110" s="30"/>
      <c r="F110" s="30"/>
      <c r="G110" s="30"/>
      <c r="H110" s="30"/>
      <c r="I110" s="30"/>
      <c r="J110" s="30"/>
      <c r="K110" s="30"/>
      <c r="L110" s="40"/>
      <c r="S110" s="30"/>
      <c r="T110" s="30"/>
      <c r="U110" s="30"/>
      <c r="V110" s="30"/>
      <c r="W110" s="30"/>
      <c r="X110" s="30"/>
      <c r="Y110" s="30"/>
      <c r="Z110" s="30"/>
      <c r="AA110" s="30"/>
      <c r="AB110" s="30"/>
      <c r="AC110" s="30"/>
      <c r="AD110" s="30"/>
      <c r="AE110" s="30"/>
    </row>
    <row r="111" spans="1:31" s="2" customFormat="1" ht="6.95" customHeight="1">
      <c r="A111" s="30"/>
      <c r="B111" s="45"/>
      <c r="C111" s="46"/>
      <c r="D111" s="46"/>
      <c r="E111" s="46"/>
      <c r="F111" s="46"/>
      <c r="G111" s="46"/>
      <c r="H111" s="46"/>
      <c r="I111" s="46"/>
      <c r="J111" s="46"/>
      <c r="K111" s="46"/>
      <c r="L111" s="40"/>
      <c r="S111" s="30"/>
      <c r="T111" s="30"/>
      <c r="U111" s="30"/>
      <c r="V111" s="30"/>
      <c r="W111" s="30"/>
      <c r="X111" s="30"/>
      <c r="Y111" s="30"/>
      <c r="Z111" s="30"/>
      <c r="AA111" s="30"/>
      <c r="AB111" s="30"/>
      <c r="AC111" s="30"/>
      <c r="AD111" s="30"/>
      <c r="AE111" s="30"/>
    </row>
    <row r="115" spans="1:31" s="2" customFormat="1" ht="6.95" customHeight="1">
      <c r="A115" s="30"/>
      <c r="B115" s="47"/>
      <c r="C115" s="48"/>
      <c r="D115" s="48"/>
      <c r="E115" s="48"/>
      <c r="F115" s="48"/>
      <c r="G115" s="48"/>
      <c r="H115" s="48"/>
      <c r="I115" s="48"/>
      <c r="J115" s="48"/>
      <c r="K115" s="48"/>
      <c r="L115" s="40"/>
      <c r="S115" s="30"/>
      <c r="T115" s="30"/>
      <c r="U115" s="30"/>
      <c r="V115" s="30"/>
      <c r="W115" s="30"/>
      <c r="X115" s="30"/>
      <c r="Y115" s="30"/>
      <c r="Z115" s="30"/>
      <c r="AA115" s="30"/>
      <c r="AB115" s="30"/>
      <c r="AC115" s="30"/>
      <c r="AD115" s="30"/>
      <c r="AE115" s="30"/>
    </row>
    <row r="116" spans="1:31" s="2" customFormat="1" ht="24.95" customHeight="1">
      <c r="A116" s="30"/>
      <c r="B116" s="31"/>
      <c r="C116" s="21" t="s">
        <v>120</v>
      </c>
      <c r="D116" s="30"/>
      <c r="E116" s="30"/>
      <c r="F116" s="30"/>
      <c r="G116" s="30"/>
      <c r="H116" s="30"/>
      <c r="I116" s="30"/>
      <c r="J116" s="30"/>
      <c r="K116" s="30"/>
      <c r="L116" s="40"/>
      <c r="S116" s="30"/>
      <c r="T116" s="30"/>
      <c r="U116" s="30"/>
      <c r="V116" s="30"/>
      <c r="W116" s="30"/>
      <c r="X116" s="30"/>
      <c r="Y116" s="30"/>
      <c r="Z116" s="30"/>
      <c r="AA116" s="30"/>
      <c r="AB116" s="30"/>
      <c r="AC116" s="30"/>
      <c r="AD116" s="30"/>
      <c r="AE116" s="30"/>
    </row>
    <row r="117" spans="1:31" s="2" customFormat="1" ht="6.95" customHeight="1">
      <c r="A117" s="30"/>
      <c r="B117" s="31"/>
      <c r="C117" s="30"/>
      <c r="D117" s="30"/>
      <c r="E117" s="30"/>
      <c r="F117" s="30"/>
      <c r="G117" s="30"/>
      <c r="H117" s="30"/>
      <c r="I117" s="30"/>
      <c r="J117" s="30"/>
      <c r="K117" s="30"/>
      <c r="L117" s="40"/>
      <c r="S117" s="30"/>
      <c r="T117" s="30"/>
      <c r="U117" s="30"/>
      <c r="V117" s="30"/>
      <c r="W117" s="30"/>
      <c r="X117" s="30"/>
      <c r="Y117" s="30"/>
      <c r="Z117" s="30"/>
      <c r="AA117" s="30"/>
      <c r="AB117" s="30"/>
      <c r="AC117" s="30"/>
      <c r="AD117" s="30"/>
      <c r="AE117" s="30"/>
    </row>
    <row r="118" spans="1:31" s="2" customFormat="1" ht="12" customHeight="1">
      <c r="A118" s="30"/>
      <c r="B118" s="31"/>
      <c r="C118" s="26" t="s">
        <v>14</v>
      </c>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31" s="2" customFormat="1" ht="16.5" customHeight="1">
      <c r="A119" s="30"/>
      <c r="B119" s="31"/>
      <c r="C119" s="30"/>
      <c r="D119" s="30"/>
      <c r="E119" s="229" t="str">
        <f>E7</f>
        <v>REKONSTRUKCE MATEŘSKÉ ŠKOLY BOHUMÍNSKÁ</v>
      </c>
      <c r="F119" s="230"/>
      <c r="G119" s="230"/>
      <c r="H119" s="230"/>
      <c r="I119" s="30"/>
      <c r="J119" s="30"/>
      <c r="K119" s="30"/>
      <c r="L119" s="40"/>
      <c r="S119" s="30"/>
      <c r="T119" s="30"/>
      <c r="U119" s="30"/>
      <c r="V119" s="30"/>
      <c r="W119" s="30"/>
      <c r="X119" s="30"/>
      <c r="Y119" s="30"/>
      <c r="Z119" s="30"/>
      <c r="AA119" s="30"/>
      <c r="AB119" s="30"/>
      <c r="AC119" s="30"/>
      <c r="AD119" s="30"/>
      <c r="AE119" s="30"/>
    </row>
    <row r="120" spans="1:31" s="2" customFormat="1" ht="12" customHeight="1">
      <c r="A120" s="30"/>
      <c r="B120" s="31"/>
      <c r="C120" s="26" t="s">
        <v>99</v>
      </c>
      <c r="D120" s="30"/>
      <c r="E120" s="30"/>
      <c r="F120" s="30"/>
      <c r="G120" s="30"/>
      <c r="H120" s="30"/>
      <c r="I120" s="30"/>
      <c r="J120" s="30"/>
      <c r="K120" s="30"/>
      <c r="L120" s="40"/>
      <c r="S120" s="30"/>
      <c r="T120" s="30"/>
      <c r="U120" s="30"/>
      <c r="V120" s="30"/>
      <c r="W120" s="30"/>
      <c r="X120" s="30"/>
      <c r="Y120" s="30"/>
      <c r="Z120" s="30"/>
      <c r="AA120" s="30"/>
      <c r="AB120" s="30"/>
      <c r="AC120" s="30"/>
      <c r="AD120" s="30"/>
      <c r="AE120" s="30"/>
    </row>
    <row r="121" spans="1:31" s="2" customFormat="1" ht="16.5" customHeight="1">
      <c r="A121" s="30"/>
      <c r="B121" s="31"/>
      <c r="C121" s="30"/>
      <c r="D121" s="30"/>
      <c r="E121" s="209" t="str">
        <f>E9</f>
        <v xml:space="preserve">D.1.1 - Architektonicko-stavební řešení </v>
      </c>
      <c r="F121" s="231"/>
      <c r="G121" s="231"/>
      <c r="H121" s="231"/>
      <c r="I121" s="30"/>
      <c r="J121" s="30"/>
      <c r="K121" s="30"/>
      <c r="L121" s="40"/>
      <c r="S121" s="30"/>
      <c r="T121" s="30"/>
      <c r="U121" s="30"/>
      <c r="V121" s="30"/>
      <c r="W121" s="30"/>
      <c r="X121" s="30"/>
      <c r="Y121" s="30"/>
      <c r="Z121" s="30"/>
      <c r="AA121" s="30"/>
      <c r="AB121" s="30"/>
      <c r="AC121" s="30"/>
      <c r="AD121" s="30"/>
      <c r="AE121" s="30"/>
    </row>
    <row r="122" spans="1:31" s="2" customFormat="1" ht="6.95" customHeight="1">
      <c r="A122" s="30"/>
      <c r="B122" s="31"/>
      <c r="C122" s="30"/>
      <c r="D122" s="30"/>
      <c r="E122" s="30"/>
      <c r="F122" s="30"/>
      <c r="G122" s="30"/>
      <c r="H122" s="30"/>
      <c r="I122" s="30"/>
      <c r="J122" s="30"/>
      <c r="K122" s="30"/>
      <c r="L122" s="40"/>
      <c r="S122" s="30"/>
      <c r="T122" s="30"/>
      <c r="U122" s="30"/>
      <c r="V122" s="30"/>
      <c r="W122" s="30"/>
      <c r="X122" s="30"/>
      <c r="Y122" s="30"/>
      <c r="Z122" s="30"/>
      <c r="AA122" s="30"/>
      <c r="AB122" s="30"/>
      <c r="AC122" s="30"/>
      <c r="AD122" s="30"/>
      <c r="AE122" s="30"/>
    </row>
    <row r="123" spans="1:31" s="2" customFormat="1" ht="12" customHeight="1">
      <c r="A123" s="30"/>
      <c r="B123" s="31"/>
      <c r="C123" s="26" t="s">
        <v>20</v>
      </c>
      <c r="D123" s="30"/>
      <c r="E123" s="30"/>
      <c r="F123" s="24" t="str">
        <f>F12</f>
        <v>p.č. 1467/1 k.ú. Slezská Ostrava</v>
      </c>
      <c r="G123" s="30"/>
      <c r="H123" s="30"/>
      <c r="I123" s="26" t="s">
        <v>22</v>
      </c>
      <c r="J123" s="53" t="str">
        <f>IF(J12="","",J12)</f>
        <v>27. 4. 2022</v>
      </c>
      <c r="K123" s="30"/>
      <c r="L123" s="40"/>
      <c r="S123" s="30"/>
      <c r="T123" s="30"/>
      <c r="U123" s="30"/>
      <c r="V123" s="30"/>
      <c r="W123" s="30"/>
      <c r="X123" s="30"/>
      <c r="Y123" s="30"/>
      <c r="Z123" s="30"/>
      <c r="AA123" s="30"/>
      <c r="AB123" s="30"/>
      <c r="AC123" s="30"/>
      <c r="AD123" s="30"/>
      <c r="AE123" s="30"/>
    </row>
    <row r="124" spans="1:31" s="2" customFormat="1" ht="6.95" customHeight="1">
      <c r="A124" s="30"/>
      <c r="B124" s="31"/>
      <c r="C124" s="30"/>
      <c r="D124" s="30"/>
      <c r="E124" s="30"/>
      <c r="F124" s="30"/>
      <c r="G124" s="30"/>
      <c r="H124" s="30"/>
      <c r="I124" s="30"/>
      <c r="J124" s="30"/>
      <c r="K124" s="30"/>
      <c r="L124" s="40"/>
      <c r="S124" s="30"/>
      <c r="T124" s="30"/>
      <c r="U124" s="30"/>
      <c r="V124" s="30"/>
      <c r="W124" s="30"/>
      <c r="X124" s="30"/>
      <c r="Y124" s="30"/>
      <c r="Z124" s="30"/>
      <c r="AA124" s="30"/>
      <c r="AB124" s="30"/>
      <c r="AC124" s="30"/>
      <c r="AD124" s="30"/>
      <c r="AE124" s="30"/>
    </row>
    <row r="125" spans="1:31" s="2" customFormat="1" ht="25.7" customHeight="1">
      <c r="A125" s="30"/>
      <c r="B125" s="31"/>
      <c r="C125" s="26" t="s">
        <v>28</v>
      </c>
      <c r="D125" s="30"/>
      <c r="E125" s="30"/>
      <c r="F125" s="24" t="str">
        <f>E15</f>
        <v>STATUTÁRNÍ MĚSTO OSTRAVA</v>
      </c>
      <c r="G125" s="30"/>
      <c r="H125" s="30"/>
      <c r="I125" s="26" t="s">
        <v>34</v>
      </c>
      <c r="J125" s="28" t="str">
        <f>E21</f>
        <v>MPA ProjektStav s.r.o.</v>
      </c>
      <c r="K125" s="30"/>
      <c r="L125" s="40"/>
      <c r="S125" s="30"/>
      <c r="T125" s="30"/>
      <c r="U125" s="30"/>
      <c r="V125" s="30"/>
      <c r="W125" s="30"/>
      <c r="X125" s="30"/>
      <c r="Y125" s="30"/>
      <c r="Z125" s="30"/>
      <c r="AA125" s="30"/>
      <c r="AB125" s="30"/>
      <c r="AC125" s="30"/>
      <c r="AD125" s="30"/>
      <c r="AE125" s="30"/>
    </row>
    <row r="126" spans="1:31" s="2" customFormat="1" ht="15.2" customHeight="1">
      <c r="A126" s="30"/>
      <c r="B126" s="31"/>
      <c r="C126" s="26" t="s">
        <v>32</v>
      </c>
      <c r="D126" s="30"/>
      <c r="E126" s="30"/>
      <c r="F126" s="24" t="str">
        <f>IF(E18="","",E18)</f>
        <v>Na základě výběrového řízení</v>
      </c>
      <c r="G126" s="30"/>
      <c r="H126" s="30"/>
      <c r="I126" s="26" t="s">
        <v>37</v>
      </c>
      <c r="J126" s="28" t="str">
        <f>E24</f>
        <v xml:space="preserve"> </v>
      </c>
      <c r="K126" s="30"/>
      <c r="L126" s="40"/>
      <c r="S126" s="30"/>
      <c r="T126" s="30"/>
      <c r="U126" s="30"/>
      <c r="V126" s="30"/>
      <c r="W126" s="30"/>
      <c r="X126" s="30"/>
      <c r="Y126" s="30"/>
      <c r="Z126" s="30"/>
      <c r="AA126" s="30"/>
      <c r="AB126" s="30"/>
      <c r="AC126" s="30"/>
      <c r="AD126" s="30"/>
      <c r="AE126" s="30"/>
    </row>
    <row r="127" spans="1:31" s="2" customFormat="1" ht="10.35" customHeight="1">
      <c r="A127" s="30"/>
      <c r="B127" s="31"/>
      <c r="C127" s="30"/>
      <c r="D127" s="30"/>
      <c r="E127" s="30"/>
      <c r="F127" s="30"/>
      <c r="G127" s="30"/>
      <c r="H127" s="30"/>
      <c r="I127" s="30"/>
      <c r="J127" s="30"/>
      <c r="K127" s="30"/>
      <c r="L127" s="40"/>
      <c r="S127" s="30"/>
      <c r="T127" s="30"/>
      <c r="U127" s="30"/>
      <c r="V127" s="30"/>
      <c r="W127" s="30"/>
      <c r="X127" s="30"/>
      <c r="Y127" s="30"/>
      <c r="Z127" s="30"/>
      <c r="AA127" s="30"/>
      <c r="AB127" s="30"/>
      <c r="AC127" s="30"/>
      <c r="AD127" s="30"/>
      <c r="AE127" s="30"/>
    </row>
    <row r="128" spans="1:31" s="11" customFormat="1" ht="29.25" customHeight="1">
      <c r="A128" s="119"/>
      <c r="B128" s="120"/>
      <c r="C128" s="121" t="s">
        <v>121</v>
      </c>
      <c r="D128" s="122" t="s">
        <v>66</v>
      </c>
      <c r="E128" s="122" t="s">
        <v>62</v>
      </c>
      <c r="F128" s="122" t="s">
        <v>63</v>
      </c>
      <c r="G128" s="122" t="s">
        <v>122</v>
      </c>
      <c r="H128" s="122" t="s">
        <v>123</v>
      </c>
      <c r="I128" s="122" t="s">
        <v>124</v>
      </c>
      <c r="J128" s="122" t="s">
        <v>104</v>
      </c>
      <c r="K128" s="123" t="s">
        <v>125</v>
      </c>
      <c r="L128" s="124"/>
      <c r="M128" s="60" t="s">
        <v>1</v>
      </c>
      <c r="N128" s="61" t="s">
        <v>45</v>
      </c>
      <c r="O128" s="61" t="s">
        <v>126</v>
      </c>
      <c r="P128" s="61" t="s">
        <v>127</v>
      </c>
      <c r="Q128" s="61" t="s">
        <v>128</v>
      </c>
      <c r="R128" s="61" t="s">
        <v>129</v>
      </c>
      <c r="S128" s="61" t="s">
        <v>130</v>
      </c>
      <c r="T128" s="62" t="s">
        <v>131</v>
      </c>
      <c r="U128" s="119"/>
      <c r="V128" s="119"/>
      <c r="W128" s="119"/>
      <c r="X128" s="119"/>
      <c r="Y128" s="119"/>
      <c r="Z128" s="119"/>
      <c r="AA128" s="119"/>
      <c r="AB128" s="119"/>
      <c r="AC128" s="119"/>
      <c r="AD128" s="119"/>
      <c r="AE128" s="119"/>
    </row>
    <row r="129" spans="1:65" s="2" customFormat="1" ht="22.9" customHeight="1">
      <c r="A129" s="30"/>
      <c r="B129" s="31"/>
      <c r="C129" s="67" t="s">
        <v>132</v>
      </c>
      <c r="D129" s="30"/>
      <c r="E129" s="30"/>
      <c r="F129" s="30"/>
      <c r="G129" s="30"/>
      <c r="H129" s="30"/>
      <c r="I129" s="30"/>
      <c r="J129" s="125">
        <f>BK129</f>
        <v>0</v>
      </c>
      <c r="K129" s="30"/>
      <c r="L129" s="31"/>
      <c r="M129" s="63"/>
      <c r="N129" s="54"/>
      <c r="O129" s="64"/>
      <c r="P129" s="126">
        <f>P130+P205+P278</f>
        <v>4589.3554279999998</v>
      </c>
      <c r="Q129" s="64"/>
      <c r="R129" s="126">
        <f>R130+R205+R278</f>
        <v>91.098282359999985</v>
      </c>
      <c r="S129" s="64"/>
      <c r="T129" s="127">
        <f>T130+T205+T278</f>
        <v>32.280190789999999</v>
      </c>
      <c r="U129" s="30"/>
      <c r="V129" s="30"/>
      <c r="W129" s="30"/>
      <c r="X129" s="30"/>
      <c r="Y129" s="30"/>
      <c r="Z129" s="30"/>
      <c r="AA129" s="30"/>
      <c r="AB129" s="30"/>
      <c r="AC129" s="30"/>
      <c r="AD129" s="30"/>
      <c r="AE129" s="30"/>
      <c r="AT129" s="17" t="s">
        <v>80</v>
      </c>
      <c r="AU129" s="17" t="s">
        <v>106</v>
      </c>
      <c r="BK129" s="128">
        <f>BK130+BK205+BK278</f>
        <v>0</v>
      </c>
    </row>
    <row r="130" spans="1:65" s="12" customFormat="1" ht="25.9" customHeight="1">
      <c r="B130" s="129"/>
      <c r="D130" s="130" t="s">
        <v>80</v>
      </c>
      <c r="E130" s="131" t="s">
        <v>133</v>
      </c>
      <c r="F130" s="131" t="s">
        <v>134</v>
      </c>
      <c r="J130" s="132">
        <f>BK130</f>
        <v>0</v>
      </c>
      <c r="L130" s="129"/>
      <c r="M130" s="133"/>
      <c r="N130" s="134"/>
      <c r="O130" s="134"/>
      <c r="P130" s="135">
        <f>P131+P132+P166+P189+P200</f>
        <v>3539.3117439999996</v>
      </c>
      <c r="Q130" s="134"/>
      <c r="R130" s="135">
        <f>R131+R132+R166+R189+R200</f>
        <v>80.423847899999984</v>
      </c>
      <c r="S130" s="134"/>
      <c r="T130" s="136">
        <f>T131+T132+T166+T189+T200</f>
        <v>31.191869999999998</v>
      </c>
      <c r="AR130" s="130" t="s">
        <v>89</v>
      </c>
      <c r="AT130" s="137" t="s">
        <v>80</v>
      </c>
      <c r="AU130" s="137" t="s">
        <v>81</v>
      </c>
      <c r="AY130" s="130" t="s">
        <v>135</v>
      </c>
      <c r="BK130" s="138">
        <f>BK131+BK132+BK166+BK189+BK200</f>
        <v>0</v>
      </c>
    </row>
    <row r="131" spans="1:65" s="12" customFormat="1" ht="22.9" customHeight="1">
      <c r="B131" s="129"/>
      <c r="D131" s="130" t="s">
        <v>80</v>
      </c>
      <c r="E131" s="139" t="s">
        <v>136</v>
      </c>
      <c r="F131" s="139" t="s">
        <v>137</v>
      </c>
      <c r="J131" s="140">
        <f>BK131</f>
        <v>0</v>
      </c>
      <c r="L131" s="129"/>
      <c r="M131" s="133"/>
      <c r="N131" s="134"/>
      <c r="O131" s="134"/>
      <c r="P131" s="135">
        <v>0</v>
      </c>
      <c r="Q131" s="134"/>
      <c r="R131" s="135">
        <v>0</v>
      </c>
      <c r="S131" s="134"/>
      <c r="T131" s="136">
        <v>0</v>
      </c>
      <c r="AR131" s="130" t="s">
        <v>89</v>
      </c>
      <c r="AT131" s="137" t="s">
        <v>80</v>
      </c>
      <c r="AU131" s="137" t="s">
        <v>89</v>
      </c>
      <c r="AY131" s="130" t="s">
        <v>135</v>
      </c>
      <c r="BK131" s="138">
        <v>0</v>
      </c>
    </row>
    <row r="132" spans="1:65" s="12" customFormat="1" ht="22.9" customHeight="1">
      <c r="B132" s="129"/>
      <c r="D132" s="130" t="s">
        <v>80</v>
      </c>
      <c r="E132" s="139" t="s">
        <v>138</v>
      </c>
      <c r="F132" s="139" t="s">
        <v>139</v>
      </c>
      <c r="J132" s="140">
        <f>BK132</f>
        <v>0</v>
      </c>
      <c r="L132" s="129"/>
      <c r="M132" s="133"/>
      <c r="N132" s="134"/>
      <c r="O132" s="134"/>
      <c r="P132" s="135">
        <f>SUM(P133:P165)</f>
        <v>2235.7796719999997</v>
      </c>
      <c r="Q132" s="134"/>
      <c r="R132" s="135">
        <f>SUM(R133:R165)</f>
        <v>80.137927299999987</v>
      </c>
      <c r="S132" s="134"/>
      <c r="T132" s="136">
        <f>SUM(T133:T165)</f>
        <v>0</v>
      </c>
      <c r="AR132" s="130" t="s">
        <v>89</v>
      </c>
      <c r="AT132" s="137" t="s">
        <v>80</v>
      </c>
      <c r="AU132" s="137" t="s">
        <v>89</v>
      </c>
      <c r="AY132" s="130" t="s">
        <v>135</v>
      </c>
      <c r="BK132" s="138">
        <f>SUM(BK133:BK165)</f>
        <v>0</v>
      </c>
    </row>
    <row r="133" spans="1:65" s="2" customFormat="1" ht="16.5" customHeight="1">
      <c r="A133" s="30"/>
      <c r="B133" s="141"/>
      <c r="C133" s="142" t="s">
        <v>89</v>
      </c>
      <c r="D133" s="142" t="s">
        <v>140</v>
      </c>
      <c r="E133" s="143" t="s">
        <v>141</v>
      </c>
      <c r="F133" s="144" t="s">
        <v>142</v>
      </c>
      <c r="G133" s="145" t="s">
        <v>143</v>
      </c>
      <c r="H133" s="146">
        <v>2.68</v>
      </c>
      <c r="I133" s="147"/>
      <c r="J133" s="147">
        <f>ROUND(I133*H133,2)</f>
        <v>0</v>
      </c>
      <c r="K133" s="144" t="s">
        <v>144</v>
      </c>
      <c r="L133" s="31"/>
      <c r="M133" s="148" t="s">
        <v>1</v>
      </c>
      <c r="N133" s="149" t="s">
        <v>46</v>
      </c>
      <c r="O133" s="150">
        <v>0.154</v>
      </c>
      <c r="P133" s="150">
        <f>O133*H133</f>
        <v>0.41272000000000003</v>
      </c>
      <c r="Q133" s="150">
        <v>7.3499999999999998E-3</v>
      </c>
      <c r="R133" s="150">
        <f>Q133*H133</f>
        <v>1.9698E-2</v>
      </c>
      <c r="S133" s="150">
        <v>0</v>
      </c>
      <c r="T133" s="151">
        <f>S133*H133</f>
        <v>0</v>
      </c>
      <c r="U133" s="30"/>
      <c r="V133" s="30"/>
      <c r="W133" s="30"/>
      <c r="X133" s="30"/>
      <c r="Y133" s="30"/>
      <c r="Z133" s="30"/>
      <c r="AA133" s="30"/>
      <c r="AB133" s="30"/>
      <c r="AC133" s="30"/>
      <c r="AD133" s="30"/>
      <c r="AE133" s="30"/>
      <c r="AR133" s="152" t="s">
        <v>145</v>
      </c>
      <c r="AT133" s="152" t="s">
        <v>140</v>
      </c>
      <c r="AU133" s="152" t="s">
        <v>91</v>
      </c>
      <c r="AY133" s="17" t="s">
        <v>135</v>
      </c>
      <c r="BE133" s="153">
        <f>IF(N133="základní",J133,0)</f>
        <v>0</v>
      </c>
      <c r="BF133" s="153">
        <f>IF(N133="snížená",J133,0)</f>
        <v>0</v>
      </c>
      <c r="BG133" s="153">
        <f>IF(N133="zákl. přenesená",J133,0)</f>
        <v>0</v>
      </c>
      <c r="BH133" s="153">
        <f>IF(N133="sníž. přenesená",J133,0)</f>
        <v>0</v>
      </c>
      <c r="BI133" s="153">
        <f>IF(N133="nulová",J133,0)</f>
        <v>0</v>
      </c>
      <c r="BJ133" s="17" t="s">
        <v>89</v>
      </c>
      <c r="BK133" s="153">
        <f>ROUND(I133*H133,2)</f>
        <v>0</v>
      </c>
      <c r="BL133" s="17" t="s">
        <v>145</v>
      </c>
      <c r="BM133" s="152" t="s">
        <v>146</v>
      </c>
    </row>
    <row r="134" spans="1:65" s="13" customFormat="1" ht="11.25">
      <c r="B134" s="154"/>
      <c r="D134" s="155" t="s">
        <v>147</v>
      </c>
      <c r="E134" s="156" t="s">
        <v>1</v>
      </c>
      <c r="F134" s="157" t="s">
        <v>148</v>
      </c>
      <c r="H134" s="156" t="s">
        <v>1</v>
      </c>
      <c r="L134" s="154"/>
      <c r="M134" s="158"/>
      <c r="N134" s="159"/>
      <c r="O134" s="159"/>
      <c r="P134" s="159"/>
      <c r="Q134" s="159"/>
      <c r="R134" s="159"/>
      <c r="S134" s="159"/>
      <c r="T134" s="160"/>
      <c r="AT134" s="156" t="s">
        <v>147</v>
      </c>
      <c r="AU134" s="156" t="s">
        <v>91</v>
      </c>
      <c r="AV134" s="13" t="s">
        <v>89</v>
      </c>
      <c r="AW134" s="13" t="s">
        <v>36</v>
      </c>
      <c r="AX134" s="13" t="s">
        <v>81</v>
      </c>
      <c r="AY134" s="156" t="s">
        <v>135</v>
      </c>
    </row>
    <row r="135" spans="1:65" s="14" customFormat="1" ht="11.25">
      <c r="B135" s="161"/>
      <c r="D135" s="155" t="s">
        <v>147</v>
      </c>
      <c r="E135" s="162" t="s">
        <v>1</v>
      </c>
      <c r="F135" s="163" t="s">
        <v>149</v>
      </c>
      <c r="H135" s="164">
        <v>2.68</v>
      </c>
      <c r="L135" s="161"/>
      <c r="M135" s="165"/>
      <c r="N135" s="166"/>
      <c r="O135" s="166"/>
      <c r="P135" s="166"/>
      <c r="Q135" s="166"/>
      <c r="R135" s="166"/>
      <c r="S135" s="166"/>
      <c r="T135" s="167"/>
      <c r="AT135" s="162" t="s">
        <v>147</v>
      </c>
      <c r="AU135" s="162" t="s">
        <v>91</v>
      </c>
      <c r="AV135" s="14" t="s">
        <v>91</v>
      </c>
      <c r="AW135" s="14" t="s">
        <v>36</v>
      </c>
      <c r="AX135" s="14" t="s">
        <v>81</v>
      </c>
      <c r="AY135" s="162" t="s">
        <v>135</v>
      </c>
    </row>
    <row r="136" spans="1:65" s="15" customFormat="1" ht="11.25">
      <c r="B136" s="168"/>
      <c r="D136" s="155" t="s">
        <v>147</v>
      </c>
      <c r="E136" s="169" t="s">
        <v>1</v>
      </c>
      <c r="F136" s="170" t="s">
        <v>150</v>
      </c>
      <c r="H136" s="171">
        <v>2.68</v>
      </c>
      <c r="L136" s="168"/>
      <c r="M136" s="172"/>
      <c r="N136" s="173"/>
      <c r="O136" s="173"/>
      <c r="P136" s="173"/>
      <c r="Q136" s="173"/>
      <c r="R136" s="173"/>
      <c r="S136" s="173"/>
      <c r="T136" s="174"/>
      <c r="AT136" s="169" t="s">
        <v>147</v>
      </c>
      <c r="AU136" s="169" t="s">
        <v>91</v>
      </c>
      <c r="AV136" s="15" t="s">
        <v>145</v>
      </c>
      <c r="AW136" s="15" t="s">
        <v>36</v>
      </c>
      <c r="AX136" s="15" t="s">
        <v>89</v>
      </c>
      <c r="AY136" s="169" t="s">
        <v>135</v>
      </c>
    </row>
    <row r="137" spans="1:65" s="2" customFormat="1" ht="16.5" customHeight="1">
      <c r="A137" s="30"/>
      <c r="B137" s="141"/>
      <c r="C137" s="142" t="s">
        <v>91</v>
      </c>
      <c r="D137" s="142" t="s">
        <v>140</v>
      </c>
      <c r="E137" s="143" t="s">
        <v>151</v>
      </c>
      <c r="F137" s="144" t="s">
        <v>152</v>
      </c>
      <c r="G137" s="145" t="s">
        <v>143</v>
      </c>
      <c r="H137" s="146">
        <v>112.36</v>
      </c>
      <c r="I137" s="147"/>
      <c r="J137" s="147">
        <f>ROUND(I137*H137,2)</f>
        <v>0</v>
      </c>
      <c r="K137" s="144" t="s">
        <v>144</v>
      </c>
      <c r="L137" s="31"/>
      <c r="M137" s="148" t="s">
        <v>1</v>
      </c>
      <c r="N137" s="149" t="s">
        <v>46</v>
      </c>
      <c r="O137" s="150">
        <v>0.76</v>
      </c>
      <c r="P137" s="150">
        <f>O137*H137</f>
        <v>85.393600000000006</v>
      </c>
      <c r="Q137" s="150">
        <v>0.04</v>
      </c>
      <c r="R137" s="150">
        <f>Q137*H137</f>
        <v>4.4943999999999997</v>
      </c>
      <c r="S137" s="150">
        <v>0</v>
      </c>
      <c r="T137" s="151">
        <f>S137*H137</f>
        <v>0</v>
      </c>
      <c r="U137" s="30"/>
      <c r="V137" s="30"/>
      <c r="W137" s="30"/>
      <c r="X137" s="30"/>
      <c r="Y137" s="30"/>
      <c r="Z137" s="30"/>
      <c r="AA137" s="30"/>
      <c r="AB137" s="30"/>
      <c r="AC137" s="30"/>
      <c r="AD137" s="30"/>
      <c r="AE137" s="30"/>
      <c r="AR137" s="152" t="s">
        <v>145</v>
      </c>
      <c r="AT137" s="152" t="s">
        <v>140</v>
      </c>
      <c r="AU137" s="152" t="s">
        <v>91</v>
      </c>
      <c r="AY137" s="17" t="s">
        <v>135</v>
      </c>
      <c r="BE137" s="153">
        <f>IF(N137="základní",J137,0)</f>
        <v>0</v>
      </c>
      <c r="BF137" s="153">
        <f>IF(N137="snížená",J137,0)</f>
        <v>0</v>
      </c>
      <c r="BG137" s="153">
        <f>IF(N137="zákl. přenesená",J137,0)</f>
        <v>0</v>
      </c>
      <c r="BH137" s="153">
        <f>IF(N137="sníž. přenesená",J137,0)</f>
        <v>0</v>
      </c>
      <c r="BI137" s="153">
        <f>IF(N137="nulová",J137,0)</f>
        <v>0</v>
      </c>
      <c r="BJ137" s="17" t="s">
        <v>89</v>
      </c>
      <c r="BK137" s="153">
        <f>ROUND(I137*H137,2)</f>
        <v>0</v>
      </c>
      <c r="BL137" s="17" t="s">
        <v>145</v>
      </c>
      <c r="BM137" s="152" t="s">
        <v>153</v>
      </c>
    </row>
    <row r="138" spans="1:65" s="2" customFormat="1" ht="16.5" customHeight="1">
      <c r="A138" s="30"/>
      <c r="B138" s="141"/>
      <c r="C138" s="142" t="s">
        <v>136</v>
      </c>
      <c r="D138" s="142" t="s">
        <v>140</v>
      </c>
      <c r="E138" s="143" t="s">
        <v>154</v>
      </c>
      <c r="F138" s="144" t="s">
        <v>155</v>
      </c>
      <c r="G138" s="145" t="s">
        <v>143</v>
      </c>
      <c r="H138" s="146">
        <v>123.596</v>
      </c>
      <c r="I138" s="147"/>
      <c r="J138" s="147">
        <f>ROUND(I138*H138,2)</f>
        <v>0</v>
      </c>
      <c r="K138" s="144" t="s">
        <v>144</v>
      </c>
      <c r="L138" s="31"/>
      <c r="M138" s="148" t="s">
        <v>1</v>
      </c>
      <c r="N138" s="149" t="s">
        <v>46</v>
      </c>
      <c r="O138" s="150">
        <v>0.46</v>
      </c>
      <c r="P138" s="150">
        <f>O138*H138</f>
        <v>56.854160000000007</v>
      </c>
      <c r="Q138" s="150">
        <v>4.3800000000000002E-3</v>
      </c>
      <c r="R138" s="150">
        <f>Q138*H138</f>
        <v>0.54135048000000008</v>
      </c>
      <c r="S138" s="150">
        <v>0</v>
      </c>
      <c r="T138" s="151">
        <f>S138*H138</f>
        <v>0</v>
      </c>
      <c r="U138" s="30"/>
      <c r="V138" s="30"/>
      <c r="W138" s="30"/>
      <c r="X138" s="30"/>
      <c r="Y138" s="30"/>
      <c r="Z138" s="30"/>
      <c r="AA138" s="30"/>
      <c r="AB138" s="30"/>
      <c r="AC138" s="30"/>
      <c r="AD138" s="30"/>
      <c r="AE138" s="30"/>
      <c r="AR138" s="152" t="s">
        <v>145</v>
      </c>
      <c r="AT138" s="152" t="s">
        <v>140</v>
      </c>
      <c r="AU138" s="152" t="s">
        <v>91</v>
      </c>
      <c r="AY138" s="17" t="s">
        <v>135</v>
      </c>
      <c r="BE138" s="153">
        <f>IF(N138="základní",J138,0)</f>
        <v>0</v>
      </c>
      <c r="BF138" s="153">
        <f>IF(N138="snížená",J138,0)</f>
        <v>0</v>
      </c>
      <c r="BG138" s="153">
        <f>IF(N138="zákl. přenesená",J138,0)</f>
        <v>0</v>
      </c>
      <c r="BH138" s="153">
        <f>IF(N138="sníž. přenesená",J138,0)</f>
        <v>0</v>
      </c>
      <c r="BI138" s="153">
        <f>IF(N138="nulová",J138,0)</f>
        <v>0</v>
      </c>
      <c r="BJ138" s="17" t="s">
        <v>89</v>
      </c>
      <c r="BK138" s="153">
        <f>ROUND(I138*H138,2)</f>
        <v>0</v>
      </c>
      <c r="BL138" s="17" t="s">
        <v>145</v>
      </c>
      <c r="BM138" s="152" t="s">
        <v>156</v>
      </c>
    </row>
    <row r="139" spans="1:65" s="14" customFormat="1" ht="11.25">
      <c r="B139" s="161"/>
      <c r="D139" s="155" t="s">
        <v>147</v>
      </c>
      <c r="F139" s="163" t="s">
        <v>157</v>
      </c>
      <c r="H139" s="164">
        <v>123.596</v>
      </c>
      <c r="L139" s="161"/>
      <c r="M139" s="165"/>
      <c r="N139" s="166"/>
      <c r="O139" s="166"/>
      <c r="P139" s="166"/>
      <c r="Q139" s="166"/>
      <c r="R139" s="166"/>
      <c r="S139" s="166"/>
      <c r="T139" s="167"/>
      <c r="AT139" s="162" t="s">
        <v>147</v>
      </c>
      <c r="AU139" s="162" t="s">
        <v>91</v>
      </c>
      <c r="AV139" s="14" t="s">
        <v>91</v>
      </c>
      <c r="AW139" s="14" t="s">
        <v>3</v>
      </c>
      <c r="AX139" s="14" t="s">
        <v>89</v>
      </c>
      <c r="AY139" s="162" t="s">
        <v>135</v>
      </c>
    </row>
    <row r="140" spans="1:65" s="2" customFormat="1" ht="16.5" customHeight="1">
      <c r="A140" s="30"/>
      <c r="B140" s="141"/>
      <c r="C140" s="142" t="s">
        <v>145</v>
      </c>
      <c r="D140" s="142" t="s">
        <v>140</v>
      </c>
      <c r="E140" s="143" t="s">
        <v>158</v>
      </c>
      <c r="F140" s="144" t="s">
        <v>159</v>
      </c>
      <c r="G140" s="145" t="s">
        <v>143</v>
      </c>
      <c r="H140" s="146">
        <v>2.68</v>
      </c>
      <c r="I140" s="147"/>
      <c r="J140" s="147">
        <f>ROUND(I140*H140,2)</f>
        <v>0</v>
      </c>
      <c r="K140" s="144" t="s">
        <v>144</v>
      </c>
      <c r="L140" s="31"/>
      <c r="M140" s="148" t="s">
        <v>1</v>
      </c>
      <c r="N140" s="149" t="s">
        <v>46</v>
      </c>
      <c r="O140" s="150">
        <v>0.56000000000000005</v>
      </c>
      <c r="P140" s="150">
        <f>O140*H140</f>
        <v>1.5008000000000001</v>
      </c>
      <c r="Q140" s="150">
        <v>1.7330000000000002E-2</v>
      </c>
      <c r="R140" s="150">
        <f>Q140*H140</f>
        <v>4.6444400000000004E-2</v>
      </c>
      <c r="S140" s="150">
        <v>0</v>
      </c>
      <c r="T140" s="151">
        <f>S140*H140</f>
        <v>0</v>
      </c>
      <c r="U140" s="30"/>
      <c r="V140" s="30"/>
      <c r="W140" s="30"/>
      <c r="X140" s="30"/>
      <c r="Y140" s="30"/>
      <c r="Z140" s="30"/>
      <c r="AA140" s="30"/>
      <c r="AB140" s="30"/>
      <c r="AC140" s="30"/>
      <c r="AD140" s="30"/>
      <c r="AE140" s="30"/>
      <c r="AR140" s="152" t="s">
        <v>145</v>
      </c>
      <c r="AT140" s="152" t="s">
        <v>140</v>
      </c>
      <c r="AU140" s="152" t="s">
        <v>91</v>
      </c>
      <c r="AY140" s="17" t="s">
        <v>135</v>
      </c>
      <c r="BE140" s="153">
        <f>IF(N140="základní",J140,0)</f>
        <v>0</v>
      </c>
      <c r="BF140" s="153">
        <f>IF(N140="snížená",J140,0)</f>
        <v>0</v>
      </c>
      <c r="BG140" s="153">
        <f>IF(N140="zákl. přenesená",J140,0)</f>
        <v>0</v>
      </c>
      <c r="BH140" s="153">
        <f>IF(N140="sníž. přenesená",J140,0)</f>
        <v>0</v>
      </c>
      <c r="BI140" s="153">
        <f>IF(N140="nulová",J140,0)</f>
        <v>0</v>
      </c>
      <c r="BJ140" s="17" t="s">
        <v>89</v>
      </c>
      <c r="BK140" s="153">
        <f>ROUND(I140*H140,2)</f>
        <v>0</v>
      </c>
      <c r="BL140" s="17" t="s">
        <v>145</v>
      </c>
      <c r="BM140" s="152" t="s">
        <v>160</v>
      </c>
    </row>
    <row r="141" spans="1:65" s="13" customFormat="1" ht="11.25">
      <c r="B141" s="154"/>
      <c r="D141" s="155" t="s">
        <v>147</v>
      </c>
      <c r="E141" s="156" t="s">
        <v>1</v>
      </c>
      <c r="F141" s="157" t="s">
        <v>148</v>
      </c>
      <c r="H141" s="156" t="s">
        <v>1</v>
      </c>
      <c r="L141" s="154"/>
      <c r="M141" s="158"/>
      <c r="N141" s="159"/>
      <c r="O141" s="159"/>
      <c r="P141" s="159"/>
      <c r="Q141" s="159"/>
      <c r="R141" s="159"/>
      <c r="S141" s="159"/>
      <c r="T141" s="160"/>
      <c r="AT141" s="156" t="s">
        <v>147</v>
      </c>
      <c r="AU141" s="156" t="s">
        <v>91</v>
      </c>
      <c r="AV141" s="13" t="s">
        <v>89</v>
      </c>
      <c r="AW141" s="13" t="s">
        <v>36</v>
      </c>
      <c r="AX141" s="13" t="s">
        <v>81</v>
      </c>
      <c r="AY141" s="156" t="s">
        <v>135</v>
      </c>
    </row>
    <row r="142" spans="1:65" s="14" customFormat="1" ht="11.25">
      <c r="B142" s="161"/>
      <c r="D142" s="155" t="s">
        <v>147</v>
      </c>
      <c r="E142" s="162" t="s">
        <v>1</v>
      </c>
      <c r="F142" s="163" t="s">
        <v>149</v>
      </c>
      <c r="H142" s="164">
        <v>2.68</v>
      </c>
      <c r="L142" s="161"/>
      <c r="M142" s="165"/>
      <c r="N142" s="166"/>
      <c r="O142" s="166"/>
      <c r="P142" s="166"/>
      <c r="Q142" s="166"/>
      <c r="R142" s="166"/>
      <c r="S142" s="166"/>
      <c r="T142" s="167"/>
      <c r="AT142" s="162" t="s">
        <v>147</v>
      </c>
      <c r="AU142" s="162" t="s">
        <v>91</v>
      </c>
      <c r="AV142" s="14" t="s">
        <v>91</v>
      </c>
      <c r="AW142" s="14" t="s">
        <v>36</v>
      </c>
      <c r="AX142" s="14" t="s">
        <v>81</v>
      </c>
      <c r="AY142" s="162" t="s">
        <v>135</v>
      </c>
    </row>
    <row r="143" spans="1:65" s="15" customFormat="1" ht="11.25">
      <c r="B143" s="168"/>
      <c r="D143" s="155" t="s">
        <v>147</v>
      </c>
      <c r="E143" s="169" t="s">
        <v>1</v>
      </c>
      <c r="F143" s="170" t="s">
        <v>150</v>
      </c>
      <c r="H143" s="171">
        <v>2.68</v>
      </c>
      <c r="L143" s="168"/>
      <c r="M143" s="172"/>
      <c r="N143" s="173"/>
      <c r="O143" s="173"/>
      <c r="P143" s="173"/>
      <c r="Q143" s="173"/>
      <c r="R143" s="173"/>
      <c r="S143" s="173"/>
      <c r="T143" s="174"/>
      <c r="AT143" s="169" t="s">
        <v>147</v>
      </c>
      <c r="AU143" s="169" t="s">
        <v>91</v>
      </c>
      <c r="AV143" s="15" t="s">
        <v>145</v>
      </c>
      <c r="AW143" s="15" t="s">
        <v>36</v>
      </c>
      <c r="AX143" s="15" t="s">
        <v>89</v>
      </c>
      <c r="AY143" s="169" t="s">
        <v>135</v>
      </c>
    </row>
    <row r="144" spans="1:65" s="2" customFormat="1" ht="16.5" customHeight="1">
      <c r="A144" s="30"/>
      <c r="B144" s="141"/>
      <c r="C144" s="142" t="s">
        <v>161</v>
      </c>
      <c r="D144" s="142" t="s">
        <v>140</v>
      </c>
      <c r="E144" s="143" t="s">
        <v>162</v>
      </c>
      <c r="F144" s="144" t="s">
        <v>163</v>
      </c>
      <c r="G144" s="145" t="s">
        <v>143</v>
      </c>
      <c r="H144" s="146">
        <v>5.36</v>
      </c>
      <c r="I144" s="147"/>
      <c r="J144" s="147">
        <f>ROUND(I144*H144,2)</f>
        <v>0</v>
      </c>
      <c r="K144" s="144" t="s">
        <v>144</v>
      </c>
      <c r="L144" s="31"/>
      <c r="M144" s="148" t="s">
        <v>1</v>
      </c>
      <c r="N144" s="149" t="s">
        <v>46</v>
      </c>
      <c r="O144" s="150">
        <v>9.5000000000000001E-2</v>
      </c>
      <c r="P144" s="150">
        <f>O144*H144</f>
        <v>0.50919999999999999</v>
      </c>
      <c r="Q144" s="150">
        <v>7.3499999999999998E-3</v>
      </c>
      <c r="R144" s="150">
        <f>Q144*H144</f>
        <v>3.9396E-2</v>
      </c>
      <c r="S144" s="150">
        <v>0</v>
      </c>
      <c r="T144" s="151">
        <f>S144*H144</f>
        <v>0</v>
      </c>
      <c r="U144" s="30"/>
      <c r="V144" s="30"/>
      <c r="W144" s="30"/>
      <c r="X144" s="30"/>
      <c r="Y144" s="30"/>
      <c r="Z144" s="30"/>
      <c r="AA144" s="30"/>
      <c r="AB144" s="30"/>
      <c r="AC144" s="30"/>
      <c r="AD144" s="30"/>
      <c r="AE144" s="30"/>
      <c r="AR144" s="152" t="s">
        <v>145</v>
      </c>
      <c r="AT144" s="152" t="s">
        <v>140</v>
      </c>
      <c r="AU144" s="152" t="s">
        <v>91</v>
      </c>
      <c r="AY144" s="17" t="s">
        <v>135</v>
      </c>
      <c r="BE144" s="153">
        <f>IF(N144="základní",J144,0)</f>
        <v>0</v>
      </c>
      <c r="BF144" s="153">
        <f>IF(N144="snížená",J144,0)</f>
        <v>0</v>
      </c>
      <c r="BG144" s="153">
        <f>IF(N144="zákl. přenesená",J144,0)</f>
        <v>0</v>
      </c>
      <c r="BH144" s="153">
        <f>IF(N144="sníž. přenesená",J144,0)</f>
        <v>0</v>
      </c>
      <c r="BI144" s="153">
        <f>IF(N144="nulová",J144,0)</f>
        <v>0</v>
      </c>
      <c r="BJ144" s="17" t="s">
        <v>89</v>
      </c>
      <c r="BK144" s="153">
        <f>ROUND(I144*H144,2)</f>
        <v>0</v>
      </c>
      <c r="BL144" s="17" t="s">
        <v>145</v>
      </c>
      <c r="BM144" s="152" t="s">
        <v>164</v>
      </c>
    </row>
    <row r="145" spans="1:65" s="14" customFormat="1" ht="11.25">
      <c r="B145" s="161"/>
      <c r="D145" s="155" t="s">
        <v>147</v>
      </c>
      <c r="F145" s="163" t="s">
        <v>165</v>
      </c>
      <c r="H145" s="164">
        <v>5.36</v>
      </c>
      <c r="L145" s="161"/>
      <c r="M145" s="165"/>
      <c r="N145" s="166"/>
      <c r="O145" s="166"/>
      <c r="P145" s="166"/>
      <c r="Q145" s="166"/>
      <c r="R145" s="166"/>
      <c r="S145" s="166"/>
      <c r="T145" s="167"/>
      <c r="AT145" s="162" t="s">
        <v>147</v>
      </c>
      <c r="AU145" s="162" t="s">
        <v>91</v>
      </c>
      <c r="AV145" s="14" t="s">
        <v>91</v>
      </c>
      <c r="AW145" s="14" t="s">
        <v>3</v>
      </c>
      <c r="AX145" s="14" t="s">
        <v>89</v>
      </c>
      <c r="AY145" s="162" t="s">
        <v>135</v>
      </c>
    </row>
    <row r="146" spans="1:65" s="2" customFormat="1" ht="16.5" customHeight="1">
      <c r="A146" s="30"/>
      <c r="B146" s="141"/>
      <c r="C146" s="142" t="s">
        <v>138</v>
      </c>
      <c r="D146" s="142" t="s">
        <v>140</v>
      </c>
      <c r="E146" s="143" t="s">
        <v>166</v>
      </c>
      <c r="F146" s="144" t="s">
        <v>167</v>
      </c>
      <c r="G146" s="145" t="s">
        <v>143</v>
      </c>
      <c r="H146" s="146">
        <v>561.79999999999995</v>
      </c>
      <c r="I146" s="147"/>
      <c r="J146" s="147">
        <f>ROUND(I146*H146,2)</f>
        <v>0</v>
      </c>
      <c r="K146" s="144" t="s">
        <v>144</v>
      </c>
      <c r="L146" s="31"/>
      <c r="M146" s="148" t="s">
        <v>1</v>
      </c>
      <c r="N146" s="149" t="s">
        <v>46</v>
      </c>
      <c r="O146" s="150">
        <v>0.439</v>
      </c>
      <c r="P146" s="150">
        <f>O146*H146</f>
        <v>246.63019999999997</v>
      </c>
      <c r="Q146" s="150">
        <v>1.7399999999999999E-2</v>
      </c>
      <c r="R146" s="150">
        <f>Q146*H146</f>
        <v>9.7753199999999989</v>
      </c>
      <c r="S146" s="150">
        <v>0</v>
      </c>
      <c r="T146" s="151">
        <f>S146*H146</f>
        <v>0</v>
      </c>
      <c r="U146" s="30"/>
      <c r="V146" s="30"/>
      <c r="W146" s="30"/>
      <c r="X146" s="30"/>
      <c r="Y146" s="30"/>
      <c r="Z146" s="30"/>
      <c r="AA146" s="30"/>
      <c r="AB146" s="30"/>
      <c r="AC146" s="30"/>
      <c r="AD146" s="30"/>
      <c r="AE146" s="30"/>
      <c r="AR146" s="152" t="s">
        <v>145</v>
      </c>
      <c r="AT146" s="152" t="s">
        <v>140</v>
      </c>
      <c r="AU146" s="152" t="s">
        <v>91</v>
      </c>
      <c r="AY146" s="17" t="s">
        <v>135</v>
      </c>
      <c r="BE146" s="153">
        <f>IF(N146="základní",J146,0)</f>
        <v>0</v>
      </c>
      <c r="BF146" s="153">
        <f>IF(N146="snížená",J146,0)</f>
        <v>0</v>
      </c>
      <c r="BG146" s="153">
        <f>IF(N146="zákl. přenesená",J146,0)</f>
        <v>0</v>
      </c>
      <c r="BH146" s="153">
        <f>IF(N146="sníž. přenesená",J146,0)</f>
        <v>0</v>
      </c>
      <c r="BI146" s="153">
        <f>IF(N146="nulová",J146,0)</f>
        <v>0</v>
      </c>
      <c r="BJ146" s="17" t="s">
        <v>89</v>
      </c>
      <c r="BK146" s="153">
        <f>ROUND(I146*H146,2)</f>
        <v>0</v>
      </c>
      <c r="BL146" s="17" t="s">
        <v>145</v>
      </c>
      <c r="BM146" s="152" t="s">
        <v>168</v>
      </c>
    </row>
    <row r="147" spans="1:65" s="2" customFormat="1" ht="16.5" customHeight="1">
      <c r="A147" s="30"/>
      <c r="B147" s="141"/>
      <c r="C147" s="142" t="s">
        <v>169</v>
      </c>
      <c r="D147" s="142" t="s">
        <v>140</v>
      </c>
      <c r="E147" s="143" t="s">
        <v>170</v>
      </c>
      <c r="F147" s="144" t="s">
        <v>171</v>
      </c>
      <c r="G147" s="145" t="s">
        <v>143</v>
      </c>
      <c r="H147" s="146">
        <v>13.16</v>
      </c>
      <c r="I147" s="147"/>
      <c r="J147" s="147">
        <f>ROUND(I147*H147,2)</f>
        <v>0</v>
      </c>
      <c r="K147" s="144" t="s">
        <v>144</v>
      </c>
      <c r="L147" s="31"/>
      <c r="M147" s="148" t="s">
        <v>1</v>
      </c>
      <c r="N147" s="149" t="s">
        <v>46</v>
      </c>
      <c r="O147" s="150">
        <v>0.11700000000000001</v>
      </c>
      <c r="P147" s="150">
        <f>O147*H147</f>
        <v>1.5397200000000002</v>
      </c>
      <c r="Q147" s="150">
        <v>7.3499999999999998E-3</v>
      </c>
      <c r="R147" s="150">
        <f>Q147*H147</f>
        <v>9.6725999999999993E-2</v>
      </c>
      <c r="S147" s="150">
        <v>0</v>
      </c>
      <c r="T147" s="151">
        <f>S147*H147</f>
        <v>0</v>
      </c>
      <c r="U147" s="30"/>
      <c r="V147" s="30"/>
      <c r="W147" s="30"/>
      <c r="X147" s="30"/>
      <c r="Y147" s="30"/>
      <c r="Z147" s="30"/>
      <c r="AA147" s="30"/>
      <c r="AB147" s="30"/>
      <c r="AC147" s="30"/>
      <c r="AD147" s="30"/>
      <c r="AE147" s="30"/>
      <c r="AR147" s="152" t="s">
        <v>145</v>
      </c>
      <c r="AT147" s="152" t="s">
        <v>140</v>
      </c>
      <c r="AU147" s="152" t="s">
        <v>91</v>
      </c>
      <c r="AY147" s="17" t="s">
        <v>135</v>
      </c>
      <c r="BE147" s="153">
        <f>IF(N147="základní",J147,0)</f>
        <v>0</v>
      </c>
      <c r="BF147" s="153">
        <f>IF(N147="snížená",J147,0)</f>
        <v>0</v>
      </c>
      <c r="BG147" s="153">
        <f>IF(N147="zákl. přenesená",J147,0)</f>
        <v>0</v>
      </c>
      <c r="BH147" s="153">
        <f>IF(N147="sníž. přenesená",J147,0)</f>
        <v>0</v>
      </c>
      <c r="BI147" s="153">
        <f>IF(N147="nulová",J147,0)</f>
        <v>0</v>
      </c>
      <c r="BJ147" s="17" t="s">
        <v>89</v>
      </c>
      <c r="BK147" s="153">
        <f>ROUND(I147*H147,2)</f>
        <v>0</v>
      </c>
      <c r="BL147" s="17" t="s">
        <v>145</v>
      </c>
      <c r="BM147" s="152" t="s">
        <v>172</v>
      </c>
    </row>
    <row r="148" spans="1:65" s="13" customFormat="1" ht="11.25">
      <c r="B148" s="154"/>
      <c r="D148" s="155" t="s">
        <v>147</v>
      </c>
      <c r="E148" s="156" t="s">
        <v>1</v>
      </c>
      <c r="F148" s="157" t="s">
        <v>148</v>
      </c>
      <c r="H148" s="156" t="s">
        <v>1</v>
      </c>
      <c r="L148" s="154"/>
      <c r="M148" s="158"/>
      <c r="N148" s="159"/>
      <c r="O148" s="159"/>
      <c r="P148" s="159"/>
      <c r="Q148" s="159"/>
      <c r="R148" s="159"/>
      <c r="S148" s="159"/>
      <c r="T148" s="160"/>
      <c r="AT148" s="156" t="s">
        <v>147</v>
      </c>
      <c r="AU148" s="156" t="s">
        <v>91</v>
      </c>
      <c r="AV148" s="13" t="s">
        <v>89</v>
      </c>
      <c r="AW148" s="13" t="s">
        <v>36</v>
      </c>
      <c r="AX148" s="13" t="s">
        <v>81</v>
      </c>
      <c r="AY148" s="156" t="s">
        <v>135</v>
      </c>
    </row>
    <row r="149" spans="1:65" s="14" customFormat="1" ht="11.25">
      <c r="B149" s="161"/>
      <c r="D149" s="155" t="s">
        <v>147</v>
      </c>
      <c r="E149" s="162" t="s">
        <v>1</v>
      </c>
      <c r="F149" s="163" t="s">
        <v>173</v>
      </c>
      <c r="H149" s="164">
        <v>13.16</v>
      </c>
      <c r="L149" s="161"/>
      <c r="M149" s="165"/>
      <c r="N149" s="166"/>
      <c r="O149" s="166"/>
      <c r="P149" s="166"/>
      <c r="Q149" s="166"/>
      <c r="R149" s="166"/>
      <c r="S149" s="166"/>
      <c r="T149" s="167"/>
      <c r="AT149" s="162" t="s">
        <v>147</v>
      </c>
      <c r="AU149" s="162" t="s">
        <v>91</v>
      </c>
      <c r="AV149" s="14" t="s">
        <v>91</v>
      </c>
      <c r="AW149" s="14" t="s">
        <v>36</v>
      </c>
      <c r="AX149" s="14" t="s">
        <v>81</v>
      </c>
      <c r="AY149" s="162" t="s">
        <v>135</v>
      </c>
    </row>
    <row r="150" spans="1:65" s="15" customFormat="1" ht="11.25">
      <c r="B150" s="168"/>
      <c r="D150" s="155" t="s">
        <v>147</v>
      </c>
      <c r="E150" s="169" t="s">
        <v>1</v>
      </c>
      <c r="F150" s="170" t="s">
        <v>150</v>
      </c>
      <c r="H150" s="171">
        <v>13.16</v>
      </c>
      <c r="L150" s="168"/>
      <c r="M150" s="172"/>
      <c r="N150" s="173"/>
      <c r="O150" s="173"/>
      <c r="P150" s="173"/>
      <c r="Q150" s="173"/>
      <c r="R150" s="173"/>
      <c r="S150" s="173"/>
      <c r="T150" s="174"/>
      <c r="AT150" s="169" t="s">
        <v>147</v>
      </c>
      <c r="AU150" s="169" t="s">
        <v>91</v>
      </c>
      <c r="AV150" s="15" t="s">
        <v>145</v>
      </c>
      <c r="AW150" s="15" t="s">
        <v>36</v>
      </c>
      <c r="AX150" s="15" t="s">
        <v>89</v>
      </c>
      <c r="AY150" s="169" t="s">
        <v>135</v>
      </c>
    </row>
    <row r="151" spans="1:65" s="2" customFormat="1" ht="16.5" customHeight="1">
      <c r="A151" s="30"/>
      <c r="B151" s="141"/>
      <c r="C151" s="142" t="s">
        <v>174</v>
      </c>
      <c r="D151" s="142" t="s">
        <v>140</v>
      </c>
      <c r="E151" s="143" t="s">
        <v>175</v>
      </c>
      <c r="F151" s="144" t="s">
        <v>176</v>
      </c>
      <c r="G151" s="145" t="s">
        <v>143</v>
      </c>
      <c r="H151" s="146">
        <v>490.899</v>
      </c>
      <c r="I151" s="147"/>
      <c r="J151" s="147">
        <f>ROUND(I151*H151,2)</f>
        <v>0</v>
      </c>
      <c r="K151" s="144" t="s">
        <v>144</v>
      </c>
      <c r="L151" s="31"/>
      <c r="M151" s="148" t="s">
        <v>1</v>
      </c>
      <c r="N151" s="149" t="s">
        <v>46</v>
      </c>
      <c r="O151" s="150">
        <v>0.624</v>
      </c>
      <c r="P151" s="150">
        <f>O151*H151</f>
        <v>306.32097599999997</v>
      </c>
      <c r="Q151" s="150">
        <v>0.04</v>
      </c>
      <c r="R151" s="150">
        <f>Q151*H151</f>
        <v>19.635960000000001</v>
      </c>
      <c r="S151" s="150">
        <v>0</v>
      </c>
      <c r="T151" s="151">
        <f>S151*H151</f>
        <v>0</v>
      </c>
      <c r="U151" s="30"/>
      <c r="V151" s="30"/>
      <c r="W151" s="30"/>
      <c r="X151" s="30"/>
      <c r="Y151" s="30"/>
      <c r="Z151" s="30"/>
      <c r="AA151" s="30"/>
      <c r="AB151" s="30"/>
      <c r="AC151" s="30"/>
      <c r="AD151" s="30"/>
      <c r="AE151" s="30"/>
      <c r="AR151" s="152" t="s">
        <v>145</v>
      </c>
      <c r="AT151" s="152" t="s">
        <v>140</v>
      </c>
      <c r="AU151" s="152" t="s">
        <v>91</v>
      </c>
      <c r="AY151" s="17" t="s">
        <v>135</v>
      </c>
      <c r="BE151" s="153">
        <f>IF(N151="základní",J151,0)</f>
        <v>0</v>
      </c>
      <c r="BF151" s="153">
        <f>IF(N151="snížená",J151,0)</f>
        <v>0</v>
      </c>
      <c r="BG151" s="153">
        <f>IF(N151="zákl. přenesená",J151,0)</f>
        <v>0</v>
      </c>
      <c r="BH151" s="153">
        <f>IF(N151="sníž. přenesená",J151,0)</f>
        <v>0</v>
      </c>
      <c r="BI151" s="153">
        <f>IF(N151="nulová",J151,0)</f>
        <v>0</v>
      </c>
      <c r="BJ151" s="17" t="s">
        <v>89</v>
      </c>
      <c r="BK151" s="153">
        <f>ROUND(I151*H151,2)</f>
        <v>0</v>
      </c>
      <c r="BL151" s="17" t="s">
        <v>145</v>
      </c>
      <c r="BM151" s="152" t="s">
        <v>177</v>
      </c>
    </row>
    <row r="152" spans="1:65" s="2" customFormat="1" ht="16.5" customHeight="1">
      <c r="A152" s="30"/>
      <c r="B152" s="141"/>
      <c r="C152" s="142" t="s">
        <v>178</v>
      </c>
      <c r="D152" s="142" t="s">
        <v>140</v>
      </c>
      <c r="E152" s="143" t="s">
        <v>179</v>
      </c>
      <c r="F152" s="144" t="s">
        <v>180</v>
      </c>
      <c r="G152" s="145" t="s">
        <v>143</v>
      </c>
      <c r="H152" s="146">
        <v>539.98900000000003</v>
      </c>
      <c r="I152" s="147"/>
      <c r="J152" s="147">
        <f>ROUND(I152*H152,2)</f>
        <v>0</v>
      </c>
      <c r="K152" s="144" t="s">
        <v>144</v>
      </c>
      <c r="L152" s="31"/>
      <c r="M152" s="148" t="s">
        <v>1</v>
      </c>
      <c r="N152" s="149" t="s">
        <v>46</v>
      </c>
      <c r="O152" s="150">
        <v>0.36</v>
      </c>
      <c r="P152" s="150">
        <f>O152*H152</f>
        <v>194.39604</v>
      </c>
      <c r="Q152" s="150">
        <v>4.3800000000000002E-3</v>
      </c>
      <c r="R152" s="150">
        <f>Q152*H152</f>
        <v>2.3651518200000003</v>
      </c>
      <c r="S152" s="150">
        <v>0</v>
      </c>
      <c r="T152" s="151">
        <f>S152*H152</f>
        <v>0</v>
      </c>
      <c r="U152" s="30"/>
      <c r="V152" s="30"/>
      <c r="W152" s="30"/>
      <c r="X152" s="30"/>
      <c r="Y152" s="30"/>
      <c r="Z152" s="30"/>
      <c r="AA152" s="30"/>
      <c r="AB152" s="30"/>
      <c r="AC152" s="30"/>
      <c r="AD152" s="30"/>
      <c r="AE152" s="30"/>
      <c r="AR152" s="152" t="s">
        <v>145</v>
      </c>
      <c r="AT152" s="152" t="s">
        <v>140</v>
      </c>
      <c r="AU152" s="152" t="s">
        <v>91</v>
      </c>
      <c r="AY152" s="17" t="s">
        <v>135</v>
      </c>
      <c r="BE152" s="153">
        <f>IF(N152="základní",J152,0)</f>
        <v>0</v>
      </c>
      <c r="BF152" s="153">
        <f>IF(N152="snížená",J152,0)</f>
        <v>0</v>
      </c>
      <c r="BG152" s="153">
        <f>IF(N152="zákl. přenesená",J152,0)</f>
        <v>0</v>
      </c>
      <c r="BH152" s="153">
        <f>IF(N152="sníž. přenesená",J152,0)</f>
        <v>0</v>
      </c>
      <c r="BI152" s="153">
        <f>IF(N152="nulová",J152,0)</f>
        <v>0</v>
      </c>
      <c r="BJ152" s="17" t="s">
        <v>89</v>
      </c>
      <c r="BK152" s="153">
        <f>ROUND(I152*H152,2)</f>
        <v>0</v>
      </c>
      <c r="BL152" s="17" t="s">
        <v>145</v>
      </c>
      <c r="BM152" s="152" t="s">
        <v>181</v>
      </c>
    </row>
    <row r="153" spans="1:65" s="14" customFormat="1" ht="11.25">
      <c r="B153" s="161"/>
      <c r="D153" s="155" t="s">
        <v>147</v>
      </c>
      <c r="F153" s="163" t="s">
        <v>182</v>
      </c>
      <c r="H153" s="164">
        <v>539.98900000000003</v>
      </c>
      <c r="L153" s="161"/>
      <c r="M153" s="165"/>
      <c r="N153" s="166"/>
      <c r="O153" s="166"/>
      <c r="P153" s="166"/>
      <c r="Q153" s="166"/>
      <c r="R153" s="166"/>
      <c r="S153" s="166"/>
      <c r="T153" s="167"/>
      <c r="AT153" s="162" t="s">
        <v>147</v>
      </c>
      <c r="AU153" s="162" t="s">
        <v>91</v>
      </c>
      <c r="AV153" s="14" t="s">
        <v>91</v>
      </c>
      <c r="AW153" s="14" t="s">
        <v>3</v>
      </c>
      <c r="AX153" s="14" t="s">
        <v>89</v>
      </c>
      <c r="AY153" s="162" t="s">
        <v>135</v>
      </c>
    </row>
    <row r="154" spans="1:65" s="2" customFormat="1" ht="16.5" customHeight="1">
      <c r="A154" s="30"/>
      <c r="B154" s="141"/>
      <c r="C154" s="142" t="s">
        <v>183</v>
      </c>
      <c r="D154" s="142" t="s">
        <v>140</v>
      </c>
      <c r="E154" s="143" t="s">
        <v>184</v>
      </c>
      <c r="F154" s="144" t="s">
        <v>185</v>
      </c>
      <c r="G154" s="145" t="s">
        <v>143</v>
      </c>
      <c r="H154" s="146">
        <v>2454.4989999999998</v>
      </c>
      <c r="I154" s="147"/>
      <c r="J154" s="147">
        <f>ROUND(I154*H154,2)</f>
        <v>0</v>
      </c>
      <c r="K154" s="144" t="s">
        <v>144</v>
      </c>
      <c r="L154" s="31"/>
      <c r="M154" s="148" t="s">
        <v>1</v>
      </c>
      <c r="N154" s="149" t="s">
        <v>46</v>
      </c>
      <c r="O154" s="150">
        <v>0.34399999999999997</v>
      </c>
      <c r="P154" s="150">
        <f>O154*H154</f>
        <v>844.34765599999992</v>
      </c>
      <c r="Q154" s="150">
        <v>1.7399999999999999E-2</v>
      </c>
      <c r="R154" s="150">
        <f>Q154*H154</f>
        <v>42.708282599999997</v>
      </c>
      <c r="S154" s="150">
        <v>0</v>
      </c>
      <c r="T154" s="151">
        <f>S154*H154</f>
        <v>0</v>
      </c>
      <c r="U154" s="30"/>
      <c r="V154" s="30"/>
      <c r="W154" s="30"/>
      <c r="X154" s="30"/>
      <c r="Y154" s="30"/>
      <c r="Z154" s="30"/>
      <c r="AA154" s="30"/>
      <c r="AB154" s="30"/>
      <c r="AC154" s="30"/>
      <c r="AD154" s="30"/>
      <c r="AE154" s="30"/>
      <c r="AR154" s="152" t="s">
        <v>145</v>
      </c>
      <c r="AT154" s="152" t="s">
        <v>140</v>
      </c>
      <c r="AU154" s="152" t="s">
        <v>91</v>
      </c>
      <c r="AY154" s="17" t="s">
        <v>135</v>
      </c>
      <c r="BE154" s="153">
        <f>IF(N154="základní",J154,0)</f>
        <v>0</v>
      </c>
      <c r="BF154" s="153">
        <f>IF(N154="snížená",J154,0)</f>
        <v>0</v>
      </c>
      <c r="BG154" s="153">
        <f>IF(N154="zákl. přenesená",J154,0)</f>
        <v>0</v>
      </c>
      <c r="BH154" s="153">
        <f>IF(N154="sníž. přenesená",J154,0)</f>
        <v>0</v>
      </c>
      <c r="BI154" s="153">
        <f>IF(N154="nulová",J154,0)</f>
        <v>0</v>
      </c>
      <c r="BJ154" s="17" t="s">
        <v>89</v>
      </c>
      <c r="BK154" s="153">
        <f>ROUND(I154*H154,2)</f>
        <v>0</v>
      </c>
      <c r="BL154" s="17" t="s">
        <v>145</v>
      </c>
      <c r="BM154" s="152" t="s">
        <v>186</v>
      </c>
    </row>
    <row r="155" spans="1:65" s="2" customFormat="1" ht="16.5" customHeight="1">
      <c r="A155" s="30"/>
      <c r="B155" s="141"/>
      <c r="C155" s="142" t="s">
        <v>187</v>
      </c>
      <c r="D155" s="142" t="s">
        <v>140</v>
      </c>
      <c r="E155" s="143" t="s">
        <v>188</v>
      </c>
      <c r="F155" s="144" t="s">
        <v>189</v>
      </c>
      <c r="G155" s="145" t="s">
        <v>143</v>
      </c>
      <c r="H155" s="146">
        <v>13.16</v>
      </c>
      <c r="I155" s="147"/>
      <c r="J155" s="147">
        <f>ROUND(I155*H155,2)</f>
        <v>0</v>
      </c>
      <c r="K155" s="144" t="s">
        <v>144</v>
      </c>
      <c r="L155" s="31"/>
      <c r="M155" s="148" t="s">
        <v>1</v>
      </c>
      <c r="N155" s="149" t="s">
        <v>46</v>
      </c>
      <c r="O155" s="150">
        <v>0.35</v>
      </c>
      <c r="P155" s="150">
        <f>O155*H155</f>
        <v>4.6059999999999999</v>
      </c>
      <c r="Q155" s="150">
        <v>1.575E-2</v>
      </c>
      <c r="R155" s="150">
        <f>Q155*H155</f>
        <v>0.20727000000000001</v>
      </c>
      <c r="S155" s="150">
        <v>0</v>
      </c>
      <c r="T155" s="151">
        <f>S155*H155</f>
        <v>0</v>
      </c>
      <c r="U155" s="30"/>
      <c r="V155" s="30"/>
      <c r="W155" s="30"/>
      <c r="X155" s="30"/>
      <c r="Y155" s="30"/>
      <c r="Z155" s="30"/>
      <c r="AA155" s="30"/>
      <c r="AB155" s="30"/>
      <c r="AC155" s="30"/>
      <c r="AD155" s="30"/>
      <c r="AE155" s="30"/>
      <c r="AR155" s="152" t="s">
        <v>145</v>
      </c>
      <c r="AT155" s="152" t="s">
        <v>140</v>
      </c>
      <c r="AU155" s="152" t="s">
        <v>91</v>
      </c>
      <c r="AY155" s="17" t="s">
        <v>135</v>
      </c>
      <c r="BE155" s="153">
        <f>IF(N155="základní",J155,0)</f>
        <v>0</v>
      </c>
      <c r="BF155" s="153">
        <f>IF(N155="snížená",J155,0)</f>
        <v>0</v>
      </c>
      <c r="BG155" s="153">
        <f>IF(N155="zákl. přenesená",J155,0)</f>
        <v>0</v>
      </c>
      <c r="BH155" s="153">
        <f>IF(N155="sníž. přenesená",J155,0)</f>
        <v>0</v>
      </c>
      <c r="BI155" s="153">
        <f>IF(N155="nulová",J155,0)</f>
        <v>0</v>
      </c>
      <c r="BJ155" s="17" t="s">
        <v>89</v>
      </c>
      <c r="BK155" s="153">
        <f>ROUND(I155*H155,2)</f>
        <v>0</v>
      </c>
      <c r="BL155" s="17" t="s">
        <v>145</v>
      </c>
      <c r="BM155" s="152" t="s">
        <v>190</v>
      </c>
    </row>
    <row r="156" spans="1:65" s="13" customFormat="1" ht="11.25">
      <c r="B156" s="154"/>
      <c r="D156" s="155" t="s">
        <v>147</v>
      </c>
      <c r="E156" s="156" t="s">
        <v>1</v>
      </c>
      <c r="F156" s="157" t="s">
        <v>148</v>
      </c>
      <c r="H156" s="156" t="s">
        <v>1</v>
      </c>
      <c r="L156" s="154"/>
      <c r="M156" s="158"/>
      <c r="N156" s="159"/>
      <c r="O156" s="159"/>
      <c r="P156" s="159"/>
      <c r="Q156" s="159"/>
      <c r="R156" s="159"/>
      <c r="S156" s="159"/>
      <c r="T156" s="160"/>
      <c r="AT156" s="156" t="s">
        <v>147</v>
      </c>
      <c r="AU156" s="156" t="s">
        <v>91</v>
      </c>
      <c r="AV156" s="13" t="s">
        <v>89</v>
      </c>
      <c r="AW156" s="13" t="s">
        <v>36</v>
      </c>
      <c r="AX156" s="13" t="s">
        <v>81</v>
      </c>
      <c r="AY156" s="156" t="s">
        <v>135</v>
      </c>
    </row>
    <row r="157" spans="1:65" s="14" customFormat="1" ht="11.25">
      <c r="B157" s="161"/>
      <c r="D157" s="155" t="s">
        <v>147</v>
      </c>
      <c r="E157" s="162" t="s">
        <v>1</v>
      </c>
      <c r="F157" s="163" t="s">
        <v>173</v>
      </c>
      <c r="H157" s="164">
        <v>13.16</v>
      </c>
      <c r="L157" s="161"/>
      <c r="M157" s="165"/>
      <c r="N157" s="166"/>
      <c r="O157" s="166"/>
      <c r="P157" s="166"/>
      <c r="Q157" s="166"/>
      <c r="R157" s="166"/>
      <c r="S157" s="166"/>
      <c r="T157" s="167"/>
      <c r="AT157" s="162" t="s">
        <v>147</v>
      </c>
      <c r="AU157" s="162" t="s">
        <v>91</v>
      </c>
      <c r="AV157" s="14" t="s">
        <v>91</v>
      </c>
      <c r="AW157" s="14" t="s">
        <v>36</v>
      </c>
      <c r="AX157" s="14" t="s">
        <v>81</v>
      </c>
      <c r="AY157" s="162" t="s">
        <v>135</v>
      </c>
    </row>
    <row r="158" spans="1:65" s="15" customFormat="1" ht="11.25">
      <c r="B158" s="168"/>
      <c r="D158" s="155" t="s">
        <v>147</v>
      </c>
      <c r="E158" s="169" t="s">
        <v>1</v>
      </c>
      <c r="F158" s="170" t="s">
        <v>150</v>
      </c>
      <c r="H158" s="171">
        <v>13.16</v>
      </c>
      <c r="L158" s="168"/>
      <c r="M158" s="172"/>
      <c r="N158" s="173"/>
      <c r="O158" s="173"/>
      <c r="P158" s="173"/>
      <c r="Q158" s="173"/>
      <c r="R158" s="173"/>
      <c r="S158" s="173"/>
      <c r="T158" s="174"/>
      <c r="AT158" s="169" t="s">
        <v>147</v>
      </c>
      <c r="AU158" s="169" t="s">
        <v>91</v>
      </c>
      <c r="AV158" s="15" t="s">
        <v>145</v>
      </c>
      <c r="AW158" s="15" t="s">
        <v>36</v>
      </c>
      <c r="AX158" s="15" t="s">
        <v>89</v>
      </c>
      <c r="AY158" s="169" t="s">
        <v>135</v>
      </c>
    </row>
    <row r="159" spans="1:65" s="2" customFormat="1" ht="16.5" customHeight="1">
      <c r="A159" s="30"/>
      <c r="B159" s="141"/>
      <c r="C159" s="142" t="s">
        <v>191</v>
      </c>
      <c r="D159" s="142" t="s">
        <v>140</v>
      </c>
      <c r="E159" s="143" t="s">
        <v>192</v>
      </c>
      <c r="F159" s="144" t="s">
        <v>193</v>
      </c>
      <c r="G159" s="145" t="s">
        <v>143</v>
      </c>
      <c r="H159" s="146">
        <v>26.32</v>
      </c>
      <c r="I159" s="147"/>
      <c r="J159" s="147">
        <f>ROUND(I159*H159,2)</f>
        <v>0</v>
      </c>
      <c r="K159" s="144" t="s">
        <v>144</v>
      </c>
      <c r="L159" s="31"/>
      <c r="M159" s="148" t="s">
        <v>1</v>
      </c>
      <c r="N159" s="149" t="s">
        <v>46</v>
      </c>
      <c r="O159" s="150">
        <v>0.09</v>
      </c>
      <c r="P159" s="150">
        <f>O159*H159</f>
        <v>2.3687999999999998</v>
      </c>
      <c r="Q159" s="150">
        <v>7.9000000000000008E-3</v>
      </c>
      <c r="R159" s="150">
        <f>Q159*H159</f>
        <v>0.20792800000000003</v>
      </c>
      <c r="S159" s="150">
        <v>0</v>
      </c>
      <c r="T159" s="151">
        <f>S159*H159</f>
        <v>0</v>
      </c>
      <c r="U159" s="30"/>
      <c r="V159" s="30"/>
      <c r="W159" s="30"/>
      <c r="X159" s="30"/>
      <c r="Y159" s="30"/>
      <c r="Z159" s="30"/>
      <c r="AA159" s="30"/>
      <c r="AB159" s="30"/>
      <c r="AC159" s="30"/>
      <c r="AD159" s="30"/>
      <c r="AE159" s="30"/>
      <c r="AR159" s="152" t="s">
        <v>145</v>
      </c>
      <c r="AT159" s="152" t="s">
        <v>140</v>
      </c>
      <c r="AU159" s="152" t="s">
        <v>91</v>
      </c>
      <c r="AY159" s="17" t="s">
        <v>135</v>
      </c>
      <c r="BE159" s="153">
        <f>IF(N159="základní",J159,0)</f>
        <v>0</v>
      </c>
      <c r="BF159" s="153">
        <f>IF(N159="snížená",J159,0)</f>
        <v>0</v>
      </c>
      <c r="BG159" s="153">
        <f>IF(N159="zákl. přenesená",J159,0)</f>
        <v>0</v>
      </c>
      <c r="BH159" s="153">
        <f>IF(N159="sníž. přenesená",J159,0)</f>
        <v>0</v>
      </c>
      <c r="BI159" s="153">
        <f>IF(N159="nulová",J159,0)</f>
        <v>0</v>
      </c>
      <c r="BJ159" s="17" t="s">
        <v>89</v>
      </c>
      <c r="BK159" s="153">
        <f>ROUND(I159*H159,2)</f>
        <v>0</v>
      </c>
      <c r="BL159" s="17" t="s">
        <v>145</v>
      </c>
      <c r="BM159" s="152" t="s">
        <v>194</v>
      </c>
    </row>
    <row r="160" spans="1:65" s="14" customFormat="1" ht="11.25">
      <c r="B160" s="161"/>
      <c r="D160" s="155" t="s">
        <v>147</v>
      </c>
      <c r="F160" s="163" t="s">
        <v>195</v>
      </c>
      <c r="H160" s="164">
        <v>26.32</v>
      </c>
      <c r="L160" s="161"/>
      <c r="M160" s="165"/>
      <c r="N160" s="166"/>
      <c r="O160" s="166"/>
      <c r="P160" s="166"/>
      <c r="Q160" s="166"/>
      <c r="R160" s="166"/>
      <c r="S160" s="166"/>
      <c r="T160" s="167"/>
      <c r="AT160" s="162" t="s">
        <v>147</v>
      </c>
      <c r="AU160" s="162" t="s">
        <v>91</v>
      </c>
      <c r="AV160" s="14" t="s">
        <v>91</v>
      </c>
      <c r="AW160" s="14" t="s">
        <v>3</v>
      </c>
      <c r="AX160" s="14" t="s">
        <v>89</v>
      </c>
      <c r="AY160" s="162" t="s">
        <v>135</v>
      </c>
    </row>
    <row r="161" spans="1:65" s="2" customFormat="1" ht="24.2" customHeight="1">
      <c r="A161" s="30"/>
      <c r="B161" s="141"/>
      <c r="C161" s="142" t="s">
        <v>196</v>
      </c>
      <c r="D161" s="142" t="s">
        <v>140</v>
      </c>
      <c r="E161" s="143" t="s">
        <v>197</v>
      </c>
      <c r="F161" s="144" t="s">
        <v>198</v>
      </c>
      <c r="G161" s="145" t="s">
        <v>143</v>
      </c>
      <c r="H161" s="146">
        <v>2454.4989999999998</v>
      </c>
      <c r="I161" s="147"/>
      <c r="J161" s="147">
        <f>ROUND(I161*H161,2)</f>
        <v>0</v>
      </c>
      <c r="K161" s="144" t="s">
        <v>199</v>
      </c>
      <c r="L161" s="31"/>
      <c r="M161" s="148" t="s">
        <v>1</v>
      </c>
      <c r="N161" s="149" t="s">
        <v>46</v>
      </c>
      <c r="O161" s="150">
        <v>0.2</v>
      </c>
      <c r="P161" s="150">
        <f>O161*H161</f>
        <v>490.89979999999997</v>
      </c>
      <c r="Q161" s="150">
        <v>0</v>
      </c>
      <c r="R161" s="150">
        <f>Q161*H161</f>
        <v>0</v>
      </c>
      <c r="S161" s="150">
        <v>0</v>
      </c>
      <c r="T161" s="151">
        <f>S161*H161</f>
        <v>0</v>
      </c>
      <c r="U161" s="30"/>
      <c r="V161" s="30"/>
      <c r="W161" s="30"/>
      <c r="X161" s="30"/>
      <c r="Y161" s="30"/>
      <c r="Z161" s="30"/>
      <c r="AA161" s="30"/>
      <c r="AB161" s="30"/>
      <c r="AC161" s="30"/>
      <c r="AD161" s="30"/>
      <c r="AE161" s="30"/>
      <c r="AR161" s="152" t="s">
        <v>145</v>
      </c>
      <c r="AT161" s="152" t="s">
        <v>140</v>
      </c>
      <c r="AU161" s="152" t="s">
        <v>91</v>
      </c>
      <c r="AY161" s="17" t="s">
        <v>135</v>
      </c>
      <c r="BE161" s="153">
        <f>IF(N161="základní",J161,0)</f>
        <v>0</v>
      </c>
      <c r="BF161" s="153">
        <f>IF(N161="snížená",J161,0)</f>
        <v>0</v>
      </c>
      <c r="BG161" s="153">
        <f>IF(N161="zákl. přenesená",J161,0)</f>
        <v>0</v>
      </c>
      <c r="BH161" s="153">
        <f>IF(N161="sníž. přenesená",J161,0)</f>
        <v>0</v>
      </c>
      <c r="BI161" s="153">
        <f>IF(N161="nulová",J161,0)</f>
        <v>0</v>
      </c>
      <c r="BJ161" s="17" t="s">
        <v>89</v>
      </c>
      <c r="BK161" s="153">
        <f>ROUND(I161*H161,2)</f>
        <v>0</v>
      </c>
      <c r="BL161" s="17" t="s">
        <v>145</v>
      </c>
      <c r="BM161" s="152" t="s">
        <v>200</v>
      </c>
    </row>
    <row r="162" spans="1:65" s="13" customFormat="1" ht="11.25">
      <c r="B162" s="154"/>
      <c r="D162" s="155" t="s">
        <v>147</v>
      </c>
      <c r="E162" s="156" t="s">
        <v>1</v>
      </c>
      <c r="F162" s="157" t="s">
        <v>201</v>
      </c>
      <c r="H162" s="156" t="s">
        <v>1</v>
      </c>
      <c r="L162" s="154"/>
      <c r="M162" s="158"/>
      <c r="N162" s="159"/>
      <c r="O162" s="159"/>
      <c r="P162" s="159"/>
      <c r="Q162" s="159"/>
      <c r="R162" s="159"/>
      <c r="S162" s="159"/>
      <c r="T162" s="160"/>
      <c r="AT162" s="156" t="s">
        <v>147</v>
      </c>
      <c r="AU162" s="156" t="s">
        <v>91</v>
      </c>
      <c r="AV162" s="13" t="s">
        <v>89</v>
      </c>
      <c r="AW162" s="13" t="s">
        <v>36</v>
      </c>
      <c r="AX162" s="13" t="s">
        <v>81</v>
      </c>
      <c r="AY162" s="156" t="s">
        <v>135</v>
      </c>
    </row>
    <row r="163" spans="1:65" s="13" customFormat="1" ht="11.25">
      <c r="B163" s="154"/>
      <c r="D163" s="155" t="s">
        <v>147</v>
      </c>
      <c r="E163" s="156" t="s">
        <v>1</v>
      </c>
      <c r="F163" s="157" t="s">
        <v>202</v>
      </c>
      <c r="H163" s="156" t="s">
        <v>1</v>
      </c>
      <c r="L163" s="154"/>
      <c r="M163" s="158"/>
      <c r="N163" s="159"/>
      <c r="O163" s="159"/>
      <c r="P163" s="159"/>
      <c r="Q163" s="159"/>
      <c r="R163" s="159"/>
      <c r="S163" s="159"/>
      <c r="T163" s="160"/>
      <c r="AT163" s="156" t="s">
        <v>147</v>
      </c>
      <c r="AU163" s="156" t="s">
        <v>91</v>
      </c>
      <c r="AV163" s="13" t="s">
        <v>89</v>
      </c>
      <c r="AW163" s="13" t="s">
        <v>36</v>
      </c>
      <c r="AX163" s="13" t="s">
        <v>81</v>
      </c>
      <c r="AY163" s="156" t="s">
        <v>135</v>
      </c>
    </row>
    <row r="164" spans="1:65" s="14" customFormat="1" ht="11.25">
      <c r="B164" s="161"/>
      <c r="D164" s="155" t="s">
        <v>147</v>
      </c>
      <c r="E164" s="162" t="s">
        <v>1</v>
      </c>
      <c r="F164" s="163" t="s">
        <v>203</v>
      </c>
      <c r="H164" s="164">
        <v>2454.4989999999998</v>
      </c>
      <c r="L164" s="161"/>
      <c r="M164" s="165"/>
      <c r="N164" s="166"/>
      <c r="O164" s="166"/>
      <c r="P164" s="166"/>
      <c r="Q164" s="166"/>
      <c r="R164" s="166"/>
      <c r="S164" s="166"/>
      <c r="T164" s="167"/>
      <c r="AT164" s="162" t="s">
        <v>147</v>
      </c>
      <c r="AU164" s="162" t="s">
        <v>91</v>
      </c>
      <c r="AV164" s="14" t="s">
        <v>91</v>
      </c>
      <c r="AW164" s="14" t="s">
        <v>36</v>
      </c>
      <c r="AX164" s="14" t="s">
        <v>81</v>
      </c>
      <c r="AY164" s="162" t="s">
        <v>135</v>
      </c>
    </row>
    <row r="165" spans="1:65" s="15" customFormat="1" ht="11.25">
      <c r="B165" s="168"/>
      <c r="D165" s="155" t="s">
        <v>147</v>
      </c>
      <c r="E165" s="169" t="s">
        <v>1</v>
      </c>
      <c r="F165" s="170" t="s">
        <v>150</v>
      </c>
      <c r="H165" s="171">
        <v>2454.4989999999998</v>
      </c>
      <c r="L165" s="168"/>
      <c r="M165" s="172"/>
      <c r="N165" s="173"/>
      <c r="O165" s="173"/>
      <c r="P165" s="173"/>
      <c r="Q165" s="173"/>
      <c r="R165" s="173"/>
      <c r="S165" s="173"/>
      <c r="T165" s="174"/>
      <c r="AT165" s="169" t="s">
        <v>147</v>
      </c>
      <c r="AU165" s="169" t="s">
        <v>91</v>
      </c>
      <c r="AV165" s="15" t="s">
        <v>145</v>
      </c>
      <c r="AW165" s="15" t="s">
        <v>36</v>
      </c>
      <c r="AX165" s="15" t="s">
        <v>89</v>
      </c>
      <c r="AY165" s="169" t="s">
        <v>135</v>
      </c>
    </row>
    <row r="166" spans="1:65" s="12" customFormat="1" ht="22.9" customHeight="1">
      <c r="B166" s="129"/>
      <c r="D166" s="130" t="s">
        <v>80</v>
      </c>
      <c r="E166" s="139" t="s">
        <v>178</v>
      </c>
      <c r="F166" s="139" t="s">
        <v>204</v>
      </c>
      <c r="J166" s="140">
        <f>BK166</f>
        <v>0</v>
      </c>
      <c r="L166" s="129"/>
      <c r="M166" s="133"/>
      <c r="N166" s="134"/>
      <c r="O166" s="134"/>
      <c r="P166" s="135">
        <f>SUM(P167:P188)</f>
        <v>795.42941999999994</v>
      </c>
      <c r="Q166" s="134"/>
      <c r="R166" s="135">
        <f>SUM(R167:R188)</f>
        <v>0.28592059999999997</v>
      </c>
      <c r="S166" s="134"/>
      <c r="T166" s="136">
        <f>SUM(T167:T188)</f>
        <v>31.191869999999998</v>
      </c>
      <c r="AR166" s="130" t="s">
        <v>89</v>
      </c>
      <c r="AT166" s="137" t="s">
        <v>80</v>
      </c>
      <c r="AU166" s="137" t="s">
        <v>89</v>
      </c>
      <c r="AY166" s="130" t="s">
        <v>135</v>
      </c>
      <c r="BK166" s="138">
        <f>SUM(BK167:BK188)</f>
        <v>0</v>
      </c>
    </row>
    <row r="167" spans="1:65" s="2" customFormat="1" ht="21.75" customHeight="1">
      <c r="A167" s="30"/>
      <c r="B167" s="141"/>
      <c r="C167" s="142" t="s">
        <v>205</v>
      </c>
      <c r="D167" s="142" t="s">
        <v>140</v>
      </c>
      <c r="E167" s="143" t="s">
        <v>206</v>
      </c>
      <c r="F167" s="144" t="s">
        <v>207</v>
      </c>
      <c r="G167" s="145" t="s">
        <v>143</v>
      </c>
      <c r="H167" s="146">
        <v>1856.62</v>
      </c>
      <c r="I167" s="147"/>
      <c r="J167" s="147">
        <f>ROUND(I167*H167,2)</f>
        <v>0</v>
      </c>
      <c r="K167" s="144" t="s">
        <v>144</v>
      </c>
      <c r="L167" s="31"/>
      <c r="M167" s="148" t="s">
        <v>1</v>
      </c>
      <c r="N167" s="149" t="s">
        <v>46</v>
      </c>
      <c r="O167" s="150">
        <v>0.105</v>
      </c>
      <c r="P167" s="150">
        <f>O167*H167</f>
        <v>194.94509999999997</v>
      </c>
      <c r="Q167" s="150">
        <v>1.2999999999999999E-4</v>
      </c>
      <c r="R167" s="150">
        <f>Q167*H167</f>
        <v>0.24136059999999995</v>
      </c>
      <c r="S167" s="150">
        <v>0</v>
      </c>
      <c r="T167" s="151">
        <f>S167*H167</f>
        <v>0</v>
      </c>
      <c r="U167" s="30"/>
      <c r="V167" s="30"/>
      <c r="W167" s="30"/>
      <c r="X167" s="30"/>
      <c r="Y167" s="30"/>
      <c r="Z167" s="30"/>
      <c r="AA167" s="30"/>
      <c r="AB167" s="30"/>
      <c r="AC167" s="30"/>
      <c r="AD167" s="30"/>
      <c r="AE167" s="30"/>
      <c r="AR167" s="152" t="s">
        <v>145</v>
      </c>
      <c r="AT167" s="152" t="s">
        <v>140</v>
      </c>
      <c r="AU167" s="152" t="s">
        <v>91</v>
      </c>
      <c r="AY167" s="17" t="s">
        <v>135</v>
      </c>
      <c r="BE167" s="153">
        <f>IF(N167="základní",J167,0)</f>
        <v>0</v>
      </c>
      <c r="BF167" s="153">
        <f>IF(N167="snížená",J167,0)</f>
        <v>0</v>
      </c>
      <c r="BG167" s="153">
        <f>IF(N167="zákl. přenesená",J167,0)</f>
        <v>0</v>
      </c>
      <c r="BH167" s="153">
        <f>IF(N167="sníž. přenesená",J167,0)</f>
        <v>0</v>
      </c>
      <c r="BI167" s="153">
        <f>IF(N167="nulová",J167,0)</f>
        <v>0</v>
      </c>
      <c r="BJ167" s="17" t="s">
        <v>89</v>
      </c>
      <c r="BK167" s="153">
        <f>ROUND(I167*H167,2)</f>
        <v>0</v>
      </c>
      <c r="BL167" s="17" t="s">
        <v>145</v>
      </c>
      <c r="BM167" s="152" t="s">
        <v>208</v>
      </c>
    </row>
    <row r="168" spans="1:65" s="13" customFormat="1" ht="11.25">
      <c r="B168" s="154"/>
      <c r="D168" s="155" t="s">
        <v>147</v>
      </c>
      <c r="E168" s="156" t="s">
        <v>1</v>
      </c>
      <c r="F168" s="157" t="s">
        <v>148</v>
      </c>
      <c r="H168" s="156" t="s">
        <v>1</v>
      </c>
      <c r="L168" s="154"/>
      <c r="M168" s="158"/>
      <c r="N168" s="159"/>
      <c r="O168" s="159"/>
      <c r="P168" s="159"/>
      <c r="Q168" s="159"/>
      <c r="R168" s="159"/>
      <c r="S168" s="159"/>
      <c r="T168" s="160"/>
      <c r="AT168" s="156" t="s">
        <v>147</v>
      </c>
      <c r="AU168" s="156" t="s">
        <v>91</v>
      </c>
      <c r="AV168" s="13" t="s">
        <v>89</v>
      </c>
      <c r="AW168" s="13" t="s">
        <v>36</v>
      </c>
      <c r="AX168" s="13" t="s">
        <v>81</v>
      </c>
      <c r="AY168" s="156" t="s">
        <v>135</v>
      </c>
    </row>
    <row r="169" spans="1:65" s="14" customFormat="1" ht="11.25">
      <c r="B169" s="161"/>
      <c r="D169" s="155" t="s">
        <v>147</v>
      </c>
      <c r="E169" s="162" t="s">
        <v>1</v>
      </c>
      <c r="F169" s="163" t="s">
        <v>209</v>
      </c>
      <c r="H169" s="164">
        <v>1856.62</v>
      </c>
      <c r="L169" s="161"/>
      <c r="M169" s="165"/>
      <c r="N169" s="166"/>
      <c r="O169" s="166"/>
      <c r="P169" s="166"/>
      <c r="Q169" s="166"/>
      <c r="R169" s="166"/>
      <c r="S169" s="166"/>
      <c r="T169" s="167"/>
      <c r="AT169" s="162" t="s">
        <v>147</v>
      </c>
      <c r="AU169" s="162" t="s">
        <v>91</v>
      </c>
      <c r="AV169" s="14" t="s">
        <v>91</v>
      </c>
      <c r="AW169" s="14" t="s">
        <v>36</v>
      </c>
      <c r="AX169" s="14" t="s">
        <v>81</v>
      </c>
      <c r="AY169" s="162" t="s">
        <v>135</v>
      </c>
    </row>
    <row r="170" spans="1:65" s="15" customFormat="1" ht="11.25">
      <c r="B170" s="168"/>
      <c r="D170" s="155" t="s">
        <v>147</v>
      </c>
      <c r="E170" s="169" t="s">
        <v>1</v>
      </c>
      <c r="F170" s="170" t="s">
        <v>150</v>
      </c>
      <c r="H170" s="171">
        <v>1856.62</v>
      </c>
      <c r="L170" s="168"/>
      <c r="M170" s="172"/>
      <c r="N170" s="173"/>
      <c r="O170" s="173"/>
      <c r="P170" s="173"/>
      <c r="Q170" s="173"/>
      <c r="R170" s="173"/>
      <c r="S170" s="173"/>
      <c r="T170" s="174"/>
      <c r="AT170" s="169" t="s">
        <v>147</v>
      </c>
      <c r="AU170" s="169" t="s">
        <v>91</v>
      </c>
      <c r="AV170" s="15" t="s">
        <v>145</v>
      </c>
      <c r="AW170" s="15" t="s">
        <v>36</v>
      </c>
      <c r="AX170" s="15" t="s">
        <v>89</v>
      </c>
      <c r="AY170" s="169" t="s">
        <v>135</v>
      </c>
    </row>
    <row r="171" spans="1:65" s="2" customFormat="1" ht="16.5" customHeight="1">
      <c r="A171" s="30"/>
      <c r="B171" s="141"/>
      <c r="C171" s="142" t="s">
        <v>8</v>
      </c>
      <c r="D171" s="142" t="s">
        <v>140</v>
      </c>
      <c r="E171" s="143" t="s">
        <v>210</v>
      </c>
      <c r="F171" s="144" t="s">
        <v>211</v>
      </c>
      <c r="G171" s="145" t="s">
        <v>143</v>
      </c>
      <c r="H171" s="146">
        <v>1114</v>
      </c>
      <c r="I171" s="147"/>
      <c r="J171" s="147">
        <f>ROUND(I171*H171,2)</f>
        <v>0</v>
      </c>
      <c r="K171" s="144" t="s">
        <v>144</v>
      </c>
      <c r="L171" s="31"/>
      <c r="M171" s="148" t="s">
        <v>1</v>
      </c>
      <c r="N171" s="149" t="s">
        <v>46</v>
      </c>
      <c r="O171" s="150">
        <v>0.308</v>
      </c>
      <c r="P171" s="150">
        <f>O171*H171</f>
        <v>343.11200000000002</v>
      </c>
      <c r="Q171" s="150">
        <v>4.0000000000000003E-5</v>
      </c>
      <c r="R171" s="150">
        <f>Q171*H171</f>
        <v>4.4560000000000002E-2</v>
      </c>
      <c r="S171" s="150">
        <v>0</v>
      </c>
      <c r="T171" s="151">
        <f>S171*H171</f>
        <v>0</v>
      </c>
      <c r="U171" s="30"/>
      <c r="V171" s="30"/>
      <c r="W171" s="30"/>
      <c r="X171" s="30"/>
      <c r="Y171" s="30"/>
      <c r="Z171" s="30"/>
      <c r="AA171" s="30"/>
      <c r="AB171" s="30"/>
      <c r="AC171" s="30"/>
      <c r="AD171" s="30"/>
      <c r="AE171" s="30"/>
      <c r="AR171" s="152" t="s">
        <v>145</v>
      </c>
      <c r="AT171" s="152" t="s">
        <v>140</v>
      </c>
      <c r="AU171" s="152" t="s">
        <v>91</v>
      </c>
      <c r="AY171" s="17" t="s">
        <v>135</v>
      </c>
      <c r="BE171" s="153">
        <f>IF(N171="základní",J171,0)</f>
        <v>0</v>
      </c>
      <c r="BF171" s="153">
        <f>IF(N171="snížená",J171,0)</f>
        <v>0</v>
      </c>
      <c r="BG171" s="153">
        <f>IF(N171="zákl. přenesená",J171,0)</f>
        <v>0</v>
      </c>
      <c r="BH171" s="153">
        <f>IF(N171="sníž. přenesená",J171,0)</f>
        <v>0</v>
      </c>
      <c r="BI171" s="153">
        <f>IF(N171="nulová",J171,0)</f>
        <v>0</v>
      </c>
      <c r="BJ171" s="17" t="s">
        <v>89</v>
      </c>
      <c r="BK171" s="153">
        <f>ROUND(I171*H171,2)</f>
        <v>0</v>
      </c>
      <c r="BL171" s="17" t="s">
        <v>145</v>
      </c>
      <c r="BM171" s="152" t="s">
        <v>212</v>
      </c>
    </row>
    <row r="172" spans="1:65" s="2" customFormat="1" ht="21.75" customHeight="1">
      <c r="A172" s="30"/>
      <c r="B172" s="141"/>
      <c r="C172" s="142" t="s">
        <v>213</v>
      </c>
      <c r="D172" s="142" t="s">
        <v>140</v>
      </c>
      <c r="E172" s="143" t="s">
        <v>214</v>
      </c>
      <c r="F172" s="144" t="s">
        <v>215</v>
      </c>
      <c r="G172" s="145" t="s">
        <v>143</v>
      </c>
      <c r="H172" s="146">
        <v>561.79999999999995</v>
      </c>
      <c r="I172" s="147"/>
      <c r="J172" s="147">
        <f>ROUND(I172*H172,2)</f>
        <v>0</v>
      </c>
      <c r="K172" s="144" t="s">
        <v>144</v>
      </c>
      <c r="L172" s="31"/>
      <c r="M172" s="148" t="s">
        <v>1</v>
      </c>
      <c r="N172" s="149" t="s">
        <v>46</v>
      </c>
      <c r="O172" s="150">
        <v>0.1</v>
      </c>
      <c r="P172" s="150">
        <f>O172*H172</f>
        <v>56.18</v>
      </c>
      <c r="Q172" s="150">
        <v>0</v>
      </c>
      <c r="R172" s="150">
        <f>Q172*H172</f>
        <v>0</v>
      </c>
      <c r="S172" s="150">
        <v>0.01</v>
      </c>
      <c r="T172" s="151">
        <f>S172*H172</f>
        <v>5.6179999999999994</v>
      </c>
      <c r="U172" s="30"/>
      <c r="V172" s="30"/>
      <c r="W172" s="30"/>
      <c r="X172" s="30"/>
      <c r="Y172" s="30"/>
      <c r="Z172" s="30"/>
      <c r="AA172" s="30"/>
      <c r="AB172" s="30"/>
      <c r="AC172" s="30"/>
      <c r="AD172" s="30"/>
      <c r="AE172" s="30"/>
      <c r="AR172" s="152" t="s">
        <v>145</v>
      </c>
      <c r="AT172" s="152" t="s">
        <v>140</v>
      </c>
      <c r="AU172" s="152" t="s">
        <v>91</v>
      </c>
      <c r="AY172" s="17" t="s">
        <v>135</v>
      </c>
      <c r="BE172" s="153">
        <f>IF(N172="základní",J172,0)</f>
        <v>0</v>
      </c>
      <c r="BF172" s="153">
        <f>IF(N172="snížená",J172,0)</f>
        <v>0</v>
      </c>
      <c r="BG172" s="153">
        <f>IF(N172="zákl. přenesená",J172,0)</f>
        <v>0</v>
      </c>
      <c r="BH172" s="153">
        <f>IF(N172="sníž. přenesená",J172,0)</f>
        <v>0</v>
      </c>
      <c r="BI172" s="153">
        <f>IF(N172="nulová",J172,0)</f>
        <v>0</v>
      </c>
      <c r="BJ172" s="17" t="s">
        <v>89</v>
      </c>
      <c r="BK172" s="153">
        <f>ROUND(I172*H172,2)</f>
        <v>0</v>
      </c>
      <c r="BL172" s="17" t="s">
        <v>145</v>
      </c>
      <c r="BM172" s="152" t="s">
        <v>216</v>
      </c>
    </row>
    <row r="173" spans="1:65" s="13" customFormat="1" ht="11.25">
      <c r="B173" s="154"/>
      <c r="D173" s="155" t="s">
        <v>147</v>
      </c>
      <c r="E173" s="156" t="s">
        <v>1</v>
      </c>
      <c r="F173" s="157" t="s">
        <v>148</v>
      </c>
      <c r="H173" s="156" t="s">
        <v>1</v>
      </c>
      <c r="L173" s="154"/>
      <c r="M173" s="158"/>
      <c r="N173" s="159"/>
      <c r="O173" s="159"/>
      <c r="P173" s="159"/>
      <c r="Q173" s="159"/>
      <c r="R173" s="159"/>
      <c r="S173" s="159"/>
      <c r="T173" s="160"/>
      <c r="AT173" s="156" t="s">
        <v>147</v>
      </c>
      <c r="AU173" s="156" t="s">
        <v>91</v>
      </c>
      <c r="AV173" s="13" t="s">
        <v>89</v>
      </c>
      <c r="AW173" s="13" t="s">
        <v>36</v>
      </c>
      <c r="AX173" s="13" t="s">
        <v>81</v>
      </c>
      <c r="AY173" s="156" t="s">
        <v>135</v>
      </c>
    </row>
    <row r="174" spans="1:65" s="14" customFormat="1" ht="11.25">
      <c r="B174" s="161"/>
      <c r="D174" s="155" t="s">
        <v>147</v>
      </c>
      <c r="E174" s="162" t="s">
        <v>1</v>
      </c>
      <c r="F174" s="163" t="s">
        <v>217</v>
      </c>
      <c r="H174" s="164">
        <v>561.79999999999995</v>
      </c>
      <c r="L174" s="161"/>
      <c r="M174" s="165"/>
      <c r="N174" s="166"/>
      <c r="O174" s="166"/>
      <c r="P174" s="166"/>
      <c r="Q174" s="166"/>
      <c r="R174" s="166"/>
      <c r="S174" s="166"/>
      <c r="T174" s="167"/>
      <c r="AT174" s="162" t="s">
        <v>147</v>
      </c>
      <c r="AU174" s="162" t="s">
        <v>91</v>
      </c>
      <c r="AV174" s="14" t="s">
        <v>91</v>
      </c>
      <c r="AW174" s="14" t="s">
        <v>36</v>
      </c>
      <c r="AX174" s="14" t="s">
        <v>81</v>
      </c>
      <c r="AY174" s="162" t="s">
        <v>135</v>
      </c>
    </row>
    <row r="175" spans="1:65" s="15" customFormat="1" ht="11.25">
      <c r="B175" s="168"/>
      <c r="D175" s="155" t="s">
        <v>147</v>
      </c>
      <c r="E175" s="169" t="s">
        <v>1</v>
      </c>
      <c r="F175" s="170" t="s">
        <v>150</v>
      </c>
      <c r="H175" s="171">
        <v>561.79999999999995</v>
      </c>
      <c r="L175" s="168"/>
      <c r="M175" s="172"/>
      <c r="N175" s="173"/>
      <c r="O175" s="173"/>
      <c r="P175" s="173"/>
      <c r="Q175" s="173"/>
      <c r="R175" s="173"/>
      <c r="S175" s="173"/>
      <c r="T175" s="174"/>
      <c r="AT175" s="169" t="s">
        <v>147</v>
      </c>
      <c r="AU175" s="169" t="s">
        <v>91</v>
      </c>
      <c r="AV175" s="15" t="s">
        <v>145</v>
      </c>
      <c r="AW175" s="15" t="s">
        <v>36</v>
      </c>
      <c r="AX175" s="15" t="s">
        <v>89</v>
      </c>
      <c r="AY175" s="169" t="s">
        <v>135</v>
      </c>
    </row>
    <row r="176" spans="1:65" s="2" customFormat="1" ht="21.75" customHeight="1">
      <c r="A176" s="30"/>
      <c r="B176" s="141"/>
      <c r="C176" s="142" t="s">
        <v>218</v>
      </c>
      <c r="D176" s="142" t="s">
        <v>140</v>
      </c>
      <c r="E176" s="143" t="s">
        <v>219</v>
      </c>
      <c r="F176" s="144" t="s">
        <v>220</v>
      </c>
      <c r="G176" s="145" t="s">
        <v>143</v>
      </c>
      <c r="H176" s="146">
        <v>2.68</v>
      </c>
      <c r="I176" s="147"/>
      <c r="J176" s="147">
        <f>ROUND(I176*H176,2)</f>
        <v>0</v>
      </c>
      <c r="K176" s="144" t="s">
        <v>144</v>
      </c>
      <c r="L176" s="31"/>
      <c r="M176" s="148" t="s">
        <v>1</v>
      </c>
      <c r="N176" s="149" t="s">
        <v>46</v>
      </c>
      <c r="O176" s="150">
        <v>0.33</v>
      </c>
      <c r="P176" s="150">
        <f>O176*H176</f>
        <v>0.88440000000000007</v>
      </c>
      <c r="Q176" s="150">
        <v>0</v>
      </c>
      <c r="R176" s="150">
        <f>Q176*H176</f>
        <v>0</v>
      </c>
      <c r="S176" s="150">
        <v>0.05</v>
      </c>
      <c r="T176" s="151">
        <f>S176*H176</f>
        <v>0.13400000000000001</v>
      </c>
      <c r="U176" s="30"/>
      <c r="V176" s="30"/>
      <c r="W176" s="30"/>
      <c r="X176" s="30"/>
      <c r="Y176" s="30"/>
      <c r="Z176" s="30"/>
      <c r="AA176" s="30"/>
      <c r="AB176" s="30"/>
      <c r="AC176" s="30"/>
      <c r="AD176" s="30"/>
      <c r="AE176" s="30"/>
      <c r="AR176" s="152" t="s">
        <v>145</v>
      </c>
      <c r="AT176" s="152" t="s">
        <v>140</v>
      </c>
      <c r="AU176" s="152" t="s">
        <v>91</v>
      </c>
      <c r="AY176" s="17" t="s">
        <v>135</v>
      </c>
      <c r="BE176" s="153">
        <f>IF(N176="základní",J176,0)</f>
        <v>0</v>
      </c>
      <c r="BF176" s="153">
        <f>IF(N176="snížená",J176,0)</f>
        <v>0</v>
      </c>
      <c r="BG176" s="153">
        <f>IF(N176="zákl. přenesená",J176,0)</f>
        <v>0</v>
      </c>
      <c r="BH176" s="153">
        <f>IF(N176="sníž. přenesená",J176,0)</f>
        <v>0</v>
      </c>
      <c r="BI176" s="153">
        <f>IF(N176="nulová",J176,0)</f>
        <v>0</v>
      </c>
      <c r="BJ176" s="17" t="s">
        <v>89</v>
      </c>
      <c r="BK176" s="153">
        <f>ROUND(I176*H176,2)</f>
        <v>0</v>
      </c>
      <c r="BL176" s="17" t="s">
        <v>145</v>
      </c>
      <c r="BM176" s="152" t="s">
        <v>221</v>
      </c>
    </row>
    <row r="177" spans="1:65" s="13" customFormat="1" ht="11.25">
      <c r="B177" s="154"/>
      <c r="D177" s="155" t="s">
        <v>147</v>
      </c>
      <c r="E177" s="156" t="s">
        <v>1</v>
      </c>
      <c r="F177" s="157" t="s">
        <v>148</v>
      </c>
      <c r="H177" s="156" t="s">
        <v>1</v>
      </c>
      <c r="L177" s="154"/>
      <c r="M177" s="158"/>
      <c r="N177" s="159"/>
      <c r="O177" s="159"/>
      <c r="P177" s="159"/>
      <c r="Q177" s="159"/>
      <c r="R177" s="159"/>
      <c r="S177" s="159"/>
      <c r="T177" s="160"/>
      <c r="AT177" s="156" t="s">
        <v>147</v>
      </c>
      <c r="AU177" s="156" t="s">
        <v>91</v>
      </c>
      <c r="AV177" s="13" t="s">
        <v>89</v>
      </c>
      <c r="AW177" s="13" t="s">
        <v>36</v>
      </c>
      <c r="AX177" s="13" t="s">
        <v>81</v>
      </c>
      <c r="AY177" s="156" t="s">
        <v>135</v>
      </c>
    </row>
    <row r="178" spans="1:65" s="14" customFormat="1" ht="11.25">
      <c r="B178" s="161"/>
      <c r="D178" s="155" t="s">
        <v>147</v>
      </c>
      <c r="E178" s="162" t="s">
        <v>1</v>
      </c>
      <c r="F178" s="163" t="s">
        <v>149</v>
      </c>
      <c r="H178" s="164">
        <v>2.68</v>
      </c>
      <c r="L178" s="161"/>
      <c r="M178" s="165"/>
      <c r="N178" s="166"/>
      <c r="O178" s="166"/>
      <c r="P178" s="166"/>
      <c r="Q178" s="166"/>
      <c r="R178" s="166"/>
      <c r="S178" s="166"/>
      <c r="T178" s="167"/>
      <c r="AT178" s="162" t="s">
        <v>147</v>
      </c>
      <c r="AU178" s="162" t="s">
        <v>91</v>
      </c>
      <c r="AV178" s="14" t="s">
        <v>91</v>
      </c>
      <c r="AW178" s="14" t="s">
        <v>36</v>
      </c>
      <c r="AX178" s="14" t="s">
        <v>81</v>
      </c>
      <c r="AY178" s="162" t="s">
        <v>135</v>
      </c>
    </row>
    <row r="179" spans="1:65" s="15" customFormat="1" ht="11.25">
      <c r="B179" s="168"/>
      <c r="D179" s="155" t="s">
        <v>147</v>
      </c>
      <c r="E179" s="169" t="s">
        <v>1</v>
      </c>
      <c r="F179" s="170" t="s">
        <v>150</v>
      </c>
      <c r="H179" s="171">
        <v>2.68</v>
      </c>
      <c r="L179" s="168"/>
      <c r="M179" s="172"/>
      <c r="N179" s="173"/>
      <c r="O179" s="173"/>
      <c r="P179" s="173"/>
      <c r="Q179" s="173"/>
      <c r="R179" s="173"/>
      <c r="S179" s="173"/>
      <c r="T179" s="174"/>
      <c r="AT179" s="169" t="s">
        <v>147</v>
      </c>
      <c r="AU179" s="169" t="s">
        <v>91</v>
      </c>
      <c r="AV179" s="15" t="s">
        <v>145</v>
      </c>
      <c r="AW179" s="15" t="s">
        <v>36</v>
      </c>
      <c r="AX179" s="15" t="s">
        <v>89</v>
      </c>
      <c r="AY179" s="169" t="s">
        <v>135</v>
      </c>
    </row>
    <row r="180" spans="1:65" s="2" customFormat="1" ht="21.75" customHeight="1">
      <c r="A180" s="30"/>
      <c r="B180" s="141"/>
      <c r="C180" s="142" t="s">
        <v>222</v>
      </c>
      <c r="D180" s="142" t="s">
        <v>140</v>
      </c>
      <c r="E180" s="143" t="s">
        <v>223</v>
      </c>
      <c r="F180" s="144" t="s">
        <v>224</v>
      </c>
      <c r="G180" s="145" t="s">
        <v>143</v>
      </c>
      <c r="H180" s="146">
        <v>2454.4989999999998</v>
      </c>
      <c r="I180" s="147"/>
      <c r="J180" s="147">
        <f>ROUND(I180*H180,2)</f>
        <v>0</v>
      </c>
      <c r="K180" s="144" t="s">
        <v>144</v>
      </c>
      <c r="L180" s="31"/>
      <c r="M180" s="148" t="s">
        <v>1</v>
      </c>
      <c r="N180" s="149" t="s">
        <v>46</v>
      </c>
      <c r="O180" s="150">
        <v>0.08</v>
      </c>
      <c r="P180" s="150">
        <f>O180*H180</f>
        <v>196.35991999999999</v>
      </c>
      <c r="Q180" s="150">
        <v>0</v>
      </c>
      <c r="R180" s="150">
        <f>Q180*H180</f>
        <v>0</v>
      </c>
      <c r="S180" s="150">
        <v>0.01</v>
      </c>
      <c r="T180" s="151">
        <f>S180*H180</f>
        <v>24.544989999999999</v>
      </c>
      <c r="U180" s="30"/>
      <c r="V180" s="30"/>
      <c r="W180" s="30"/>
      <c r="X180" s="30"/>
      <c r="Y180" s="30"/>
      <c r="Z180" s="30"/>
      <c r="AA180" s="30"/>
      <c r="AB180" s="30"/>
      <c r="AC180" s="30"/>
      <c r="AD180" s="30"/>
      <c r="AE180" s="30"/>
      <c r="AR180" s="152" t="s">
        <v>145</v>
      </c>
      <c r="AT180" s="152" t="s">
        <v>140</v>
      </c>
      <c r="AU180" s="152" t="s">
        <v>91</v>
      </c>
      <c r="AY180" s="17" t="s">
        <v>135</v>
      </c>
      <c r="BE180" s="153">
        <f>IF(N180="základní",J180,0)</f>
        <v>0</v>
      </c>
      <c r="BF180" s="153">
        <f>IF(N180="snížená",J180,0)</f>
        <v>0</v>
      </c>
      <c r="BG180" s="153">
        <f>IF(N180="zákl. přenesená",J180,0)</f>
        <v>0</v>
      </c>
      <c r="BH180" s="153">
        <f>IF(N180="sníž. přenesená",J180,0)</f>
        <v>0</v>
      </c>
      <c r="BI180" s="153">
        <f>IF(N180="nulová",J180,0)</f>
        <v>0</v>
      </c>
      <c r="BJ180" s="17" t="s">
        <v>89</v>
      </c>
      <c r="BK180" s="153">
        <f>ROUND(I180*H180,2)</f>
        <v>0</v>
      </c>
      <c r="BL180" s="17" t="s">
        <v>145</v>
      </c>
      <c r="BM180" s="152" t="s">
        <v>225</v>
      </c>
    </row>
    <row r="181" spans="1:65" s="13" customFormat="1" ht="11.25">
      <c r="B181" s="154"/>
      <c r="D181" s="155" t="s">
        <v>147</v>
      </c>
      <c r="E181" s="156" t="s">
        <v>1</v>
      </c>
      <c r="F181" s="157" t="s">
        <v>148</v>
      </c>
      <c r="H181" s="156" t="s">
        <v>1</v>
      </c>
      <c r="L181" s="154"/>
      <c r="M181" s="158"/>
      <c r="N181" s="159"/>
      <c r="O181" s="159"/>
      <c r="P181" s="159"/>
      <c r="Q181" s="159"/>
      <c r="R181" s="159"/>
      <c r="S181" s="159"/>
      <c r="T181" s="160"/>
      <c r="AT181" s="156" t="s">
        <v>147</v>
      </c>
      <c r="AU181" s="156" t="s">
        <v>91</v>
      </c>
      <c r="AV181" s="13" t="s">
        <v>89</v>
      </c>
      <c r="AW181" s="13" t="s">
        <v>36</v>
      </c>
      <c r="AX181" s="13" t="s">
        <v>81</v>
      </c>
      <c r="AY181" s="156" t="s">
        <v>135</v>
      </c>
    </row>
    <row r="182" spans="1:65" s="14" customFormat="1" ht="11.25">
      <c r="B182" s="161"/>
      <c r="D182" s="155" t="s">
        <v>147</v>
      </c>
      <c r="E182" s="162" t="s">
        <v>1</v>
      </c>
      <c r="F182" s="163" t="s">
        <v>226</v>
      </c>
      <c r="H182" s="164">
        <v>2454.4989999999998</v>
      </c>
      <c r="L182" s="161"/>
      <c r="M182" s="165"/>
      <c r="N182" s="166"/>
      <c r="O182" s="166"/>
      <c r="P182" s="166"/>
      <c r="Q182" s="166"/>
      <c r="R182" s="166"/>
      <c r="S182" s="166"/>
      <c r="T182" s="167"/>
      <c r="AT182" s="162" t="s">
        <v>147</v>
      </c>
      <c r="AU182" s="162" t="s">
        <v>91</v>
      </c>
      <c r="AV182" s="14" t="s">
        <v>91</v>
      </c>
      <c r="AW182" s="14" t="s">
        <v>36</v>
      </c>
      <c r="AX182" s="14" t="s">
        <v>81</v>
      </c>
      <c r="AY182" s="162" t="s">
        <v>135</v>
      </c>
    </row>
    <row r="183" spans="1:65" s="15" customFormat="1" ht="11.25">
      <c r="B183" s="168"/>
      <c r="D183" s="155" t="s">
        <v>147</v>
      </c>
      <c r="E183" s="169" t="s">
        <v>1</v>
      </c>
      <c r="F183" s="170" t="s">
        <v>150</v>
      </c>
      <c r="H183" s="171">
        <v>2454.4989999999998</v>
      </c>
      <c r="L183" s="168"/>
      <c r="M183" s="172"/>
      <c r="N183" s="173"/>
      <c r="O183" s="173"/>
      <c r="P183" s="173"/>
      <c r="Q183" s="173"/>
      <c r="R183" s="173"/>
      <c r="S183" s="173"/>
      <c r="T183" s="174"/>
      <c r="AT183" s="169" t="s">
        <v>147</v>
      </c>
      <c r="AU183" s="169" t="s">
        <v>91</v>
      </c>
      <c r="AV183" s="15" t="s">
        <v>145</v>
      </c>
      <c r="AW183" s="15" t="s">
        <v>36</v>
      </c>
      <c r="AX183" s="15" t="s">
        <v>89</v>
      </c>
      <c r="AY183" s="169" t="s">
        <v>135</v>
      </c>
    </row>
    <row r="184" spans="1:65" s="2" customFormat="1" ht="16.5" customHeight="1">
      <c r="A184" s="30"/>
      <c r="B184" s="141"/>
      <c r="C184" s="142" t="s">
        <v>227</v>
      </c>
      <c r="D184" s="142" t="s">
        <v>140</v>
      </c>
      <c r="E184" s="143" t="s">
        <v>228</v>
      </c>
      <c r="F184" s="144" t="s">
        <v>229</v>
      </c>
      <c r="G184" s="145" t="s">
        <v>143</v>
      </c>
      <c r="H184" s="146">
        <v>13.16</v>
      </c>
      <c r="I184" s="147"/>
      <c r="J184" s="147">
        <f>ROUND(I184*H184,2)</f>
        <v>0</v>
      </c>
      <c r="K184" s="144" t="s">
        <v>144</v>
      </c>
      <c r="L184" s="31"/>
      <c r="M184" s="148" t="s">
        <v>1</v>
      </c>
      <c r="N184" s="149" t="s">
        <v>46</v>
      </c>
      <c r="O184" s="150">
        <v>0.3</v>
      </c>
      <c r="P184" s="150">
        <f>O184*H184</f>
        <v>3.948</v>
      </c>
      <c r="Q184" s="150">
        <v>0</v>
      </c>
      <c r="R184" s="150">
        <f>Q184*H184</f>
        <v>0</v>
      </c>
      <c r="S184" s="150">
        <v>6.8000000000000005E-2</v>
      </c>
      <c r="T184" s="151">
        <f>S184*H184</f>
        <v>0.89488000000000012</v>
      </c>
      <c r="U184" s="30"/>
      <c r="V184" s="30"/>
      <c r="W184" s="30"/>
      <c r="X184" s="30"/>
      <c r="Y184" s="30"/>
      <c r="Z184" s="30"/>
      <c r="AA184" s="30"/>
      <c r="AB184" s="30"/>
      <c r="AC184" s="30"/>
      <c r="AD184" s="30"/>
      <c r="AE184" s="30"/>
      <c r="AR184" s="152" t="s">
        <v>145</v>
      </c>
      <c r="AT184" s="152" t="s">
        <v>140</v>
      </c>
      <c r="AU184" s="152" t="s">
        <v>91</v>
      </c>
      <c r="AY184" s="17" t="s">
        <v>135</v>
      </c>
      <c r="BE184" s="153">
        <f>IF(N184="základní",J184,0)</f>
        <v>0</v>
      </c>
      <c r="BF184" s="153">
        <f>IF(N184="snížená",J184,0)</f>
        <v>0</v>
      </c>
      <c r="BG184" s="153">
        <f>IF(N184="zákl. přenesená",J184,0)</f>
        <v>0</v>
      </c>
      <c r="BH184" s="153">
        <f>IF(N184="sníž. přenesená",J184,0)</f>
        <v>0</v>
      </c>
      <c r="BI184" s="153">
        <f>IF(N184="nulová",J184,0)</f>
        <v>0</v>
      </c>
      <c r="BJ184" s="17" t="s">
        <v>89</v>
      </c>
      <c r="BK184" s="153">
        <f>ROUND(I184*H184,2)</f>
        <v>0</v>
      </c>
      <c r="BL184" s="17" t="s">
        <v>145</v>
      </c>
      <c r="BM184" s="152" t="s">
        <v>230</v>
      </c>
    </row>
    <row r="185" spans="1:65" s="2" customFormat="1" ht="19.5">
      <c r="A185" s="30"/>
      <c r="B185" s="31"/>
      <c r="C185" s="30"/>
      <c r="D185" s="155" t="s">
        <v>231</v>
      </c>
      <c r="E185" s="30"/>
      <c r="F185" s="175" t="s">
        <v>232</v>
      </c>
      <c r="G185" s="30"/>
      <c r="H185" s="30"/>
      <c r="I185" s="30"/>
      <c r="J185" s="30"/>
      <c r="K185" s="30"/>
      <c r="L185" s="31"/>
      <c r="M185" s="176"/>
      <c r="N185" s="177"/>
      <c r="O185" s="56"/>
      <c r="P185" s="56"/>
      <c r="Q185" s="56"/>
      <c r="R185" s="56"/>
      <c r="S185" s="56"/>
      <c r="T185" s="57"/>
      <c r="U185" s="30"/>
      <c r="V185" s="30"/>
      <c r="W185" s="30"/>
      <c r="X185" s="30"/>
      <c r="Y185" s="30"/>
      <c r="Z185" s="30"/>
      <c r="AA185" s="30"/>
      <c r="AB185" s="30"/>
      <c r="AC185" s="30"/>
      <c r="AD185" s="30"/>
      <c r="AE185" s="30"/>
      <c r="AT185" s="17" t="s">
        <v>231</v>
      </c>
      <c r="AU185" s="17" t="s">
        <v>91</v>
      </c>
    </row>
    <row r="186" spans="1:65" s="13" customFormat="1" ht="11.25">
      <c r="B186" s="154"/>
      <c r="D186" s="155" t="s">
        <v>147</v>
      </c>
      <c r="E186" s="156" t="s">
        <v>1</v>
      </c>
      <c r="F186" s="157" t="s">
        <v>148</v>
      </c>
      <c r="H186" s="156" t="s">
        <v>1</v>
      </c>
      <c r="L186" s="154"/>
      <c r="M186" s="158"/>
      <c r="N186" s="159"/>
      <c r="O186" s="159"/>
      <c r="P186" s="159"/>
      <c r="Q186" s="159"/>
      <c r="R186" s="159"/>
      <c r="S186" s="159"/>
      <c r="T186" s="160"/>
      <c r="AT186" s="156" t="s">
        <v>147</v>
      </c>
      <c r="AU186" s="156" t="s">
        <v>91</v>
      </c>
      <c r="AV186" s="13" t="s">
        <v>89</v>
      </c>
      <c r="AW186" s="13" t="s">
        <v>36</v>
      </c>
      <c r="AX186" s="13" t="s">
        <v>81</v>
      </c>
      <c r="AY186" s="156" t="s">
        <v>135</v>
      </c>
    </row>
    <row r="187" spans="1:65" s="14" customFormat="1" ht="11.25">
      <c r="B187" s="161"/>
      <c r="D187" s="155" t="s">
        <v>147</v>
      </c>
      <c r="E187" s="162" t="s">
        <v>1</v>
      </c>
      <c r="F187" s="163" t="s">
        <v>233</v>
      </c>
      <c r="H187" s="164">
        <v>13.16</v>
      </c>
      <c r="L187" s="161"/>
      <c r="M187" s="165"/>
      <c r="N187" s="166"/>
      <c r="O187" s="166"/>
      <c r="P187" s="166"/>
      <c r="Q187" s="166"/>
      <c r="R187" s="166"/>
      <c r="S187" s="166"/>
      <c r="T187" s="167"/>
      <c r="AT187" s="162" t="s">
        <v>147</v>
      </c>
      <c r="AU187" s="162" t="s">
        <v>91</v>
      </c>
      <c r="AV187" s="14" t="s">
        <v>91</v>
      </c>
      <c r="AW187" s="14" t="s">
        <v>36</v>
      </c>
      <c r="AX187" s="14" t="s">
        <v>81</v>
      </c>
      <c r="AY187" s="162" t="s">
        <v>135</v>
      </c>
    </row>
    <row r="188" spans="1:65" s="15" customFormat="1" ht="11.25">
      <c r="B188" s="168"/>
      <c r="D188" s="155" t="s">
        <v>147</v>
      </c>
      <c r="E188" s="169" t="s">
        <v>1</v>
      </c>
      <c r="F188" s="170" t="s">
        <v>150</v>
      </c>
      <c r="H188" s="171">
        <v>13.16</v>
      </c>
      <c r="L188" s="168"/>
      <c r="M188" s="172"/>
      <c r="N188" s="173"/>
      <c r="O188" s="173"/>
      <c r="P188" s="173"/>
      <c r="Q188" s="173"/>
      <c r="R188" s="173"/>
      <c r="S188" s="173"/>
      <c r="T188" s="174"/>
      <c r="AT188" s="169" t="s">
        <v>147</v>
      </c>
      <c r="AU188" s="169" t="s">
        <v>91</v>
      </c>
      <c r="AV188" s="15" t="s">
        <v>145</v>
      </c>
      <c r="AW188" s="15" t="s">
        <v>36</v>
      </c>
      <c r="AX188" s="15" t="s">
        <v>89</v>
      </c>
      <c r="AY188" s="169" t="s">
        <v>135</v>
      </c>
    </row>
    <row r="189" spans="1:65" s="12" customFormat="1" ht="22.9" customHeight="1">
      <c r="B189" s="129"/>
      <c r="D189" s="130" t="s">
        <v>80</v>
      </c>
      <c r="E189" s="139" t="s">
        <v>234</v>
      </c>
      <c r="F189" s="139" t="s">
        <v>235</v>
      </c>
      <c r="J189" s="140">
        <f>BK189</f>
        <v>0</v>
      </c>
      <c r="L189" s="129"/>
      <c r="M189" s="133"/>
      <c r="N189" s="134"/>
      <c r="O189" s="134"/>
      <c r="P189" s="135">
        <f>SUM(P190:P199)</f>
        <v>183.28584000000001</v>
      </c>
      <c r="Q189" s="134"/>
      <c r="R189" s="135">
        <f>SUM(R190:R199)</f>
        <v>0</v>
      </c>
      <c r="S189" s="134"/>
      <c r="T189" s="136">
        <f>SUM(T190:T199)</f>
        <v>0</v>
      </c>
      <c r="AR189" s="130" t="s">
        <v>89</v>
      </c>
      <c r="AT189" s="137" t="s">
        <v>80</v>
      </c>
      <c r="AU189" s="137" t="s">
        <v>89</v>
      </c>
      <c r="AY189" s="130" t="s">
        <v>135</v>
      </c>
      <c r="BK189" s="138">
        <f>SUM(BK190:BK199)</f>
        <v>0</v>
      </c>
    </row>
    <row r="190" spans="1:65" s="2" customFormat="1" ht="21.75" customHeight="1">
      <c r="A190" s="30"/>
      <c r="B190" s="141"/>
      <c r="C190" s="142" t="s">
        <v>236</v>
      </c>
      <c r="D190" s="142" t="s">
        <v>140</v>
      </c>
      <c r="E190" s="143" t="s">
        <v>237</v>
      </c>
      <c r="F190" s="144" t="s">
        <v>238</v>
      </c>
      <c r="G190" s="145" t="s">
        <v>239</v>
      </c>
      <c r="H190" s="146">
        <v>9.6839999999999993</v>
      </c>
      <c r="I190" s="147"/>
      <c r="J190" s="147">
        <f>ROUND(I190*H190,2)</f>
        <v>0</v>
      </c>
      <c r="K190" s="144" t="s">
        <v>144</v>
      </c>
      <c r="L190" s="31"/>
      <c r="M190" s="148" t="s">
        <v>1</v>
      </c>
      <c r="N190" s="149" t="s">
        <v>46</v>
      </c>
      <c r="O190" s="150">
        <v>3.31</v>
      </c>
      <c r="P190" s="150">
        <f>O190*H190</f>
        <v>32.054040000000001</v>
      </c>
      <c r="Q190" s="150">
        <v>0</v>
      </c>
      <c r="R190" s="150">
        <f>Q190*H190</f>
        <v>0</v>
      </c>
      <c r="S190" s="150">
        <v>0</v>
      </c>
      <c r="T190" s="151">
        <f>S190*H190</f>
        <v>0</v>
      </c>
      <c r="U190" s="30"/>
      <c r="V190" s="30"/>
      <c r="W190" s="30"/>
      <c r="X190" s="30"/>
      <c r="Y190" s="30"/>
      <c r="Z190" s="30"/>
      <c r="AA190" s="30"/>
      <c r="AB190" s="30"/>
      <c r="AC190" s="30"/>
      <c r="AD190" s="30"/>
      <c r="AE190" s="30"/>
      <c r="AR190" s="152" t="s">
        <v>145</v>
      </c>
      <c r="AT190" s="152" t="s">
        <v>140</v>
      </c>
      <c r="AU190" s="152" t="s">
        <v>91</v>
      </c>
      <c r="AY190" s="17" t="s">
        <v>135</v>
      </c>
      <c r="BE190" s="153">
        <f>IF(N190="základní",J190,0)</f>
        <v>0</v>
      </c>
      <c r="BF190" s="153">
        <f>IF(N190="snížená",J190,0)</f>
        <v>0</v>
      </c>
      <c r="BG190" s="153">
        <f>IF(N190="zákl. přenesená",J190,0)</f>
        <v>0</v>
      </c>
      <c r="BH190" s="153">
        <f>IF(N190="sníž. přenesená",J190,0)</f>
        <v>0</v>
      </c>
      <c r="BI190" s="153">
        <f>IF(N190="nulová",J190,0)</f>
        <v>0</v>
      </c>
      <c r="BJ190" s="17" t="s">
        <v>89</v>
      </c>
      <c r="BK190" s="153">
        <f>ROUND(I190*H190,2)</f>
        <v>0</v>
      </c>
      <c r="BL190" s="17" t="s">
        <v>145</v>
      </c>
      <c r="BM190" s="152" t="s">
        <v>240</v>
      </c>
    </row>
    <row r="191" spans="1:65" s="14" customFormat="1" ht="11.25">
      <c r="B191" s="161"/>
      <c r="D191" s="155" t="s">
        <v>147</v>
      </c>
      <c r="F191" s="163" t="s">
        <v>241</v>
      </c>
      <c r="H191" s="164">
        <v>9.6839999999999993</v>
      </c>
      <c r="L191" s="161"/>
      <c r="M191" s="165"/>
      <c r="N191" s="166"/>
      <c r="O191" s="166"/>
      <c r="P191" s="166"/>
      <c r="Q191" s="166"/>
      <c r="R191" s="166"/>
      <c r="S191" s="166"/>
      <c r="T191" s="167"/>
      <c r="AT191" s="162" t="s">
        <v>147</v>
      </c>
      <c r="AU191" s="162" t="s">
        <v>91</v>
      </c>
      <c r="AV191" s="14" t="s">
        <v>91</v>
      </c>
      <c r="AW191" s="14" t="s">
        <v>3</v>
      </c>
      <c r="AX191" s="14" t="s">
        <v>89</v>
      </c>
      <c r="AY191" s="162" t="s">
        <v>135</v>
      </c>
    </row>
    <row r="192" spans="1:65" s="2" customFormat="1" ht="16.5" customHeight="1">
      <c r="A192" s="30"/>
      <c r="B192" s="141"/>
      <c r="C192" s="142" t="s">
        <v>7</v>
      </c>
      <c r="D192" s="142" t="s">
        <v>140</v>
      </c>
      <c r="E192" s="143" t="s">
        <v>242</v>
      </c>
      <c r="F192" s="144" t="s">
        <v>243</v>
      </c>
      <c r="G192" s="145" t="s">
        <v>239</v>
      </c>
      <c r="H192" s="146">
        <v>22.596</v>
      </c>
      <c r="I192" s="147"/>
      <c r="J192" s="147">
        <f>ROUND(I192*H192,2)</f>
        <v>0</v>
      </c>
      <c r="K192" s="144" t="s">
        <v>144</v>
      </c>
      <c r="L192" s="31"/>
      <c r="M192" s="148" t="s">
        <v>1</v>
      </c>
      <c r="N192" s="149" t="s">
        <v>46</v>
      </c>
      <c r="O192" s="150">
        <v>5.46</v>
      </c>
      <c r="P192" s="150">
        <f>O192*H192</f>
        <v>123.37416</v>
      </c>
      <c r="Q192" s="150">
        <v>0</v>
      </c>
      <c r="R192" s="150">
        <f>Q192*H192</f>
        <v>0</v>
      </c>
      <c r="S192" s="150">
        <v>0</v>
      </c>
      <c r="T192" s="151">
        <f>S192*H192</f>
        <v>0</v>
      </c>
      <c r="U192" s="30"/>
      <c r="V192" s="30"/>
      <c r="W192" s="30"/>
      <c r="X192" s="30"/>
      <c r="Y192" s="30"/>
      <c r="Z192" s="30"/>
      <c r="AA192" s="30"/>
      <c r="AB192" s="30"/>
      <c r="AC192" s="30"/>
      <c r="AD192" s="30"/>
      <c r="AE192" s="30"/>
      <c r="AR192" s="152" t="s">
        <v>145</v>
      </c>
      <c r="AT192" s="152" t="s">
        <v>140</v>
      </c>
      <c r="AU192" s="152" t="s">
        <v>91</v>
      </c>
      <c r="AY192" s="17" t="s">
        <v>135</v>
      </c>
      <c r="BE192" s="153">
        <f>IF(N192="základní",J192,0)</f>
        <v>0</v>
      </c>
      <c r="BF192" s="153">
        <f>IF(N192="snížená",J192,0)</f>
        <v>0</v>
      </c>
      <c r="BG192" s="153">
        <f>IF(N192="zákl. přenesená",J192,0)</f>
        <v>0</v>
      </c>
      <c r="BH192" s="153">
        <f>IF(N192="sníž. přenesená",J192,0)</f>
        <v>0</v>
      </c>
      <c r="BI192" s="153">
        <f>IF(N192="nulová",J192,0)</f>
        <v>0</v>
      </c>
      <c r="BJ192" s="17" t="s">
        <v>89</v>
      </c>
      <c r="BK192" s="153">
        <f>ROUND(I192*H192,2)</f>
        <v>0</v>
      </c>
      <c r="BL192" s="17" t="s">
        <v>145</v>
      </c>
      <c r="BM192" s="152" t="s">
        <v>244</v>
      </c>
    </row>
    <row r="193" spans="1:65" s="14" customFormat="1" ht="11.25">
      <c r="B193" s="161"/>
      <c r="D193" s="155" t="s">
        <v>147</v>
      </c>
      <c r="F193" s="163" t="s">
        <v>245</v>
      </c>
      <c r="H193" s="164">
        <v>22.596</v>
      </c>
      <c r="L193" s="161"/>
      <c r="M193" s="165"/>
      <c r="N193" s="166"/>
      <c r="O193" s="166"/>
      <c r="P193" s="166"/>
      <c r="Q193" s="166"/>
      <c r="R193" s="166"/>
      <c r="S193" s="166"/>
      <c r="T193" s="167"/>
      <c r="AT193" s="162" t="s">
        <v>147</v>
      </c>
      <c r="AU193" s="162" t="s">
        <v>91</v>
      </c>
      <c r="AV193" s="14" t="s">
        <v>91</v>
      </c>
      <c r="AW193" s="14" t="s">
        <v>3</v>
      </c>
      <c r="AX193" s="14" t="s">
        <v>89</v>
      </c>
      <c r="AY193" s="162" t="s">
        <v>135</v>
      </c>
    </row>
    <row r="194" spans="1:65" s="2" customFormat="1" ht="16.5" customHeight="1">
      <c r="A194" s="30"/>
      <c r="B194" s="141"/>
      <c r="C194" s="142" t="s">
        <v>246</v>
      </c>
      <c r="D194" s="142" t="s">
        <v>140</v>
      </c>
      <c r="E194" s="143" t="s">
        <v>247</v>
      </c>
      <c r="F194" s="144" t="s">
        <v>248</v>
      </c>
      <c r="G194" s="145" t="s">
        <v>239</v>
      </c>
      <c r="H194" s="146">
        <v>32.28</v>
      </c>
      <c r="I194" s="147"/>
      <c r="J194" s="147">
        <f>ROUND(I194*H194,2)</f>
        <v>0</v>
      </c>
      <c r="K194" s="144" t="s">
        <v>199</v>
      </c>
      <c r="L194" s="31"/>
      <c r="M194" s="148" t="s">
        <v>1</v>
      </c>
      <c r="N194" s="149" t="s">
        <v>46</v>
      </c>
      <c r="O194" s="150">
        <v>0</v>
      </c>
      <c r="P194" s="150">
        <f>O194*H194</f>
        <v>0</v>
      </c>
      <c r="Q194" s="150">
        <v>0</v>
      </c>
      <c r="R194" s="150">
        <f>Q194*H194</f>
        <v>0</v>
      </c>
      <c r="S194" s="150">
        <v>0</v>
      </c>
      <c r="T194" s="151">
        <f>S194*H194</f>
        <v>0</v>
      </c>
      <c r="U194" s="30"/>
      <c r="V194" s="30"/>
      <c r="W194" s="30"/>
      <c r="X194" s="30"/>
      <c r="Y194" s="30"/>
      <c r="Z194" s="30"/>
      <c r="AA194" s="30"/>
      <c r="AB194" s="30"/>
      <c r="AC194" s="30"/>
      <c r="AD194" s="30"/>
      <c r="AE194" s="30"/>
      <c r="AR194" s="152" t="s">
        <v>145</v>
      </c>
      <c r="AT194" s="152" t="s">
        <v>140</v>
      </c>
      <c r="AU194" s="152" t="s">
        <v>91</v>
      </c>
      <c r="AY194" s="17" t="s">
        <v>135</v>
      </c>
      <c r="BE194" s="153">
        <f>IF(N194="základní",J194,0)</f>
        <v>0</v>
      </c>
      <c r="BF194" s="153">
        <f>IF(N194="snížená",J194,0)</f>
        <v>0</v>
      </c>
      <c r="BG194" s="153">
        <f>IF(N194="zákl. přenesená",J194,0)</f>
        <v>0</v>
      </c>
      <c r="BH194" s="153">
        <f>IF(N194="sníž. přenesená",J194,0)</f>
        <v>0</v>
      </c>
      <c r="BI194" s="153">
        <f>IF(N194="nulová",J194,0)</f>
        <v>0</v>
      </c>
      <c r="BJ194" s="17" t="s">
        <v>89</v>
      </c>
      <c r="BK194" s="153">
        <f>ROUND(I194*H194,2)</f>
        <v>0</v>
      </c>
      <c r="BL194" s="17" t="s">
        <v>145</v>
      </c>
      <c r="BM194" s="152" t="s">
        <v>249</v>
      </c>
    </row>
    <row r="195" spans="1:65" s="2" customFormat="1" ht="29.25">
      <c r="A195" s="30"/>
      <c r="B195" s="31"/>
      <c r="C195" s="30"/>
      <c r="D195" s="155" t="s">
        <v>231</v>
      </c>
      <c r="E195" s="30"/>
      <c r="F195" s="175" t="s">
        <v>250</v>
      </c>
      <c r="G195" s="30"/>
      <c r="H195" s="30"/>
      <c r="I195" s="30"/>
      <c r="J195" s="30"/>
      <c r="K195" s="30"/>
      <c r="L195" s="31"/>
      <c r="M195" s="176"/>
      <c r="N195" s="177"/>
      <c r="O195" s="56"/>
      <c r="P195" s="56"/>
      <c r="Q195" s="56"/>
      <c r="R195" s="56"/>
      <c r="S195" s="56"/>
      <c r="T195" s="57"/>
      <c r="U195" s="30"/>
      <c r="V195" s="30"/>
      <c r="W195" s="30"/>
      <c r="X195" s="30"/>
      <c r="Y195" s="30"/>
      <c r="Z195" s="30"/>
      <c r="AA195" s="30"/>
      <c r="AB195" s="30"/>
      <c r="AC195" s="30"/>
      <c r="AD195" s="30"/>
      <c r="AE195" s="30"/>
      <c r="AT195" s="17" t="s">
        <v>231</v>
      </c>
      <c r="AU195" s="17" t="s">
        <v>91</v>
      </c>
    </row>
    <row r="196" spans="1:65" s="2" customFormat="1" ht="16.5" customHeight="1">
      <c r="A196" s="30"/>
      <c r="B196" s="141"/>
      <c r="C196" s="142" t="s">
        <v>251</v>
      </c>
      <c r="D196" s="142" t="s">
        <v>140</v>
      </c>
      <c r="E196" s="143" t="s">
        <v>252</v>
      </c>
      <c r="F196" s="144" t="s">
        <v>253</v>
      </c>
      <c r="G196" s="145" t="s">
        <v>239</v>
      </c>
      <c r="H196" s="146">
        <v>32.28</v>
      </c>
      <c r="I196" s="147"/>
      <c r="J196" s="147">
        <f>ROUND(I196*H196,2)</f>
        <v>0</v>
      </c>
      <c r="K196" s="144" t="s">
        <v>144</v>
      </c>
      <c r="L196" s="31"/>
      <c r="M196" s="148" t="s">
        <v>1</v>
      </c>
      <c r="N196" s="149" t="s">
        <v>46</v>
      </c>
      <c r="O196" s="150">
        <v>0.246</v>
      </c>
      <c r="P196" s="150">
        <f>O196*H196</f>
        <v>7.9408799999999999</v>
      </c>
      <c r="Q196" s="150">
        <v>0</v>
      </c>
      <c r="R196" s="150">
        <f>Q196*H196</f>
        <v>0</v>
      </c>
      <c r="S196" s="150">
        <v>0</v>
      </c>
      <c r="T196" s="151">
        <f>S196*H196</f>
        <v>0</v>
      </c>
      <c r="U196" s="30"/>
      <c r="V196" s="30"/>
      <c r="W196" s="30"/>
      <c r="X196" s="30"/>
      <c r="Y196" s="30"/>
      <c r="Z196" s="30"/>
      <c r="AA196" s="30"/>
      <c r="AB196" s="30"/>
      <c r="AC196" s="30"/>
      <c r="AD196" s="30"/>
      <c r="AE196" s="30"/>
      <c r="AR196" s="152" t="s">
        <v>145</v>
      </c>
      <c r="AT196" s="152" t="s">
        <v>140</v>
      </c>
      <c r="AU196" s="152" t="s">
        <v>91</v>
      </c>
      <c r="AY196" s="17" t="s">
        <v>135</v>
      </c>
      <c r="BE196" s="153">
        <f>IF(N196="základní",J196,0)</f>
        <v>0</v>
      </c>
      <c r="BF196" s="153">
        <f>IF(N196="snížená",J196,0)</f>
        <v>0</v>
      </c>
      <c r="BG196" s="153">
        <f>IF(N196="zákl. přenesená",J196,0)</f>
        <v>0</v>
      </c>
      <c r="BH196" s="153">
        <f>IF(N196="sníž. přenesená",J196,0)</f>
        <v>0</v>
      </c>
      <c r="BI196" s="153">
        <f>IF(N196="nulová",J196,0)</f>
        <v>0</v>
      </c>
      <c r="BJ196" s="17" t="s">
        <v>89</v>
      </c>
      <c r="BK196" s="153">
        <f>ROUND(I196*H196,2)</f>
        <v>0</v>
      </c>
      <c r="BL196" s="17" t="s">
        <v>145</v>
      </c>
      <c r="BM196" s="152" t="s">
        <v>254</v>
      </c>
    </row>
    <row r="197" spans="1:65" s="2" customFormat="1" ht="16.5" customHeight="1">
      <c r="A197" s="30"/>
      <c r="B197" s="141"/>
      <c r="C197" s="142" t="s">
        <v>255</v>
      </c>
      <c r="D197" s="142" t="s">
        <v>140</v>
      </c>
      <c r="E197" s="143" t="s">
        <v>256</v>
      </c>
      <c r="F197" s="144" t="s">
        <v>257</v>
      </c>
      <c r="G197" s="145" t="s">
        <v>239</v>
      </c>
      <c r="H197" s="146">
        <v>645.6</v>
      </c>
      <c r="I197" s="147"/>
      <c r="J197" s="147">
        <f>ROUND(I197*H197,2)</f>
        <v>0</v>
      </c>
      <c r="K197" s="144" t="s">
        <v>144</v>
      </c>
      <c r="L197" s="31"/>
      <c r="M197" s="148" t="s">
        <v>1</v>
      </c>
      <c r="N197" s="149" t="s">
        <v>46</v>
      </c>
      <c r="O197" s="150">
        <v>1.7000000000000001E-2</v>
      </c>
      <c r="P197" s="150">
        <f>O197*H197</f>
        <v>10.975200000000001</v>
      </c>
      <c r="Q197" s="150">
        <v>0</v>
      </c>
      <c r="R197" s="150">
        <f>Q197*H197</f>
        <v>0</v>
      </c>
      <c r="S197" s="150">
        <v>0</v>
      </c>
      <c r="T197" s="151">
        <f>S197*H197</f>
        <v>0</v>
      </c>
      <c r="U197" s="30"/>
      <c r="V197" s="30"/>
      <c r="W197" s="30"/>
      <c r="X197" s="30"/>
      <c r="Y197" s="30"/>
      <c r="Z197" s="30"/>
      <c r="AA197" s="30"/>
      <c r="AB197" s="30"/>
      <c r="AC197" s="30"/>
      <c r="AD197" s="30"/>
      <c r="AE197" s="30"/>
      <c r="AR197" s="152" t="s">
        <v>145</v>
      </c>
      <c r="AT197" s="152" t="s">
        <v>140</v>
      </c>
      <c r="AU197" s="152" t="s">
        <v>91</v>
      </c>
      <c r="AY197" s="17" t="s">
        <v>135</v>
      </c>
      <c r="BE197" s="153">
        <f>IF(N197="základní",J197,0)</f>
        <v>0</v>
      </c>
      <c r="BF197" s="153">
        <f>IF(N197="snížená",J197,0)</f>
        <v>0</v>
      </c>
      <c r="BG197" s="153">
        <f>IF(N197="zákl. přenesená",J197,0)</f>
        <v>0</v>
      </c>
      <c r="BH197" s="153">
        <f>IF(N197="sníž. přenesená",J197,0)</f>
        <v>0</v>
      </c>
      <c r="BI197" s="153">
        <f>IF(N197="nulová",J197,0)</f>
        <v>0</v>
      </c>
      <c r="BJ197" s="17" t="s">
        <v>89</v>
      </c>
      <c r="BK197" s="153">
        <f>ROUND(I197*H197,2)</f>
        <v>0</v>
      </c>
      <c r="BL197" s="17" t="s">
        <v>145</v>
      </c>
      <c r="BM197" s="152" t="s">
        <v>258</v>
      </c>
    </row>
    <row r="198" spans="1:65" s="14" customFormat="1" ht="11.25">
      <c r="B198" s="161"/>
      <c r="D198" s="155" t="s">
        <v>147</v>
      </c>
      <c r="F198" s="163" t="s">
        <v>259</v>
      </c>
      <c r="H198" s="164">
        <v>645.6</v>
      </c>
      <c r="L198" s="161"/>
      <c r="M198" s="165"/>
      <c r="N198" s="166"/>
      <c r="O198" s="166"/>
      <c r="P198" s="166"/>
      <c r="Q198" s="166"/>
      <c r="R198" s="166"/>
      <c r="S198" s="166"/>
      <c r="T198" s="167"/>
      <c r="AT198" s="162" t="s">
        <v>147</v>
      </c>
      <c r="AU198" s="162" t="s">
        <v>91</v>
      </c>
      <c r="AV198" s="14" t="s">
        <v>91</v>
      </c>
      <c r="AW198" s="14" t="s">
        <v>3</v>
      </c>
      <c r="AX198" s="14" t="s">
        <v>89</v>
      </c>
      <c r="AY198" s="162" t="s">
        <v>135</v>
      </c>
    </row>
    <row r="199" spans="1:65" s="2" customFormat="1" ht="16.5" customHeight="1">
      <c r="A199" s="30"/>
      <c r="B199" s="141"/>
      <c r="C199" s="142" t="s">
        <v>260</v>
      </c>
      <c r="D199" s="142" t="s">
        <v>140</v>
      </c>
      <c r="E199" s="143" t="s">
        <v>261</v>
      </c>
      <c r="F199" s="144" t="s">
        <v>262</v>
      </c>
      <c r="G199" s="145" t="s">
        <v>239</v>
      </c>
      <c r="H199" s="146">
        <v>32.28</v>
      </c>
      <c r="I199" s="147"/>
      <c r="J199" s="147">
        <f>ROUND(I199*H199,2)</f>
        <v>0</v>
      </c>
      <c r="K199" s="144" t="s">
        <v>144</v>
      </c>
      <c r="L199" s="31"/>
      <c r="M199" s="148" t="s">
        <v>1</v>
      </c>
      <c r="N199" s="149" t="s">
        <v>46</v>
      </c>
      <c r="O199" s="150">
        <v>0.27700000000000002</v>
      </c>
      <c r="P199" s="150">
        <f>O199*H199</f>
        <v>8.9415600000000008</v>
      </c>
      <c r="Q199" s="150">
        <v>0</v>
      </c>
      <c r="R199" s="150">
        <f>Q199*H199</f>
        <v>0</v>
      </c>
      <c r="S199" s="150">
        <v>0</v>
      </c>
      <c r="T199" s="151">
        <f>S199*H199</f>
        <v>0</v>
      </c>
      <c r="U199" s="30"/>
      <c r="V199" s="30"/>
      <c r="W199" s="30"/>
      <c r="X199" s="30"/>
      <c r="Y199" s="30"/>
      <c r="Z199" s="30"/>
      <c r="AA199" s="30"/>
      <c r="AB199" s="30"/>
      <c r="AC199" s="30"/>
      <c r="AD199" s="30"/>
      <c r="AE199" s="30"/>
      <c r="AR199" s="152" t="s">
        <v>145</v>
      </c>
      <c r="AT199" s="152" t="s">
        <v>140</v>
      </c>
      <c r="AU199" s="152" t="s">
        <v>91</v>
      </c>
      <c r="AY199" s="17" t="s">
        <v>135</v>
      </c>
      <c r="BE199" s="153">
        <f>IF(N199="základní",J199,0)</f>
        <v>0</v>
      </c>
      <c r="BF199" s="153">
        <f>IF(N199="snížená",J199,0)</f>
        <v>0</v>
      </c>
      <c r="BG199" s="153">
        <f>IF(N199="zákl. přenesená",J199,0)</f>
        <v>0</v>
      </c>
      <c r="BH199" s="153">
        <f>IF(N199="sníž. přenesená",J199,0)</f>
        <v>0</v>
      </c>
      <c r="BI199" s="153">
        <f>IF(N199="nulová",J199,0)</f>
        <v>0</v>
      </c>
      <c r="BJ199" s="17" t="s">
        <v>89</v>
      </c>
      <c r="BK199" s="153">
        <f>ROUND(I199*H199,2)</f>
        <v>0</v>
      </c>
      <c r="BL199" s="17" t="s">
        <v>145</v>
      </c>
      <c r="BM199" s="152" t="s">
        <v>263</v>
      </c>
    </row>
    <row r="200" spans="1:65" s="12" customFormat="1" ht="22.9" customHeight="1">
      <c r="B200" s="129"/>
      <c r="D200" s="130" t="s">
        <v>80</v>
      </c>
      <c r="E200" s="139" t="s">
        <v>264</v>
      </c>
      <c r="F200" s="139" t="s">
        <v>265</v>
      </c>
      <c r="J200" s="140">
        <f>BK200</f>
        <v>0</v>
      </c>
      <c r="L200" s="129"/>
      <c r="M200" s="133"/>
      <c r="N200" s="134"/>
      <c r="O200" s="134"/>
      <c r="P200" s="135">
        <f>SUM(P201:P204)</f>
        <v>324.81681200000003</v>
      </c>
      <c r="Q200" s="134"/>
      <c r="R200" s="135">
        <f>SUM(R201:R204)</f>
        <v>0</v>
      </c>
      <c r="S200" s="134"/>
      <c r="T200" s="136">
        <f>SUM(T201:T204)</f>
        <v>0</v>
      </c>
      <c r="AR200" s="130" t="s">
        <v>89</v>
      </c>
      <c r="AT200" s="137" t="s">
        <v>80</v>
      </c>
      <c r="AU200" s="137" t="s">
        <v>89</v>
      </c>
      <c r="AY200" s="130" t="s">
        <v>135</v>
      </c>
      <c r="BK200" s="138">
        <f>SUM(BK201:BK204)</f>
        <v>0</v>
      </c>
    </row>
    <row r="201" spans="1:65" s="2" customFormat="1" ht="16.5" customHeight="1">
      <c r="A201" s="30"/>
      <c r="B201" s="141"/>
      <c r="C201" s="142" t="s">
        <v>266</v>
      </c>
      <c r="D201" s="142" t="s">
        <v>140</v>
      </c>
      <c r="E201" s="143" t="s">
        <v>267</v>
      </c>
      <c r="F201" s="144" t="s">
        <v>268</v>
      </c>
      <c r="G201" s="145" t="s">
        <v>239</v>
      </c>
      <c r="H201" s="146">
        <v>24.126999999999999</v>
      </c>
      <c r="I201" s="147"/>
      <c r="J201" s="147">
        <f>ROUND(I201*H201,2)</f>
        <v>0</v>
      </c>
      <c r="K201" s="144" t="s">
        <v>144</v>
      </c>
      <c r="L201" s="31"/>
      <c r="M201" s="148" t="s">
        <v>1</v>
      </c>
      <c r="N201" s="149" t="s">
        <v>46</v>
      </c>
      <c r="O201" s="150">
        <v>2.7759999999999998</v>
      </c>
      <c r="P201" s="150">
        <f>O201*H201</f>
        <v>66.976551999999998</v>
      </c>
      <c r="Q201" s="150">
        <v>0</v>
      </c>
      <c r="R201" s="150">
        <f>Q201*H201</f>
        <v>0</v>
      </c>
      <c r="S201" s="150">
        <v>0</v>
      </c>
      <c r="T201" s="151">
        <f>S201*H201</f>
        <v>0</v>
      </c>
      <c r="U201" s="30"/>
      <c r="V201" s="30"/>
      <c r="W201" s="30"/>
      <c r="X201" s="30"/>
      <c r="Y201" s="30"/>
      <c r="Z201" s="30"/>
      <c r="AA201" s="30"/>
      <c r="AB201" s="30"/>
      <c r="AC201" s="30"/>
      <c r="AD201" s="30"/>
      <c r="AE201" s="30"/>
      <c r="AR201" s="152" t="s">
        <v>145</v>
      </c>
      <c r="AT201" s="152" t="s">
        <v>140</v>
      </c>
      <c r="AU201" s="152" t="s">
        <v>91</v>
      </c>
      <c r="AY201" s="17" t="s">
        <v>135</v>
      </c>
      <c r="BE201" s="153">
        <f>IF(N201="základní",J201,0)</f>
        <v>0</v>
      </c>
      <c r="BF201" s="153">
        <f>IF(N201="snížená",J201,0)</f>
        <v>0</v>
      </c>
      <c r="BG201" s="153">
        <f>IF(N201="zákl. přenesená",J201,0)</f>
        <v>0</v>
      </c>
      <c r="BH201" s="153">
        <f>IF(N201="sníž. přenesená",J201,0)</f>
        <v>0</v>
      </c>
      <c r="BI201" s="153">
        <f>IF(N201="nulová",J201,0)</f>
        <v>0</v>
      </c>
      <c r="BJ201" s="17" t="s">
        <v>89</v>
      </c>
      <c r="BK201" s="153">
        <f>ROUND(I201*H201,2)</f>
        <v>0</v>
      </c>
      <c r="BL201" s="17" t="s">
        <v>145</v>
      </c>
      <c r="BM201" s="152" t="s">
        <v>269</v>
      </c>
    </row>
    <row r="202" spans="1:65" s="14" customFormat="1" ht="11.25">
      <c r="B202" s="161"/>
      <c r="D202" s="155" t="s">
        <v>147</v>
      </c>
      <c r="F202" s="163" t="s">
        <v>270</v>
      </c>
      <c r="H202" s="164">
        <v>24.126999999999999</v>
      </c>
      <c r="L202" s="161"/>
      <c r="M202" s="165"/>
      <c r="N202" s="166"/>
      <c r="O202" s="166"/>
      <c r="P202" s="166"/>
      <c r="Q202" s="166"/>
      <c r="R202" s="166"/>
      <c r="S202" s="166"/>
      <c r="T202" s="167"/>
      <c r="AT202" s="162" t="s">
        <v>147</v>
      </c>
      <c r="AU202" s="162" t="s">
        <v>91</v>
      </c>
      <c r="AV202" s="14" t="s">
        <v>91</v>
      </c>
      <c r="AW202" s="14" t="s">
        <v>3</v>
      </c>
      <c r="AX202" s="14" t="s">
        <v>89</v>
      </c>
      <c r="AY202" s="162" t="s">
        <v>135</v>
      </c>
    </row>
    <row r="203" spans="1:65" s="2" customFormat="1" ht="16.5" customHeight="1">
      <c r="A203" s="30"/>
      <c r="B203" s="141"/>
      <c r="C203" s="142" t="s">
        <v>271</v>
      </c>
      <c r="D203" s="142" t="s">
        <v>140</v>
      </c>
      <c r="E203" s="143" t="s">
        <v>272</v>
      </c>
      <c r="F203" s="144" t="s">
        <v>273</v>
      </c>
      <c r="G203" s="145" t="s">
        <v>239</v>
      </c>
      <c r="H203" s="146">
        <v>56.296999999999997</v>
      </c>
      <c r="I203" s="147"/>
      <c r="J203" s="147">
        <f>ROUND(I203*H203,2)</f>
        <v>0</v>
      </c>
      <c r="K203" s="144" t="s">
        <v>144</v>
      </c>
      <c r="L203" s="31"/>
      <c r="M203" s="148" t="s">
        <v>1</v>
      </c>
      <c r="N203" s="149" t="s">
        <v>46</v>
      </c>
      <c r="O203" s="150">
        <v>4.58</v>
      </c>
      <c r="P203" s="150">
        <f>O203*H203</f>
        <v>257.84026</v>
      </c>
      <c r="Q203" s="150">
        <v>0</v>
      </c>
      <c r="R203" s="150">
        <f>Q203*H203</f>
        <v>0</v>
      </c>
      <c r="S203" s="150">
        <v>0</v>
      </c>
      <c r="T203" s="151">
        <f>S203*H203</f>
        <v>0</v>
      </c>
      <c r="U203" s="30"/>
      <c r="V203" s="30"/>
      <c r="W203" s="30"/>
      <c r="X203" s="30"/>
      <c r="Y203" s="30"/>
      <c r="Z203" s="30"/>
      <c r="AA203" s="30"/>
      <c r="AB203" s="30"/>
      <c r="AC203" s="30"/>
      <c r="AD203" s="30"/>
      <c r="AE203" s="30"/>
      <c r="AR203" s="152" t="s">
        <v>145</v>
      </c>
      <c r="AT203" s="152" t="s">
        <v>140</v>
      </c>
      <c r="AU203" s="152" t="s">
        <v>91</v>
      </c>
      <c r="AY203" s="17" t="s">
        <v>135</v>
      </c>
      <c r="BE203" s="153">
        <f>IF(N203="základní",J203,0)</f>
        <v>0</v>
      </c>
      <c r="BF203" s="153">
        <f>IF(N203="snížená",J203,0)</f>
        <v>0</v>
      </c>
      <c r="BG203" s="153">
        <f>IF(N203="zákl. přenesená",J203,0)</f>
        <v>0</v>
      </c>
      <c r="BH203" s="153">
        <f>IF(N203="sníž. přenesená",J203,0)</f>
        <v>0</v>
      </c>
      <c r="BI203" s="153">
        <f>IF(N203="nulová",J203,0)</f>
        <v>0</v>
      </c>
      <c r="BJ203" s="17" t="s">
        <v>89</v>
      </c>
      <c r="BK203" s="153">
        <f>ROUND(I203*H203,2)</f>
        <v>0</v>
      </c>
      <c r="BL203" s="17" t="s">
        <v>145</v>
      </c>
      <c r="BM203" s="152" t="s">
        <v>274</v>
      </c>
    </row>
    <row r="204" spans="1:65" s="14" customFormat="1" ht="11.25">
      <c r="B204" s="161"/>
      <c r="D204" s="155" t="s">
        <v>147</v>
      </c>
      <c r="F204" s="163" t="s">
        <v>275</v>
      </c>
      <c r="H204" s="164">
        <v>56.296999999999997</v>
      </c>
      <c r="L204" s="161"/>
      <c r="M204" s="165"/>
      <c r="N204" s="166"/>
      <c r="O204" s="166"/>
      <c r="P204" s="166"/>
      <c r="Q204" s="166"/>
      <c r="R204" s="166"/>
      <c r="S204" s="166"/>
      <c r="T204" s="167"/>
      <c r="AT204" s="162" t="s">
        <v>147</v>
      </c>
      <c r="AU204" s="162" t="s">
        <v>91</v>
      </c>
      <c r="AV204" s="14" t="s">
        <v>91</v>
      </c>
      <c r="AW204" s="14" t="s">
        <v>3</v>
      </c>
      <c r="AX204" s="14" t="s">
        <v>89</v>
      </c>
      <c r="AY204" s="162" t="s">
        <v>135</v>
      </c>
    </row>
    <row r="205" spans="1:65" s="12" customFormat="1" ht="25.9" customHeight="1">
      <c r="B205" s="129"/>
      <c r="D205" s="130" t="s">
        <v>80</v>
      </c>
      <c r="E205" s="131" t="s">
        <v>276</v>
      </c>
      <c r="F205" s="131" t="s">
        <v>277</v>
      </c>
      <c r="J205" s="132">
        <f>BK205</f>
        <v>0</v>
      </c>
      <c r="L205" s="129"/>
      <c r="M205" s="133"/>
      <c r="N205" s="134"/>
      <c r="O205" s="134"/>
      <c r="P205" s="135">
        <f>P206+P210+P220+P243+P270</f>
        <v>1050.043684</v>
      </c>
      <c r="Q205" s="134"/>
      <c r="R205" s="135">
        <f>R206+R210+R220+R243+R270</f>
        <v>10.674434460000001</v>
      </c>
      <c r="S205" s="134"/>
      <c r="T205" s="136">
        <f>T206+T210+T220+T243+T270</f>
        <v>1.08832079</v>
      </c>
      <c r="AR205" s="130" t="s">
        <v>91</v>
      </c>
      <c r="AT205" s="137" t="s">
        <v>80</v>
      </c>
      <c r="AU205" s="137" t="s">
        <v>81</v>
      </c>
      <c r="AY205" s="130" t="s">
        <v>135</v>
      </c>
      <c r="BK205" s="138">
        <f>BK206+BK210+BK220+BK243+BK270</f>
        <v>0</v>
      </c>
    </row>
    <row r="206" spans="1:65" s="12" customFormat="1" ht="22.9" customHeight="1">
      <c r="B206" s="129"/>
      <c r="D206" s="130" t="s">
        <v>80</v>
      </c>
      <c r="E206" s="139" t="s">
        <v>278</v>
      </c>
      <c r="F206" s="139" t="s">
        <v>279</v>
      </c>
      <c r="J206" s="140">
        <f>BK206</f>
        <v>0</v>
      </c>
      <c r="L206" s="129"/>
      <c r="M206" s="133"/>
      <c r="N206" s="134"/>
      <c r="O206" s="134"/>
      <c r="P206" s="135">
        <f>SUM(P207:P209)</f>
        <v>2.54</v>
      </c>
      <c r="Q206" s="134"/>
      <c r="R206" s="135">
        <f>SUM(R207:R209)</f>
        <v>3.65E-3</v>
      </c>
      <c r="S206" s="134"/>
      <c r="T206" s="136">
        <f>SUM(T207:T209)</f>
        <v>0</v>
      </c>
      <c r="AR206" s="130" t="s">
        <v>91</v>
      </c>
      <c r="AT206" s="137" t="s">
        <v>80</v>
      </c>
      <c r="AU206" s="137" t="s">
        <v>89</v>
      </c>
      <c r="AY206" s="130" t="s">
        <v>135</v>
      </c>
      <c r="BK206" s="138">
        <f>SUM(BK207:BK209)</f>
        <v>0</v>
      </c>
    </row>
    <row r="207" spans="1:65" s="2" customFormat="1" ht="16.5" customHeight="1">
      <c r="A207" s="30"/>
      <c r="B207" s="141"/>
      <c r="C207" s="142" t="s">
        <v>280</v>
      </c>
      <c r="D207" s="142" t="s">
        <v>140</v>
      </c>
      <c r="E207" s="143" t="s">
        <v>281</v>
      </c>
      <c r="F207" s="144" t="s">
        <v>282</v>
      </c>
      <c r="G207" s="145" t="s">
        <v>283</v>
      </c>
      <c r="H207" s="146">
        <v>1</v>
      </c>
      <c r="I207" s="147"/>
      <c r="J207" s="147">
        <f>ROUND(I207*H207,2)</f>
        <v>0</v>
      </c>
      <c r="K207" s="144" t="s">
        <v>144</v>
      </c>
      <c r="L207" s="31"/>
      <c r="M207" s="148" t="s">
        <v>1</v>
      </c>
      <c r="N207" s="149" t="s">
        <v>46</v>
      </c>
      <c r="O207" s="150">
        <v>2.54</v>
      </c>
      <c r="P207" s="150">
        <f>O207*H207</f>
        <v>2.54</v>
      </c>
      <c r="Q207" s="150">
        <v>1.4999999999999999E-4</v>
      </c>
      <c r="R207" s="150">
        <f>Q207*H207</f>
        <v>1.4999999999999999E-4</v>
      </c>
      <c r="S207" s="150">
        <v>0</v>
      </c>
      <c r="T207" s="151">
        <f>S207*H207</f>
        <v>0</v>
      </c>
      <c r="U207" s="30"/>
      <c r="V207" s="30"/>
      <c r="W207" s="30"/>
      <c r="X207" s="30"/>
      <c r="Y207" s="30"/>
      <c r="Z207" s="30"/>
      <c r="AA207" s="30"/>
      <c r="AB207" s="30"/>
      <c r="AC207" s="30"/>
      <c r="AD207" s="30"/>
      <c r="AE207" s="30"/>
      <c r="AR207" s="152" t="s">
        <v>213</v>
      </c>
      <c r="AT207" s="152" t="s">
        <v>140</v>
      </c>
      <c r="AU207" s="152" t="s">
        <v>91</v>
      </c>
      <c r="AY207" s="17" t="s">
        <v>135</v>
      </c>
      <c r="BE207" s="153">
        <f>IF(N207="základní",J207,0)</f>
        <v>0</v>
      </c>
      <c r="BF207" s="153">
        <f>IF(N207="snížená",J207,0)</f>
        <v>0</v>
      </c>
      <c r="BG207" s="153">
        <f>IF(N207="zákl. přenesená",J207,0)</f>
        <v>0</v>
      </c>
      <c r="BH207" s="153">
        <f>IF(N207="sníž. přenesená",J207,0)</f>
        <v>0</v>
      </c>
      <c r="BI207" s="153">
        <f>IF(N207="nulová",J207,0)</f>
        <v>0</v>
      </c>
      <c r="BJ207" s="17" t="s">
        <v>89</v>
      </c>
      <c r="BK207" s="153">
        <f>ROUND(I207*H207,2)</f>
        <v>0</v>
      </c>
      <c r="BL207" s="17" t="s">
        <v>213</v>
      </c>
      <c r="BM207" s="152" t="s">
        <v>284</v>
      </c>
    </row>
    <row r="208" spans="1:65" s="2" customFormat="1" ht="16.5" customHeight="1">
      <c r="A208" s="30"/>
      <c r="B208" s="141"/>
      <c r="C208" s="178" t="s">
        <v>285</v>
      </c>
      <c r="D208" s="178" t="s">
        <v>286</v>
      </c>
      <c r="E208" s="179" t="s">
        <v>287</v>
      </c>
      <c r="F208" s="180" t="s">
        <v>288</v>
      </c>
      <c r="G208" s="181" t="s">
        <v>283</v>
      </c>
      <c r="H208" s="182">
        <v>1</v>
      </c>
      <c r="I208" s="183"/>
      <c r="J208" s="183">
        <f>ROUND(I208*H208,2)</f>
        <v>0</v>
      </c>
      <c r="K208" s="180" t="s">
        <v>199</v>
      </c>
      <c r="L208" s="184"/>
      <c r="M208" s="185" t="s">
        <v>1</v>
      </c>
      <c r="N208" s="186" t="s">
        <v>46</v>
      </c>
      <c r="O208" s="150">
        <v>0</v>
      </c>
      <c r="P208" s="150">
        <f>O208*H208</f>
        <v>0</v>
      </c>
      <c r="Q208" s="150">
        <v>3.5000000000000001E-3</v>
      </c>
      <c r="R208" s="150">
        <f>Q208*H208</f>
        <v>3.5000000000000001E-3</v>
      </c>
      <c r="S208" s="150">
        <v>0</v>
      </c>
      <c r="T208" s="151">
        <f>S208*H208</f>
        <v>0</v>
      </c>
      <c r="U208" s="30"/>
      <c r="V208" s="30"/>
      <c r="W208" s="30"/>
      <c r="X208" s="30"/>
      <c r="Y208" s="30"/>
      <c r="Z208" s="30"/>
      <c r="AA208" s="30"/>
      <c r="AB208" s="30"/>
      <c r="AC208" s="30"/>
      <c r="AD208" s="30"/>
      <c r="AE208" s="30"/>
      <c r="AR208" s="152" t="s">
        <v>289</v>
      </c>
      <c r="AT208" s="152" t="s">
        <v>286</v>
      </c>
      <c r="AU208" s="152" t="s">
        <v>91</v>
      </c>
      <c r="AY208" s="17" t="s">
        <v>135</v>
      </c>
      <c r="BE208" s="153">
        <f>IF(N208="základní",J208,0)</f>
        <v>0</v>
      </c>
      <c r="BF208" s="153">
        <f>IF(N208="snížená",J208,0)</f>
        <v>0</v>
      </c>
      <c r="BG208" s="153">
        <f>IF(N208="zákl. přenesená",J208,0)</f>
        <v>0</v>
      </c>
      <c r="BH208" s="153">
        <f>IF(N208="sníž. přenesená",J208,0)</f>
        <v>0</v>
      </c>
      <c r="BI208" s="153">
        <f>IF(N208="nulová",J208,0)</f>
        <v>0</v>
      </c>
      <c r="BJ208" s="17" t="s">
        <v>89</v>
      </c>
      <c r="BK208" s="153">
        <f>ROUND(I208*H208,2)</f>
        <v>0</v>
      </c>
      <c r="BL208" s="17" t="s">
        <v>213</v>
      </c>
      <c r="BM208" s="152" t="s">
        <v>290</v>
      </c>
    </row>
    <row r="209" spans="1:65" s="2" customFormat="1" ht="16.5" customHeight="1">
      <c r="A209" s="30"/>
      <c r="B209" s="141"/>
      <c r="C209" s="142" t="s">
        <v>291</v>
      </c>
      <c r="D209" s="142" t="s">
        <v>140</v>
      </c>
      <c r="E209" s="143" t="s">
        <v>292</v>
      </c>
      <c r="F209" s="144" t="s">
        <v>293</v>
      </c>
      <c r="G209" s="145" t="s">
        <v>294</v>
      </c>
      <c r="H209" s="146">
        <v>90</v>
      </c>
      <c r="I209" s="147"/>
      <c r="J209" s="147">
        <f>ROUND(I209*H209,2)</f>
        <v>0</v>
      </c>
      <c r="K209" s="144" t="s">
        <v>144</v>
      </c>
      <c r="L209" s="31"/>
      <c r="M209" s="148" t="s">
        <v>1</v>
      </c>
      <c r="N209" s="149" t="s">
        <v>46</v>
      </c>
      <c r="O209" s="150">
        <v>0</v>
      </c>
      <c r="P209" s="150">
        <f>O209*H209</f>
        <v>0</v>
      </c>
      <c r="Q209" s="150">
        <v>0</v>
      </c>
      <c r="R209" s="150">
        <f>Q209*H209</f>
        <v>0</v>
      </c>
      <c r="S209" s="150">
        <v>0</v>
      </c>
      <c r="T209" s="151">
        <f>S209*H209</f>
        <v>0</v>
      </c>
      <c r="U209" s="30"/>
      <c r="V209" s="30"/>
      <c r="W209" s="30"/>
      <c r="X209" s="30"/>
      <c r="Y209" s="30"/>
      <c r="Z209" s="30"/>
      <c r="AA209" s="30"/>
      <c r="AB209" s="30"/>
      <c r="AC209" s="30"/>
      <c r="AD209" s="30"/>
      <c r="AE209" s="30"/>
      <c r="AR209" s="152" t="s">
        <v>213</v>
      </c>
      <c r="AT209" s="152" t="s">
        <v>140</v>
      </c>
      <c r="AU209" s="152" t="s">
        <v>91</v>
      </c>
      <c r="AY209" s="17" t="s">
        <v>135</v>
      </c>
      <c r="BE209" s="153">
        <f>IF(N209="základní",J209,0)</f>
        <v>0</v>
      </c>
      <c r="BF209" s="153">
        <f>IF(N209="snížená",J209,0)</f>
        <v>0</v>
      </c>
      <c r="BG209" s="153">
        <f>IF(N209="zákl. přenesená",J209,0)</f>
        <v>0</v>
      </c>
      <c r="BH209" s="153">
        <f>IF(N209="sníž. přenesená",J209,0)</f>
        <v>0</v>
      </c>
      <c r="BI209" s="153">
        <f>IF(N209="nulová",J209,0)</f>
        <v>0</v>
      </c>
      <c r="BJ209" s="17" t="s">
        <v>89</v>
      </c>
      <c r="BK209" s="153">
        <f>ROUND(I209*H209,2)</f>
        <v>0</v>
      </c>
      <c r="BL209" s="17" t="s">
        <v>213</v>
      </c>
      <c r="BM209" s="152" t="s">
        <v>295</v>
      </c>
    </row>
    <row r="210" spans="1:65" s="12" customFormat="1" ht="22.9" customHeight="1">
      <c r="B210" s="129"/>
      <c r="D210" s="130" t="s">
        <v>80</v>
      </c>
      <c r="E210" s="139" t="s">
        <v>296</v>
      </c>
      <c r="F210" s="139" t="s">
        <v>297</v>
      </c>
      <c r="J210" s="140">
        <f>BK210</f>
        <v>0</v>
      </c>
      <c r="L210" s="129"/>
      <c r="M210" s="133"/>
      <c r="N210" s="134"/>
      <c r="O210" s="134"/>
      <c r="P210" s="135">
        <f>SUM(P211:P219)</f>
        <v>3.952</v>
      </c>
      <c r="Q210" s="134"/>
      <c r="R210" s="135">
        <f>SUM(R211:R219)</f>
        <v>4.4510000000000001E-2</v>
      </c>
      <c r="S210" s="134"/>
      <c r="T210" s="136">
        <f>SUM(T211:T219)</f>
        <v>3.9650000000000005E-2</v>
      </c>
      <c r="AR210" s="130" t="s">
        <v>91</v>
      </c>
      <c r="AT210" s="137" t="s">
        <v>80</v>
      </c>
      <c r="AU210" s="137" t="s">
        <v>89</v>
      </c>
      <c r="AY210" s="130" t="s">
        <v>135</v>
      </c>
      <c r="BK210" s="138">
        <f>SUM(BK211:BK219)</f>
        <v>0</v>
      </c>
    </row>
    <row r="211" spans="1:65" s="2" customFormat="1" ht="16.5" customHeight="1">
      <c r="A211" s="30"/>
      <c r="B211" s="141"/>
      <c r="C211" s="142" t="s">
        <v>298</v>
      </c>
      <c r="D211" s="142" t="s">
        <v>140</v>
      </c>
      <c r="E211" s="143" t="s">
        <v>299</v>
      </c>
      <c r="F211" s="144" t="s">
        <v>300</v>
      </c>
      <c r="G211" s="145" t="s">
        <v>301</v>
      </c>
      <c r="H211" s="146">
        <v>1</v>
      </c>
      <c r="I211" s="147"/>
      <c r="J211" s="147">
        <f t="shared" ref="J211:J219" si="0">ROUND(I211*H211,2)</f>
        <v>0</v>
      </c>
      <c r="K211" s="144" t="s">
        <v>144</v>
      </c>
      <c r="L211" s="31"/>
      <c r="M211" s="148" t="s">
        <v>1</v>
      </c>
      <c r="N211" s="149" t="s">
        <v>46</v>
      </c>
      <c r="O211" s="150">
        <v>0.54800000000000004</v>
      </c>
      <c r="P211" s="150">
        <f t="shared" ref="P211:P219" si="1">O211*H211</f>
        <v>0.54800000000000004</v>
      </c>
      <c r="Q211" s="150">
        <v>0</v>
      </c>
      <c r="R211" s="150">
        <f t="shared" ref="R211:R219" si="2">Q211*H211</f>
        <v>0</v>
      </c>
      <c r="S211" s="150">
        <v>1.933E-2</v>
      </c>
      <c r="T211" s="151">
        <f t="shared" ref="T211:T219" si="3">S211*H211</f>
        <v>1.933E-2</v>
      </c>
      <c r="U211" s="30"/>
      <c r="V211" s="30"/>
      <c r="W211" s="30"/>
      <c r="X211" s="30"/>
      <c r="Y211" s="30"/>
      <c r="Z211" s="30"/>
      <c r="AA211" s="30"/>
      <c r="AB211" s="30"/>
      <c r="AC211" s="30"/>
      <c r="AD211" s="30"/>
      <c r="AE211" s="30"/>
      <c r="AR211" s="152" t="s">
        <v>213</v>
      </c>
      <c r="AT211" s="152" t="s">
        <v>140</v>
      </c>
      <c r="AU211" s="152" t="s">
        <v>91</v>
      </c>
      <c r="AY211" s="17" t="s">
        <v>135</v>
      </c>
      <c r="BE211" s="153">
        <f t="shared" ref="BE211:BE219" si="4">IF(N211="základní",J211,0)</f>
        <v>0</v>
      </c>
      <c r="BF211" s="153">
        <f t="shared" ref="BF211:BF219" si="5">IF(N211="snížená",J211,0)</f>
        <v>0</v>
      </c>
      <c r="BG211" s="153">
        <f t="shared" ref="BG211:BG219" si="6">IF(N211="zákl. přenesená",J211,0)</f>
        <v>0</v>
      </c>
      <c r="BH211" s="153">
        <f t="shared" ref="BH211:BH219" si="7">IF(N211="sníž. přenesená",J211,0)</f>
        <v>0</v>
      </c>
      <c r="BI211" s="153">
        <f t="shared" ref="BI211:BI219" si="8">IF(N211="nulová",J211,0)</f>
        <v>0</v>
      </c>
      <c r="BJ211" s="17" t="s">
        <v>89</v>
      </c>
      <c r="BK211" s="153">
        <f t="shared" ref="BK211:BK219" si="9">ROUND(I211*H211,2)</f>
        <v>0</v>
      </c>
      <c r="BL211" s="17" t="s">
        <v>213</v>
      </c>
      <c r="BM211" s="152" t="s">
        <v>302</v>
      </c>
    </row>
    <row r="212" spans="1:65" s="2" customFormat="1" ht="16.5" customHeight="1">
      <c r="A212" s="30"/>
      <c r="B212" s="141"/>
      <c r="C212" s="142" t="s">
        <v>289</v>
      </c>
      <c r="D212" s="142" t="s">
        <v>140</v>
      </c>
      <c r="E212" s="143" t="s">
        <v>303</v>
      </c>
      <c r="F212" s="144" t="s">
        <v>304</v>
      </c>
      <c r="G212" s="145" t="s">
        <v>301</v>
      </c>
      <c r="H212" s="146">
        <v>1</v>
      </c>
      <c r="I212" s="147"/>
      <c r="J212" s="147">
        <f t="shared" si="0"/>
        <v>0</v>
      </c>
      <c r="K212" s="144" t="s">
        <v>144</v>
      </c>
      <c r="L212" s="31"/>
      <c r="M212" s="148" t="s">
        <v>1</v>
      </c>
      <c r="N212" s="149" t="s">
        <v>46</v>
      </c>
      <c r="O212" s="150">
        <v>1.4</v>
      </c>
      <c r="P212" s="150">
        <f t="shared" si="1"/>
        <v>1.4</v>
      </c>
      <c r="Q212" s="150">
        <v>2.894E-2</v>
      </c>
      <c r="R212" s="150">
        <f t="shared" si="2"/>
        <v>2.894E-2</v>
      </c>
      <c r="S212" s="150">
        <v>0</v>
      </c>
      <c r="T212" s="151">
        <f t="shared" si="3"/>
        <v>0</v>
      </c>
      <c r="U212" s="30"/>
      <c r="V212" s="30"/>
      <c r="W212" s="30"/>
      <c r="X212" s="30"/>
      <c r="Y212" s="30"/>
      <c r="Z212" s="30"/>
      <c r="AA212" s="30"/>
      <c r="AB212" s="30"/>
      <c r="AC212" s="30"/>
      <c r="AD212" s="30"/>
      <c r="AE212" s="30"/>
      <c r="AR212" s="152" t="s">
        <v>213</v>
      </c>
      <c r="AT212" s="152" t="s">
        <v>140</v>
      </c>
      <c r="AU212" s="152" t="s">
        <v>91</v>
      </c>
      <c r="AY212" s="17" t="s">
        <v>135</v>
      </c>
      <c r="BE212" s="153">
        <f t="shared" si="4"/>
        <v>0</v>
      </c>
      <c r="BF212" s="153">
        <f t="shared" si="5"/>
        <v>0</v>
      </c>
      <c r="BG212" s="153">
        <f t="shared" si="6"/>
        <v>0</v>
      </c>
      <c r="BH212" s="153">
        <f t="shared" si="7"/>
        <v>0</v>
      </c>
      <c r="BI212" s="153">
        <f t="shared" si="8"/>
        <v>0</v>
      </c>
      <c r="BJ212" s="17" t="s">
        <v>89</v>
      </c>
      <c r="BK212" s="153">
        <f t="shared" si="9"/>
        <v>0</v>
      </c>
      <c r="BL212" s="17" t="s">
        <v>213</v>
      </c>
      <c r="BM212" s="152" t="s">
        <v>305</v>
      </c>
    </row>
    <row r="213" spans="1:65" s="2" customFormat="1" ht="16.5" customHeight="1">
      <c r="A213" s="30"/>
      <c r="B213" s="141"/>
      <c r="C213" s="142" t="s">
        <v>306</v>
      </c>
      <c r="D213" s="142" t="s">
        <v>140</v>
      </c>
      <c r="E213" s="143" t="s">
        <v>307</v>
      </c>
      <c r="F213" s="144" t="s">
        <v>308</v>
      </c>
      <c r="G213" s="145" t="s">
        <v>301</v>
      </c>
      <c r="H213" s="146">
        <v>1</v>
      </c>
      <c r="I213" s="147"/>
      <c r="J213" s="147">
        <f t="shared" si="0"/>
        <v>0</v>
      </c>
      <c r="K213" s="144" t="s">
        <v>144</v>
      </c>
      <c r="L213" s="31"/>
      <c r="M213" s="148" t="s">
        <v>1</v>
      </c>
      <c r="N213" s="149" t="s">
        <v>46</v>
      </c>
      <c r="O213" s="150">
        <v>0.36199999999999999</v>
      </c>
      <c r="P213" s="150">
        <f t="shared" si="1"/>
        <v>0.36199999999999999</v>
      </c>
      <c r="Q213" s="150">
        <v>0</v>
      </c>
      <c r="R213" s="150">
        <f t="shared" si="2"/>
        <v>0</v>
      </c>
      <c r="S213" s="150">
        <v>1.9460000000000002E-2</v>
      </c>
      <c r="T213" s="151">
        <f t="shared" si="3"/>
        <v>1.9460000000000002E-2</v>
      </c>
      <c r="U213" s="30"/>
      <c r="V213" s="30"/>
      <c r="W213" s="30"/>
      <c r="X213" s="30"/>
      <c r="Y213" s="30"/>
      <c r="Z213" s="30"/>
      <c r="AA213" s="30"/>
      <c r="AB213" s="30"/>
      <c r="AC213" s="30"/>
      <c r="AD213" s="30"/>
      <c r="AE213" s="30"/>
      <c r="AR213" s="152" t="s">
        <v>213</v>
      </c>
      <c r="AT213" s="152" t="s">
        <v>140</v>
      </c>
      <c r="AU213" s="152" t="s">
        <v>91</v>
      </c>
      <c r="AY213" s="17" t="s">
        <v>135</v>
      </c>
      <c r="BE213" s="153">
        <f t="shared" si="4"/>
        <v>0</v>
      </c>
      <c r="BF213" s="153">
        <f t="shared" si="5"/>
        <v>0</v>
      </c>
      <c r="BG213" s="153">
        <f t="shared" si="6"/>
        <v>0</v>
      </c>
      <c r="BH213" s="153">
        <f t="shared" si="7"/>
        <v>0</v>
      </c>
      <c r="BI213" s="153">
        <f t="shared" si="8"/>
        <v>0</v>
      </c>
      <c r="BJ213" s="17" t="s">
        <v>89</v>
      </c>
      <c r="BK213" s="153">
        <f t="shared" si="9"/>
        <v>0</v>
      </c>
      <c r="BL213" s="17" t="s">
        <v>213</v>
      </c>
      <c r="BM213" s="152" t="s">
        <v>309</v>
      </c>
    </row>
    <row r="214" spans="1:65" s="2" customFormat="1" ht="16.5" customHeight="1">
      <c r="A214" s="30"/>
      <c r="B214" s="141"/>
      <c r="C214" s="142" t="s">
        <v>310</v>
      </c>
      <c r="D214" s="142" t="s">
        <v>140</v>
      </c>
      <c r="E214" s="143" t="s">
        <v>311</v>
      </c>
      <c r="F214" s="144" t="s">
        <v>312</v>
      </c>
      <c r="G214" s="145" t="s">
        <v>301</v>
      </c>
      <c r="H214" s="146">
        <v>1</v>
      </c>
      <c r="I214" s="147"/>
      <c r="J214" s="147">
        <f t="shared" si="0"/>
        <v>0</v>
      </c>
      <c r="K214" s="144" t="s">
        <v>144</v>
      </c>
      <c r="L214" s="31"/>
      <c r="M214" s="148" t="s">
        <v>1</v>
      </c>
      <c r="N214" s="149" t="s">
        <v>46</v>
      </c>
      <c r="O214" s="150">
        <v>1.1000000000000001</v>
      </c>
      <c r="P214" s="150">
        <f t="shared" si="1"/>
        <v>1.1000000000000001</v>
      </c>
      <c r="Q214" s="150">
        <v>1.73E-3</v>
      </c>
      <c r="R214" s="150">
        <f t="shared" si="2"/>
        <v>1.73E-3</v>
      </c>
      <c r="S214" s="150">
        <v>0</v>
      </c>
      <c r="T214" s="151">
        <f t="shared" si="3"/>
        <v>0</v>
      </c>
      <c r="U214" s="30"/>
      <c r="V214" s="30"/>
      <c r="W214" s="30"/>
      <c r="X214" s="30"/>
      <c r="Y214" s="30"/>
      <c r="Z214" s="30"/>
      <c r="AA214" s="30"/>
      <c r="AB214" s="30"/>
      <c r="AC214" s="30"/>
      <c r="AD214" s="30"/>
      <c r="AE214" s="30"/>
      <c r="AR214" s="152" t="s">
        <v>213</v>
      </c>
      <c r="AT214" s="152" t="s">
        <v>140</v>
      </c>
      <c r="AU214" s="152" t="s">
        <v>91</v>
      </c>
      <c r="AY214" s="17" t="s">
        <v>135</v>
      </c>
      <c r="BE214" s="153">
        <f t="shared" si="4"/>
        <v>0</v>
      </c>
      <c r="BF214" s="153">
        <f t="shared" si="5"/>
        <v>0</v>
      </c>
      <c r="BG214" s="153">
        <f t="shared" si="6"/>
        <v>0</v>
      </c>
      <c r="BH214" s="153">
        <f t="shared" si="7"/>
        <v>0</v>
      </c>
      <c r="BI214" s="153">
        <f t="shared" si="8"/>
        <v>0</v>
      </c>
      <c r="BJ214" s="17" t="s">
        <v>89</v>
      </c>
      <c r="BK214" s="153">
        <f t="shared" si="9"/>
        <v>0</v>
      </c>
      <c r="BL214" s="17" t="s">
        <v>213</v>
      </c>
      <c r="BM214" s="152" t="s">
        <v>313</v>
      </c>
    </row>
    <row r="215" spans="1:65" s="2" customFormat="1" ht="16.5" customHeight="1">
      <c r="A215" s="30"/>
      <c r="B215" s="141"/>
      <c r="C215" s="178" t="s">
        <v>314</v>
      </c>
      <c r="D215" s="178" t="s">
        <v>286</v>
      </c>
      <c r="E215" s="179" t="s">
        <v>315</v>
      </c>
      <c r="F215" s="180" t="s">
        <v>316</v>
      </c>
      <c r="G215" s="181" t="s">
        <v>283</v>
      </c>
      <c r="H215" s="182">
        <v>1</v>
      </c>
      <c r="I215" s="183"/>
      <c r="J215" s="183">
        <f t="shared" si="0"/>
        <v>0</v>
      </c>
      <c r="K215" s="180" t="s">
        <v>199</v>
      </c>
      <c r="L215" s="184"/>
      <c r="M215" s="185" t="s">
        <v>1</v>
      </c>
      <c r="N215" s="186" t="s">
        <v>46</v>
      </c>
      <c r="O215" s="150">
        <v>0</v>
      </c>
      <c r="P215" s="150">
        <f t="shared" si="1"/>
        <v>0</v>
      </c>
      <c r="Q215" s="150">
        <v>1.2E-2</v>
      </c>
      <c r="R215" s="150">
        <f t="shared" si="2"/>
        <v>1.2E-2</v>
      </c>
      <c r="S215" s="150">
        <v>0</v>
      </c>
      <c r="T215" s="151">
        <f t="shared" si="3"/>
        <v>0</v>
      </c>
      <c r="U215" s="30"/>
      <c r="V215" s="30"/>
      <c r="W215" s="30"/>
      <c r="X215" s="30"/>
      <c r="Y215" s="30"/>
      <c r="Z215" s="30"/>
      <c r="AA215" s="30"/>
      <c r="AB215" s="30"/>
      <c r="AC215" s="30"/>
      <c r="AD215" s="30"/>
      <c r="AE215" s="30"/>
      <c r="AR215" s="152" t="s">
        <v>289</v>
      </c>
      <c r="AT215" s="152" t="s">
        <v>286</v>
      </c>
      <c r="AU215" s="152" t="s">
        <v>91</v>
      </c>
      <c r="AY215" s="17" t="s">
        <v>135</v>
      </c>
      <c r="BE215" s="153">
        <f t="shared" si="4"/>
        <v>0</v>
      </c>
      <c r="BF215" s="153">
        <f t="shared" si="5"/>
        <v>0</v>
      </c>
      <c r="BG215" s="153">
        <f t="shared" si="6"/>
        <v>0</v>
      </c>
      <c r="BH215" s="153">
        <f t="shared" si="7"/>
        <v>0</v>
      </c>
      <c r="BI215" s="153">
        <f t="shared" si="8"/>
        <v>0</v>
      </c>
      <c r="BJ215" s="17" t="s">
        <v>89</v>
      </c>
      <c r="BK215" s="153">
        <f t="shared" si="9"/>
        <v>0</v>
      </c>
      <c r="BL215" s="17" t="s">
        <v>213</v>
      </c>
      <c r="BM215" s="152" t="s">
        <v>317</v>
      </c>
    </row>
    <row r="216" spans="1:65" s="2" customFormat="1" ht="16.5" customHeight="1">
      <c r="A216" s="30"/>
      <c r="B216" s="141"/>
      <c r="C216" s="142" t="s">
        <v>318</v>
      </c>
      <c r="D216" s="142" t="s">
        <v>140</v>
      </c>
      <c r="E216" s="143" t="s">
        <v>319</v>
      </c>
      <c r="F216" s="144" t="s">
        <v>320</v>
      </c>
      <c r="G216" s="145" t="s">
        <v>301</v>
      </c>
      <c r="H216" s="146">
        <v>1</v>
      </c>
      <c r="I216" s="147"/>
      <c r="J216" s="147">
        <f t="shared" si="0"/>
        <v>0</v>
      </c>
      <c r="K216" s="144" t="s">
        <v>144</v>
      </c>
      <c r="L216" s="31"/>
      <c r="M216" s="148" t="s">
        <v>1</v>
      </c>
      <c r="N216" s="149" t="s">
        <v>46</v>
      </c>
      <c r="O216" s="150">
        <v>0.222</v>
      </c>
      <c r="P216" s="150">
        <f t="shared" si="1"/>
        <v>0.222</v>
      </c>
      <c r="Q216" s="150">
        <v>0</v>
      </c>
      <c r="R216" s="150">
        <f t="shared" si="2"/>
        <v>0</v>
      </c>
      <c r="S216" s="150">
        <v>8.5999999999999998E-4</v>
      </c>
      <c r="T216" s="151">
        <f t="shared" si="3"/>
        <v>8.5999999999999998E-4</v>
      </c>
      <c r="U216" s="30"/>
      <c r="V216" s="30"/>
      <c r="W216" s="30"/>
      <c r="X216" s="30"/>
      <c r="Y216" s="30"/>
      <c r="Z216" s="30"/>
      <c r="AA216" s="30"/>
      <c r="AB216" s="30"/>
      <c r="AC216" s="30"/>
      <c r="AD216" s="30"/>
      <c r="AE216" s="30"/>
      <c r="AR216" s="152" t="s">
        <v>213</v>
      </c>
      <c r="AT216" s="152" t="s">
        <v>140</v>
      </c>
      <c r="AU216" s="152" t="s">
        <v>91</v>
      </c>
      <c r="AY216" s="17" t="s">
        <v>135</v>
      </c>
      <c r="BE216" s="153">
        <f t="shared" si="4"/>
        <v>0</v>
      </c>
      <c r="BF216" s="153">
        <f t="shared" si="5"/>
        <v>0</v>
      </c>
      <c r="BG216" s="153">
        <f t="shared" si="6"/>
        <v>0</v>
      </c>
      <c r="BH216" s="153">
        <f t="shared" si="7"/>
        <v>0</v>
      </c>
      <c r="BI216" s="153">
        <f t="shared" si="8"/>
        <v>0</v>
      </c>
      <c r="BJ216" s="17" t="s">
        <v>89</v>
      </c>
      <c r="BK216" s="153">
        <f t="shared" si="9"/>
        <v>0</v>
      </c>
      <c r="BL216" s="17" t="s">
        <v>213</v>
      </c>
      <c r="BM216" s="152" t="s">
        <v>321</v>
      </c>
    </row>
    <row r="217" spans="1:65" s="2" customFormat="1" ht="16.5" customHeight="1">
      <c r="A217" s="30"/>
      <c r="B217" s="141"/>
      <c r="C217" s="142" t="s">
        <v>322</v>
      </c>
      <c r="D217" s="142" t="s">
        <v>140</v>
      </c>
      <c r="E217" s="143" t="s">
        <v>323</v>
      </c>
      <c r="F217" s="144" t="s">
        <v>324</v>
      </c>
      <c r="G217" s="145" t="s">
        <v>283</v>
      </c>
      <c r="H217" s="146">
        <v>1</v>
      </c>
      <c r="I217" s="147"/>
      <c r="J217" s="147">
        <f t="shared" si="0"/>
        <v>0</v>
      </c>
      <c r="K217" s="144" t="s">
        <v>144</v>
      </c>
      <c r="L217" s="31"/>
      <c r="M217" s="148" t="s">
        <v>1</v>
      </c>
      <c r="N217" s="149" t="s">
        <v>46</v>
      </c>
      <c r="O217" s="150">
        <v>0.32</v>
      </c>
      <c r="P217" s="150">
        <f t="shared" si="1"/>
        <v>0.32</v>
      </c>
      <c r="Q217" s="150">
        <v>4.0000000000000003E-5</v>
      </c>
      <c r="R217" s="150">
        <f t="shared" si="2"/>
        <v>4.0000000000000003E-5</v>
      </c>
      <c r="S217" s="150">
        <v>0</v>
      </c>
      <c r="T217" s="151">
        <f t="shared" si="3"/>
        <v>0</v>
      </c>
      <c r="U217" s="30"/>
      <c r="V217" s="30"/>
      <c r="W217" s="30"/>
      <c r="X217" s="30"/>
      <c r="Y217" s="30"/>
      <c r="Z217" s="30"/>
      <c r="AA217" s="30"/>
      <c r="AB217" s="30"/>
      <c r="AC217" s="30"/>
      <c r="AD217" s="30"/>
      <c r="AE217" s="30"/>
      <c r="AR217" s="152" t="s">
        <v>213</v>
      </c>
      <c r="AT217" s="152" t="s">
        <v>140</v>
      </c>
      <c r="AU217" s="152" t="s">
        <v>91</v>
      </c>
      <c r="AY217" s="17" t="s">
        <v>135</v>
      </c>
      <c r="BE217" s="153">
        <f t="shared" si="4"/>
        <v>0</v>
      </c>
      <c r="BF217" s="153">
        <f t="shared" si="5"/>
        <v>0</v>
      </c>
      <c r="BG217" s="153">
        <f t="shared" si="6"/>
        <v>0</v>
      </c>
      <c r="BH217" s="153">
        <f t="shared" si="7"/>
        <v>0</v>
      </c>
      <c r="BI217" s="153">
        <f t="shared" si="8"/>
        <v>0</v>
      </c>
      <c r="BJ217" s="17" t="s">
        <v>89</v>
      </c>
      <c r="BK217" s="153">
        <f t="shared" si="9"/>
        <v>0</v>
      </c>
      <c r="BL217" s="17" t="s">
        <v>213</v>
      </c>
      <c r="BM217" s="152" t="s">
        <v>325</v>
      </c>
    </row>
    <row r="218" spans="1:65" s="2" customFormat="1" ht="16.5" customHeight="1">
      <c r="A218" s="30"/>
      <c r="B218" s="141"/>
      <c r="C218" s="178" t="s">
        <v>326</v>
      </c>
      <c r="D218" s="178" t="s">
        <v>286</v>
      </c>
      <c r="E218" s="179" t="s">
        <v>327</v>
      </c>
      <c r="F218" s="180" t="s">
        <v>328</v>
      </c>
      <c r="G218" s="181" t="s">
        <v>283</v>
      </c>
      <c r="H218" s="182">
        <v>1</v>
      </c>
      <c r="I218" s="183"/>
      <c r="J218" s="183">
        <f t="shared" si="0"/>
        <v>0</v>
      </c>
      <c r="K218" s="180" t="s">
        <v>199</v>
      </c>
      <c r="L218" s="184"/>
      <c r="M218" s="185" t="s">
        <v>1</v>
      </c>
      <c r="N218" s="186" t="s">
        <v>46</v>
      </c>
      <c r="O218" s="150">
        <v>0</v>
      </c>
      <c r="P218" s="150">
        <f t="shared" si="1"/>
        <v>0</v>
      </c>
      <c r="Q218" s="150">
        <v>1.8E-3</v>
      </c>
      <c r="R218" s="150">
        <f t="shared" si="2"/>
        <v>1.8E-3</v>
      </c>
      <c r="S218" s="150">
        <v>0</v>
      </c>
      <c r="T218" s="151">
        <f t="shared" si="3"/>
        <v>0</v>
      </c>
      <c r="U218" s="30"/>
      <c r="V218" s="30"/>
      <c r="W218" s="30"/>
      <c r="X218" s="30"/>
      <c r="Y218" s="30"/>
      <c r="Z218" s="30"/>
      <c r="AA218" s="30"/>
      <c r="AB218" s="30"/>
      <c r="AC218" s="30"/>
      <c r="AD218" s="30"/>
      <c r="AE218" s="30"/>
      <c r="AR218" s="152" t="s">
        <v>289</v>
      </c>
      <c r="AT218" s="152" t="s">
        <v>286</v>
      </c>
      <c r="AU218" s="152" t="s">
        <v>91</v>
      </c>
      <c r="AY218" s="17" t="s">
        <v>135</v>
      </c>
      <c r="BE218" s="153">
        <f t="shared" si="4"/>
        <v>0</v>
      </c>
      <c r="BF218" s="153">
        <f t="shared" si="5"/>
        <v>0</v>
      </c>
      <c r="BG218" s="153">
        <f t="shared" si="6"/>
        <v>0</v>
      </c>
      <c r="BH218" s="153">
        <f t="shared" si="7"/>
        <v>0</v>
      </c>
      <c r="BI218" s="153">
        <f t="shared" si="8"/>
        <v>0</v>
      </c>
      <c r="BJ218" s="17" t="s">
        <v>89</v>
      </c>
      <c r="BK218" s="153">
        <f t="shared" si="9"/>
        <v>0</v>
      </c>
      <c r="BL218" s="17" t="s">
        <v>213</v>
      </c>
      <c r="BM218" s="152" t="s">
        <v>329</v>
      </c>
    </row>
    <row r="219" spans="1:65" s="2" customFormat="1" ht="16.5" customHeight="1">
      <c r="A219" s="30"/>
      <c r="B219" s="141"/>
      <c r="C219" s="142" t="s">
        <v>330</v>
      </c>
      <c r="D219" s="142" t="s">
        <v>140</v>
      </c>
      <c r="E219" s="143" t="s">
        <v>331</v>
      </c>
      <c r="F219" s="144" t="s">
        <v>332</v>
      </c>
      <c r="G219" s="145" t="s">
        <v>294</v>
      </c>
      <c r="H219" s="146">
        <v>122.943</v>
      </c>
      <c r="I219" s="147"/>
      <c r="J219" s="147">
        <f t="shared" si="0"/>
        <v>0</v>
      </c>
      <c r="K219" s="144" t="s">
        <v>144</v>
      </c>
      <c r="L219" s="31"/>
      <c r="M219" s="148" t="s">
        <v>1</v>
      </c>
      <c r="N219" s="149" t="s">
        <v>46</v>
      </c>
      <c r="O219" s="150">
        <v>0</v>
      </c>
      <c r="P219" s="150">
        <f t="shared" si="1"/>
        <v>0</v>
      </c>
      <c r="Q219" s="150">
        <v>0</v>
      </c>
      <c r="R219" s="150">
        <f t="shared" si="2"/>
        <v>0</v>
      </c>
      <c r="S219" s="150">
        <v>0</v>
      </c>
      <c r="T219" s="151">
        <f t="shared" si="3"/>
        <v>0</v>
      </c>
      <c r="U219" s="30"/>
      <c r="V219" s="30"/>
      <c r="W219" s="30"/>
      <c r="X219" s="30"/>
      <c r="Y219" s="30"/>
      <c r="Z219" s="30"/>
      <c r="AA219" s="30"/>
      <c r="AB219" s="30"/>
      <c r="AC219" s="30"/>
      <c r="AD219" s="30"/>
      <c r="AE219" s="30"/>
      <c r="AR219" s="152" t="s">
        <v>213</v>
      </c>
      <c r="AT219" s="152" t="s">
        <v>140</v>
      </c>
      <c r="AU219" s="152" t="s">
        <v>91</v>
      </c>
      <c r="AY219" s="17" t="s">
        <v>135</v>
      </c>
      <c r="BE219" s="153">
        <f t="shared" si="4"/>
        <v>0</v>
      </c>
      <c r="BF219" s="153">
        <f t="shared" si="5"/>
        <v>0</v>
      </c>
      <c r="BG219" s="153">
        <f t="shared" si="6"/>
        <v>0</v>
      </c>
      <c r="BH219" s="153">
        <f t="shared" si="7"/>
        <v>0</v>
      </c>
      <c r="BI219" s="153">
        <f t="shared" si="8"/>
        <v>0</v>
      </c>
      <c r="BJ219" s="17" t="s">
        <v>89</v>
      </c>
      <c r="BK219" s="153">
        <f t="shared" si="9"/>
        <v>0</v>
      </c>
      <c r="BL219" s="17" t="s">
        <v>213</v>
      </c>
      <c r="BM219" s="152" t="s">
        <v>333</v>
      </c>
    </row>
    <row r="220" spans="1:65" s="12" customFormat="1" ht="22.9" customHeight="1">
      <c r="B220" s="129"/>
      <c r="D220" s="130" t="s">
        <v>80</v>
      </c>
      <c r="E220" s="139" t="s">
        <v>334</v>
      </c>
      <c r="F220" s="139" t="s">
        <v>335</v>
      </c>
      <c r="J220" s="140">
        <f>BK220</f>
        <v>0</v>
      </c>
      <c r="L220" s="129"/>
      <c r="M220" s="133"/>
      <c r="N220" s="134"/>
      <c r="O220" s="134"/>
      <c r="P220" s="135">
        <f>SUM(P221:P242)</f>
        <v>447.14706999999999</v>
      </c>
      <c r="Q220" s="134"/>
      <c r="R220" s="135">
        <f>SUM(R221:R242)</f>
        <v>5.308279699999999</v>
      </c>
      <c r="S220" s="134"/>
      <c r="T220" s="136">
        <f>SUM(T221:T242)</f>
        <v>0</v>
      </c>
      <c r="AR220" s="130" t="s">
        <v>91</v>
      </c>
      <c r="AT220" s="137" t="s">
        <v>80</v>
      </c>
      <c r="AU220" s="137" t="s">
        <v>89</v>
      </c>
      <c r="AY220" s="130" t="s">
        <v>135</v>
      </c>
      <c r="BK220" s="138">
        <f>SUM(BK221:BK242)</f>
        <v>0</v>
      </c>
    </row>
    <row r="221" spans="1:65" s="2" customFormat="1" ht="16.5" customHeight="1">
      <c r="A221" s="30"/>
      <c r="B221" s="141"/>
      <c r="C221" s="142" t="s">
        <v>336</v>
      </c>
      <c r="D221" s="142" t="s">
        <v>140</v>
      </c>
      <c r="E221" s="143" t="s">
        <v>337</v>
      </c>
      <c r="F221" s="144" t="s">
        <v>338</v>
      </c>
      <c r="G221" s="145" t="s">
        <v>143</v>
      </c>
      <c r="H221" s="146">
        <v>363.83</v>
      </c>
      <c r="I221" s="147"/>
      <c r="J221" s="147">
        <f>ROUND(I221*H221,2)</f>
        <v>0</v>
      </c>
      <c r="K221" s="144" t="s">
        <v>144</v>
      </c>
      <c r="L221" s="31"/>
      <c r="M221" s="148" t="s">
        <v>1</v>
      </c>
      <c r="N221" s="149" t="s">
        <v>46</v>
      </c>
      <c r="O221" s="150">
        <v>1.069</v>
      </c>
      <c r="P221" s="150">
        <f>O221*H221</f>
        <v>388.93426999999997</v>
      </c>
      <c r="Q221" s="150">
        <v>1.379E-2</v>
      </c>
      <c r="R221" s="150">
        <f>Q221*H221</f>
        <v>5.0172156999999995</v>
      </c>
      <c r="S221" s="150">
        <v>0</v>
      </c>
      <c r="T221" s="151">
        <f>S221*H221</f>
        <v>0</v>
      </c>
      <c r="U221" s="30"/>
      <c r="V221" s="30"/>
      <c r="W221" s="30"/>
      <c r="X221" s="30"/>
      <c r="Y221" s="30"/>
      <c r="Z221" s="30"/>
      <c r="AA221" s="30"/>
      <c r="AB221" s="30"/>
      <c r="AC221" s="30"/>
      <c r="AD221" s="30"/>
      <c r="AE221" s="30"/>
      <c r="AR221" s="152" t="s">
        <v>213</v>
      </c>
      <c r="AT221" s="152" t="s">
        <v>140</v>
      </c>
      <c r="AU221" s="152" t="s">
        <v>91</v>
      </c>
      <c r="AY221" s="17" t="s">
        <v>135</v>
      </c>
      <c r="BE221" s="153">
        <f>IF(N221="základní",J221,0)</f>
        <v>0</v>
      </c>
      <c r="BF221" s="153">
        <f>IF(N221="snížená",J221,0)</f>
        <v>0</v>
      </c>
      <c r="BG221" s="153">
        <f>IF(N221="zákl. přenesená",J221,0)</f>
        <v>0</v>
      </c>
      <c r="BH221" s="153">
        <f>IF(N221="sníž. přenesená",J221,0)</f>
        <v>0</v>
      </c>
      <c r="BI221" s="153">
        <f>IF(N221="nulová",J221,0)</f>
        <v>0</v>
      </c>
      <c r="BJ221" s="17" t="s">
        <v>89</v>
      </c>
      <c r="BK221" s="153">
        <f>ROUND(I221*H221,2)</f>
        <v>0</v>
      </c>
      <c r="BL221" s="17" t="s">
        <v>213</v>
      </c>
      <c r="BM221" s="152" t="s">
        <v>339</v>
      </c>
    </row>
    <row r="222" spans="1:65" s="13" customFormat="1" ht="11.25">
      <c r="B222" s="154"/>
      <c r="D222" s="155" t="s">
        <v>147</v>
      </c>
      <c r="E222" s="156" t="s">
        <v>1</v>
      </c>
      <c r="F222" s="157" t="s">
        <v>148</v>
      </c>
      <c r="H222" s="156" t="s">
        <v>1</v>
      </c>
      <c r="L222" s="154"/>
      <c r="M222" s="158"/>
      <c r="N222" s="159"/>
      <c r="O222" s="159"/>
      <c r="P222" s="159"/>
      <c r="Q222" s="159"/>
      <c r="R222" s="159"/>
      <c r="S222" s="159"/>
      <c r="T222" s="160"/>
      <c r="AT222" s="156" t="s">
        <v>147</v>
      </c>
      <c r="AU222" s="156" t="s">
        <v>91</v>
      </c>
      <c r="AV222" s="13" t="s">
        <v>89</v>
      </c>
      <c r="AW222" s="13" t="s">
        <v>36</v>
      </c>
      <c r="AX222" s="13" t="s">
        <v>81</v>
      </c>
      <c r="AY222" s="156" t="s">
        <v>135</v>
      </c>
    </row>
    <row r="223" spans="1:65" s="13" customFormat="1" ht="11.25">
      <c r="B223" s="154"/>
      <c r="D223" s="155" t="s">
        <v>147</v>
      </c>
      <c r="E223" s="156" t="s">
        <v>1</v>
      </c>
      <c r="F223" s="157" t="s">
        <v>340</v>
      </c>
      <c r="H223" s="156" t="s">
        <v>1</v>
      </c>
      <c r="L223" s="154"/>
      <c r="M223" s="158"/>
      <c r="N223" s="159"/>
      <c r="O223" s="159"/>
      <c r="P223" s="159"/>
      <c r="Q223" s="159"/>
      <c r="R223" s="159"/>
      <c r="S223" s="159"/>
      <c r="T223" s="160"/>
      <c r="AT223" s="156" t="s">
        <v>147</v>
      </c>
      <c r="AU223" s="156" t="s">
        <v>91</v>
      </c>
      <c r="AV223" s="13" t="s">
        <v>89</v>
      </c>
      <c r="AW223" s="13" t="s">
        <v>36</v>
      </c>
      <c r="AX223" s="13" t="s">
        <v>81</v>
      </c>
      <c r="AY223" s="156" t="s">
        <v>135</v>
      </c>
    </row>
    <row r="224" spans="1:65" s="14" customFormat="1" ht="11.25">
      <c r="B224" s="161"/>
      <c r="D224" s="155" t="s">
        <v>147</v>
      </c>
      <c r="E224" s="162" t="s">
        <v>1</v>
      </c>
      <c r="F224" s="163" t="s">
        <v>341</v>
      </c>
      <c r="H224" s="164">
        <v>126.33</v>
      </c>
      <c r="L224" s="161"/>
      <c r="M224" s="165"/>
      <c r="N224" s="166"/>
      <c r="O224" s="166"/>
      <c r="P224" s="166"/>
      <c r="Q224" s="166"/>
      <c r="R224" s="166"/>
      <c r="S224" s="166"/>
      <c r="T224" s="167"/>
      <c r="AT224" s="162" t="s">
        <v>147</v>
      </c>
      <c r="AU224" s="162" t="s">
        <v>91</v>
      </c>
      <c r="AV224" s="14" t="s">
        <v>91</v>
      </c>
      <c r="AW224" s="14" t="s">
        <v>36</v>
      </c>
      <c r="AX224" s="14" t="s">
        <v>81</v>
      </c>
      <c r="AY224" s="162" t="s">
        <v>135</v>
      </c>
    </row>
    <row r="225" spans="1:65" s="14" customFormat="1" ht="11.25">
      <c r="B225" s="161"/>
      <c r="D225" s="155" t="s">
        <v>147</v>
      </c>
      <c r="E225" s="162" t="s">
        <v>1</v>
      </c>
      <c r="F225" s="163" t="s">
        <v>342</v>
      </c>
      <c r="H225" s="164">
        <v>237.5</v>
      </c>
      <c r="L225" s="161"/>
      <c r="M225" s="165"/>
      <c r="N225" s="166"/>
      <c r="O225" s="166"/>
      <c r="P225" s="166"/>
      <c r="Q225" s="166"/>
      <c r="R225" s="166"/>
      <c r="S225" s="166"/>
      <c r="T225" s="167"/>
      <c r="AT225" s="162" t="s">
        <v>147</v>
      </c>
      <c r="AU225" s="162" t="s">
        <v>91</v>
      </c>
      <c r="AV225" s="14" t="s">
        <v>91</v>
      </c>
      <c r="AW225" s="14" t="s">
        <v>36</v>
      </c>
      <c r="AX225" s="14" t="s">
        <v>81</v>
      </c>
      <c r="AY225" s="162" t="s">
        <v>135</v>
      </c>
    </row>
    <row r="226" spans="1:65" s="15" customFormat="1" ht="11.25">
      <c r="B226" s="168"/>
      <c r="D226" s="155" t="s">
        <v>147</v>
      </c>
      <c r="E226" s="169" t="s">
        <v>1</v>
      </c>
      <c r="F226" s="170" t="s">
        <v>150</v>
      </c>
      <c r="H226" s="171">
        <v>363.83</v>
      </c>
      <c r="L226" s="168"/>
      <c r="M226" s="172"/>
      <c r="N226" s="173"/>
      <c r="O226" s="173"/>
      <c r="P226" s="173"/>
      <c r="Q226" s="173"/>
      <c r="R226" s="173"/>
      <c r="S226" s="173"/>
      <c r="T226" s="174"/>
      <c r="AT226" s="169" t="s">
        <v>147</v>
      </c>
      <c r="AU226" s="169" t="s">
        <v>91</v>
      </c>
      <c r="AV226" s="15" t="s">
        <v>145</v>
      </c>
      <c r="AW226" s="15" t="s">
        <v>36</v>
      </c>
      <c r="AX226" s="15" t="s">
        <v>89</v>
      </c>
      <c r="AY226" s="169" t="s">
        <v>135</v>
      </c>
    </row>
    <row r="227" spans="1:65" s="2" customFormat="1" ht="16.5" customHeight="1">
      <c r="A227" s="30"/>
      <c r="B227" s="141"/>
      <c r="C227" s="142" t="s">
        <v>343</v>
      </c>
      <c r="D227" s="142" t="s">
        <v>140</v>
      </c>
      <c r="E227" s="143" t="s">
        <v>344</v>
      </c>
      <c r="F227" s="144" t="s">
        <v>345</v>
      </c>
      <c r="G227" s="145" t="s">
        <v>143</v>
      </c>
      <c r="H227" s="146">
        <v>363.83</v>
      </c>
      <c r="I227" s="147"/>
      <c r="J227" s="147">
        <f>ROUND(I227*H227,2)</f>
        <v>0</v>
      </c>
      <c r="K227" s="144" t="s">
        <v>144</v>
      </c>
      <c r="L227" s="31"/>
      <c r="M227" s="148" t="s">
        <v>1</v>
      </c>
      <c r="N227" s="149" t="s">
        <v>46</v>
      </c>
      <c r="O227" s="150">
        <v>0.04</v>
      </c>
      <c r="P227" s="150">
        <f>O227*H227</f>
        <v>14.5532</v>
      </c>
      <c r="Q227" s="150">
        <v>1E-4</v>
      </c>
      <c r="R227" s="150">
        <f>Q227*H227</f>
        <v>3.6382999999999999E-2</v>
      </c>
      <c r="S227" s="150">
        <v>0</v>
      </c>
      <c r="T227" s="151">
        <f>S227*H227</f>
        <v>0</v>
      </c>
      <c r="U227" s="30"/>
      <c r="V227" s="30"/>
      <c r="W227" s="30"/>
      <c r="X227" s="30"/>
      <c r="Y227" s="30"/>
      <c r="Z227" s="30"/>
      <c r="AA227" s="30"/>
      <c r="AB227" s="30"/>
      <c r="AC227" s="30"/>
      <c r="AD227" s="30"/>
      <c r="AE227" s="30"/>
      <c r="AR227" s="152" t="s">
        <v>213</v>
      </c>
      <c r="AT227" s="152" t="s">
        <v>140</v>
      </c>
      <c r="AU227" s="152" t="s">
        <v>91</v>
      </c>
      <c r="AY227" s="17" t="s">
        <v>135</v>
      </c>
      <c r="BE227" s="153">
        <f>IF(N227="základní",J227,0)</f>
        <v>0</v>
      </c>
      <c r="BF227" s="153">
        <f>IF(N227="snížená",J227,0)</f>
        <v>0</v>
      </c>
      <c r="BG227" s="153">
        <f>IF(N227="zákl. přenesená",J227,0)</f>
        <v>0</v>
      </c>
      <c r="BH227" s="153">
        <f>IF(N227="sníž. přenesená",J227,0)</f>
        <v>0</v>
      </c>
      <c r="BI227" s="153">
        <f>IF(N227="nulová",J227,0)</f>
        <v>0</v>
      </c>
      <c r="BJ227" s="17" t="s">
        <v>89</v>
      </c>
      <c r="BK227" s="153">
        <f>ROUND(I227*H227,2)</f>
        <v>0</v>
      </c>
      <c r="BL227" s="17" t="s">
        <v>213</v>
      </c>
      <c r="BM227" s="152" t="s">
        <v>346</v>
      </c>
    </row>
    <row r="228" spans="1:65" s="13" customFormat="1" ht="11.25">
      <c r="B228" s="154"/>
      <c r="D228" s="155" t="s">
        <v>147</v>
      </c>
      <c r="E228" s="156" t="s">
        <v>1</v>
      </c>
      <c r="F228" s="157" t="s">
        <v>148</v>
      </c>
      <c r="H228" s="156" t="s">
        <v>1</v>
      </c>
      <c r="L228" s="154"/>
      <c r="M228" s="158"/>
      <c r="N228" s="159"/>
      <c r="O228" s="159"/>
      <c r="P228" s="159"/>
      <c r="Q228" s="159"/>
      <c r="R228" s="159"/>
      <c r="S228" s="159"/>
      <c r="T228" s="160"/>
      <c r="AT228" s="156" t="s">
        <v>147</v>
      </c>
      <c r="AU228" s="156" t="s">
        <v>91</v>
      </c>
      <c r="AV228" s="13" t="s">
        <v>89</v>
      </c>
      <c r="AW228" s="13" t="s">
        <v>36</v>
      </c>
      <c r="AX228" s="13" t="s">
        <v>81</v>
      </c>
      <c r="AY228" s="156" t="s">
        <v>135</v>
      </c>
    </row>
    <row r="229" spans="1:65" s="13" customFormat="1" ht="11.25">
      <c r="B229" s="154"/>
      <c r="D229" s="155" t="s">
        <v>147</v>
      </c>
      <c r="E229" s="156" t="s">
        <v>1</v>
      </c>
      <c r="F229" s="157" t="s">
        <v>340</v>
      </c>
      <c r="H229" s="156" t="s">
        <v>1</v>
      </c>
      <c r="L229" s="154"/>
      <c r="M229" s="158"/>
      <c r="N229" s="159"/>
      <c r="O229" s="159"/>
      <c r="P229" s="159"/>
      <c r="Q229" s="159"/>
      <c r="R229" s="159"/>
      <c r="S229" s="159"/>
      <c r="T229" s="160"/>
      <c r="AT229" s="156" t="s">
        <v>147</v>
      </c>
      <c r="AU229" s="156" t="s">
        <v>91</v>
      </c>
      <c r="AV229" s="13" t="s">
        <v>89</v>
      </c>
      <c r="AW229" s="13" t="s">
        <v>36</v>
      </c>
      <c r="AX229" s="13" t="s">
        <v>81</v>
      </c>
      <c r="AY229" s="156" t="s">
        <v>135</v>
      </c>
    </row>
    <row r="230" spans="1:65" s="14" customFormat="1" ht="11.25">
      <c r="B230" s="161"/>
      <c r="D230" s="155" t="s">
        <v>147</v>
      </c>
      <c r="E230" s="162" t="s">
        <v>1</v>
      </c>
      <c r="F230" s="163" t="s">
        <v>341</v>
      </c>
      <c r="H230" s="164">
        <v>126.33</v>
      </c>
      <c r="L230" s="161"/>
      <c r="M230" s="165"/>
      <c r="N230" s="166"/>
      <c r="O230" s="166"/>
      <c r="P230" s="166"/>
      <c r="Q230" s="166"/>
      <c r="R230" s="166"/>
      <c r="S230" s="166"/>
      <c r="T230" s="167"/>
      <c r="AT230" s="162" t="s">
        <v>147</v>
      </c>
      <c r="AU230" s="162" t="s">
        <v>91</v>
      </c>
      <c r="AV230" s="14" t="s">
        <v>91</v>
      </c>
      <c r="AW230" s="14" t="s">
        <v>36</v>
      </c>
      <c r="AX230" s="14" t="s">
        <v>81</v>
      </c>
      <c r="AY230" s="162" t="s">
        <v>135</v>
      </c>
    </row>
    <row r="231" spans="1:65" s="14" customFormat="1" ht="11.25">
      <c r="B231" s="161"/>
      <c r="D231" s="155" t="s">
        <v>147</v>
      </c>
      <c r="E231" s="162" t="s">
        <v>1</v>
      </c>
      <c r="F231" s="163" t="s">
        <v>342</v>
      </c>
      <c r="H231" s="164">
        <v>237.5</v>
      </c>
      <c r="L231" s="161"/>
      <c r="M231" s="165"/>
      <c r="N231" s="166"/>
      <c r="O231" s="166"/>
      <c r="P231" s="166"/>
      <c r="Q231" s="166"/>
      <c r="R231" s="166"/>
      <c r="S231" s="166"/>
      <c r="T231" s="167"/>
      <c r="AT231" s="162" t="s">
        <v>147</v>
      </c>
      <c r="AU231" s="162" t="s">
        <v>91</v>
      </c>
      <c r="AV231" s="14" t="s">
        <v>91</v>
      </c>
      <c r="AW231" s="14" t="s">
        <v>36</v>
      </c>
      <c r="AX231" s="14" t="s">
        <v>81</v>
      </c>
      <c r="AY231" s="162" t="s">
        <v>135</v>
      </c>
    </row>
    <row r="232" spans="1:65" s="15" customFormat="1" ht="11.25">
      <c r="B232" s="168"/>
      <c r="D232" s="155" t="s">
        <v>147</v>
      </c>
      <c r="E232" s="169" t="s">
        <v>1</v>
      </c>
      <c r="F232" s="170" t="s">
        <v>150</v>
      </c>
      <c r="H232" s="171">
        <v>363.83</v>
      </c>
      <c r="L232" s="168"/>
      <c r="M232" s="172"/>
      <c r="N232" s="173"/>
      <c r="O232" s="173"/>
      <c r="P232" s="173"/>
      <c r="Q232" s="173"/>
      <c r="R232" s="173"/>
      <c r="S232" s="173"/>
      <c r="T232" s="174"/>
      <c r="AT232" s="169" t="s">
        <v>147</v>
      </c>
      <c r="AU232" s="169" t="s">
        <v>91</v>
      </c>
      <c r="AV232" s="15" t="s">
        <v>145</v>
      </c>
      <c r="AW232" s="15" t="s">
        <v>36</v>
      </c>
      <c r="AX232" s="15" t="s">
        <v>89</v>
      </c>
      <c r="AY232" s="169" t="s">
        <v>135</v>
      </c>
    </row>
    <row r="233" spans="1:65" s="2" customFormat="1" ht="16.5" customHeight="1">
      <c r="A233" s="30"/>
      <c r="B233" s="141"/>
      <c r="C233" s="142" t="s">
        <v>347</v>
      </c>
      <c r="D233" s="142" t="s">
        <v>140</v>
      </c>
      <c r="E233" s="143" t="s">
        <v>348</v>
      </c>
      <c r="F233" s="144" t="s">
        <v>349</v>
      </c>
      <c r="G233" s="145" t="s">
        <v>143</v>
      </c>
      <c r="H233" s="146">
        <v>363.83</v>
      </c>
      <c r="I233" s="147"/>
      <c r="J233" s="147">
        <f>ROUND(I233*H233,2)</f>
        <v>0</v>
      </c>
      <c r="K233" s="144" t="s">
        <v>144</v>
      </c>
      <c r="L233" s="31"/>
      <c r="M233" s="148" t="s">
        <v>1</v>
      </c>
      <c r="N233" s="149" t="s">
        <v>46</v>
      </c>
      <c r="O233" s="150">
        <v>0.12</v>
      </c>
      <c r="P233" s="150">
        <f>O233*H233</f>
        <v>43.659599999999998</v>
      </c>
      <c r="Q233" s="150">
        <v>6.9999999999999999E-4</v>
      </c>
      <c r="R233" s="150">
        <f>Q233*H233</f>
        <v>0.25468099999999999</v>
      </c>
      <c r="S233" s="150">
        <v>0</v>
      </c>
      <c r="T233" s="151">
        <f>S233*H233</f>
        <v>0</v>
      </c>
      <c r="U233" s="30"/>
      <c r="V233" s="30"/>
      <c r="W233" s="30"/>
      <c r="X233" s="30"/>
      <c r="Y233" s="30"/>
      <c r="Z233" s="30"/>
      <c r="AA233" s="30"/>
      <c r="AB233" s="30"/>
      <c r="AC233" s="30"/>
      <c r="AD233" s="30"/>
      <c r="AE233" s="30"/>
      <c r="AR233" s="152" t="s">
        <v>213</v>
      </c>
      <c r="AT233" s="152" t="s">
        <v>140</v>
      </c>
      <c r="AU233" s="152" t="s">
        <v>91</v>
      </c>
      <c r="AY233" s="17" t="s">
        <v>135</v>
      </c>
      <c r="BE233" s="153">
        <f>IF(N233="základní",J233,0)</f>
        <v>0</v>
      </c>
      <c r="BF233" s="153">
        <f>IF(N233="snížená",J233,0)</f>
        <v>0</v>
      </c>
      <c r="BG233" s="153">
        <f>IF(N233="zákl. přenesená",J233,0)</f>
        <v>0</v>
      </c>
      <c r="BH233" s="153">
        <f>IF(N233="sníž. přenesená",J233,0)</f>
        <v>0</v>
      </c>
      <c r="BI233" s="153">
        <f>IF(N233="nulová",J233,0)</f>
        <v>0</v>
      </c>
      <c r="BJ233" s="17" t="s">
        <v>89</v>
      </c>
      <c r="BK233" s="153">
        <f>ROUND(I233*H233,2)</f>
        <v>0</v>
      </c>
      <c r="BL233" s="17" t="s">
        <v>213</v>
      </c>
      <c r="BM233" s="152" t="s">
        <v>350</v>
      </c>
    </row>
    <row r="234" spans="1:65" s="2" customFormat="1" ht="24.2" customHeight="1">
      <c r="A234" s="30"/>
      <c r="B234" s="141"/>
      <c r="C234" s="142" t="s">
        <v>351</v>
      </c>
      <c r="D234" s="142" t="s">
        <v>140</v>
      </c>
      <c r="E234" s="143" t="s">
        <v>352</v>
      </c>
      <c r="F234" s="144" t="s">
        <v>353</v>
      </c>
      <c r="G234" s="145" t="s">
        <v>143</v>
      </c>
      <c r="H234" s="146">
        <v>363.83</v>
      </c>
      <c r="I234" s="147"/>
      <c r="J234" s="147">
        <f>ROUND(I234*H234,2)</f>
        <v>0</v>
      </c>
      <c r="K234" s="144" t="s">
        <v>199</v>
      </c>
      <c r="L234" s="31"/>
      <c r="M234" s="148" t="s">
        <v>1</v>
      </c>
      <c r="N234" s="149" t="s">
        <v>46</v>
      </c>
      <c r="O234" s="150">
        <v>0</v>
      </c>
      <c r="P234" s="150">
        <f>O234*H234</f>
        <v>0</v>
      </c>
      <c r="Q234" s="150">
        <v>0</v>
      </c>
      <c r="R234" s="150">
        <f>Q234*H234</f>
        <v>0</v>
      </c>
      <c r="S234" s="150">
        <v>0</v>
      </c>
      <c r="T234" s="151">
        <f>S234*H234</f>
        <v>0</v>
      </c>
      <c r="U234" s="30"/>
      <c r="V234" s="30"/>
      <c r="W234" s="30"/>
      <c r="X234" s="30"/>
      <c r="Y234" s="30"/>
      <c r="Z234" s="30"/>
      <c r="AA234" s="30"/>
      <c r="AB234" s="30"/>
      <c r="AC234" s="30"/>
      <c r="AD234" s="30"/>
      <c r="AE234" s="30"/>
      <c r="AR234" s="152" t="s">
        <v>213</v>
      </c>
      <c r="AT234" s="152" t="s">
        <v>140</v>
      </c>
      <c r="AU234" s="152" t="s">
        <v>91</v>
      </c>
      <c r="AY234" s="17" t="s">
        <v>135</v>
      </c>
      <c r="BE234" s="153">
        <f>IF(N234="základní",J234,0)</f>
        <v>0</v>
      </c>
      <c r="BF234" s="153">
        <f>IF(N234="snížená",J234,0)</f>
        <v>0</v>
      </c>
      <c r="BG234" s="153">
        <f>IF(N234="zákl. přenesená",J234,0)</f>
        <v>0</v>
      </c>
      <c r="BH234" s="153">
        <f>IF(N234="sníž. přenesená",J234,0)</f>
        <v>0</v>
      </c>
      <c r="BI234" s="153">
        <f>IF(N234="nulová",J234,0)</f>
        <v>0</v>
      </c>
      <c r="BJ234" s="17" t="s">
        <v>89</v>
      </c>
      <c r="BK234" s="153">
        <f>ROUND(I234*H234,2)</f>
        <v>0</v>
      </c>
      <c r="BL234" s="17" t="s">
        <v>213</v>
      </c>
      <c r="BM234" s="152" t="s">
        <v>354</v>
      </c>
    </row>
    <row r="235" spans="1:65" s="2" customFormat="1" ht="29.25">
      <c r="A235" s="30"/>
      <c r="B235" s="31"/>
      <c r="C235" s="30"/>
      <c r="D235" s="155" t="s">
        <v>231</v>
      </c>
      <c r="E235" s="30"/>
      <c r="F235" s="175" t="s">
        <v>355</v>
      </c>
      <c r="G235" s="30"/>
      <c r="H235" s="30"/>
      <c r="I235" s="30"/>
      <c r="J235" s="30"/>
      <c r="K235" s="30"/>
      <c r="L235" s="31"/>
      <c r="M235" s="176"/>
      <c r="N235" s="177"/>
      <c r="O235" s="56"/>
      <c r="P235" s="56"/>
      <c r="Q235" s="56"/>
      <c r="R235" s="56"/>
      <c r="S235" s="56"/>
      <c r="T235" s="57"/>
      <c r="U235" s="30"/>
      <c r="V235" s="30"/>
      <c r="W235" s="30"/>
      <c r="X235" s="30"/>
      <c r="Y235" s="30"/>
      <c r="Z235" s="30"/>
      <c r="AA235" s="30"/>
      <c r="AB235" s="30"/>
      <c r="AC235" s="30"/>
      <c r="AD235" s="30"/>
      <c r="AE235" s="30"/>
      <c r="AT235" s="17" t="s">
        <v>231</v>
      </c>
      <c r="AU235" s="17" t="s">
        <v>91</v>
      </c>
    </row>
    <row r="236" spans="1:65" s="13" customFormat="1" ht="11.25">
      <c r="B236" s="154"/>
      <c r="D236" s="155" t="s">
        <v>147</v>
      </c>
      <c r="E236" s="156" t="s">
        <v>1</v>
      </c>
      <c r="F236" s="157" t="s">
        <v>356</v>
      </c>
      <c r="H236" s="156" t="s">
        <v>1</v>
      </c>
      <c r="L236" s="154"/>
      <c r="M236" s="158"/>
      <c r="N236" s="159"/>
      <c r="O236" s="159"/>
      <c r="P236" s="159"/>
      <c r="Q236" s="159"/>
      <c r="R236" s="159"/>
      <c r="S236" s="159"/>
      <c r="T236" s="160"/>
      <c r="AT236" s="156" t="s">
        <v>147</v>
      </c>
      <c r="AU236" s="156" t="s">
        <v>91</v>
      </c>
      <c r="AV236" s="13" t="s">
        <v>89</v>
      </c>
      <c r="AW236" s="13" t="s">
        <v>36</v>
      </c>
      <c r="AX236" s="13" t="s">
        <v>81</v>
      </c>
      <c r="AY236" s="156" t="s">
        <v>135</v>
      </c>
    </row>
    <row r="237" spans="1:65" s="13" customFormat="1" ht="11.25">
      <c r="B237" s="154"/>
      <c r="D237" s="155" t="s">
        <v>147</v>
      </c>
      <c r="E237" s="156" t="s">
        <v>1</v>
      </c>
      <c r="F237" s="157" t="s">
        <v>357</v>
      </c>
      <c r="H237" s="156" t="s">
        <v>1</v>
      </c>
      <c r="L237" s="154"/>
      <c r="M237" s="158"/>
      <c r="N237" s="159"/>
      <c r="O237" s="159"/>
      <c r="P237" s="159"/>
      <c r="Q237" s="159"/>
      <c r="R237" s="159"/>
      <c r="S237" s="159"/>
      <c r="T237" s="160"/>
      <c r="AT237" s="156" t="s">
        <v>147</v>
      </c>
      <c r="AU237" s="156" t="s">
        <v>91</v>
      </c>
      <c r="AV237" s="13" t="s">
        <v>89</v>
      </c>
      <c r="AW237" s="13" t="s">
        <v>36</v>
      </c>
      <c r="AX237" s="13" t="s">
        <v>81</v>
      </c>
      <c r="AY237" s="156" t="s">
        <v>135</v>
      </c>
    </row>
    <row r="238" spans="1:65" s="13" customFormat="1" ht="11.25">
      <c r="B238" s="154"/>
      <c r="D238" s="155" t="s">
        <v>147</v>
      </c>
      <c r="E238" s="156" t="s">
        <v>1</v>
      </c>
      <c r="F238" s="157" t="s">
        <v>340</v>
      </c>
      <c r="H238" s="156" t="s">
        <v>1</v>
      </c>
      <c r="L238" s="154"/>
      <c r="M238" s="158"/>
      <c r="N238" s="159"/>
      <c r="O238" s="159"/>
      <c r="P238" s="159"/>
      <c r="Q238" s="159"/>
      <c r="R238" s="159"/>
      <c r="S238" s="159"/>
      <c r="T238" s="160"/>
      <c r="AT238" s="156" t="s">
        <v>147</v>
      </c>
      <c r="AU238" s="156" t="s">
        <v>91</v>
      </c>
      <c r="AV238" s="13" t="s">
        <v>89</v>
      </c>
      <c r="AW238" s="13" t="s">
        <v>36</v>
      </c>
      <c r="AX238" s="13" t="s">
        <v>81</v>
      </c>
      <c r="AY238" s="156" t="s">
        <v>135</v>
      </c>
    </row>
    <row r="239" spans="1:65" s="14" customFormat="1" ht="11.25">
      <c r="B239" s="161"/>
      <c r="D239" s="155" t="s">
        <v>147</v>
      </c>
      <c r="E239" s="162" t="s">
        <v>1</v>
      </c>
      <c r="F239" s="163" t="s">
        <v>341</v>
      </c>
      <c r="H239" s="164">
        <v>126.33</v>
      </c>
      <c r="L239" s="161"/>
      <c r="M239" s="165"/>
      <c r="N239" s="166"/>
      <c r="O239" s="166"/>
      <c r="P239" s="166"/>
      <c r="Q239" s="166"/>
      <c r="R239" s="166"/>
      <c r="S239" s="166"/>
      <c r="T239" s="167"/>
      <c r="AT239" s="162" t="s">
        <v>147</v>
      </c>
      <c r="AU239" s="162" t="s">
        <v>91</v>
      </c>
      <c r="AV239" s="14" t="s">
        <v>91</v>
      </c>
      <c r="AW239" s="14" t="s">
        <v>36</v>
      </c>
      <c r="AX239" s="14" t="s">
        <v>81</v>
      </c>
      <c r="AY239" s="162" t="s">
        <v>135</v>
      </c>
    </row>
    <row r="240" spans="1:65" s="14" customFormat="1" ht="11.25">
      <c r="B240" s="161"/>
      <c r="D240" s="155" t="s">
        <v>147</v>
      </c>
      <c r="E240" s="162" t="s">
        <v>1</v>
      </c>
      <c r="F240" s="163" t="s">
        <v>342</v>
      </c>
      <c r="H240" s="164">
        <v>237.5</v>
      </c>
      <c r="L240" s="161"/>
      <c r="M240" s="165"/>
      <c r="N240" s="166"/>
      <c r="O240" s="166"/>
      <c r="P240" s="166"/>
      <c r="Q240" s="166"/>
      <c r="R240" s="166"/>
      <c r="S240" s="166"/>
      <c r="T240" s="167"/>
      <c r="AT240" s="162" t="s">
        <v>147</v>
      </c>
      <c r="AU240" s="162" t="s">
        <v>91</v>
      </c>
      <c r="AV240" s="14" t="s">
        <v>91</v>
      </c>
      <c r="AW240" s="14" t="s">
        <v>36</v>
      </c>
      <c r="AX240" s="14" t="s">
        <v>81</v>
      </c>
      <c r="AY240" s="162" t="s">
        <v>135</v>
      </c>
    </row>
    <row r="241" spans="1:65" s="15" customFormat="1" ht="11.25">
      <c r="B241" s="168"/>
      <c r="D241" s="155" t="s">
        <v>147</v>
      </c>
      <c r="E241" s="169" t="s">
        <v>1</v>
      </c>
      <c r="F241" s="170" t="s">
        <v>150</v>
      </c>
      <c r="H241" s="171">
        <v>363.83</v>
      </c>
      <c r="L241" s="168"/>
      <c r="M241" s="172"/>
      <c r="N241" s="173"/>
      <c r="O241" s="173"/>
      <c r="P241" s="173"/>
      <c r="Q241" s="173"/>
      <c r="R241" s="173"/>
      <c r="S241" s="173"/>
      <c r="T241" s="174"/>
      <c r="AT241" s="169" t="s">
        <v>147</v>
      </c>
      <c r="AU241" s="169" t="s">
        <v>91</v>
      </c>
      <c r="AV241" s="15" t="s">
        <v>145</v>
      </c>
      <c r="AW241" s="15" t="s">
        <v>36</v>
      </c>
      <c r="AX241" s="15" t="s">
        <v>89</v>
      </c>
      <c r="AY241" s="169" t="s">
        <v>135</v>
      </c>
    </row>
    <row r="242" spans="1:65" s="2" customFormat="1" ht="16.5" customHeight="1">
      <c r="A242" s="30"/>
      <c r="B242" s="141"/>
      <c r="C242" s="142" t="s">
        <v>358</v>
      </c>
      <c r="D242" s="142" t="s">
        <v>140</v>
      </c>
      <c r="E242" s="143" t="s">
        <v>359</v>
      </c>
      <c r="F242" s="144" t="s">
        <v>360</v>
      </c>
      <c r="G242" s="145" t="s">
        <v>294</v>
      </c>
      <c r="H242" s="146">
        <v>3967.2020000000002</v>
      </c>
      <c r="I242" s="147"/>
      <c r="J242" s="147">
        <f>ROUND(I242*H242,2)</f>
        <v>0</v>
      </c>
      <c r="K242" s="144" t="s">
        <v>144</v>
      </c>
      <c r="L242" s="31"/>
      <c r="M242" s="148" t="s">
        <v>1</v>
      </c>
      <c r="N242" s="149" t="s">
        <v>46</v>
      </c>
      <c r="O242" s="150">
        <v>0</v>
      </c>
      <c r="P242" s="150">
        <f>O242*H242</f>
        <v>0</v>
      </c>
      <c r="Q242" s="150">
        <v>0</v>
      </c>
      <c r="R242" s="150">
        <f>Q242*H242</f>
        <v>0</v>
      </c>
      <c r="S242" s="150">
        <v>0</v>
      </c>
      <c r="T242" s="151">
        <f>S242*H242</f>
        <v>0</v>
      </c>
      <c r="U242" s="30"/>
      <c r="V242" s="30"/>
      <c r="W242" s="30"/>
      <c r="X242" s="30"/>
      <c r="Y242" s="30"/>
      <c r="Z242" s="30"/>
      <c r="AA242" s="30"/>
      <c r="AB242" s="30"/>
      <c r="AC242" s="30"/>
      <c r="AD242" s="30"/>
      <c r="AE242" s="30"/>
      <c r="AR242" s="152" t="s">
        <v>213</v>
      </c>
      <c r="AT242" s="152" t="s">
        <v>140</v>
      </c>
      <c r="AU242" s="152" t="s">
        <v>91</v>
      </c>
      <c r="AY242" s="17" t="s">
        <v>135</v>
      </c>
      <c r="BE242" s="153">
        <f>IF(N242="základní",J242,0)</f>
        <v>0</v>
      </c>
      <c r="BF242" s="153">
        <f>IF(N242="snížená",J242,0)</f>
        <v>0</v>
      </c>
      <c r="BG242" s="153">
        <f>IF(N242="zákl. přenesená",J242,0)</f>
        <v>0</v>
      </c>
      <c r="BH242" s="153">
        <f>IF(N242="sníž. přenesená",J242,0)</f>
        <v>0</v>
      </c>
      <c r="BI242" s="153">
        <f>IF(N242="nulová",J242,0)</f>
        <v>0</v>
      </c>
      <c r="BJ242" s="17" t="s">
        <v>89</v>
      </c>
      <c r="BK242" s="153">
        <f>ROUND(I242*H242,2)</f>
        <v>0</v>
      </c>
      <c r="BL242" s="17" t="s">
        <v>213</v>
      </c>
      <c r="BM242" s="152" t="s">
        <v>361</v>
      </c>
    </row>
    <row r="243" spans="1:65" s="12" customFormat="1" ht="22.9" customHeight="1">
      <c r="B243" s="129"/>
      <c r="D243" s="130" t="s">
        <v>80</v>
      </c>
      <c r="E243" s="139" t="s">
        <v>362</v>
      </c>
      <c r="F243" s="139" t="s">
        <v>363</v>
      </c>
      <c r="J243" s="140">
        <f>BK243</f>
        <v>0</v>
      </c>
      <c r="L243" s="129"/>
      <c r="M243" s="133"/>
      <c r="N243" s="134"/>
      <c r="O243" s="134"/>
      <c r="P243" s="135">
        <f>SUM(P244:P269)</f>
        <v>17.944275000000001</v>
      </c>
      <c r="Q243" s="134"/>
      <c r="R243" s="135">
        <f>SUM(R244:R269)</f>
        <v>0.27760935000000003</v>
      </c>
      <c r="S243" s="134"/>
      <c r="T243" s="136">
        <f>SUM(T244:T269)</f>
        <v>0</v>
      </c>
      <c r="AR243" s="130" t="s">
        <v>91</v>
      </c>
      <c r="AT243" s="137" t="s">
        <v>80</v>
      </c>
      <c r="AU243" s="137" t="s">
        <v>89</v>
      </c>
      <c r="AY243" s="130" t="s">
        <v>135</v>
      </c>
      <c r="BK243" s="138">
        <f>SUM(BK244:BK269)</f>
        <v>0</v>
      </c>
    </row>
    <row r="244" spans="1:65" s="2" customFormat="1" ht="16.5" customHeight="1">
      <c r="A244" s="30"/>
      <c r="B244" s="141"/>
      <c r="C244" s="142" t="s">
        <v>364</v>
      </c>
      <c r="D244" s="142" t="s">
        <v>140</v>
      </c>
      <c r="E244" s="143" t="s">
        <v>365</v>
      </c>
      <c r="F244" s="144" t="s">
        <v>366</v>
      </c>
      <c r="G244" s="145" t="s">
        <v>143</v>
      </c>
      <c r="H244" s="146">
        <v>13.16</v>
      </c>
      <c r="I244" s="147"/>
      <c r="J244" s="147">
        <f>ROUND(I244*H244,2)</f>
        <v>0</v>
      </c>
      <c r="K244" s="144" t="s">
        <v>144</v>
      </c>
      <c r="L244" s="31"/>
      <c r="M244" s="148" t="s">
        <v>1</v>
      </c>
      <c r="N244" s="149" t="s">
        <v>46</v>
      </c>
      <c r="O244" s="150">
        <v>4.3999999999999997E-2</v>
      </c>
      <c r="P244" s="150">
        <f>O244*H244</f>
        <v>0.57904</v>
      </c>
      <c r="Q244" s="150">
        <v>2.9999999999999997E-4</v>
      </c>
      <c r="R244" s="150">
        <f>Q244*H244</f>
        <v>3.9480000000000001E-3</v>
      </c>
      <c r="S244" s="150">
        <v>0</v>
      </c>
      <c r="T244" s="151">
        <f>S244*H244</f>
        <v>0</v>
      </c>
      <c r="U244" s="30"/>
      <c r="V244" s="30"/>
      <c r="W244" s="30"/>
      <c r="X244" s="30"/>
      <c r="Y244" s="30"/>
      <c r="Z244" s="30"/>
      <c r="AA244" s="30"/>
      <c r="AB244" s="30"/>
      <c r="AC244" s="30"/>
      <c r="AD244" s="30"/>
      <c r="AE244" s="30"/>
      <c r="AR244" s="152" t="s">
        <v>213</v>
      </c>
      <c r="AT244" s="152" t="s">
        <v>140</v>
      </c>
      <c r="AU244" s="152" t="s">
        <v>91</v>
      </c>
      <c r="AY244" s="17" t="s">
        <v>135</v>
      </c>
      <c r="BE244" s="153">
        <f>IF(N244="základní",J244,0)</f>
        <v>0</v>
      </c>
      <c r="BF244" s="153">
        <f>IF(N244="snížená",J244,0)</f>
        <v>0</v>
      </c>
      <c r="BG244" s="153">
        <f>IF(N244="zákl. přenesená",J244,0)</f>
        <v>0</v>
      </c>
      <c r="BH244" s="153">
        <f>IF(N244="sníž. přenesená",J244,0)</f>
        <v>0</v>
      </c>
      <c r="BI244" s="153">
        <f>IF(N244="nulová",J244,0)</f>
        <v>0</v>
      </c>
      <c r="BJ244" s="17" t="s">
        <v>89</v>
      </c>
      <c r="BK244" s="153">
        <f>ROUND(I244*H244,2)</f>
        <v>0</v>
      </c>
      <c r="BL244" s="17" t="s">
        <v>213</v>
      </c>
      <c r="BM244" s="152" t="s">
        <v>367</v>
      </c>
    </row>
    <row r="245" spans="1:65" s="13" customFormat="1" ht="11.25">
      <c r="B245" s="154"/>
      <c r="D245" s="155" t="s">
        <v>147</v>
      </c>
      <c r="E245" s="156" t="s">
        <v>1</v>
      </c>
      <c r="F245" s="157" t="s">
        <v>148</v>
      </c>
      <c r="H245" s="156" t="s">
        <v>1</v>
      </c>
      <c r="L245" s="154"/>
      <c r="M245" s="158"/>
      <c r="N245" s="159"/>
      <c r="O245" s="159"/>
      <c r="P245" s="159"/>
      <c r="Q245" s="159"/>
      <c r="R245" s="159"/>
      <c r="S245" s="159"/>
      <c r="T245" s="160"/>
      <c r="AT245" s="156" t="s">
        <v>147</v>
      </c>
      <c r="AU245" s="156" t="s">
        <v>91</v>
      </c>
      <c r="AV245" s="13" t="s">
        <v>89</v>
      </c>
      <c r="AW245" s="13" t="s">
        <v>36</v>
      </c>
      <c r="AX245" s="13" t="s">
        <v>81</v>
      </c>
      <c r="AY245" s="156" t="s">
        <v>135</v>
      </c>
    </row>
    <row r="246" spans="1:65" s="14" customFormat="1" ht="11.25">
      <c r="B246" s="161"/>
      <c r="D246" s="155" t="s">
        <v>147</v>
      </c>
      <c r="E246" s="162" t="s">
        <v>1</v>
      </c>
      <c r="F246" s="163" t="s">
        <v>368</v>
      </c>
      <c r="H246" s="164">
        <v>13.16</v>
      </c>
      <c r="L246" s="161"/>
      <c r="M246" s="165"/>
      <c r="N246" s="166"/>
      <c r="O246" s="166"/>
      <c r="P246" s="166"/>
      <c r="Q246" s="166"/>
      <c r="R246" s="166"/>
      <c r="S246" s="166"/>
      <c r="T246" s="167"/>
      <c r="AT246" s="162" t="s">
        <v>147</v>
      </c>
      <c r="AU246" s="162" t="s">
        <v>91</v>
      </c>
      <c r="AV246" s="14" t="s">
        <v>91</v>
      </c>
      <c r="AW246" s="14" t="s">
        <v>36</v>
      </c>
      <c r="AX246" s="14" t="s">
        <v>81</v>
      </c>
      <c r="AY246" s="162" t="s">
        <v>135</v>
      </c>
    </row>
    <row r="247" spans="1:65" s="15" customFormat="1" ht="11.25">
      <c r="B247" s="168"/>
      <c r="D247" s="155" t="s">
        <v>147</v>
      </c>
      <c r="E247" s="169" t="s">
        <v>1</v>
      </c>
      <c r="F247" s="170" t="s">
        <v>150</v>
      </c>
      <c r="H247" s="171">
        <v>13.16</v>
      </c>
      <c r="L247" s="168"/>
      <c r="M247" s="172"/>
      <c r="N247" s="173"/>
      <c r="O247" s="173"/>
      <c r="P247" s="173"/>
      <c r="Q247" s="173"/>
      <c r="R247" s="173"/>
      <c r="S247" s="173"/>
      <c r="T247" s="174"/>
      <c r="AT247" s="169" t="s">
        <v>147</v>
      </c>
      <c r="AU247" s="169" t="s">
        <v>91</v>
      </c>
      <c r="AV247" s="15" t="s">
        <v>145</v>
      </c>
      <c r="AW247" s="15" t="s">
        <v>36</v>
      </c>
      <c r="AX247" s="15" t="s">
        <v>89</v>
      </c>
      <c r="AY247" s="169" t="s">
        <v>135</v>
      </c>
    </row>
    <row r="248" spans="1:65" s="2" customFormat="1" ht="16.5" customHeight="1">
      <c r="A248" s="30"/>
      <c r="B248" s="141"/>
      <c r="C248" s="142" t="s">
        <v>369</v>
      </c>
      <c r="D248" s="142" t="s">
        <v>140</v>
      </c>
      <c r="E248" s="143" t="s">
        <v>370</v>
      </c>
      <c r="F248" s="144" t="s">
        <v>371</v>
      </c>
      <c r="G248" s="145" t="s">
        <v>143</v>
      </c>
      <c r="H248" s="146">
        <v>13.16</v>
      </c>
      <c r="I248" s="147"/>
      <c r="J248" s="147">
        <f>ROUND(I248*H248,2)</f>
        <v>0</v>
      </c>
      <c r="K248" s="144" t="s">
        <v>144</v>
      </c>
      <c r="L248" s="31"/>
      <c r="M248" s="148" t="s">
        <v>1</v>
      </c>
      <c r="N248" s="149" t="s">
        <v>46</v>
      </c>
      <c r="O248" s="150">
        <v>0.375</v>
      </c>
      <c r="P248" s="150">
        <f>O248*H248</f>
        <v>4.9350000000000005</v>
      </c>
      <c r="Q248" s="150">
        <v>1.5E-3</v>
      </c>
      <c r="R248" s="150">
        <f>Q248*H248</f>
        <v>1.9740000000000001E-2</v>
      </c>
      <c r="S248" s="150">
        <v>0</v>
      </c>
      <c r="T248" s="151">
        <f>S248*H248</f>
        <v>0</v>
      </c>
      <c r="U248" s="30"/>
      <c r="V248" s="30"/>
      <c r="W248" s="30"/>
      <c r="X248" s="30"/>
      <c r="Y248" s="30"/>
      <c r="Z248" s="30"/>
      <c r="AA248" s="30"/>
      <c r="AB248" s="30"/>
      <c r="AC248" s="30"/>
      <c r="AD248" s="30"/>
      <c r="AE248" s="30"/>
      <c r="AR248" s="152" t="s">
        <v>213</v>
      </c>
      <c r="AT248" s="152" t="s">
        <v>140</v>
      </c>
      <c r="AU248" s="152" t="s">
        <v>91</v>
      </c>
      <c r="AY248" s="17" t="s">
        <v>135</v>
      </c>
      <c r="BE248" s="153">
        <f>IF(N248="základní",J248,0)</f>
        <v>0</v>
      </c>
      <c r="BF248" s="153">
        <f>IF(N248="snížená",J248,0)</f>
        <v>0</v>
      </c>
      <c r="BG248" s="153">
        <f>IF(N248="zákl. přenesená",J248,0)</f>
        <v>0</v>
      </c>
      <c r="BH248" s="153">
        <f>IF(N248="sníž. přenesená",J248,0)</f>
        <v>0</v>
      </c>
      <c r="BI248" s="153">
        <f>IF(N248="nulová",J248,0)</f>
        <v>0</v>
      </c>
      <c r="BJ248" s="17" t="s">
        <v>89</v>
      </c>
      <c r="BK248" s="153">
        <f>ROUND(I248*H248,2)</f>
        <v>0</v>
      </c>
      <c r="BL248" s="17" t="s">
        <v>213</v>
      </c>
      <c r="BM248" s="152" t="s">
        <v>372</v>
      </c>
    </row>
    <row r="249" spans="1:65" s="2" customFormat="1" ht="19.5">
      <c r="A249" s="30"/>
      <c r="B249" s="31"/>
      <c r="C249" s="30"/>
      <c r="D249" s="155" t="s">
        <v>231</v>
      </c>
      <c r="E249" s="30"/>
      <c r="F249" s="175" t="s">
        <v>373</v>
      </c>
      <c r="G249" s="30"/>
      <c r="H249" s="30"/>
      <c r="I249" s="30"/>
      <c r="J249" s="30"/>
      <c r="K249" s="30"/>
      <c r="L249" s="31"/>
      <c r="M249" s="176"/>
      <c r="N249" s="177"/>
      <c r="O249" s="56"/>
      <c r="P249" s="56"/>
      <c r="Q249" s="56"/>
      <c r="R249" s="56"/>
      <c r="S249" s="56"/>
      <c r="T249" s="57"/>
      <c r="U249" s="30"/>
      <c r="V249" s="30"/>
      <c r="W249" s="30"/>
      <c r="X249" s="30"/>
      <c r="Y249" s="30"/>
      <c r="Z249" s="30"/>
      <c r="AA249" s="30"/>
      <c r="AB249" s="30"/>
      <c r="AC249" s="30"/>
      <c r="AD249" s="30"/>
      <c r="AE249" s="30"/>
      <c r="AT249" s="17" t="s">
        <v>231</v>
      </c>
      <c r="AU249" s="17" t="s">
        <v>91</v>
      </c>
    </row>
    <row r="250" spans="1:65" s="13" customFormat="1" ht="11.25">
      <c r="B250" s="154"/>
      <c r="D250" s="155" t="s">
        <v>147</v>
      </c>
      <c r="E250" s="156" t="s">
        <v>1</v>
      </c>
      <c r="F250" s="157" t="s">
        <v>148</v>
      </c>
      <c r="H250" s="156" t="s">
        <v>1</v>
      </c>
      <c r="L250" s="154"/>
      <c r="M250" s="158"/>
      <c r="N250" s="159"/>
      <c r="O250" s="159"/>
      <c r="P250" s="159"/>
      <c r="Q250" s="159"/>
      <c r="R250" s="159"/>
      <c r="S250" s="159"/>
      <c r="T250" s="160"/>
      <c r="AT250" s="156" t="s">
        <v>147</v>
      </c>
      <c r="AU250" s="156" t="s">
        <v>91</v>
      </c>
      <c r="AV250" s="13" t="s">
        <v>89</v>
      </c>
      <c r="AW250" s="13" t="s">
        <v>36</v>
      </c>
      <c r="AX250" s="13" t="s">
        <v>81</v>
      </c>
      <c r="AY250" s="156" t="s">
        <v>135</v>
      </c>
    </row>
    <row r="251" spans="1:65" s="14" customFormat="1" ht="11.25">
      <c r="B251" s="161"/>
      <c r="D251" s="155" t="s">
        <v>147</v>
      </c>
      <c r="E251" s="162" t="s">
        <v>1</v>
      </c>
      <c r="F251" s="163" t="s">
        <v>368</v>
      </c>
      <c r="H251" s="164">
        <v>13.16</v>
      </c>
      <c r="L251" s="161"/>
      <c r="M251" s="165"/>
      <c r="N251" s="166"/>
      <c r="O251" s="166"/>
      <c r="P251" s="166"/>
      <c r="Q251" s="166"/>
      <c r="R251" s="166"/>
      <c r="S251" s="166"/>
      <c r="T251" s="167"/>
      <c r="AT251" s="162" t="s">
        <v>147</v>
      </c>
      <c r="AU251" s="162" t="s">
        <v>91</v>
      </c>
      <c r="AV251" s="14" t="s">
        <v>91</v>
      </c>
      <c r="AW251" s="14" t="s">
        <v>36</v>
      </c>
      <c r="AX251" s="14" t="s">
        <v>81</v>
      </c>
      <c r="AY251" s="162" t="s">
        <v>135</v>
      </c>
    </row>
    <row r="252" spans="1:65" s="15" customFormat="1" ht="11.25">
      <c r="B252" s="168"/>
      <c r="D252" s="155" t="s">
        <v>147</v>
      </c>
      <c r="E252" s="169" t="s">
        <v>1</v>
      </c>
      <c r="F252" s="170" t="s">
        <v>150</v>
      </c>
      <c r="H252" s="171">
        <v>13.16</v>
      </c>
      <c r="L252" s="168"/>
      <c r="M252" s="172"/>
      <c r="N252" s="173"/>
      <c r="O252" s="173"/>
      <c r="P252" s="173"/>
      <c r="Q252" s="173"/>
      <c r="R252" s="173"/>
      <c r="S252" s="173"/>
      <c r="T252" s="174"/>
      <c r="AT252" s="169" t="s">
        <v>147</v>
      </c>
      <c r="AU252" s="169" t="s">
        <v>91</v>
      </c>
      <c r="AV252" s="15" t="s">
        <v>145</v>
      </c>
      <c r="AW252" s="15" t="s">
        <v>36</v>
      </c>
      <c r="AX252" s="15" t="s">
        <v>89</v>
      </c>
      <c r="AY252" s="169" t="s">
        <v>135</v>
      </c>
    </row>
    <row r="253" spans="1:65" s="2" customFormat="1" ht="16.5" customHeight="1">
      <c r="A253" s="30"/>
      <c r="B253" s="141"/>
      <c r="C253" s="142" t="s">
        <v>374</v>
      </c>
      <c r="D253" s="142" t="s">
        <v>140</v>
      </c>
      <c r="E253" s="143" t="s">
        <v>375</v>
      </c>
      <c r="F253" s="144" t="s">
        <v>376</v>
      </c>
      <c r="G253" s="145" t="s">
        <v>377</v>
      </c>
      <c r="H253" s="146">
        <v>8.3000000000000007</v>
      </c>
      <c r="I253" s="147"/>
      <c r="J253" s="147">
        <f>ROUND(I253*H253,2)</f>
        <v>0</v>
      </c>
      <c r="K253" s="144" t="s">
        <v>144</v>
      </c>
      <c r="L253" s="31"/>
      <c r="M253" s="148" t="s">
        <v>1</v>
      </c>
      <c r="N253" s="149" t="s">
        <v>46</v>
      </c>
      <c r="O253" s="150">
        <v>0.06</v>
      </c>
      <c r="P253" s="150">
        <f>O253*H253</f>
        <v>0.498</v>
      </c>
      <c r="Q253" s="150">
        <v>3.2000000000000003E-4</v>
      </c>
      <c r="R253" s="150">
        <f>Q253*H253</f>
        <v>2.6560000000000004E-3</v>
      </c>
      <c r="S253" s="150">
        <v>0</v>
      </c>
      <c r="T253" s="151">
        <f>S253*H253</f>
        <v>0</v>
      </c>
      <c r="U253" s="30"/>
      <c r="V253" s="30"/>
      <c r="W253" s="30"/>
      <c r="X253" s="30"/>
      <c r="Y253" s="30"/>
      <c r="Z253" s="30"/>
      <c r="AA253" s="30"/>
      <c r="AB253" s="30"/>
      <c r="AC253" s="30"/>
      <c r="AD253" s="30"/>
      <c r="AE253" s="30"/>
      <c r="AR253" s="152" t="s">
        <v>213</v>
      </c>
      <c r="AT253" s="152" t="s">
        <v>140</v>
      </c>
      <c r="AU253" s="152" t="s">
        <v>91</v>
      </c>
      <c r="AY253" s="17" t="s">
        <v>135</v>
      </c>
      <c r="BE253" s="153">
        <f>IF(N253="základní",J253,0)</f>
        <v>0</v>
      </c>
      <c r="BF253" s="153">
        <f>IF(N253="snížená",J253,0)</f>
        <v>0</v>
      </c>
      <c r="BG253" s="153">
        <f>IF(N253="zákl. přenesená",J253,0)</f>
        <v>0</v>
      </c>
      <c r="BH253" s="153">
        <f>IF(N253="sníž. přenesená",J253,0)</f>
        <v>0</v>
      </c>
      <c r="BI253" s="153">
        <f>IF(N253="nulová",J253,0)</f>
        <v>0</v>
      </c>
      <c r="BJ253" s="17" t="s">
        <v>89</v>
      </c>
      <c r="BK253" s="153">
        <f>ROUND(I253*H253,2)</f>
        <v>0</v>
      </c>
      <c r="BL253" s="17" t="s">
        <v>213</v>
      </c>
      <c r="BM253" s="152" t="s">
        <v>378</v>
      </c>
    </row>
    <row r="254" spans="1:65" s="13" customFormat="1" ht="11.25">
      <c r="B254" s="154"/>
      <c r="D254" s="155" t="s">
        <v>147</v>
      </c>
      <c r="E254" s="156" t="s">
        <v>1</v>
      </c>
      <c r="F254" s="157" t="s">
        <v>148</v>
      </c>
      <c r="H254" s="156" t="s">
        <v>1</v>
      </c>
      <c r="L254" s="154"/>
      <c r="M254" s="158"/>
      <c r="N254" s="159"/>
      <c r="O254" s="159"/>
      <c r="P254" s="159"/>
      <c r="Q254" s="159"/>
      <c r="R254" s="159"/>
      <c r="S254" s="159"/>
      <c r="T254" s="160"/>
      <c r="AT254" s="156" t="s">
        <v>147</v>
      </c>
      <c r="AU254" s="156" t="s">
        <v>91</v>
      </c>
      <c r="AV254" s="13" t="s">
        <v>89</v>
      </c>
      <c r="AW254" s="13" t="s">
        <v>36</v>
      </c>
      <c r="AX254" s="13" t="s">
        <v>81</v>
      </c>
      <c r="AY254" s="156" t="s">
        <v>135</v>
      </c>
    </row>
    <row r="255" spans="1:65" s="14" customFormat="1" ht="11.25">
      <c r="B255" s="161"/>
      <c r="D255" s="155" t="s">
        <v>147</v>
      </c>
      <c r="E255" s="162" t="s">
        <v>1</v>
      </c>
      <c r="F255" s="163" t="s">
        <v>379</v>
      </c>
      <c r="H255" s="164">
        <v>8.3000000000000007</v>
      </c>
      <c r="L255" s="161"/>
      <c r="M255" s="165"/>
      <c r="N255" s="166"/>
      <c r="O255" s="166"/>
      <c r="P255" s="166"/>
      <c r="Q255" s="166"/>
      <c r="R255" s="166"/>
      <c r="S255" s="166"/>
      <c r="T255" s="167"/>
      <c r="AT255" s="162" t="s">
        <v>147</v>
      </c>
      <c r="AU255" s="162" t="s">
        <v>91</v>
      </c>
      <c r="AV255" s="14" t="s">
        <v>91</v>
      </c>
      <c r="AW255" s="14" t="s">
        <v>36</v>
      </c>
      <c r="AX255" s="14" t="s">
        <v>81</v>
      </c>
      <c r="AY255" s="162" t="s">
        <v>135</v>
      </c>
    </row>
    <row r="256" spans="1:65" s="15" customFormat="1" ht="11.25">
      <c r="B256" s="168"/>
      <c r="D256" s="155" t="s">
        <v>147</v>
      </c>
      <c r="E256" s="169" t="s">
        <v>1</v>
      </c>
      <c r="F256" s="170" t="s">
        <v>150</v>
      </c>
      <c r="H256" s="171">
        <v>8.3000000000000007</v>
      </c>
      <c r="L256" s="168"/>
      <c r="M256" s="172"/>
      <c r="N256" s="173"/>
      <c r="O256" s="173"/>
      <c r="P256" s="173"/>
      <c r="Q256" s="173"/>
      <c r="R256" s="173"/>
      <c r="S256" s="173"/>
      <c r="T256" s="174"/>
      <c r="AT256" s="169" t="s">
        <v>147</v>
      </c>
      <c r="AU256" s="169" t="s">
        <v>91</v>
      </c>
      <c r="AV256" s="15" t="s">
        <v>145</v>
      </c>
      <c r="AW256" s="15" t="s">
        <v>36</v>
      </c>
      <c r="AX256" s="15" t="s">
        <v>89</v>
      </c>
      <c r="AY256" s="169" t="s">
        <v>135</v>
      </c>
    </row>
    <row r="257" spans="1:65" s="2" customFormat="1" ht="16.5" customHeight="1">
      <c r="A257" s="30"/>
      <c r="B257" s="141"/>
      <c r="C257" s="142" t="s">
        <v>380</v>
      </c>
      <c r="D257" s="142" t="s">
        <v>140</v>
      </c>
      <c r="E257" s="143" t="s">
        <v>381</v>
      </c>
      <c r="F257" s="144" t="s">
        <v>382</v>
      </c>
      <c r="G257" s="145" t="s">
        <v>143</v>
      </c>
      <c r="H257" s="146">
        <v>13.16</v>
      </c>
      <c r="I257" s="147"/>
      <c r="J257" s="147">
        <f>ROUND(I257*H257,2)</f>
        <v>0</v>
      </c>
      <c r="K257" s="144" t="s">
        <v>144</v>
      </c>
      <c r="L257" s="31"/>
      <c r="M257" s="148" t="s">
        <v>1</v>
      </c>
      <c r="N257" s="149" t="s">
        <v>46</v>
      </c>
      <c r="O257" s="150">
        <v>0.746</v>
      </c>
      <c r="P257" s="150">
        <f>O257*H257</f>
        <v>9.8173600000000008</v>
      </c>
      <c r="Q257" s="150">
        <v>5.1999999999999998E-3</v>
      </c>
      <c r="R257" s="150">
        <f>Q257*H257</f>
        <v>6.8431999999999993E-2</v>
      </c>
      <c r="S257" s="150">
        <v>0</v>
      </c>
      <c r="T257" s="151">
        <f>S257*H257</f>
        <v>0</v>
      </c>
      <c r="U257" s="30"/>
      <c r="V257" s="30"/>
      <c r="W257" s="30"/>
      <c r="X257" s="30"/>
      <c r="Y257" s="30"/>
      <c r="Z257" s="30"/>
      <c r="AA257" s="30"/>
      <c r="AB257" s="30"/>
      <c r="AC257" s="30"/>
      <c r="AD257" s="30"/>
      <c r="AE257" s="30"/>
      <c r="AR257" s="152" t="s">
        <v>213</v>
      </c>
      <c r="AT257" s="152" t="s">
        <v>140</v>
      </c>
      <c r="AU257" s="152" t="s">
        <v>91</v>
      </c>
      <c r="AY257" s="17" t="s">
        <v>135</v>
      </c>
      <c r="BE257" s="153">
        <f>IF(N257="základní",J257,0)</f>
        <v>0</v>
      </c>
      <c r="BF257" s="153">
        <f>IF(N257="snížená",J257,0)</f>
        <v>0</v>
      </c>
      <c r="BG257" s="153">
        <f>IF(N257="zákl. přenesená",J257,0)</f>
        <v>0</v>
      </c>
      <c r="BH257" s="153">
        <f>IF(N257="sníž. přenesená",J257,0)</f>
        <v>0</v>
      </c>
      <c r="BI257" s="153">
        <f>IF(N257="nulová",J257,0)</f>
        <v>0</v>
      </c>
      <c r="BJ257" s="17" t="s">
        <v>89</v>
      </c>
      <c r="BK257" s="153">
        <f>ROUND(I257*H257,2)</f>
        <v>0</v>
      </c>
      <c r="BL257" s="17" t="s">
        <v>213</v>
      </c>
      <c r="BM257" s="152" t="s">
        <v>383</v>
      </c>
    </row>
    <row r="258" spans="1:65" s="2" customFormat="1" ht="39">
      <c r="A258" s="30"/>
      <c r="B258" s="31"/>
      <c r="C258" s="30"/>
      <c r="D258" s="155" t="s">
        <v>231</v>
      </c>
      <c r="E258" s="30"/>
      <c r="F258" s="175" t="s">
        <v>384</v>
      </c>
      <c r="G258" s="30"/>
      <c r="H258" s="30"/>
      <c r="I258" s="30"/>
      <c r="J258" s="30"/>
      <c r="K258" s="30"/>
      <c r="L258" s="31"/>
      <c r="M258" s="176"/>
      <c r="N258" s="177"/>
      <c r="O258" s="56"/>
      <c r="P258" s="56"/>
      <c r="Q258" s="56"/>
      <c r="R258" s="56"/>
      <c r="S258" s="56"/>
      <c r="T258" s="57"/>
      <c r="U258" s="30"/>
      <c r="V258" s="30"/>
      <c r="W258" s="30"/>
      <c r="X258" s="30"/>
      <c r="Y258" s="30"/>
      <c r="Z258" s="30"/>
      <c r="AA258" s="30"/>
      <c r="AB258" s="30"/>
      <c r="AC258" s="30"/>
      <c r="AD258" s="30"/>
      <c r="AE258" s="30"/>
      <c r="AT258" s="17" t="s">
        <v>231</v>
      </c>
      <c r="AU258" s="17" t="s">
        <v>91</v>
      </c>
    </row>
    <row r="259" spans="1:65" s="13" customFormat="1" ht="11.25">
      <c r="B259" s="154"/>
      <c r="D259" s="155" t="s">
        <v>147</v>
      </c>
      <c r="E259" s="156" t="s">
        <v>1</v>
      </c>
      <c r="F259" s="157" t="s">
        <v>148</v>
      </c>
      <c r="H259" s="156" t="s">
        <v>1</v>
      </c>
      <c r="L259" s="154"/>
      <c r="M259" s="158"/>
      <c r="N259" s="159"/>
      <c r="O259" s="159"/>
      <c r="P259" s="159"/>
      <c r="Q259" s="159"/>
      <c r="R259" s="159"/>
      <c r="S259" s="159"/>
      <c r="T259" s="160"/>
      <c r="AT259" s="156" t="s">
        <v>147</v>
      </c>
      <c r="AU259" s="156" t="s">
        <v>91</v>
      </c>
      <c r="AV259" s="13" t="s">
        <v>89</v>
      </c>
      <c r="AW259" s="13" t="s">
        <v>36</v>
      </c>
      <c r="AX259" s="13" t="s">
        <v>81</v>
      </c>
      <c r="AY259" s="156" t="s">
        <v>135</v>
      </c>
    </row>
    <row r="260" spans="1:65" s="14" customFormat="1" ht="11.25">
      <c r="B260" s="161"/>
      <c r="D260" s="155" t="s">
        <v>147</v>
      </c>
      <c r="E260" s="162" t="s">
        <v>1</v>
      </c>
      <c r="F260" s="163" t="s">
        <v>368</v>
      </c>
      <c r="H260" s="164">
        <v>13.16</v>
      </c>
      <c r="L260" s="161"/>
      <c r="M260" s="165"/>
      <c r="N260" s="166"/>
      <c r="O260" s="166"/>
      <c r="P260" s="166"/>
      <c r="Q260" s="166"/>
      <c r="R260" s="166"/>
      <c r="S260" s="166"/>
      <c r="T260" s="167"/>
      <c r="AT260" s="162" t="s">
        <v>147</v>
      </c>
      <c r="AU260" s="162" t="s">
        <v>91</v>
      </c>
      <c r="AV260" s="14" t="s">
        <v>91</v>
      </c>
      <c r="AW260" s="14" t="s">
        <v>36</v>
      </c>
      <c r="AX260" s="14" t="s">
        <v>81</v>
      </c>
      <c r="AY260" s="162" t="s">
        <v>135</v>
      </c>
    </row>
    <row r="261" spans="1:65" s="15" customFormat="1" ht="11.25">
      <c r="B261" s="168"/>
      <c r="D261" s="155" t="s">
        <v>147</v>
      </c>
      <c r="E261" s="169" t="s">
        <v>1</v>
      </c>
      <c r="F261" s="170" t="s">
        <v>150</v>
      </c>
      <c r="H261" s="171">
        <v>13.16</v>
      </c>
      <c r="L261" s="168"/>
      <c r="M261" s="172"/>
      <c r="N261" s="173"/>
      <c r="O261" s="173"/>
      <c r="P261" s="173"/>
      <c r="Q261" s="173"/>
      <c r="R261" s="173"/>
      <c r="S261" s="173"/>
      <c r="T261" s="174"/>
      <c r="AT261" s="169" t="s">
        <v>147</v>
      </c>
      <c r="AU261" s="169" t="s">
        <v>91</v>
      </c>
      <c r="AV261" s="15" t="s">
        <v>145</v>
      </c>
      <c r="AW261" s="15" t="s">
        <v>36</v>
      </c>
      <c r="AX261" s="15" t="s">
        <v>89</v>
      </c>
      <c r="AY261" s="169" t="s">
        <v>135</v>
      </c>
    </row>
    <row r="262" spans="1:65" s="2" customFormat="1" ht="16.5" customHeight="1">
      <c r="A262" s="30"/>
      <c r="B262" s="141"/>
      <c r="C262" s="178" t="s">
        <v>385</v>
      </c>
      <c r="D262" s="178" t="s">
        <v>286</v>
      </c>
      <c r="E262" s="179" t="s">
        <v>386</v>
      </c>
      <c r="F262" s="180" t="s">
        <v>387</v>
      </c>
      <c r="G262" s="181" t="s">
        <v>143</v>
      </c>
      <c r="H262" s="182">
        <v>14.476000000000001</v>
      </c>
      <c r="I262" s="183"/>
      <c r="J262" s="183">
        <f>ROUND(I262*H262,2)</f>
        <v>0</v>
      </c>
      <c r="K262" s="180" t="s">
        <v>199</v>
      </c>
      <c r="L262" s="184"/>
      <c r="M262" s="185" t="s">
        <v>1</v>
      </c>
      <c r="N262" s="186" t="s">
        <v>46</v>
      </c>
      <c r="O262" s="150">
        <v>0</v>
      </c>
      <c r="P262" s="150">
        <f>O262*H262</f>
        <v>0</v>
      </c>
      <c r="Q262" s="150">
        <v>1.26E-2</v>
      </c>
      <c r="R262" s="150">
        <f>Q262*H262</f>
        <v>0.18239760000000002</v>
      </c>
      <c r="S262" s="150">
        <v>0</v>
      </c>
      <c r="T262" s="151">
        <f>S262*H262</f>
        <v>0</v>
      </c>
      <c r="U262" s="30"/>
      <c r="V262" s="30"/>
      <c r="W262" s="30"/>
      <c r="X262" s="30"/>
      <c r="Y262" s="30"/>
      <c r="Z262" s="30"/>
      <c r="AA262" s="30"/>
      <c r="AB262" s="30"/>
      <c r="AC262" s="30"/>
      <c r="AD262" s="30"/>
      <c r="AE262" s="30"/>
      <c r="AR262" s="152" t="s">
        <v>289</v>
      </c>
      <c r="AT262" s="152" t="s">
        <v>286</v>
      </c>
      <c r="AU262" s="152" t="s">
        <v>91</v>
      </c>
      <c r="AY262" s="17" t="s">
        <v>135</v>
      </c>
      <c r="BE262" s="153">
        <f>IF(N262="základní",J262,0)</f>
        <v>0</v>
      </c>
      <c r="BF262" s="153">
        <f>IF(N262="snížená",J262,0)</f>
        <v>0</v>
      </c>
      <c r="BG262" s="153">
        <f>IF(N262="zákl. přenesená",J262,0)</f>
        <v>0</v>
      </c>
      <c r="BH262" s="153">
        <f>IF(N262="sníž. přenesená",J262,0)</f>
        <v>0</v>
      </c>
      <c r="BI262" s="153">
        <f>IF(N262="nulová",J262,0)</f>
        <v>0</v>
      </c>
      <c r="BJ262" s="17" t="s">
        <v>89</v>
      </c>
      <c r="BK262" s="153">
        <f>ROUND(I262*H262,2)</f>
        <v>0</v>
      </c>
      <c r="BL262" s="17" t="s">
        <v>213</v>
      </c>
      <c r="BM262" s="152" t="s">
        <v>388</v>
      </c>
    </row>
    <row r="263" spans="1:65" s="2" customFormat="1" ht="48.75">
      <c r="A263" s="30"/>
      <c r="B263" s="31"/>
      <c r="C263" s="30"/>
      <c r="D263" s="155" t="s">
        <v>231</v>
      </c>
      <c r="E263" s="30"/>
      <c r="F263" s="175" t="s">
        <v>389</v>
      </c>
      <c r="G263" s="30"/>
      <c r="H263" s="30"/>
      <c r="I263" s="30"/>
      <c r="J263" s="30"/>
      <c r="K263" s="30"/>
      <c r="L263" s="31"/>
      <c r="M263" s="176"/>
      <c r="N263" s="177"/>
      <c r="O263" s="56"/>
      <c r="P263" s="56"/>
      <c r="Q263" s="56"/>
      <c r="R263" s="56"/>
      <c r="S263" s="56"/>
      <c r="T263" s="57"/>
      <c r="U263" s="30"/>
      <c r="V263" s="30"/>
      <c r="W263" s="30"/>
      <c r="X263" s="30"/>
      <c r="Y263" s="30"/>
      <c r="Z263" s="30"/>
      <c r="AA263" s="30"/>
      <c r="AB263" s="30"/>
      <c r="AC263" s="30"/>
      <c r="AD263" s="30"/>
      <c r="AE263" s="30"/>
      <c r="AT263" s="17" t="s">
        <v>231</v>
      </c>
      <c r="AU263" s="17" t="s">
        <v>91</v>
      </c>
    </row>
    <row r="264" spans="1:65" s="14" customFormat="1" ht="11.25">
      <c r="B264" s="161"/>
      <c r="D264" s="155" t="s">
        <v>147</v>
      </c>
      <c r="F264" s="163" t="s">
        <v>390</v>
      </c>
      <c r="H264" s="164">
        <v>14.476000000000001</v>
      </c>
      <c r="L264" s="161"/>
      <c r="M264" s="165"/>
      <c r="N264" s="166"/>
      <c r="O264" s="166"/>
      <c r="P264" s="166"/>
      <c r="Q264" s="166"/>
      <c r="R264" s="166"/>
      <c r="S264" s="166"/>
      <c r="T264" s="167"/>
      <c r="AT264" s="162" t="s">
        <v>147</v>
      </c>
      <c r="AU264" s="162" t="s">
        <v>91</v>
      </c>
      <c r="AV264" s="14" t="s">
        <v>91</v>
      </c>
      <c r="AW264" s="14" t="s">
        <v>3</v>
      </c>
      <c r="AX264" s="14" t="s">
        <v>89</v>
      </c>
      <c r="AY264" s="162" t="s">
        <v>135</v>
      </c>
    </row>
    <row r="265" spans="1:65" s="2" customFormat="1" ht="16.5" customHeight="1">
      <c r="A265" s="30"/>
      <c r="B265" s="141"/>
      <c r="C265" s="142" t="s">
        <v>391</v>
      </c>
      <c r="D265" s="142" t="s">
        <v>140</v>
      </c>
      <c r="E265" s="143" t="s">
        <v>392</v>
      </c>
      <c r="F265" s="144" t="s">
        <v>393</v>
      </c>
      <c r="G265" s="145" t="s">
        <v>143</v>
      </c>
      <c r="H265" s="146">
        <v>13.16</v>
      </c>
      <c r="I265" s="147"/>
      <c r="J265" s="147">
        <f>ROUND(I265*H265,2)</f>
        <v>0</v>
      </c>
      <c r="K265" s="144" t="s">
        <v>199</v>
      </c>
      <c r="L265" s="31"/>
      <c r="M265" s="148" t="s">
        <v>1</v>
      </c>
      <c r="N265" s="149" t="s">
        <v>46</v>
      </c>
      <c r="O265" s="150">
        <v>0.1</v>
      </c>
      <c r="P265" s="150">
        <f>O265*H265</f>
        <v>1.3160000000000001</v>
      </c>
      <c r="Q265" s="150">
        <v>0</v>
      </c>
      <c r="R265" s="150">
        <f>Q265*H265</f>
        <v>0</v>
      </c>
      <c r="S265" s="150">
        <v>0</v>
      </c>
      <c r="T265" s="151">
        <f>S265*H265</f>
        <v>0</v>
      </c>
      <c r="U265" s="30"/>
      <c r="V265" s="30"/>
      <c r="W265" s="30"/>
      <c r="X265" s="30"/>
      <c r="Y265" s="30"/>
      <c r="Z265" s="30"/>
      <c r="AA265" s="30"/>
      <c r="AB265" s="30"/>
      <c r="AC265" s="30"/>
      <c r="AD265" s="30"/>
      <c r="AE265" s="30"/>
      <c r="AR265" s="152" t="s">
        <v>213</v>
      </c>
      <c r="AT265" s="152" t="s">
        <v>140</v>
      </c>
      <c r="AU265" s="152" t="s">
        <v>91</v>
      </c>
      <c r="AY265" s="17" t="s">
        <v>135</v>
      </c>
      <c r="BE265" s="153">
        <f>IF(N265="základní",J265,0)</f>
        <v>0</v>
      </c>
      <c r="BF265" s="153">
        <f>IF(N265="snížená",J265,0)</f>
        <v>0</v>
      </c>
      <c r="BG265" s="153">
        <f>IF(N265="zákl. přenesená",J265,0)</f>
        <v>0</v>
      </c>
      <c r="BH265" s="153">
        <f>IF(N265="sníž. přenesená",J265,0)</f>
        <v>0</v>
      </c>
      <c r="BI265" s="153">
        <f>IF(N265="nulová",J265,0)</f>
        <v>0</v>
      </c>
      <c r="BJ265" s="17" t="s">
        <v>89</v>
      </c>
      <c r="BK265" s="153">
        <f>ROUND(I265*H265,2)</f>
        <v>0</v>
      </c>
      <c r="BL265" s="17" t="s">
        <v>213</v>
      </c>
      <c r="BM265" s="152" t="s">
        <v>394</v>
      </c>
    </row>
    <row r="266" spans="1:65" s="2" customFormat="1" ht="39">
      <c r="A266" s="30"/>
      <c r="B266" s="31"/>
      <c r="C266" s="30"/>
      <c r="D266" s="155" t="s">
        <v>231</v>
      </c>
      <c r="E266" s="30"/>
      <c r="F266" s="175" t="s">
        <v>395</v>
      </c>
      <c r="G266" s="30"/>
      <c r="H266" s="30"/>
      <c r="I266" s="30"/>
      <c r="J266" s="30"/>
      <c r="K266" s="30"/>
      <c r="L266" s="31"/>
      <c r="M266" s="176"/>
      <c r="N266" s="177"/>
      <c r="O266" s="56"/>
      <c r="P266" s="56"/>
      <c r="Q266" s="56"/>
      <c r="R266" s="56"/>
      <c r="S266" s="56"/>
      <c r="T266" s="57"/>
      <c r="U266" s="30"/>
      <c r="V266" s="30"/>
      <c r="W266" s="30"/>
      <c r="X266" s="30"/>
      <c r="Y266" s="30"/>
      <c r="Z266" s="30"/>
      <c r="AA266" s="30"/>
      <c r="AB266" s="30"/>
      <c r="AC266" s="30"/>
      <c r="AD266" s="30"/>
      <c r="AE266" s="30"/>
      <c r="AT266" s="17" t="s">
        <v>231</v>
      </c>
      <c r="AU266" s="17" t="s">
        <v>91</v>
      </c>
    </row>
    <row r="267" spans="1:65" s="2" customFormat="1" ht="16.5" customHeight="1">
      <c r="A267" s="30"/>
      <c r="B267" s="141"/>
      <c r="C267" s="142" t="s">
        <v>396</v>
      </c>
      <c r="D267" s="142" t="s">
        <v>140</v>
      </c>
      <c r="E267" s="143" t="s">
        <v>397</v>
      </c>
      <c r="F267" s="144" t="s">
        <v>398</v>
      </c>
      <c r="G267" s="145" t="s">
        <v>377</v>
      </c>
      <c r="H267" s="146">
        <v>14.525</v>
      </c>
      <c r="I267" s="147"/>
      <c r="J267" s="147">
        <f>ROUND(I267*H267,2)</f>
        <v>0</v>
      </c>
      <c r="K267" s="144" t="s">
        <v>144</v>
      </c>
      <c r="L267" s="31"/>
      <c r="M267" s="148" t="s">
        <v>1</v>
      </c>
      <c r="N267" s="149" t="s">
        <v>46</v>
      </c>
      <c r="O267" s="150">
        <v>5.5E-2</v>
      </c>
      <c r="P267" s="150">
        <f>O267*H267</f>
        <v>0.798875</v>
      </c>
      <c r="Q267" s="150">
        <v>3.0000000000000001E-5</v>
      </c>
      <c r="R267" s="150">
        <f>Q267*H267</f>
        <v>4.3575000000000005E-4</v>
      </c>
      <c r="S267" s="150">
        <v>0</v>
      </c>
      <c r="T267" s="151">
        <f>S267*H267</f>
        <v>0</v>
      </c>
      <c r="U267" s="30"/>
      <c r="V267" s="30"/>
      <c r="W267" s="30"/>
      <c r="X267" s="30"/>
      <c r="Y267" s="30"/>
      <c r="Z267" s="30"/>
      <c r="AA267" s="30"/>
      <c r="AB267" s="30"/>
      <c r="AC267" s="30"/>
      <c r="AD267" s="30"/>
      <c r="AE267" s="30"/>
      <c r="AR267" s="152" t="s">
        <v>145</v>
      </c>
      <c r="AT267" s="152" t="s">
        <v>140</v>
      </c>
      <c r="AU267" s="152" t="s">
        <v>91</v>
      </c>
      <c r="AY267" s="17" t="s">
        <v>135</v>
      </c>
      <c r="BE267" s="153">
        <f>IF(N267="základní",J267,0)</f>
        <v>0</v>
      </c>
      <c r="BF267" s="153">
        <f>IF(N267="snížená",J267,0)</f>
        <v>0</v>
      </c>
      <c r="BG267" s="153">
        <f>IF(N267="zákl. přenesená",J267,0)</f>
        <v>0</v>
      </c>
      <c r="BH267" s="153">
        <f>IF(N267="sníž. přenesená",J267,0)</f>
        <v>0</v>
      </c>
      <c r="BI267" s="153">
        <f>IF(N267="nulová",J267,0)</f>
        <v>0</v>
      </c>
      <c r="BJ267" s="17" t="s">
        <v>89</v>
      </c>
      <c r="BK267" s="153">
        <f>ROUND(I267*H267,2)</f>
        <v>0</v>
      </c>
      <c r="BL267" s="17" t="s">
        <v>145</v>
      </c>
      <c r="BM267" s="152" t="s">
        <v>399</v>
      </c>
    </row>
    <row r="268" spans="1:65" s="14" customFormat="1" ht="11.25">
      <c r="B268" s="161"/>
      <c r="D268" s="155" t="s">
        <v>147</v>
      </c>
      <c r="F268" s="163" t="s">
        <v>400</v>
      </c>
      <c r="H268" s="164">
        <v>14.525</v>
      </c>
      <c r="L268" s="161"/>
      <c r="M268" s="165"/>
      <c r="N268" s="166"/>
      <c r="O268" s="166"/>
      <c r="P268" s="166"/>
      <c r="Q268" s="166"/>
      <c r="R268" s="166"/>
      <c r="S268" s="166"/>
      <c r="T268" s="167"/>
      <c r="AT268" s="162" t="s">
        <v>147</v>
      </c>
      <c r="AU268" s="162" t="s">
        <v>91</v>
      </c>
      <c r="AV268" s="14" t="s">
        <v>91</v>
      </c>
      <c r="AW268" s="14" t="s">
        <v>3</v>
      </c>
      <c r="AX268" s="14" t="s">
        <v>89</v>
      </c>
      <c r="AY268" s="162" t="s">
        <v>135</v>
      </c>
    </row>
    <row r="269" spans="1:65" s="2" customFormat="1" ht="16.5" customHeight="1">
      <c r="A269" s="30"/>
      <c r="B269" s="141"/>
      <c r="C269" s="142" t="s">
        <v>401</v>
      </c>
      <c r="D269" s="142" t="s">
        <v>140</v>
      </c>
      <c r="E269" s="143" t="s">
        <v>402</v>
      </c>
      <c r="F269" s="144" t="s">
        <v>403</v>
      </c>
      <c r="G269" s="145" t="s">
        <v>294</v>
      </c>
      <c r="H269" s="146">
        <v>235.411</v>
      </c>
      <c r="I269" s="147"/>
      <c r="J269" s="147">
        <f>ROUND(I269*H269,2)</f>
        <v>0</v>
      </c>
      <c r="K269" s="144" t="s">
        <v>144</v>
      </c>
      <c r="L269" s="31"/>
      <c r="M269" s="148" t="s">
        <v>1</v>
      </c>
      <c r="N269" s="149" t="s">
        <v>46</v>
      </c>
      <c r="O269" s="150">
        <v>0</v>
      </c>
      <c r="P269" s="150">
        <f>O269*H269</f>
        <v>0</v>
      </c>
      <c r="Q269" s="150">
        <v>0</v>
      </c>
      <c r="R269" s="150">
        <f>Q269*H269</f>
        <v>0</v>
      </c>
      <c r="S269" s="150">
        <v>0</v>
      </c>
      <c r="T269" s="151">
        <f>S269*H269</f>
        <v>0</v>
      </c>
      <c r="U269" s="30"/>
      <c r="V269" s="30"/>
      <c r="W269" s="30"/>
      <c r="X269" s="30"/>
      <c r="Y269" s="30"/>
      <c r="Z269" s="30"/>
      <c r="AA269" s="30"/>
      <c r="AB269" s="30"/>
      <c r="AC269" s="30"/>
      <c r="AD269" s="30"/>
      <c r="AE269" s="30"/>
      <c r="AR269" s="152" t="s">
        <v>213</v>
      </c>
      <c r="AT269" s="152" t="s">
        <v>140</v>
      </c>
      <c r="AU269" s="152" t="s">
        <v>91</v>
      </c>
      <c r="AY269" s="17" t="s">
        <v>135</v>
      </c>
      <c r="BE269" s="153">
        <f>IF(N269="základní",J269,0)</f>
        <v>0</v>
      </c>
      <c r="BF269" s="153">
        <f>IF(N269="snížená",J269,0)</f>
        <v>0</v>
      </c>
      <c r="BG269" s="153">
        <f>IF(N269="zákl. přenesená",J269,0)</f>
        <v>0</v>
      </c>
      <c r="BH269" s="153">
        <f>IF(N269="sníž. přenesená",J269,0)</f>
        <v>0</v>
      </c>
      <c r="BI269" s="153">
        <f>IF(N269="nulová",J269,0)</f>
        <v>0</v>
      </c>
      <c r="BJ269" s="17" t="s">
        <v>89</v>
      </c>
      <c r="BK269" s="153">
        <f>ROUND(I269*H269,2)</f>
        <v>0</v>
      </c>
      <c r="BL269" s="17" t="s">
        <v>213</v>
      </c>
      <c r="BM269" s="152" t="s">
        <v>404</v>
      </c>
    </row>
    <row r="270" spans="1:65" s="12" customFormat="1" ht="22.9" customHeight="1">
      <c r="B270" s="129"/>
      <c r="D270" s="130" t="s">
        <v>80</v>
      </c>
      <c r="E270" s="139" t="s">
        <v>405</v>
      </c>
      <c r="F270" s="139" t="s">
        <v>406</v>
      </c>
      <c r="J270" s="140">
        <f>BK270</f>
        <v>0</v>
      </c>
      <c r="L270" s="129"/>
      <c r="M270" s="133"/>
      <c r="N270" s="134"/>
      <c r="O270" s="134"/>
      <c r="P270" s="135">
        <f>SUM(P271:P277)</f>
        <v>578.46033899999998</v>
      </c>
      <c r="Q270" s="134"/>
      <c r="R270" s="135">
        <f>SUM(R271:R277)</f>
        <v>5.0403854100000007</v>
      </c>
      <c r="S270" s="134"/>
      <c r="T270" s="136">
        <f>SUM(T271:T277)</f>
        <v>1.0486707900000001</v>
      </c>
      <c r="AR270" s="130" t="s">
        <v>91</v>
      </c>
      <c r="AT270" s="137" t="s">
        <v>80</v>
      </c>
      <c r="AU270" s="137" t="s">
        <v>89</v>
      </c>
      <c r="AY270" s="130" t="s">
        <v>135</v>
      </c>
      <c r="BK270" s="138">
        <f>SUM(BK271:BK277)</f>
        <v>0</v>
      </c>
    </row>
    <row r="271" spans="1:65" s="2" customFormat="1" ht="16.5" customHeight="1">
      <c r="A271" s="30"/>
      <c r="B271" s="141"/>
      <c r="C271" s="142" t="s">
        <v>407</v>
      </c>
      <c r="D271" s="142" t="s">
        <v>140</v>
      </c>
      <c r="E271" s="143" t="s">
        <v>408</v>
      </c>
      <c r="F271" s="144" t="s">
        <v>409</v>
      </c>
      <c r="G271" s="145" t="s">
        <v>143</v>
      </c>
      <c r="H271" s="146">
        <v>3382.8090000000002</v>
      </c>
      <c r="I271" s="147"/>
      <c r="J271" s="147">
        <f>ROUND(I271*H271,2)</f>
        <v>0</v>
      </c>
      <c r="K271" s="144" t="s">
        <v>144</v>
      </c>
      <c r="L271" s="31"/>
      <c r="M271" s="148" t="s">
        <v>1</v>
      </c>
      <c r="N271" s="149" t="s">
        <v>46</v>
      </c>
      <c r="O271" s="150">
        <v>7.3999999999999996E-2</v>
      </c>
      <c r="P271" s="150">
        <f>O271*H271</f>
        <v>250.327866</v>
      </c>
      <c r="Q271" s="150">
        <v>1E-3</v>
      </c>
      <c r="R271" s="150">
        <f>Q271*H271</f>
        <v>3.3828090000000004</v>
      </c>
      <c r="S271" s="150">
        <v>3.1E-4</v>
      </c>
      <c r="T271" s="151">
        <f>S271*H271</f>
        <v>1.0486707900000001</v>
      </c>
      <c r="U271" s="30"/>
      <c r="V271" s="30"/>
      <c r="W271" s="30"/>
      <c r="X271" s="30"/>
      <c r="Y271" s="30"/>
      <c r="Z271" s="30"/>
      <c r="AA271" s="30"/>
      <c r="AB271" s="30"/>
      <c r="AC271" s="30"/>
      <c r="AD271" s="30"/>
      <c r="AE271" s="30"/>
      <c r="AR271" s="152" t="s">
        <v>213</v>
      </c>
      <c r="AT271" s="152" t="s">
        <v>140</v>
      </c>
      <c r="AU271" s="152" t="s">
        <v>91</v>
      </c>
      <c r="AY271" s="17" t="s">
        <v>135</v>
      </c>
      <c r="BE271" s="153">
        <f>IF(N271="základní",J271,0)</f>
        <v>0</v>
      </c>
      <c r="BF271" s="153">
        <f>IF(N271="snížená",J271,0)</f>
        <v>0</v>
      </c>
      <c r="BG271" s="153">
        <f>IF(N271="zákl. přenesená",J271,0)</f>
        <v>0</v>
      </c>
      <c r="BH271" s="153">
        <f>IF(N271="sníž. přenesená",J271,0)</f>
        <v>0</v>
      </c>
      <c r="BI271" s="153">
        <f>IF(N271="nulová",J271,0)</f>
        <v>0</v>
      </c>
      <c r="BJ271" s="17" t="s">
        <v>89</v>
      </c>
      <c r="BK271" s="153">
        <f>ROUND(I271*H271,2)</f>
        <v>0</v>
      </c>
      <c r="BL271" s="17" t="s">
        <v>213</v>
      </c>
      <c r="BM271" s="152" t="s">
        <v>410</v>
      </c>
    </row>
    <row r="272" spans="1:65" s="13" customFormat="1" ht="11.25">
      <c r="B272" s="154"/>
      <c r="D272" s="155" t="s">
        <v>147</v>
      </c>
      <c r="E272" s="156" t="s">
        <v>1</v>
      </c>
      <c r="F272" s="157" t="s">
        <v>148</v>
      </c>
      <c r="H272" s="156" t="s">
        <v>1</v>
      </c>
      <c r="L272" s="154"/>
      <c r="M272" s="158"/>
      <c r="N272" s="159"/>
      <c r="O272" s="159"/>
      <c r="P272" s="159"/>
      <c r="Q272" s="159"/>
      <c r="R272" s="159"/>
      <c r="S272" s="159"/>
      <c r="T272" s="160"/>
      <c r="AT272" s="156" t="s">
        <v>147</v>
      </c>
      <c r="AU272" s="156" t="s">
        <v>91</v>
      </c>
      <c r="AV272" s="13" t="s">
        <v>89</v>
      </c>
      <c r="AW272" s="13" t="s">
        <v>36</v>
      </c>
      <c r="AX272" s="13" t="s">
        <v>81</v>
      </c>
      <c r="AY272" s="156" t="s">
        <v>135</v>
      </c>
    </row>
    <row r="273" spans="1:65" s="14" customFormat="1" ht="11.25">
      <c r="B273" s="161"/>
      <c r="D273" s="155" t="s">
        <v>147</v>
      </c>
      <c r="E273" s="162" t="s">
        <v>1</v>
      </c>
      <c r="F273" s="163" t="s">
        <v>411</v>
      </c>
      <c r="H273" s="164">
        <v>928.31</v>
      </c>
      <c r="L273" s="161"/>
      <c r="M273" s="165"/>
      <c r="N273" s="166"/>
      <c r="O273" s="166"/>
      <c r="P273" s="166"/>
      <c r="Q273" s="166"/>
      <c r="R273" s="166"/>
      <c r="S273" s="166"/>
      <c r="T273" s="167"/>
      <c r="AT273" s="162" t="s">
        <v>147</v>
      </c>
      <c r="AU273" s="162" t="s">
        <v>91</v>
      </c>
      <c r="AV273" s="14" t="s">
        <v>91</v>
      </c>
      <c r="AW273" s="14" t="s">
        <v>36</v>
      </c>
      <c r="AX273" s="14" t="s">
        <v>81</v>
      </c>
      <c r="AY273" s="162" t="s">
        <v>135</v>
      </c>
    </row>
    <row r="274" spans="1:65" s="14" customFormat="1" ht="11.25">
      <c r="B274" s="161"/>
      <c r="D274" s="155" t="s">
        <v>147</v>
      </c>
      <c r="E274" s="162" t="s">
        <v>1</v>
      </c>
      <c r="F274" s="163" t="s">
        <v>226</v>
      </c>
      <c r="H274" s="164">
        <v>2454.4989999999998</v>
      </c>
      <c r="L274" s="161"/>
      <c r="M274" s="165"/>
      <c r="N274" s="166"/>
      <c r="O274" s="166"/>
      <c r="P274" s="166"/>
      <c r="Q274" s="166"/>
      <c r="R274" s="166"/>
      <c r="S274" s="166"/>
      <c r="T274" s="167"/>
      <c r="AT274" s="162" t="s">
        <v>147</v>
      </c>
      <c r="AU274" s="162" t="s">
        <v>91</v>
      </c>
      <c r="AV274" s="14" t="s">
        <v>91</v>
      </c>
      <c r="AW274" s="14" t="s">
        <v>36</v>
      </c>
      <c r="AX274" s="14" t="s">
        <v>81</v>
      </c>
      <c r="AY274" s="162" t="s">
        <v>135</v>
      </c>
    </row>
    <row r="275" spans="1:65" s="15" customFormat="1" ht="11.25">
      <c r="B275" s="168"/>
      <c r="D275" s="155" t="s">
        <v>147</v>
      </c>
      <c r="E275" s="169" t="s">
        <v>1</v>
      </c>
      <c r="F275" s="170" t="s">
        <v>150</v>
      </c>
      <c r="H275" s="171">
        <v>3382.8090000000002</v>
      </c>
      <c r="L275" s="168"/>
      <c r="M275" s="172"/>
      <c r="N275" s="173"/>
      <c r="O275" s="173"/>
      <c r="P275" s="173"/>
      <c r="Q275" s="173"/>
      <c r="R275" s="173"/>
      <c r="S275" s="173"/>
      <c r="T275" s="174"/>
      <c r="AT275" s="169" t="s">
        <v>147</v>
      </c>
      <c r="AU275" s="169" t="s">
        <v>91</v>
      </c>
      <c r="AV275" s="15" t="s">
        <v>145</v>
      </c>
      <c r="AW275" s="15" t="s">
        <v>36</v>
      </c>
      <c r="AX275" s="15" t="s">
        <v>89</v>
      </c>
      <c r="AY275" s="169" t="s">
        <v>135</v>
      </c>
    </row>
    <row r="276" spans="1:65" s="2" customFormat="1" ht="16.5" customHeight="1">
      <c r="A276" s="30"/>
      <c r="B276" s="141"/>
      <c r="C276" s="142" t="s">
        <v>412</v>
      </c>
      <c r="D276" s="142" t="s">
        <v>140</v>
      </c>
      <c r="E276" s="143" t="s">
        <v>413</v>
      </c>
      <c r="F276" s="144" t="s">
        <v>414</v>
      </c>
      <c r="G276" s="145" t="s">
        <v>143</v>
      </c>
      <c r="H276" s="146">
        <v>3382.8090000000002</v>
      </c>
      <c r="I276" s="147"/>
      <c r="J276" s="147">
        <f>ROUND(I276*H276,2)</f>
        <v>0</v>
      </c>
      <c r="K276" s="144" t="s">
        <v>144</v>
      </c>
      <c r="L276" s="31"/>
      <c r="M276" s="148" t="s">
        <v>1</v>
      </c>
      <c r="N276" s="149" t="s">
        <v>46</v>
      </c>
      <c r="O276" s="150">
        <v>3.3000000000000002E-2</v>
      </c>
      <c r="P276" s="150">
        <f>O276*H276</f>
        <v>111.63269700000001</v>
      </c>
      <c r="Q276" s="150">
        <v>2.0000000000000001E-4</v>
      </c>
      <c r="R276" s="150">
        <f>Q276*H276</f>
        <v>0.6765618000000001</v>
      </c>
      <c r="S276" s="150">
        <v>0</v>
      </c>
      <c r="T276" s="151">
        <f>S276*H276</f>
        <v>0</v>
      </c>
      <c r="U276" s="30"/>
      <c r="V276" s="30"/>
      <c r="W276" s="30"/>
      <c r="X276" s="30"/>
      <c r="Y276" s="30"/>
      <c r="Z276" s="30"/>
      <c r="AA276" s="30"/>
      <c r="AB276" s="30"/>
      <c r="AC276" s="30"/>
      <c r="AD276" s="30"/>
      <c r="AE276" s="30"/>
      <c r="AR276" s="152" t="s">
        <v>213</v>
      </c>
      <c r="AT276" s="152" t="s">
        <v>140</v>
      </c>
      <c r="AU276" s="152" t="s">
        <v>91</v>
      </c>
      <c r="AY276" s="17" t="s">
        <v>135</v>
      </c>
      <c r="BE276" s="153">
        <f>IF(N276="základní",J276,0)</f>
        <v>0</v>
      </c>
      <c r="BF276" s="153">
        <f>IF(N276="snížená",J276,0)</f>
        <v>0</v>
      </c>
      <c r="BG276" s="153">
        <f>IF(N276="zákl. přenesená",J276,0)</f>
        <v>0</v>
      </c>
      <c r="BH276" s="153">
        <f>IF(N276="sníž. přenesená",J276,0)</f>
        <v>0</v>
      </c>
      <c r="BI276" s="153">
        <f>IF(N276="nulová",J276,0)</f>
        <v>0</v>
      </c>
      <c r="BJ276" s="17" t="s">
        <v>89</v>
      </c>
      <c r="BK276" s="153">
        <f>ROUND(I276*H276,2)</f>
        <v>0</v>
      </c>
      <c r="BL276" s="17" t="s">
        <v>213</v>
      </c>
      <c r="BM276" s="152" t="s">
        <v>415</v>
      </c>
    </row>
    <row r="277" spans="1:65" s="2" customFormat="1" ht="16.5" customHeight="1">
      <c r="A277" s="30"/>
      <c r="B277" s="141"/>
      <c r="C277" s="142" t="s">
        <v>416</v>
      </c>
      <c r="D277" s="142" t="s">
        <v>140</v>
      </c>
      <c r="E277" s="143" t="s">
        <v>417</v>
      </c>
      <c r="F277" s="144" t="s">
        <v>418</v>
      </c>
      <c r="G277" s="145" t="s">
        <v>143</v>
      </c>
      <c r="H277" s="146">
        <v>3382.8090000000002</v>
      </c>
      <c r="I277" s="147"/>
      <c r="J277" s="147">
        <f>ROUND(I277*H277,2)</f>
        <v>0</v>
      </c>
      <c r="K277" s="144" t="s">
        <v>144</v>
      </c>
      <c r="L277" s="31"/>
      <c r="M277" s="148" t="s">
        <v>1</v>
      </c>
      <c r="N277" s="149" t="s">
        <v>46</v>
      </c>
      <c r="O277" s="150">
        <v>6.4000000000000001E-2</v>
      </c>
      <c r="P277" s="150">
        <f>O277*H277</f>
        <v>216.49977600000003</v>
      </c>
      <c r="Q277" s="150">
        <v>2.9E-4</v>
      </c>
      <c r="R277" s="150">
        <f>Q277*H277</f>
        <v>0.98101461000000001</v>
      </c>
      <c r="S277" s="150">
        <v>0</v>
      </c>
      <c r="T277" s="151">
        <f>S277*H277</f>
        <v>0</v>
      </c>
      <c r="U277" s="30"/>
      <c r="V277" s="30"/>
      <c r="W277" s="30"/>
      <c r="X277" s="30"/>
      <c r="Y277" s="30"/>
      <c r="Z277" s="30"/>
      <c r="AA277" s="30"/>
      <c r="AB277" s="30"/>
      <c r="AC277" s="30"/>
      <c r="AD277" s="30"/>
      <c r="AE277" s="30"/>
      <c r="AR277" s="152" t="s">
        <v>213</v>
      </c>
      <c r="AT277" s="152" t="s">
        <v>140</v>
      </c>
      <c r="AU277" s="152" t="s">
        <v>91</v>
      </c>
      <c r="AY277" s="17" t="s">
        <v>135</v>
      </c>
      <c r="BE277" s="153">
        <f>IF(N277="základní",J277,0)</f>
        <v>0</v>
      </c>
      <c r="BF277" s="153">
        <f>IF(N277="snížená",J277,0)</f>
        <v>0</v>
      </c>
      <c r="BG277" s="153">
        <f>IF(N277="zákl. přenesená",J277,0)</f>
        <v>0</v>
      </c>
      <c r="BH277" s="153">
        <f>IF(N277="sníž. přenesená",J277,0)</f>
        <v>0</v>
      </c>
      <c r="BI277" s="153">
        <f>IF(N277="nulová",J277,0)</f>
        <v>0</v>
      </c>
      <c r="BJ277" s="17" t="s">
        <v>89</v>
      </c>
      <c r="BK277" s="153">
        <f>ROUND(I277*H277,2)</f>
        <v>0</v>
      </c>
      <c r="BL277" s="17" t="s">
        <v>213</v>
      </c>
      <c r="BM277" s="152" t="s">
        <v>419</v>
      </c>
    </row>
    <row r="278" spans="1:65" s="12" customFormat="1" ht="25.9" customHeight="1">
      <c r="B278" s="129"/>
      <c r="D278" s="130" t="s">
        <v>80</v>
      </c>
      <c r="E278" s="131" t="s">
        <v>420</v>
      </c>
      <c r="F278" s="131" t="s">
        <v>421</v>
      </c>
      <c r="J278" s="132">
        <f>BK278</f>
        <v>0</v>
      </c>
      <c r="L278" s="129"/>
      <c r="M278" s="133"/>
      <c r="N278" s="134"/>
      <c r="O278" s="134"/>
      <c r="P278" s="135">
        <f>P279</f>
        <v>0</v>
      </c>
      <c r="Q278" s="134"/>
      <c r="R278" s="135">
        <f>R279</f>
        <v>0</v>
      </c>
      <c r="S278" s="134"/>
      <c r="T278" s="136">
        <f>T279</f>
        <v>0</v>
      </c>
      <c r="AR278" s="130" t="s">
        <v>145</v>
      </c>
      <c r="AT278" s="137" t="s">
        <v>80</v>
      </c>
      <c r="AU278" s="137" t="s">
        <v>81</v>
      </c>
      <c r="AY278" s="130" t="s">
        <v>135</v>
      </c>
      <c r="BK278" s="138">
        <f>BK279</f>
        <v>0</v>
      </c>
    </row>
    <row r="279" spans="1:65" s="2" customFormat="1" ht="16.5" customHeight="1">
      <c r="A279" s="30"/>
      <c r="B279" s="141"/>
      <c r="C279" s="142" t="s">
        <v>422</v>
      </c>
      <c r="D279" s="142" t="s">
        <v>140</v>
      </c>
      <c r="E279" s="143" t="s">
        <v>423</v>
      </c>
      <c r="F279" s="144" t="s">
        <v>424</v>
      </c>
      <c r="G279" s="145" t="s">
        <v>425</v>
      </c>
      <c r="H279" s="146">
        <v>1</v>
      </c>
      <c r="I279" s="147"/>
      <c r="J279" s="147">
        <f>ROUND(I279*H279,2)</f>
        <v>0</v>
      </c>
      <c r="K279" s="144" t="s">
        <v>199</v>
      </c>
      <c r="L279" s="31"/>
      <c r="M279" s="187" t="s">
        <v>1</v>
      </c>
      <c r="N279" s="188" t="s">
        <v>46</v>
      </c>
      <c r="O279" s="189">
        <v>0</v>
      </c>
      <c r="P279" s="189">
        <f>O279*H279</f>
        <v>0</v>
      </c>
      <c r="Q279" s="189">
        <v>0</v>
      </c>
      <c r="R279" s="189">
        <f>Q279*H279</f>
        <v>0</v>
      </c>
      <c r="S279" s="189">
        <v>0</v>
      </c>
      <c r="T279" s="190">
        <f>S279*H279</f>
        <v>0</v>
      </c>
      <c r="U279" s="30"/>
      <c r="V279" s="30"/>
      <c r="W279" s="30"/>
      <c r="X279" s="30"/>
      <c r="Y279" s="30"/>
      <c r="Z279" s="30"/>
      <c r="AA279" s="30"/>
      <c r="AB279" s="30"/>
      <c r="AC279" s="30"/>
      <c r="AD279" s="30"/>
      <c r="AE279" s="30"/>
      <c r="AR279" s="152" t="s">
        <v>426</v>
      </c>
      <c r="AT279" s="152" t="s">
        <v>140</v>
      </c>
      <c r="AU279" s="152" t="s">
        <v>89</v>
      </c>
      <c r="AY279" s="17" t="s">
        <v>135</v>
      </c>
      <c r="BE279" s="153">
        <f>IF(N279="základní",J279,0)</f>
        <v>0</v>
      </c>
      <c r="BF279" s="153">
        <f>IF(N279="snížená",J279,0)</f>
        <v>0</v>
      </c>
      <c r="BG279" s="153">
        <f>IF(N279="zákl. přenesená",J279,0)</f>
        <v>0</v>
      </c>
      <c r="BH279" s="153">
        <f>IF(N279="sníž. přenesená",J279,0)</f>
        <v>0</v>
      </c>
      <c r="BI279" s="153">
        <f>IF(N279="nulová",J279,0)</f>
        <v>0</v>
      </c>
      <c r="BJ279" s="17" t="s">
        <v>89</v>
      </c>
      <c r="BK279" s="153">
        <f>ROUND(I279*H279,2)</f>
        <v>0</v>
      </c>
      <c r="BL279" s="17" t="s">
        <v>426</v>
      </c>
      <c r="BM279" s="152" t="s">
        <v>427</v>
      </c>
    </row>
    <row r="280" spans="1:65" s="2" customFormat="1" ht="6.95" customHeight="1">
      <c r="A280" s="30"/>
      <c r="B280" s="45"/>
      <c r="C280" s="46"/>
      <c r="D280" s="46"/>
      <c r="E280" s="46"/>
      <c r="F280" s="46"/>
      <c r="G280" s="46"/>
      <c r="H280" s="46"/>
      <c r="I280" s="46"/>
      <c r="J280" s="46"/>
      <c r="K280" s="46"/>
      <c r="L280" s="31"/>
      <c r="M280" s="30"/>
      <c r="O280" s="30"/>
      <c r="P280" s="30"/>
      <c r="Q280" s="30"/>
      <c r="R280" s="30"/>
      <c r="S280" s="30"/>
      <c r="T280" s="30"/>
      <c r="U280" s="30"/>
      <c r="V280" s="30"/>
      <c r="W280" s="30"/>
      <c r="X280" s="30"/>
      <c r="Y280" s="30"/>
      <c r="Z280" s="30"/>
      <c r="AA280" s="30"/>
      <c r="AB280" s="30"/>
      <c r="AC280" s="30"/>
      <c r="AD280" s="30"/>
      <c r="AE280" s="30"/>
    </row>
  </sheetData>
  <autoFilter ref="C128:K279" xr:uid="{00000000-0009-0000-0000-000001000000}"/>
  <mergeCells count="8">
    <mergeCell ref="E119:H119"/>
    <mergeCell ref="E121:H121"/>
    <mergeCell ref="L2:V2"/>
    <mergeCell ref="E7:H7"/>
    <mergeCell ref="E9:H9"/>
    <mergeCell ref="E27:H27"/>
    <mergeCell ref="E85:H85"/>
    <mergeCell ref="E87:H87"/>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121"/>
  <sheetViews>
    <sheetView showGridLines="0" topLeftCell="A125" workbookViewId="0">
      <selection activeCell="I120" sqref="I120"/>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ht="11.25">
      <c r="A1" s="91"/>
    </row>
    <row r="2" spans="1:46" s="1" customFormat="1" ht="36.950000000000003" customHeight="1">
      <c r="L2" s="228" t="s">
        <v>5</v>
      </c>
      <c r="M2" s="196"/>
      <c r="N2" s="196"/>
      <c r="O2" s="196"/>
      <c r="P2" s="196"/>
      <c r="Q2" s="196"/>
      <c r="R2" s="196"/>
      <c r="S2" s="196"/>
      <c r="T2" s="196"/>
      <c r="U2" s="196"/>
      <c r="V2" s="196"/>
      <c r="AT2" s="17" t="s">
        <v>94</v>
      </c>
    </row>
    <row r="3" spans="1:46" s="1" customFormat="1" ht="6.95" customHeight="1">
      <c r="B3" s="18"/>
      <c r="C3" s="19"/>
      <c r="D3" s="19"/>
      <c r="E3" s="19"/>
      <c r="F3" s="19"/>
      <c r="G3" s="19"/>
      <c r="H3" s="19"/>
      <c r="I3" s="19"/>
      <c r="J3" s="19"/>
      <c r="K3" s="19"/>
      <c r="L3" s="20"/>
      <c r="AT3" s="17" t="s">
        <v>91</v>
      </c>
    </row>
    <row r="4" spans="1:46" s="1" customFormat="1" ht="24.95" customHeight="1">
      <c r="B4" s="20"/>
      <c r="D4" s="21" t="s">
        <v>98</v>
      </c>
      <c r="L4" s="20"/>
      <c r="M4" s="92" t="s">
        <v>10</v>
      </c>
      <c r="AT4" s="17" t="s">
        <v>3</v>
      </c>
    </row>
    <row r="5" spans="1:46" s="1" customFormat="1" ht="6.95" customHeight="1">
      <c r="B5" s="20"/>
      <c r="L5" s="20"/>
    </row>
    <row r="6" spans="1:46" s="1" customFormat="1" ht="12" customHeight="1">
      <c r="B6" s="20"/>
      <c r="D6" s="26" t="s">
        <v>14</v>
      </c>
      <c r="L6" s="20"/>
    </row>
    <row r="7" spans="1:46" s="1" customFormat="1" ht="16.5" customHeight="1">
      <c r="B7" s="20"/>
      <c r="E7" s="229" t="str">
        <f>'Rekapitulace stavby'!K6</f>
        <v>REKONSTRUKCE MATEŘSKÉ ŠKOLY BOHUMÍNSKÁ</v>
      </c>
      <c r="F7" s="230"/>
      <c r="G7" s="230"/>
      <c r="H7" s="230"/>
      <c r="L7" s="20"/>
    </row>
    <row r="8" spans="1:46" s="2" customFormat="1" ht="12" customHeight="1">
      <c r="A8" s="30"/>
      <c r="B8" s="31"/>
      <c r="C8" s="30"/>
      <c r="D8" s="26" t="s">
        <v>99</v>
      </c>
      <c r="E8" s="30"/>
      <c r="F8" s="30"/>
      <c r="G8" s="30"/>
      <c r="H8" s="30"/>
      <c r="I8" s="30"/>
      <c r="J8" s="30"/>
      <c r="K8" s="30"/>
      <c r="L8" s="40"/>
      <c r="S8" s="30"/>
      <c r="T8" s="30"/>
      <c r="U8" s="30"/>
      <c r="V8" s="30"/>
      <c r="W8" s="30"/>
      <c r="X8" s="30"/>
      <c r="Y8" s="30"/>
      <c r="Z8" s="30"/>
      <c r="AA8" s="30"/>
      <c r="AB8" s="30"/>
      <c r="AC8" s="30"/>
      <c r="AD8" s="30"/>
      <c r="AE8" s="30"/>
    </row>
    <row r="9" spans="1:46" s="2" customFormat="1" ht="16.5" customHeight="1">
      <c r="A9" s="30"/>
      <c r="B9" s="31"/>
      <c r="C9" s="30"/>
      <c r="D9" s="30"/>
      <c r="E9" s="209" t="s">
        <v>428</v>
      </c>
      <c r="F9" s="231"/>
      <c r="G9" s="231"/>
      <c r="H9" s="231"/>
      <c r="I9" s="30"/>
      <c r="J9" s="30"/>
      <c r="K9" s="30"/>
      <c r="L9" s="40"/>
      <c r="S9" s="30"/>
      <c r="T9" s="30"/>
      <c r="U9" s="30"/>
      <c r="V9" s="30"/>
      <c r="W9" s="30"/>
      <c r="X9" s="30"/>
      <c r="Y9" s="30"/>
      <c r="Z9" s="30"/>
      <c r="AA9" s="30"/>
      <c r="AB9" s="30"/>
      <c r="AC9" s="30"/>
      <c r="AD9" s="30"/>
      <c r="AE9" s="30"/>
    </row>
    <row r="10" spans="1:46" s="2" customFormat="1" ht="11.25">
      <c r="A10" s="30"/>
      <c r="B10" s="31"/>
      <c r="C10" s="30"/>
      <c r="D10" s="30"/>
      <c r="E10" s="30"/>
      <c r="F10" s="30"/>
      <c r="G10" s="30"/>
      <c r="H10" s="30"/>
      <c r="I10" s="30"/>
      <c r="J10" s="30"/>
      <c r="K10" s="30"/>
      <c r="L10" s="40"/>
      <c r="S10" s="30"/>
      <c r="T10" s="30"/>
      <c r="U10" s="30"/>
      <c r="V10" s="30"/>
      <c r="W10" s="30"/>
      <c r="X10" s="30"/>
      <c r="Y10" s="30"/>
      <c r="Z10" s="30"/>
      <c r="AA10" s="30"/>
      <c r="AB10" s="30"/>
      <c r="AC10" s="30"/>
      <c r="AD10" s="30"/>
      <c r="AE10" s="30"/>
    </row>
    <row r="11" spans="1:46" s="2" customFormat="1" ht="12" customHeight="1">
      <c r="A11" s="30"/>
      <c r="B11" s="31"/>
      <c r="C11" s="30"/>
      <c r="D11" s="26" t="s">
        <v>16</v>
      </c>
      <c r="E11" s="30"/>
      <c r="F11" s="24" t="s">
        <v>17</v>
      </c>
      <c r="G11" s="30"/>
      <c r="H11" s="30"/>
      <c r="I11" s="26" t="s">
        <v>18</v>
      </c>
      <c r="J11" s="24" t="s">
        <v>1</v>
      </c>
      <c r="K11" s="30"/>
      <c r="L11" s="40"/>
      <c r="S11" s="30"/>
      <c r="T11" s="30"/>
      <c r="U11" s="30"/>
      <c r="V11" s="30"/>
      <c r="W11" s="30"/>
      <c r="X11" s="30"/>
      <c r="Y11" s="30"/>
      <c r="Z11" s="30"/>
      <c r="AA11" s="30"/>
      <c r="AB11" s="30"/>
      <c r="AC11" s="30"/>
      <c r="AD11" s="30"/>
      <c r="AE11" s="30"/>
    </row>
    <row r="12" spans="1:46" s="2" customFormat="1" ht="12" customHeight="1">
      <c r="A12" s="30"/>
      <c r="B12" s="31"/>
      <c r="C12" s="30"/>
      <c r="D12" s="26" t="s">
        <v>20</v>
      </c>
      <c r="E12" s="30"/>
      <c r="F12" s="24" t="s">
        <v>21</v>
      </c>
      <c r="G12" s="30"/>
      <c r="H12" s="30"/>
      <c r="I12" s="26" t="s">
        <v>22</v>
      </c>
      <c r="J12" s="53" t="str">
        <f>'Rekapitulace stavby'!AN8</f>
        <v>27. 4. 2022</v>
      </c>
      <c r="K12" s="30"/>
      <c r="L12" s="40"/>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40"/>
      <c r="S13" s="30"/>
      <c r="T13" s="30"/>
      <c r="U13" s="30"/>
      <c r="V13" s="30"/>
      <c r="W13" s="30"/>
      <c r="X13" s="30"/>
      <c r="Y13" s="30"/>
      <c r="Z13" s="30"/>
      <c r="AA13" s="30"/>
      <c r="AB13" s="30"/>
      <c r="AC13" s="30"/>
      <c r="AD13" s="30"/>
      <c r="AE13" s="30"/>
    </row>
    <row r="14" spans="1:46" s="2" customFormat="1" ht="12" customHeight="1">
      <c r="A14" s="30"/>
      <c r="B14" s="31"/>
      <c r="C14" s="30"/>
      <c r="D14" s="26" t="s">
        <v>28</v>
      </c>
      <c r="E14" s="30"/>
      <c r="F14" s="30"/>
      <c r="G14" s="30"/>
      <c r="H14" s="30"/>
      <c r="I14" s="26" t="s">
        <v>29</v>
      </c>
      <c r="J14" s="24" t="s">
        <v>1</v>
      </c>
      <c r="K14" s="30"/>
      <c r="L14" s="40"/>
      <c r="S14" s="30"/>
      <c r="T14" s="30"/>
      <c r="U14" s="30"/>
      <c r="V14" s="30"/>
      <c r="W14" s="30"/>
      <c r="X14" s="30"/>
      <c r="Y14" s="30"/>
      <c r="Z14" s="30"/>
      <c r="AA14" s="30"/>
      <c r="AB14" s="30"/>
      <c r="AC14" s="30"/>
      <c r="AD14" s="30"/>
      <c r="AE14" s="30"/>
    </row>
    <row r="15" spans="1:46" s="2" customFormat="1" ht="18" customHeight="1">
      <c r="A15" s="30"/>
      <c r="B15" s="31"/>
      <c r="C15" s="30"/>
      <c r="D15" s="30"/>
      <c r="E15" s="24" t="s">
        <v>30</v>
      </c>
      <c r="F15" s="30"/>
      <c r="G15" s="30"/>
      <c r="H15" s="30"/>
      <c r="I15" s="26" t="s">
        <v>31</v>
      </c>
      <c r="J15" s="24" t="s">
        <v>1</v>
      </c>
      <c r="K15" s="30"/>
      <c r="L15" s="40"/>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40"/>
      <c r="S16" s="30"/>
      <c r="T16" s="30"/>
      <c r="U16" s="30"/>
      <c r="V16" s="30"/>
      <c r="W16" s="30"/>
      <c r="X16" s="30"/>
      <c r="Y16" s="30"/>
      <c r="Z16" s="30"/>
      <c r="AA16" s="30"/>
      <c r="AB16" s="30"/>
      <c r="AC16" s="30"/>
      <c r="AD16" s="30"/>
      <c r="AE16" s="30"/>
    </row>
    <row r="17" spans="1:31" s="2" customFormat="1" ht="12" customHeight="1">
      <c r="A17" s="30"/>
      <c r="B17" s="31"/>
      <c r="C17" s="30"/>
      <c r="D17" s="26" t="s">
        <v>32</v>
      </c>
      <c r="E17" s="30"/>
      <c r="F17" s="30"/>
      <c r="G17" s="30"/>
      <c r="H17" s="30"/>
      <c r="I17" s="26" t="s">
        <v>29</v>
      </c>
      <c r="J17" s="24" t="s">
        <v>1</v>
      </c>
      <c r="K17" s="30"/>
      <c r="L17" s="40"/>
      <c r="S17" s="30"/>
      <c r="T17" s="30"/>
      <c r="U17" s="30"/>
      <c r="V17" s="30"/>
      <c r="W17" s="30"/>
      <c r="X17" s="30"/>
      <c r="Y17" s="30"/>
      <c r="Z17" s="30"/>
      <c r="AA17" s="30"/>
      <c r="AB17" s="30"/>
      <c r="AC17" s="30"/>
      <c r="AD17" s="30"/>
      <c r="AE17" s="30"/>
    </row>
    <row r="18" spans="1:31" s="2" customFormat="1" ht="18" customHeight="1">
      <c r="A18" s="30"/>
      <c r="B18" s="31"/>
      <c r="C18" s="30"/>
      <c r="D18" s="30"/>
      <c r="E18" s="24" t="s">
        <v>33</v>
      </c>
      <c r="F18" s="30"/>
      <c r="G18" s="30"/>
      <c r="H18" s="30"/>
      <c r="I18" s="26" t="s">
        <v>31</v>
      </c>
      <c r="J18" s="24" t="s">
        <v>1</v>
      </c>
      <c r="K18" s="30"/>
      <c r="L18" s="40"/>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40"/>
      <c r="S19" s="30"/>
      <c r="T19" s="30"/>
      <c r="U19" s="30"/>
      <c r="V19" s="30"/>
      <c r="W19" s="30"/>
      <c r="X19" s="30"/>
      <c r="Y19" s="30"/>
      <c r="Z19" s="30"/>
      <c r="AA19" s="30"/>
      <c r="AB19" s="30"/>
      <c r="AC19" s="30"/>
      <c r="AD19" s="30"/>
      <c r="AE19" s="30"/>
    </row>
    <row r="20" spans="1:31" s="2" customFormat="1" ht="12" customHeight="1">
      <c r="A20" s="30"/>
      <c r="B20" s="31"/>
      <c r="C20" s="30"/>
      <c r="D20" s="26" t="s">
        <v>34</v>
      </c>
      <c r="E20" s="30"/>
      <c r="F20" s="30"/>
      <c r="G20" s="30"/>
      <c r="H20" s="30"/>
      <c r="I20" s="26" t="s">
        <v>29</v>
      </c>
      <c r="J20" s="24" t="s">
        <v>1</v>
      </c>
      <c r="K20" s="30"/>
      <c r="L20" s="40"/>
      <c r="S20" s="30"/>
      <c r="T20" s="30"/>
      <c r="U20" s="30"/>
      <c r="V20" s="30"/>
      <c r="W20" s="30"/>
      <c r="X20" s="30"/>
      <c r="Y20" s="30"/>
      <c r="Z20" s="30"/>
      <c r="AA20" s="30"/>
      <c r="AB20" s="30"/>
      <c r="AC20" s="30"/>
      <c r="AD20" s="30"/>
      <c r="AE20" s="30"/>
    </row>
    <row r="21" spans="1:31" s="2" customFormat="1" ht="18" customHeight="1">
      <c r="A21" s="30"/>
      <c r="B21" s="31"/>
      <c r="C21" s="30"/>
      <c r="D21" s="30"/>
      <c r="E21" s="24" t="s">
        <v>35</v>
      </c>
      <c r="F21" s="30"/>
      <c r="G21" s="30"/>
      <c r="H21" s="30"/>
      <c r="I21" s="26" t="s">
        <v>31</v>
      </c>
      <c r="J21" s="24" t="s">
        <v>1</v>
      </c>
      <c r="K21" s="30"/>
      <c r="L21" s="40"/>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40"/>
      <c r="S22" s="30"/>
      <c r="T22" s="30"/>
      <c r="U22" s="30"/>
      <c r="V22" s="30"/>
      <c r="W22" s="30"/>
      <c r="X22" s="30"/>
      <c r="Y22" s="30"/>
      <c r="Z22" s="30"/>
      <c r="AA22" s="30"/>
      <c r="AB22" s="30"/>
      <c r="AC22" s="30"/>
      <c r="AD22" s="30"/>
      <c r="AE22" s="30"/>
    </row>
    <row r="23" spans="1:31" s="2" customFormat="1" ht="12" customHeight="1">
      <c r="A23" s="30"/>
      <c r="B23" s="31"/>
      <c r="C23" s="30"/>
      <c r="D23" s="26" t="s">
        <v>37</v>
      </c>
      <c r="E23" s="30"/>
      <c r="F23" s="30"/>
      <c r="G23" s="30"/>
      <c r="H23" s="30"/>
      <c r="I23" s="26" t="s">
        <v>29</v>
      </c>
      <c r="J23" s="24" t="str">
        <f>IF('Rekapitulace stavby'!AN19="","",'Rekapitulace stavby'!AN19)</f>
        <v/>
      </c>
      <c r="K23" s="30"/>
      <c r="L23" s="40"/>
      <c r="S23" s="30"/>
      <c r="T23" s="30"/>
      <c r="U23" s="30"/>
      <c r="V23" s="30"/>
      <c r="W23" s="30"/>
      <c r="X23" s="30"/>
      <c r="Y23" s="30"/>
      <c r="Z23" s="30"/>
      <c r="AA23" s="30"/>
      <c r="AB23" s="30"/>
      <c r="AC23" s="30"/>
      <c r="AD23" s="30"/>
      <c r="AE23" s="30"/>
    </row>
    <row r="24" spans="1:31" s="2" customFormat="1" ht="18" customHeight="1">
      <c r="A24" s="30"/>
      <c r="B24" s="31"/>
      <c r="C24" s="30"/>
      <c r="D24" s="30"/>
      <c r="E24" s="24" t="str">
        <f>IF('Rekapitulace stavby'!E20="","",'Rekapitulace stavby'!E20)</f>
        <v xml:space="preserve"> </v>
      </c>
      <c r="F24" s="30"/>
      <c r="G24" s="30"/>
      <c r="H24" s="30"/>
      <c r="I24" s="26" t="s">
        <v>31</v>
      </c>
      <c r="J24" s="24" t="str">
        <f>IF('Rekapitulace stavby'!AN20="","",'Rekapitulace stavby'!AN20)</f>
        <v/>
      </c>
      <c r="K24" s="30"/>
      <c r="L24" s="40"/>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40"/>
      <c r="S25" s="30"/>
      <c r="T25" s="30"/>
      <c r="U25" s="30"/>
      <c r="V25" s="30"/>
      <c r="W25" s="30"/>
      <c r="X25" s="30"/>
      <c r="Y25" s="30"/>
      <c r="Z25" s="30"/>
      <c r="AA25" s="30"/>
      <c r="AB25" s="30"/>
      <c r="AC25" s="30"/>
      <c r="AD25" s="30"/>
      <c r="AE25" s="30"/>
    </row>
    <row r="26" spans="1:31" s="2" customFormat="1" ht="12" customHeight="1">
      <c r="A26" s="30"/>
      <c r="B26" s="31"/>
      <c r="C26" s="30"/>
      <c r="D26" s="26" t="s">
        <v>39</v>
      </c>
      <c r="E26" s="30"/>
      <c r="F26" s="30"/>
      <c r="G26" s="30"/>
      <c r="H26" s="30"/>
      <c r="I26" s="30"/>
      <c r="J26" s="30"/>
      <c r="K26" s="30"/>
      <c r="L26" s="40"/>
      <c r="S26" s="30"/>
      <c r="T26" s="30"/>
      <c r="U26" s="30"/>
      <c r="V26" s="30"/>
      <c r="W26" s="30"/>
      <c r="X26" s="30"/>
      <c r="Y26" s="30"/>
      <c r="Z26" s="30"/>
      <c r="AA26" s="30"/>
      <c r="AB26" s="30"/>
      <c r="AC26" s="30"/>
      <c r="AD26" s="30"/>
      <c r="AE26" s="30"/>
    </row>
    <row r="27" spans="1:31" s="8" customFormat="1" ht="95.25" customHeight="1">
      <c r="A27" s="93"/>
      <c r="B27" s="94"/>
      <c r="C27" s="93"/>
      <c r="D27" s="93"/>
      <c r="E27" s="198" t="s">
        <v>40</v>
      </c>
      <c r="F27" s="198"/>
      <c r="G27" s="198"/>
      <c r="H27" s="198"/>
      <c r="I27" s="93"/>
      <c r="J27" s="93"/>
      <c r="K27" s="93"/>
      <c r="L27" s="95"/>
      <c r="S27" s="93"/>
      <c r="T27" s="93"/>
      <c r="U27" s="93"/>
      <c r="V27" s="93"/>
      <c r="W27" s="93"/>
      <c r="X27" s="93"/>
      <c r="Y27" s="93"/>
      <c r="Z27" s="93"/>
      <c r="AA27" s="93"/>
      <c r="AB27" s="93"/>
      <c r="AC27" s="93"/>
      <c r="AD27" s="93"/>
      <c r="AE27" s="93"/>
    </row>
    <row r="28" spans="1:31" s="2" customFormat="1" ht="6.95" customHeight="1">
      <c r="A28" s="30"/>
      <c r="B28" s="31"/>
      <c r="C28" s="30"/>
      <c r="D28" s="30"/>
      <c r="E28" s="30"/>
      <c r="F28" s="30"/>
      <c r="G28" s="30"/>
      <c r="H28" s="30"/>
      <c r="I28" s="30"/>
      <c r="J28" s="30"/>
      <c r="K28" s="30"/>
      <c r="L28" s="40"/>
      <c r="S28" s="30"/>
      <c r="T28" s="30"/>
      <c r="U28" s="30"/>
      <c r="V28" s="30"/>
      <c r="W28" s="30"/>
      <c r="X28" s="30"/>
      <c r="Y28" s="30"/>
      <c r="Z28" s="30"/>
      <c r="AA28" s="30"/>
      <c r="AB28" s="30"/>
      <c r="AC28" s="30"/>
      <c r="AD28" s="30"/>
      <c r="AE28" s="30"/>
    </row>
    <row r="29" spans="1:31" s="2" customFormat="1" ht="6.95" customHeight="1">
      <c r="A29" s="30"/>
      <c r="B29" s="31"/>
      <c r="C29" s="30"/>
      <c r="D29" s="64"/>
      <c r="E29" s="64"/>
      <c r="F29" s="64"/>
      <c r="G29" s="64"/>
      <c r="H29" s="64"/>
      <c r="I29" s="64"/>
      <c r="J29" s="64"/>
      <c r="K29" s="64"/>
      <c r="L29" s="40"/>
      <c r="S29" s="30"/>
      <c r="T29" s="30"/>
      <c r="U29" s="30"/>
      <c r="V29" s="30"/>
      <c r="W29" s="30"/>
      <c r="X29" s="30"/>
      <c r="Y29" s="30"/>
      <c r="Z29" s="30"/>
      <c r="AA29" s="30"/>
      <c r="AB29" s="30"/>
      <c r="AC29" s="30"/>
      <c r="AD29" s="30"/>
      <c r="AE29" s="30"/>
    </row>
    <row r="30" spans="1:31" s="2" customFormat="1" ht="25.35" customHeight="1">
      <c r="A30" s="30"/>
      <c r="B30" s="31"/>
      <c r="C30" s="30"/>
      <c r="D30" s="96" t="s">
        <v>41</v>
      </c>
      <c r="E30" s="30"/>
      <c r="F30" s="30"/>
      <c r="G30" s="30"/>
      <c r="H30" s="30"/>
      <c r="I30" s="30"/>
      <c r="J30" s="69">
        <f>ROUND(J117, 2)</f>
        <v>0</v>
      </c>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14.45" customHeight="1">
      <c r="A32" s="30"/>
      <c r="B32" s="31"/>
      <c r="C32" s="30"/>
      <c r="D32" s="30"/>
      <c r="E32" s="30"/>
      <c r="F32" s="34" t="s">
        <v>43</v>
      </c>
      <c r="G32" s="30"/>
      <c r="H32" s="30"/>
      <c r="I32" s="34" t="s">
        <v>42</v>
      </c>
      <c r="J32" s="34" t="s">
        <v>44</v>
      </c>
      <c r="K32" s="30"/>
      <c r="L32" s="40"/>
      <c r="S32" s="30"/>
      <c r="T32" s="30"/>
      <c r="U32" s="30"/>
      <c r="V32" s="30"/>
      <c r="W32" s="30"/>
      <c r="X32" s="30"/>
      <c r="Y32" s="30"/>
      <c r="Z32" s="30"/>
      <c r="AA32" s="30"/>
      <c r="AB32" s="30"/>
      <c r="AC32" s="30"/>
      <c r="AD32" s="30"/>
      <c r="AE32" s="30"/>
    </row>
    <row r="33" spans="1:31" s="2" customFormat="1" ht="14.45" customHeight="1">
      <c r="A33" s="30"/>
      <c r="B33" s="31"/>
      <c r="C33" s="30"/>
      <c r="D33" s="97" t="s">
        <v>45</v>
      </c>
      <c r="E33" s="26" t="s">
        <v>46</v>
      </c>
      <c r="F33" s="98">
        <f>ROUND((SUM(BE117:BE120)),  2)</f>
        <v>0</v>
      </c>
      <c r="G33" s="30"/>
      <c r="H33" s="30"/>
      <c r="I33" s="99">
        <v>0.21</v>
      </c>
      <c r="J33" s="98">
        <f>ROUND(((SUM(BE117:BE120))*I33),  2)</f>
        <v>0</v>
      </c>
      <c r="K33" s="30"/>
      <c r="L33" s="40"/>
      <c r="S33" s="30"/>
      <c r="T33" s="30"/>
      <c r="U33" s="30"/>
      <c r="V33" s="30"/>
      <c r="W33" s="30"/>
      <c r="X33" s="30"/>
      <c r="Y33" s="30"/>
      <c r="Z33" s="30"/>
      <c r="AA33" s="30"/>
      <c r="AB33" s="30"/>
      <c r="AC33" s="30"/>
      <c r="AD33" s="30"/>
      <c r="AE33" s="30"/>
    </row>
    <row r="34" spans="1:31" s="2" customFormat="1" ht="14.45" customHeight="1">
      <c r="A34" s="30"/>
      <c r="B34" s="31"/>
      <c r="C34" s="30"/>
      <c r="D34" s="30"/>
      <c r="E34" s="26" t="s">
        <v>47</v>
      </c>
      <c r="F34" s="98">
        <f>ROUND((SUM(BF117:BF120)),  2)</f>
        <v>0</v>
      </c>
      <c r="G34" s="30"/>
      <c r="H34" s="30"/>
      <c r="I34" s="99">
        <v>0.15</v>
      </c>
      <c r="J34" s="98">
        <f>ROUND(((SUM(BF117:BF120))*I34),  2)</f>
        <v>0</v>
      </c>
      <c r="K34" s="30"/>
      <c r="L34" s="40"/>
      <c r="S34" s="30"/>
      <c r="T34" s="30"/>
      <c r="U34" s="30"/>
      <c r="V34" s="30"/>
      <c r="W34" s="30"/>
      <c r="X34" s="30"/>
      <c r="Y34" s="30"/>
      <c r="Z34" s="30"/>
      <c r="AA34" s="30"/>
      <c r="AB34" s="30"/>
      <c r="AC34" s="30"/>
      <c r="AD34" s="30"/>
      <c r="AE34" s="30"/>
    </row>
    <row r="35" spans="1:31" s="2" customFormat="1" ht="14.45" hidden="1" customHeight="1">
      <c r="A35" s="30"/>
      <c r="B35" s="31"/>
      <c r="C35" s="30"/>
      <c r="D35" s="30"/>
      <c r="E35" s="26" t="s">
        <v>48</v>
      </c>
      <c r="F35" s="98">
        <f>ROUND((SUM(BG117:BG120)),  2)</f>
        <v>0</v>
      </c>
      <c r="G35" s="30"/>
      <c r="H35" s="30"/>
      <c r="I35" s="99">
        <v>0.21</v>
      </c>
      <c r="J35" s="98">
        <f>0</f>
        <v>0</v>
      </c>
      <c r="K35" s="30"/>
      <c r="L35" s="40"/>
      <c r="S35" s="30"/>
      <c r="T35" s="30"/>
      <c r="U35" s="30"/>
      <c r="V35" s="30"/>
      <c r="W35" s="30"/>
      <c r="X35" s="30"/>
      <c r="Y35" s="30"/>
      <c r="Z35" s="30"/>
      <c r="AA35" s="30"/>
      <c r="AB35" s="30"/>
      <c r="AC35" s="30"/>
      <c r="AD35" s="30"/>
      <c r="AE35" s="30"/>
    </row>
    <row r="36" spans="1:31" s="2" customFormat="1" ht="14.45" hidden="1" customHeight="1">
      <c r="A36" s="30"/>
      <c r="B36" s="31"/>
      <c r="C36" s="30"/>
      <c r="D36" s="30"/>
      <c r="E36" s="26" t="s">
        <v>49</v>
      </c>
      <c r="F36" s="98">
        <f>ROUND((SUM(BH117:BH120)),  2)</f>
        <v>0</v>
      </c>
      <c r="G36" s="30"/>
      <c r="H36" s="30"/>
      <c r="I36" s="99">
        <v>0.15</v>
      </c>
      <c r="J36" s="98">
        <f>0</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6" t="s">
        <v>50</v>
      </c>
      <c r="F37" s="98">
        <f>ROUND((SUM(BI117:BI120)),  2)</f>
        <v>0</v>
      </c>
      <c r="G37" s="30"/>
      <c r="H37" s="30"/>
      <c r="I37" s="99">
        <v>0</v>
      </c>
      <c r="J37" s="98">
        <f>0</f>
        <v>0</v>
      </c>
      <c r="K37" s="30"/>
      <c r="L37" s="40"/>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40"/>
      <c r="S38" s="30"/>
      <c r="T38" s="30"/>
      <c r="U38" s="30"/>
      <c r="V38" s="30"/>
      <c r="W38" s="30"/>
      <c r="X38" s="30"/>
      <c r="Y38" s="30"/>
      <c r="Z38" s="30"/>
      <c r="AA38" s="30"/>
      <c r="AB38" s="30"/>
      <c r="AC38" s="30"/>
      <c r="AD38" s="30"/>
      <c r="AE38" s="30"/>
    </row>
    <row r="39" spans="1:31" s="2" customFormat="1" ht="25.35" customHeight="1">
      <c r="A39" s="30"/>
      <c r="B39" s="31"/>
      <c r="C39" s="100"/>
      <c r="D39" s="101" t="s">
        <v>51</v>
      </c>
      <c r="E39" s="58"/>
      <c r="F39" s="58"/>
      <c r="G39" s="102" t="s">
        <v>52</v>
      </c>
      <c r="H39" s="103" t="s">
        <v>53</v>
      </c>
      <c r="I39" s="58"/>
      <c r="J39" s="104">
        <f>SUM(J30:J37)</f>
        <v>0</v>
      </c>
      <c r="K39" s="105"/>
      <c r="L39" s="40"/>
      <c r="S39" s="30"/>
      <c r="T39" s="30"/>
      <c r="U39" s="30"/>
      <c r="V39" s="30"/>
      <c r="W39" s="30"/>
      <c r="X39" s="30"/>
      <c r="Y39" s="30"/>
      <c r="Z39" s="30"/>
      <c r="AA39" s="30"/>
      <c r="AB39" s="30"/>
      <c r="AC39" s="30"/>
      <c r="AD39" s="30"/>
      <c r="AE39" s="30"/>
    </row>
    <row r="40" spans="1:31" s="2" customFormat="1" ht="14.4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40"/>
      <c r="D50" s="41" t="s">
        <v>54</v>
      </c>
      <c r="E50" s="42"/>
      <c r="F50" s="42"/>
      <c r="G50" s="41" t="s">
        <v>55</v>
      </c>
      <c r="H50" s="42"/>
      <c r="I50" s="42"/>
      <c r="J50" s="42"/>
      <c r="K50" s="42"/>
      <c r="L50" s="40"/>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0"/>
      <c r="B61" s="31"/>
      <c r="C61" s="30"/>
      <c r="D61" s="43" t="s">
        <v>56</v>
      </c>
      <c r="E61" s="33"/>
      <c r="F61" s="106" t="s">
        <v>57</v>
      </c>
      <c r="G61" s="43" t="s">
        <v>56</v>
      </c>
      <c r="H61" s="33"/>
      <c r="I61" s="33"/>
      <c r="J61" s="107" t="s">
        <v>57</v>
      </c>
      <c r="K61" s="33"/>
      <c r="L61" s="40"/>
      <c r="S61" s="30"/>
      <c r="T61" s="30"/>
      <c r="U61" s="30"/>
      <c r="V61" s="30"/>
      <c r="W61" s="30"/>
      <c r="X61" s="30"/>
      <c r="Y61" s="30"/>
      <c r="Z61" s="30"/>
      <c r="AA61" s="30"/>
      <c r="AB61" s="30"/>
      <c r="AC61" s="30"/>
      <c r="AD61" s="30"/>
      <c r="AE61" s="30"/>
    </row>
    <row r="62" spans="1:31" ht="11.25">
      <c r="B62" s="20"/>
      <c r="L62" s="20"/>
    </row>
    <row r="63" spans="1:31" ht="11.25">
      <c r="B63" s="20"/>
      <c r="L63" s="20"/>
    </row>
    <row r="64" spans="1:31" ht="11.25">
      <c r="B64" s="20"/>
      <c r="L64" s="20"/>
    </row>
    <row r="65" spans="1:31" s="2" customFormat="1" ht="12.75">
      <c r="A65" s="30"/>
      <c r="B65" s="31"/>
      <c r="C65" s="30"/>
      <c r="D65" s="41" t="s">
        <v>58</v>
      </c>
      <c r="E65" s="44"/>
      <c r="F65" s="44"/>
      <c r="G65" s="41" t="s">
        <v>59</v>
      </c>
      <c r="H65" s="44"/>
      <c r="I65" s="44"/>
      <c r="J65" s="44"/>
      <c r="K65" s="44"/>
      <c r="L65" s="40"/>
      <c r="S65" s="30"/>
      <c r="T65" s="30"/>
      <c r="U65" s="30"/>
      <c r="V65" s="30"/>
      <c r="W65" s="30"/>
      <c r="X65" s="30"/>
      <c r="Y65" s="30"/>
      <c r="Z65" s="30"/>
      <c r="AA65" s="30"/>
      <c r="AB65" s="30"/>
      <c r="AC65" s="30"/>
      <c r="AD65" s="30"/>
      <c r="AE65" s="30"/>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0"/>
      <c r="B76" s="31"/>
      <c r="C76" s="30"/>
      <c r="D76" s="43" t="s">
        <v>56</v>
      </c>
      <c r="E76" s="33"/>
      <c r="F76" s="106" t="s">
        <v>57</v>
      </c>
      <c r="G76" s="43" t="s">
        <v>56</v>
      </c>
      <c r="H76" s="33"/>
      <c r="I76" s="33"/>
      <c r="J76" s="107" t="s">
        <v>57</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47"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47" s="2" customFormat="1" ht="24.95" customHeight="1">
      <c r="A82" s="30"/>
      <c r="B82" s="31"/>
      <c r="C82" s="21" t="s">
        <v>102</v>
      </c>
      <c r="D82" s="30"/>
      <c r="E82" s="30"/>
      <c r="F82" s="30"/>
      <c r="G82" s="30"/>
      <c r="H82" s="30"/>
      <c r="I82" s="30"/>
      <c r="J82" s="30"/>
      <c r="K82" s="30"/>
      <c r="L82" s="40"/>
      <c r="S82" s="30"/>
      <c r="T82" s="30"/>
      <c r="U82" s="30"/>
      <c r="V82" s="30"/>
      <c r="W82" s="30"/>
      <c r="X82" s="30"/>
      <c r="Y82" s="30"/>
      <c r="Z82" s="30"/>
      <c r="AA82" s="30"/>
      <c r="AB82" s="30"/>
      <c r="AC82" s="30"/>
      <c r="AD82" s="30"/>
      <c r="AE82" s="30"/>
    </row>
    <row r="83" spans="1:47"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47" s="2" customFormat="1" ht="12" customHeight="1">
      <c r="A84" s="30"/>
      <c r="B84" s="31"/>
      <c r="C84" s="26" t="s">
        <v>14</v>
      </c>
      <c r="D84" s="30"/>
      <c r="E84" s="30"/>
      <c r="F84" s="30"/>
      <c r="G84" s="30"/>
      <c r="H84" s="30"/>
      <c r="I84" s="30"/>
      <c r="J84" s="30"/>
      <c r="K84" s="30"/>
      <c r="L84" s="40"/>
      <c r="S84" s="30"/>
      <c r="T84" s="30"/>
      <c r="U84" s="30"/>
      <c r="V84" s="30"/>
      <c r="W84" s="30"/>
      <c r="X84" s="30"/>
      <c r="Y84" s="30"/>
      <c r="Z84" s="30"/>
      <c r="AA84" s="30"/>
      <c r="AB84" s="30"/>
      <c r="AC84" s="30"/>
      <c r="AD84" s="30"/>
      <c r="AE84" s="30"/>
    </row>
    <row r="85" spans="1:47" s="2" customFormat="1" ht="16.5" customHeight="1">
      <c r="A85" s="30"/>
      <c r="B85" s="31"/>
      <c r="C85" s="30"/>
      <c r="D85" s="30"/>
      <c r="E85" s="229" t="str">
        <f>E7</f>
        <v>REKONSTRUKCE MATEŘSKÉ ŠKOLY BOHUMÍNSKÁ</v>
      </c>
      <c r="F85" s="230"/>
      <c r="G85" s="230"/>
      <c r="H85" s="230"/>
      <c r="I85" s="30"/>
      <c r="J85" s="30"/>
      <c r="K85" s="30"/>
      <c r="L85" s="40"/>
      <c r="S85" s="30"/>
      <c r="T85" s="30"/>
      <c r="U85" s="30"/>
      <c r="V85" s="30"/>
      <c r="W85" s="30"/>
      <c r="X85" s="30"/>
      <c r="Y85" s="30"/>
      <c r="Z85" s="30"/>
      <c r="AA85" s="30"/>
      <c r="AB85" s="30"/>
      <c r="AC85" s="30"/>
      <c r="AD85" s="30"/>
      <c r="AE85" s="30"/>
    </row>
    <row r="86" spans="1:47" s="2" customFormat="1" ht="12" customHeight="1">
      <c r="A86" s="30"/>
      <c r="B86" s="31"/>
      <c r="C86" s="26" t="s">
        <v>99</v>
      </c>
      <c r="D86" s="30"/>
      <c r="E86" s="30"/>
      <c r="F86" s="30"/>
      <c r="G86" s="30"/>
      <c r="H86" s="30"/>
      <c r="I86" s="30"/>
      <c r="J86" s="30"/>
      <c r="K86" s="30"/>
      <c r="L86" s="40"/>
      <c r="S86" s="30"/>
      <c r="T86" s="30"/>
      <c r="U86" s="30"/>
      <c r="V86" s="30"/>
      <c r="W86" s="30"/>
      <c r="X86" s="30"/>
      <c r="Y86" s="30"/>
      <c r="Z86" s="30"/>
      <c r="AA86" s="30"/>
      <c r="AB86" s="30"/>
      <c r="AC86" s="30"/>
      <c r="AD86" s="30"/>
      <c r="AE86" s="30"/>
    </row>
    <row r="87" spans="1:47" s="2" customFormat="1" ht="16.5" customHeight="1">
      <c r="A87" s="30"/>
      <c r="B87" s="31"/>
      <c r="C87" s="30"/>
      <c r="D87" s="30"/>
      <c r="E87" s="209" t="str">
        <f>E9</f>
        <v xml:space="preserve">D.1.2 - Elektroinstalace </v>
      </c>
      <c r="F87" s="231"/>
      <c r="G87" s="231"/>
      <c r="H87" s="231"/>
      <c r="I87" s="30"/>
      <c r="J87" s="30"/>
      <c r="K87" s="30"/>
      <c r="L87" s="40"/>
      <c r="S87" s="30"/>
      <c r="T87" s="30"/>
      <c r="U87" s="30"/>
      <c r="V87" s="30"/>
      <c r="W87" s="30"/>
      <c r="X87" s="30"/>
      <c r="Y87" s="30"/>
      <c r="Z87" s="30"/>
      <c r="AA87" s="30"/>
      <c r="AB87" s="30"/>
      <c r="AC87" s="30"/>
      <c r="AD87" s="30"/>
      <c r="AE87" s="30"/>
    </row>
    <row r="88" spans="1:47" s="2" customFormat="1" ht="6.95" customHeight="1">
      <c r="A88" s="30"/>
      <c r="B88" s="31"/>
      <c r="C88" s="30"/>
      <c r="D88" s="30"/>
      <c r="E88" s="30"/>
      <c r="F88" s="30"/>
      <c r="G88" s="30"/>
      <c r="H88" s="30"/>
      <c r="I88" s="30"/>
      <c r="J88" s="30"/>
      <c r="K88" s="30"/>
      <c r="L88" s="40"/>
      <c r="S88" s="30"/>
      <c r="T88" s="30"/>
      <c r="U88" s="30"/>
      <c r="V88" s="30"/>
      <c r="W88" s="30"/>
      <c r="X88" s="30"/>
      <c r="Y88" s="30"/>
      <c r="Z88" s="30"/>
      <c r="AA88" s="30"/>
      <c r="AB88" s="30"/>
      <c r="AC88" s="30"/>
      <c r="AD88" s="30"/>
      <c r="AE88" s="30"/>
    </row>
    <row r="89" spans="1:47" s="2" customFormat="1" ht="12" customHeight="1">
      <c r="A89" s="30"/>
      <c r="B89" s="31"/>
      <c r="C89" s="26" t="s">
        <v>20</v>
      </c>
      <c r="D89" s="30"/>
      <c r="E89" s="30"/>
      <c r="F89" s="24" t="str">
        <f>F12</f>
        <v>p.č. 1467/1 k.ú. Slezská Ostrava</v>
      </c>
      <c r="G89" s="30"/>
      <c r="H89" s="30"/>
      <c r="I89" s="26" t="s">
        <v>22</v>
      </c>
      <c r="J89" s="53" t="str">
        <f>IF(J12="","",J12)</f>
        <v>27. 4. 2022</v>
      </c>
      <c r="K89" s="30"/>
      <c r="L89" s="40"/>
      <c r="S89" s="30"/>
      <c r="T89" s="30"/>
      <c r="U89" s="30"/>
      <c r="V89" s="30"/>
      <c r="W89" s="30"/>
      <c r="X89" s="30"/>
      <c r="Y89" s="30"/>
      <c r="Z89" s="30"/>
      <c r="AA89" s="30"/>
      <c r="AB89" s="30"/>
      <c r="AC89" s="30"/>
      <c r="AD89" s="30"/>
      <c r="AE89" s="30"/>
    </row>
    <row r="90" spans="1:47"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47" s="2" customFormat="1" ht="25.7" customHeight="1">
      <c r="A91" s="30"/>
      <c r="B91" s="31"/>
      <c r="C91" s="26" t="s">
        <v>28</v>
      </c>
      <c r="D91" s="30"/>
      <c r="E91" s="30"/>
      <c r="F91" s="24" t="str">
        <f>E15</f>
        <v>STATUTÁRNÍ MĚSTO OSTRAVA</v>
      </c>
      <c r="G91" s="30"/>
      <c r="H91" s="30"/>
      <c r="I91" s="26" t="s">
        <v>34</v>
      </c>
      <c r="J91" s="28" t="str">
        <f>E21</f>
        <v>MPA ProjektStav s.r.o.</v>
      </c>
      <c r="K91" s="30"/>
      <c r="L91" s="40"/>
      <c r="S91" s="30"/>
      <c r="T91" s="30"/>
      <c r="U91" s="30"/>
      <c r="V91" s="30"/>
      <c r="W91" s="30"/>
      <c r="X91" s="30"/>
      <c r="Y91" s="30"/>
      <c r="Z91" s="30"/>
      <c r="AA91" s="30"/>
      <c r="AB91" s="30"/>
      <c r="AC91" s="30"/>
      <c r="AD91" s="30"/>
      <c r="AE91" s="30"/>
    </row>
    <row r="92" spans="1:47" s="2" customFormat="1" ht="15.2" customHeight="1">
      <c r="A92" s="30"/>
      <c r="B92" s="31"/>
      <c r="C92" s="26" t="s">
        <v>32</v>
      </c>
      <c r="D92" s="30"/>
      <c r="E92" s="30"/>
      <c r="F92" s="24" t="str">
        <f>IF(E18="","",E18)</f>
        <v>Na základě výběrového řízení</v>
      </c>
      <c r="G92" s="30"/>
      <c r="H92" s="30"/>
      <c r="I92" s="26" t="s">
        <v>37</v>
      </c>
      <c r="J92" s="28" t="str">
        <f>E24</f>
        <v xml:space="preserve"> </v>
      </c>
      <c r="K92" s="30"/>
      <c r="L92" s="40"/>
      <c r="S92" s="30"/>
      <c r="T92" s="30"/>
      <c r="U92" s="30"/>
      <c r="V92" s="30"/>
      <c r="W92" s="30"/>
      <c r="X92" s="30"/>
      <c r="Y92" s="30"/>
      <c r="Z92" s="30"/>
      <c r="AA92" s="30"/>
      <c r="AB92" s="30"/>
      <c r="AC92" s="30"/>
      <c r="AD92" s="30"/>
      <c r="AE92" s="30"/>
    </row>
    <row r="93" spans="1:47" s="2" customFormat="1" ht="10.35" customHeight="1">
      <c r="A93" s="30"/>
      <c r="B93" s="31"/>
      <c r="C93" s="30"/>
      <c r="D93" s="30"/>
      <c r="E93" s="30"/>
      <c r="F93" s="30"/>
      <c r="G93" s="30"/>
      <c r="H93" s="30"/>
      <c r="I93" s="30"/>
      <c r="J93" s="30"/>
      <c r="K93" s="30"/>
      <c r="L93" s="40"/>
      <c r="S93" s="30"/>
      <c r="T93" s="30"/>
      <c r="U93" s="30"/>
      <c r="V93" s="30"/>
      <c r="W93" s="30"/>
      <c r="X93" s="30"/>
      <c r="Y93" s="30"/>
      <c r="Z93" s="30"/>
      <c r="AA93" s="30"/>
      <c r="AB93" s="30"/>
      <c r="AC93" s="30"/>
      <c r="AD93" s="30"/>
      <c r="AE93" s="30"/>
    </row>
    <row r="94" spans="1:47" s="2" customFormat="1" ht="29.25" customHeight="1">
      <c r="A94" s="30"/>
      <c r="B94" s="31"/>
      <c r="C94" s="108" t="s">
        <v>103</v>
      </c>
      <c r="D94" s="100"/>
      <c r="E94" s="100"/>
      <c r="F94" s="100"/>
      <c r="G94" s="100"/>
      <c r="H94" s="100"/>
      <c r="I94" s="100"/>
      <c r="J94" s="109" t="s">
        <v>104</v>
      </c>
      <c r="K94" s="100"/>
      <c r="L94" s="40"/>
      <c r="S94" s="30"/>
      <c r="T94" s="30"/>
      <c r="U94" s="30"/>
      <c r="V94" s="30"/>
      <c r="W94" s="30"/>
      <c r="X94" s="30"/>
      <c r="Y94" s="30"/>
      <c r="Z94" s="30"/>
      <c r="AA94" s="30"/>
      <c r="AB94" s="30"/>
      <c r="AC94" s="30"/>
      <c r="AD94" s="30"/>
      <c r="AE94" s="30"/>
    </row>
    <row r="95" spans="1:47"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47" s="2" customFormat="1" ht="22.9" customHeight="1">
      <c r="A96" s="30"/>
      <c r="B96" s="31"/>
      <c r="C96" s="110" t="s">
        <v>105</v>
      </c>
      <c r="D96" s="30"/>
      <c r="E96" s="30"/>
      <c r="F96" s="30"/>
      <c r="G96" s="30"/>
      <c r="H96" s="30"/>
      <c r="I96" s="30"/>
      <c r="J96" s="69">
        <f>J117</f>
        <v>0</v>
      </c>
      <c r="K96" s="30"/>
      <c r="L96" s="40"/>
      <c r="S96" s="30"/>
      <c r="T96" s="30"/>
      <c r="U96" s="30"/>
      <c r="V96" s="30"/>
      <c r="W96" s="30"/>
      <c r="X96" s="30"/>
      <c r="Y96" s="30"/>
      <c r="Z96" s="30"/>
      <c r="AA96" s="30"/>
      <c r="AB96" s="30"/>
      <c r="AC96" s="30"/>
      <c r="AD96" s="30"/>
      <c r="AE96" s="30"/>
      <c r="AU96" s="17" t="s">
        <v>106</v>
      </c>
    </row>
    <row r="97" spans="1:31" s="9" customFormat="1" ht="24.95" customHeight="1">
      <c r="B97" s="111"/>
      <c r="D97" s="112" t="s">
        <v>119</v>
      </c>
      <c r="E97" s="113"/>
      <c r="F97" s="113"/>
      <c r="G97" s="113"/>
      <c r="H97" s="113"/>
      <c r="I97" s="113"/>
      <c r="J97" s="114">
        <f>J118</f>
        <v>0</v>
      </c>
      <c r="L97" s="111"/>
    </row>
    <row r="98" spans="1:31" s="2" customFormat="1" ht="21.75" customHeight="1">
      <c r="A98" s="30"/>
      <c r="B98" s="31"/>
      <c r="C98" s="30"/>
      <c r="D98" s="30"/>
      <c r="E98" s="30"/>
      <c r="F98" s="30"/>
      <c r="G98" s="30"/>
      <c r="H98" s="30"/>
      <c r="I98" s="30"/>
      <c r="J98" s="30"/>
      <c r="K98" s="30"/>
      <c r="L98" s="40"/>
      <c r="S98" s="30"/>
      <c r="T98" s="30"/>
      <c r="U98" s="30"/>
      <c r="V98" s="30"/>
      <c r="W98" s="30"/>
      <c r="X98" s="30"/>
      <c r="Y98" s="30"/>
      <c r="Z98" s="30"/>
      <c r="AA98" s="30"/>
      <c r="AB98" s="30"/>
      <c r="AC98" s="30"/>
      <c r="AD98" s="30"/>
      <c r="AE98" s="30"/>
    </row>
    <row r="99" spans="1:31" s="2" customFormat="1" ht="6.95" customHeight="1">
      <c r="A99" s="30"/>
      <c r="B99" s="45"/>
      <c r="C99" s="46"/>
      <c r="D99" s="46"/>
      <c r="E99" s="46"/>
      <c r="F99" s="46"/>
      <c r="G99" s="46"/>
      <c r="H99" s="46"/>
      <c r="I99" s="46"/>
      <c r="J99" s="46"/>
      <c r="K99" s="46"/>
      <c r="L99" s="40"/>
      <c r="S99" s="30"/>
      <c r="T99" s="30"/>
      <c r="U99" s="30"/>
      <c r="V99" s="30"/>
      <c r="W99" s="30"/>
      <c r="X99" s="30"/>
      <c r="Y99" s="30"/>
      <c r="Z99" s="30"/>
      <c r="AA99" s="30"/>
      <c r="AB99" s="30"/>
      <c r="AC99" s="30"/>
      <c r="AD99" s="30"/>
      <c r="AE99" s="30"/>
    </row>
    <row r="103" spans="1:31" s="2" customFormat="1" ht="6.95" customHeight="1">
      <c r="A103" s="30"/>
      <c r="B103" s="47"/>
      <c r="C103" s="48"/>
      <c r="D103" s="48"/>
      <c r="E103" s="48"/>
      <c r="F103" s="48"/>
      <c r="G103" s="48"/>
      <c r="H103" s="48"/>
      <c r="I103" s="48"/>
      <c r="J103" s="48"/>
      <c r="K103" s="48"/>
      <c r="L103" s="40"/>
      <c r="S103" s="30"/>
      <c r="T103" s="30"/>
      <c r="U103" s="30"/>
      <c r="V103" s="30"/>
      <c r="W103" s="30"/>
      <c r="X103" s="30"/>
      <c r="Y103" s="30"/>
      <c r="Z103" s="30"/>
      <c r="AA103" s="30"/>
      <c r="AB103" s="30"/>
      <c r="AC103" s="30"/>
      <c r="AD103" s="30"/>
      <c r="AE103" s="30"/>
    </row>
    <row r="104" spans="1:31" s="2" customFormat="1" ht="24.95" customHeight="1">
      <c r="A104" s="30"/>
      <c r="B104" s="31"/>
      <c r="C104" s="21" t="s">
        <v>120</v>
      </c>
      <c r="D104" s="30"/>
      <c r="E104" s="30"/>
      <c r="F104" s="30"/>
      <c r="G104" s="30"/>
      <c r="H104" s="30"/>
      <c r="I104" s="30"/>
      <c r="J104" s="30"/>
      <c r="K104" s="30"/>
      <c r="L104" s="40"/>
      <c r="S104" s="30"/>
      <c r="T104" s="30"/>
      <c r="U104" s="30"/>
      <c r="V104" s="30"/>
      <c r="W104" s="30"/>
      <c r="X104" s="30"/>
      <c r="Y104" s="30"/>
      <c r="Z104" s="30"/>
      <c r="AA104" s="30"/>
      <c r="AB104" s="30"/>
      <c r="AC104" s="30"/>
      <c r="AD104" s="30"/>
      <c r="AE104" s="30"/>
    </row>
    <row r="105" spans="1:31" s="2" customFormat="1" ht="6.95" customHeight="1">
      <c r="A105" s="30"/>
      <c r="B105" s="31"/>
      <c r="C105" s="30"/>
      <c r="D105" s="30"/>
      <c r="E105" s="30"/>
      <c r="F105" s="30"/>
      <c r="G105" s="30"/>
      <c r="H105" s="30"/>
      <c r="I105" s="30"/>
      <c r="J105" s="30"/>
      <c r="K105" s="30"/>
      <c r="L105" s="40"/>
      <c r="S105" s="30"/>
      <c r="T105" s="30"/>
      <c r="U105" s="30"/>
      <c r="V105" s="30"/>
      <c r="W105" s="30"/>
      <c r="X105" s="30"/>
      <c r="Y105" s="30"/>
      <c r="Z105" s="30"/>
      <c r="AA105" s="30"/>
      <c r="AB105" s="30"/>
      <c r="AC105" s="30"/>
      <c r="AD105" s="30"/>
      <c r="AE105" s="30"/>
    </row>
    <row r="106" spans="1:31" s="2" customFormat="1" ht="12" customHeight="1">
      <c r="A106" s="30"/>
      <c r="B106" s="31"/>
      <c r="C106" s="26" t="s">
        <v>14</v>
      </c>
      <c r="D106" s="30"/>
      <c r="E106" s="30"/>
      <c r="F106" s="30"/>
      <c r="G106" s="30"/>
      <c r="H106" s="30"/>
      <c r="I106" s="30"/>
      <c r="J106" s="30"/>
      <c r="K106" s="30"/>
      <c r="L106" s="40"/>
      <c r="S106" s="30"/>
      <c r="T106" s="30"/>
      <c r="U106" s="30"/>
      <c r="V106" s="30"/>
      <c r="W106" s="30"/>
      <c r="X106" s="30"/>
      <c r="Y106" s="30"/>
      <c r="Z106" s="30"/>
      <c r="AA106" s="30"/>
      <c r="AB106" s="30"/>
      <c r="AC106" s="30"/>
      <c r="AD106" s="30"/>
      <c r="AE106" s="30"/>
    </row>
    <row r="107" spans="1:31" s="2" customFormat="1" ht="16.5" customHeight="1">
      <c r="A107" s="30"/>
      <c r="B107" s="31"/>
      <c r="C107" s="30"/>
      <c r="D107" s="30"/>
      <c r="E107" s="229" t="str">
        <f>E7</f>
        <v>REKONSTRUKCE MATEŘSKÉ ŠKOLY BOHUMÍNSKÁ</v>
      </c>
      <c r="F107" s="230"/>
      <c r="G107" s="230"/>
      <c r="H107" s="230"/>
      <c r="I107" s="30"/>
      <c r="J107" s="30"/>
      <c r="K107" s="30"/>
      <c r="L107" s="40"/>
      <c r="S107" s="30"/>
      <c r="T107" s="30"/>
      <c r="U107" s="30"/>
      <c r="V107" s="30"/>
      <c r="W107" s="30"/>
      <c r="X107" s="30"/>
      <c r="Y107" s="30"/>
      <c r="Z107" s="30"/>
      <c r="AA107" s="30"/>
      <c r="AB107" s="30"/>
      <c r="AC107" s="30"/>
      <c r="AD107" s="30"/>
      <c r="AE107" s="30"/>
    </row>
    <row r="108" spans="1:31" s="2" customFormat="1" ht="12" customHeight="1">
      <c r="A108" s="30"/>
      <c r="B108" s="31"/>
      <c r="C108" s="26" t="s">
        <v>99</v>
      </c>
      <c r="D108" s="30"/>
      <c r="E108" s="30"/>
      <c r="F108" s="30"/>
      <c r="G108" s="30"/>
      <c r="H108" s="30"/>
      <c r="I108" s="30"/>
      <c r="J108" s="30"/>
      <c r="K108" s="30"/>
      <c r="L108" s="40"/>
      <c r="S108" s="30"/>
      <c r="T108" s="30"/>
      <c r="U108" s="30"/>
      <c r="V108" s="30"/>
      <c r="W108" s="30"/>
      <c r="X108" s="30"/>
      <c r="Y108" s="30"/>
      <c r="Z108" s="30"/>
      <c r="AA108" s="30"/>
      <c r="AB108" s="30"/>
      <c r="AC108" s="30"/>
      <c r="AD108" s="30"/>
      <c r="AE108" s="30"/>
    </row>
    <row r="109" spans="1:31" s="2" customFormat="1" ht="16.5" customHeight="1">
      <c r="A109" s="30"/>
      <c r="B109" s="31"/>
      <c r="C109" s="30"/>
      <c r="D109" s="30"/>
      <c r="E109" s="209" t="str">
        <f>E9</f>
        <v xml:space="preserve">D.1.2 - Elektroinstalace </v>
      </c>
      <c r="F109" s="231"/>
      <c r="G109" s="231"/>
      <c r="H109" s="231"/>
      <c r="I109" s="30"/>
      <c r="J109" s="30"/>
      <c r="K109" s="30"/>
      <c r="L109" s="40"/>
      <c r="S109" s="30"/>
      <c r="T109" s="30"/>
      <c r="U109" s="30"/>
      <c r="V109" s="30"/>
      <c r="W109" s="30"/>
      <c r="X109" s="30"/>
      <c r="Y109" s="30"/>
      <c r="Z109" s="30"/>
      <c r="AA109" s="30"/>
      <c r="AB109" s="30"/>
      <c r="AC109" s="30"/>
      <c r="AD109" s="30"/>
      <c r="AE109" s="30"/>
    </row>
    <row r="110" spans="1:31" s="2" customFormat="1" ht="6.95" customHeight="1">
      <c r="A110" s="30"/>
      <c r="B110" s="31"/>
      <c r="C110" s="30"/>
      <c r="D110" s="30"/>
      <c r="E110" s="30"/>
      <c r="F110" s="30"/>
      <c r="G110" s="30"/>
      <c r="H110" s="30"/>
      <c r="I110" s="30"/>
      <c r="J110" s="30"/>
      <c r="K110" s="30"/>
      <c r="L110" s="40"/>
      <c r="S110" s="30"/>
      <c r="T110" s="30"/>
      <c r="U110" s="30"/>
      <c r="V110" s="30"/>
      <c r="W110" s="30"/>
      <c r="X110" s="30"/>
      <c r="Y110" s="30"/>
      <c r="Z110" s="30"/>
      <c r="AA110" s="30"/>
      <c r="AB110" s="30"/>
      <c r="AC110" s="30"/>
      <c r="AD110" s="30"/>
      <c r="AE110" s="30"/>
    </row>
    <row r="111" spans="1:31" s="2" customFormat="1" ht="12" customHeight="1">
      <c r="A111" s="30"/>
      <c r="B111" s="31"/>
      <c r="C111" s="26" t="s">
        <v>20</v>
      </c>
      <c r="D111" s="30"/>
      <c r="E111" s="30"/>
      <c r="F111" s="24" t="str">
        <f>F12</f>
        <v>p.č. 1467/1 k.ú. Slezská Ostrava</v>
      </c>
      <c r="G111" s="30"/>
      <c r="H111" s="30"/>
      <c r="I111" s="26" t="s">
        <v>22</v>
      </c>
      <c r="J111" s="53" t="str">
        <f>IF(J12="","",J12)</f>
        <v>27. 4. 2022</v>
      </c>
      <c r="K111" s="30"/>
      <c r="L111" s="40"/>
      <c r="S111" s="30"/>
      <c r="T111" s="30"/>
      <c r="U111" s="30"/>
      <c r="V111" s="30"/>
      <c r="W111" s="30"/>
      <c r="X111" s="30"/>
      <c r="Y111" s="30"/>
      <c r="Z111" s="30"/>
      <c r="AA111" s="30"/>
      <c r="AB111" s="30"/>
      <c r="AC111" s="30"/>
      <c r="AD111" s="30"/>
      <c r="AE111" s="30"/>
    </row>
    <row r="112" spans="1:31" s="2" customFormat="1" ht="6.95" customHeight="1">
      <c r="A112" s="30"/>
      <c r="B112" s="31"/>
      <c r="C112" s="30"/>
      <c r="D112" s="30"/>
      <c r="E112" s="30"/>
      <c r="F112" s="30"/>
      <c r="G112" s="30"/>
      <c r="H112" s="30"/>
      <c r="I112" s="30"/>
      <c r="J112" s="30"/>
      <c r="K112" s="30"/>
      <c r="L112" s="40"/>
      <c r="S112" s="30"/>
      <c r="T112" s="30"/>
      <c r="U112" s="30"/>
      <c r="V112" s="30"/>
      <c r="W112" s="30"/>
      <c r="X112" s="30"/>
      <c r="Y112" s="30"/>
      <c r="Z112" s="30"/>
      <c r="AA112" s="30"/>
      <c r="AB112" s="30"/>
      <c r="AC112" s="30"/>
      <c r="AD112" s="30"/>
      <c r="AE112" s="30"/>
    </row>
    <row r="113" spans="1:65" s="2" customFormat="1" ht="25.7" customHeight="1">
      <c r="A113" s="30"/>
      <c r="B113" s="31"/>
      <c r="C113" s="26" t="s">
        <v>28</v>
      </c>
      <c r="D113" s="30"/>
      <c r="E113" s="30"/>
      <c r="F113" s="24" t="str">
        <f>E15</f>
        <v>STATUTÁRNÍ MĚSTO OSTRAVA</v>
      </c>
      <c r="G113" s="30"/>
      <c r="H113" s="30"/>
      <c r="I113" s="26" t="s">
        <v>34</v>
      </c>
      <c r="J113" s="28" t="str">
        <f>E21</f>
        <v>MPA ProjektStav s.r.o.</v>
      </c>
      <c r="K113" s="30"/>
      <c r="L113" s="40"/>
      <c r="S113" s="30"/>
      <c r="T113" s="30"/>
      <c r="U113" s="30"/>
      <c r="V113" s="30"/>
      <c r="W113" s="30"/>
      <c r="X113" s="30"/>
      <c r="Y113" s="30"/>
      <c r="Z113" s="30"/>
      <c r="AA113" s="30"/>
      <c r="AB113" s="30"/>
      <c r="AC113" s="30"/>
      <c r="AD113" s="30"/>
      <c r="AE113" s="30"/>
    </row>
    <row r="114" spans="1:65" s="2" customFormat="1" ht="15.2" customHeight="1">
      <c r="A114" s="30"/>
      <c r="B114" s="31"/>
      <c r="C114" s="26" t="s">
        <v>32</v>
      </c>
      <c r="D114" s="30"/>
      <c r="E114" s="30"/>
      <c r="F114" s="24" t="str">
        <f>IF(E18="","",E18)</f>
        <v>Na základě výběrového řízení</v>
      </c>
      <c r="G114" s="30"/>
      <c r="H114" s="30"/>
      <c r="I114" s="26" t="s">
        <v>37</v>
      </c>
      <c r="J114" s="28" t="str">
        <f>E24</f>
        <v xml:space="preserve"> </v>
      </c>
      <c r="K114" s="30"/>
      <c r="L114" s="40"/>
      <c r="S114" s="30"/>
      <c r="T114" s="30"/>
      <c r="U114" s="30"/>
      <c r="V114" s="30"/>
      <c r="W114" s="30"/>
      <c r="X114" s="30"/>
      <c r="Y114" s="30"/>
      <c r="Z114" s="30"/>
      <c r="AA114" s="30"/>
      <c r="AB114" s="30"/>
      <c r="AC114" s="30"/>
      <c r="AD114" s="30"/>
      <c r="AE114" s="30"/>
    </row>
    <row r="115" spans="1:65" s="2" customFormat="1" ht="10.35" customHeight="1">
      <c r="A115" s="30"/>
      <c r="B115" s="31"/>
      <c r="C115" s="30"/>
      <c r="D115" s="30"/>
      <c r="E115" s="30"/>
      <c r="F115" s="30"/>
      <c r="G115" s="30"/>
      <c r="H115" s="30"/>
      <c r="I115" s="30"/>
      <c r="J115" s="30"/>
      <c r="K115" s="30"/>
      <c r="L115" s="40"/>
      <c r="S115" s="30"/>
      <c r="T115" s="30"/>
      <c r="U115" s="30"/>
      <c r="V115" s="30"/>
      <c r="W115" s="30"/>
      <c r="X115" s="30"/>
      <c r="Y115" s="30"/>
      <c r="Z115" s="30"/>
      <c r="AA115" s="30"/>
      <c r="AB115" s="30"/>
      <c r="AC115" s="30"/>
      <c r="AD115" s="30"/>
      <c r="AE115" s="30"/>
    </row>
    <row r="116" spans="1:65" s="11" customFormat="1" ht="29.25" customHeight="1">
      <c r="A116" s="119"/>
      <c r="B116" s="120"/>
      <c r="C116" s="121" t="s">
        <v>121</v>
      </c>
      <c r="D116" s="122" t="s">
        <v>66</v>
      </c>
      <c r="E116" s="122" t="s">
        <v>62</v>
      </c>
      <c r="F116" s="122" t="s">
        <v>63</v>
      </c>
      <c r="G116" s="122" t="s">
        <v>122</v>
      </c>
      <c r="H116" s="122" t="s">
        <v>123</v>
      </c>
      <c r="I116" s="122" t="s">
        <v>124</v>
      </c>
      <c r="J116" s="122" t="s">
        <v>104</v>
      </c>
      <c r="K116" s="123" t="s">
        <v>125</v>
      </c>
      <c r="L116" s="124"/>
      <c r="M116" s="60" t="s">
        <v>1</v>
      </c>
      <c r="N116" s="61" t="s">
        <v>45</v>
      </c>
      <c r="O116" s="61" t="s">
        <v>126</v>
      </c>
      <c r="P116" s="61" t="s">
        <v>127</v>
      </c>
      <c r="Q116" s="61" t="s">
        <v>128</v>
      </c>
      <c r="R116" s="61" t="s">
        <v>129</v>
      </c>
      <c r="S116" s="61" t="s">
        <v>130</v>
      </c>
      <c r="T116" s="62" t="s">
        <v>131</v>
      </c>
      <c r="U116" s="119"/>
      <c r="V116" s="119"/>
      <c r="W116" s="119"/>
      <c r="X116" s="119"/>
      <c r="Y116" s="119"/>
      <c r="Z116" s="119"/>
      <c r="AA116" s="119"/>
      <c r="AB116" s="119"/>
      <c r="AC116" s="119"/>
      <c r="AD116" s="119"/>
      <c r="AE116" s="119"/>
    </row>
    <row r="117" spans="1:65" s="2" customFormat="1" ht="22.9" customHeight="1">
      <c r="A117" s="30"/>
      <c r="B117" s="31"/>
      <c r="C117" s="67" t="s">
        <v>132</v>
      </c>
      <c r="D117" s="30"/>
      <c r="E117" s="30"/>
      <c r="F117" s="30"/>
      <c r="G117" s="30"/>
      <c r="H117" s="30"/>
      <c r="I117" s="30"/>
      <c r="J117" s="125">
        <f>BK117</f>
        <v>0</v>
      </c>
      <c r="K117" s="30"/>
      <c r="L117" s="31"/>
      <c r="M117" s="63"/>
      <c r="N117" s="54"/>
      <c r="O117" s="64"/>
      <c r="P117" s="126">
        <f>P118</f>
        <v>0</v>
      </c>
      <c r="Q117" s="64"/>
      <c r="R117" s="126">
        <f>R118</f>
        <v>0</v>
      </c>
      <c r="S117" s="64"/>
      <c r="T117" s="127">
        <f>T118</f>
        <v>0</v>
      </c>
      <c r="U117" s="30"/>
      <c r="V117" s="30"/>
      <c r="W117" s="30"/>
      <c r="X117" s="30"/>
      <c r="Y117" s="30"/>
      <c r="Z117" s="30"/>
      <c r="AA117" s="30"/>
      <c r="AB117" s="30"/>
      <c r="AC117" s="30"/>
      <c r="AD117" s="30"/>
      <c r="AE117" s="30"/>
      <c r="AT117" s="17" t="s">
        <v>80</v>
      </c>
      <c r="AU117" s="17" t="s">
        <v>106</v>
      </c>
      <c r="BK117" s="128">
        <f>BK118</f>
        <v>0</v>
      </c>
    </row>
    <row r="118" spans="1:65" s="12" customFormat="1" ht="25.9" customHeight="1">
      <c r="B118" s="129"/>
      <c r="D118" s="130" t="s">
        <v>80</v>
      </c>
      <c r="E118" s="131" t="s">
        <v>420</v>
      </c>
      <c r="F118" s="131" t="s">
        <v>421</v>
      </c>
      <c r="J118" s="132">
        <f>BK118</f>
        <v>0</v>
      </c>
      <c r="L118" s="129"/>
      <c r="M118" s="133"/>
      <c r="N118" s="134"/>
      <c r="O118" s="134"/>
      <c r="P118" s="135">
        <f>SUM(P119:P120)</f>
        <v>0</v>
      </c>
      <c r="Q118" s="134"/>
      <c r="R118" s="135">
        <f>SUM(R119:R120)</f>
        <v>0</v>
      </c>
      <c r="S118" s="134"/>
      <c r="T118" s="136">
        <f>SUM(T119:T120)</f>
        <v>0</v>
      </c>
      <c r="AR118" s="130" t="s">
        <v>145</v>
      </c>
      <c r="AT118" s="137" t="s">
        <v>80</v>
      </c>
      <c r="AU118" s="137" t="s">
        <v>81</v>
      </c>
      <c r="AY118" s="130" t="s">
        <v>135</v>
      </c>
      <c r="BK118" s="138">
        <f>SUM(BK119:BK120)</f>
        <v>0</v>
      </c>
    </row>
    <row r="119" spans="1:65" s="2" customFormat="1" ht="16.5" customHeight="1">
      <c r="A119" s="30"/>
      <c r="B119" s="141"/>
      <c r="C119" s="142" t="s">
        <v>89</v>
      </c>
      <c r="D119" s="142" t="s">
        <v>140</v>
      </c>
      <c r="E119" s="143" t="s">
        <v>423</v>
      </c>
      <c r="F119" s="144" t="s">
        <v>429</v>
      </c>
      <c r="G119" s="145" t="s">
        <v>425</v>
      </c>
      <c r="H119" s="146">
        <v>1</v>
      </c>
      <c r="I119" s="147"/>
      <c r="J119" s="147">
        <f>ROUND(I119*H119,2)</f>
        <v>0</v>
      </c>
      <c r="K119" s="144" t="s">
        <v>1</v>
      </c>
      <c r="L119" s="31"/>
      <c r="M119" s="148" t="s">
        <v>1</v>
      </c>
      <c r="N119" s="149" t="s">
        <v>46</v>
      </c>
      <c r="O119" s="150">
        <v>0</v>
      </c>
      <c r="P119" s="150">
        <f>O119*H119</f>
        <v>0</v>
      </c>
      <c r="Q119" s="150">
        <v>0</v>
      </c>
      <c r="R119" s="150">
        <f>Q119*H119</f>
        <v>0</v>
      </c>
      <c r="S119" s="150">
        <v>0</v>
      </c>
      <c r="T119" s="151">
        <f>S119*H119</f>
        <v>0</v>
      </c>
      <c r="U119" s="30"/>
      <c r="V119" s="30"/>
      <c r="W119" s="30"/>
      <c r="X119" s="30"/>
      <c r="Y119" s="30"/>
      <c r="Z119" s="30"/>
      <c r="AA119" s="30"/>
      <c r="AB119" s="30"/>
      <c r="AC119" s="30"/>
      <c r="AD119" s="30"/>
      <c r="AE119" s="30"/>
      <c r="AR119" s="152" t="s">
        <v>426</v>
      </c>
      <c r="AT119" s="152" t="s">
        <v>140</v>
      </c>
      <c r="AU119" s="152" t="s">
        <v>89</v>
      </c>
      <c r="AY119" s="17" t="s">
        <v>135</v>
      </c>
      <c r="BE119" s="153">
        <f>IF(N119="základní",J119,0)</f>
        <v>0</v>
      </c>
      <c r="BF119" s="153">
        <f>IF(N119="snížená",J119,0)</f>
        <v>0</v>
      </c>
      <c r="BG119" s="153">
        <f>IF(N119="zákl. přenesená",J119,0)</f>
        <v>0</v>
      </c>
      <c r="BH119" s="153">
        <f>IF(N119="sníž. přenesená",J119,0)</f>
        <v>0</v>
      </c>
      <c r="BI119" s="153">
        <f>IF(N119="nulová",J119,0)</f>
        <v>0</v>
      </c>
      <c r="BJ119" s="17" t="s">
        <v>89</v>
      </c>
      <c r="BK119" s="153">
        <f>ROUND(I119*H119,2)</f>
        <v>0</v>
      </c>
      <c r="BL119" s="17" t="s">
        <v>426</v>
      </c>
      <c r="BM119" s="152" t="s">
        <v>430</v>
      </c>
    </row>
    <row r="120" spans="1:65" s="2" customFormat="1" ht="16.5" customHeight="1">
      <c r="A120" s="30"/>
      <c r="B120" s="141"/>
      <c r="C120" s="142" t="s">
        <v>91</v>
      </c>
      <c r="D120" s="142" t="s">
        <v>140</v>
      </c>
      <c r="E120" s="143" t="s">
        <v>431</v>
      </c>
      <c r="F120" s="144" t="s">
        <v>432</v>
      </c>
      <c r="G120" s="145" t="s">
        <v>425</v>
      </c>
      <c r="H120" s="146">
        <v>1</v>
      </c>
      <c r="I120" s="147"/>
      <c r="J120" s="147">
        <f>ROUND(I120*H120,2)</f>
        <v>0</v>
      </c>
      <c r="K120" s="144" t="s">
        <v>1</v>
      </c>
      <c r="L120" s="31"/>
      <c r="M120" s="187" t="s">
        <v>1</v>
      </c>
      <c r="N120" s="188" t="s">
        <v>46</v>
      </c>
      <c r="O120" s="189">
        <v>0</v>
      </c>
      <c r="P120" s="189">
        <f>O120*H120</f>
        <v>0</v>
      </c>
      <c r="Q120" s="189">
        <v>0</v>
      </c>
      <c r="R120" s="189">
        <f>Q120*H120</f>
        <v>0</v>
      </c>
      <c r="S120" s="189">
        <v>0</v>
      </c>
      <c r="T120" s="190">
        <f>S120*H120</f>
        <v>0</v>
      </c>
      <c r="U120" s="30"/>
      <c r="V120" s="30"/>
      <c r="W120" s="30"/>
      <c r="X120" s="30"/>
      <c r="Y120" s="30"/>
      <c r="Z120" s="30"/>
      <c r="AA120" s="30"/>
      <c r="AB120" s="30"/>
      <c r="AC120" s="30"/>
      <c r="AD120" s="30"/>
      <c r="AE120" s="30"/>
      <c r="AR120" s="152" t="s">
        <v>426</v>
      </c>
      <c r="AT120" s="152" t="s">
        <v>140</v>
      </c>
      <c r="AU120" s="152" t="s">
        <v>89</v>
      </c>
      <c r="AY120" s="17" t="s">
        <v>135</v>
      </c>
      <c r="BE120" s="153">
        <f>IF(N120="základní",J120,0)</f>
        <v>0</v>
      </c>
      <c r="BF120" s="153">
        <f>IF(N120="snížená",J120,0)</f>
        <v>0</v>
      </c>
      <c r="BG120" s="153">
        <f>IF(N120="zákl. přenesená",J120,0)</f>
        <v>0</v>
      </c>
      <c r="BH120" s="153">
        <f>IF(N120="sníž. přenesená",J120,0)</f>
        <v>0</v>
      </c>
      <c r="BI120" s="153">
        <f>IF(N120="nulová",J120,0)</f>
        <v>0</v>
      </c>
      <c r="BJ120" s="17" t="s">
        <v>89</v>
      </c>
      <c r="BK120" s="153">
        <f>ROUND(I120*H120,2)</f>
        <v>0</v>
      </c>
      <c r="BL120" s="17" t="s">
        <v>426</v>
      </c>
      <c r="BM120" s="152" t="s">
        <v>433</v>
      </c>
    </row>
    <row r="121" spans="1:65" s="2" customFormat="1" ht="6.95" customHeight="1">
      <c r="A121" s="30"/>
      <c r="B121" s="45"/>
      <c r="C121" s="46"/>
      <c r="D121" s="46"/>
      <c r="E121" s="46"/>
      <c r="F121" s="46"/>
      <c r="G121" s="46"/>
      <c r="H121" s="46"/>
      <c r="I121" s="46"/>
      <c r="J121" s="46"/>
      <c r="K121" s="46"/>
      <c r="L121" s="31"/>
      <c r="M121" s="30"/>
      <c r="O121" s="30"/>
      <c r="P121" s="30"/>
      <c r="Q121" s="30"/>
      <c r="R121" s="30"/>
      <c r="S121" s="30"/>
      <c r="T121" s="30"/>
      <c r="U121" s="30"/>
      <c r="V121" s="30"/>
      <c r="W121" s="30"/>
      <c r="X121" s="30"/>
      <c r="Y121" s="30"/>
      <c r="Z121" s="30"/>
      <c r="AA121" s="30"/>
      <c r="AB121" s="30"/>
      <c r="AC121" s="30"/>
      <c r="AD121" s="30"/>
      <c r="AE121" s="30"/>
    </row>
  </sheetData>
  <autoFilter ref="C116:K120" xr:uid="{00000000-0009-0000-0000-000002000000}"/>
  <mergeCells count="8">
    <mergeCell ref="E107:H107"/>
    <mergeCell ref="E109:H109"/>
    <mergeCell ref="L2:V2"/>
    <mergeCell ref="E7:H7"/>
    <mergeCell ref="E9:H9"/>
    <mergeCell ref="E27:H27"/>
    <mergeCell ref="E85:H85"/>
    <mergeCell ref="E87:H87"/>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49"/>
  <sheetViews>
    <sheetView showGridLines="0" tabSelected="1" topLeftCell="A122" workbookViewId="0">
      <selection activeCell="I139" sqref="I139:I147"/>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ht="11.25">
      <c r="A1" s="91"/>
    </row>
    <row r="2" spans="1:46" s="1" customFormat="1" ht="36.950000000000003" customHeight="1">
      <c r="L2" s="228" t="s">
        <v>5</v>
      </c>
      <c r="M2" s="196"/>
      <c r="N2" s="196"/>
      <c r="O2" s="196"/>
      <c r="P2" s="196"/>
      <c r="Q2" s="196"/>
      <c r="R2" s="196"/>
      <c r="S2" s="196"/>
      <c r="T2" s="196"/>
      <c r="U2" s="196"/>
      <c r="V2" s="196"/>
      <c r="AT2" s="17" t="s">
        <v>97</v>
      </c>
    </row>
    <row r="3" spans="1:46" s="1" customFormat="1" ht="6.95" customHeight="1">
      <c r="B3" s="18"/>
      <c r="C3" s="19"/>
      <c r="D3" s="19"/>
      <c r="E3" s="19"/>
      <c r="F3" s="19"/>
      <c r="G3" s="19"/>
      <c r="H3" s="19"/>
      <c r="I3" s="19"/>
      <c r="J3" s="19"/>
      <c r="K3" s="19"/>
      <c r="L3" s="20"/>
      <c r="AT3" s="17" t="s">
        <v>91</v>
      </c>
    </row>
    <row r="4" spans="1:46" s="1" customFormat="1" ht="24.95" customHeight="1">
      <c r="B4" s="20"/>
      <c r="D4" s="21" t="s">
        <v>98</v>
      </c>
      <c r="L4" s="20"/>
      <c r="M4" s="92" t="s">
        <v>10</v>
      </c>
      <c r="AT4" s="17" t="s">
        <v>3</v>
      </c>
    </row>
    <row r="5" spans="1:46" s="1" customFormat="1" ht="6.95" customHeight="1">
      <c r="B5" s="20"/>
      <c r="L5" s="20"/>
    </row>
    <row r="6" spans="1:46" s="1" customFormat="1" ht="12" customHeight="1">
      <c r="B6" s="20"/>
      <c r="D6" s="26" t="s">
        <v>14</v>
      </c>
      <c r="L6" s="20"/>
    </row>
    <row r="7" spans="1:46" s="1" customFormat="1" ht="16.5" customHeight="1">
      <c r="B7" s="20"/>
      <c r="E7" s="229" t="str">
        <f>'Rekapitulace stavby'!K6</f>
        <v>REKONSTRUKCE MATEŘSKÉ ŠKOLY BOHUMÍNSKÁ</v>
      </c>
      <c r="F7" s="230"/>
      <c r="G7" s="230"/>
      <c r="H7" s="230"/>
      <c r="L7" s="20"/>
    </row>
    <row r="8" spans="1:46" s="2" customFormat="1" ht="12" customHeight="1">
      <c r="A8" s="30"/>
      <c r="B8" s="31"/>
      <c r="C8" s="30"/>
      <c r="D8" s="26" t="s">
        <v>99</v>
      </c>
      <c r="E8" s="30"/>
      <c r="F8" s="30"/>
      <c r="G8" s="30"/>
      <c r="H8" s="30"/>
      <c r="I8" s="30"/>
      <c r="J8" s="30"/>
      <c r="K8" s="30"/>
      <c r="L8" s="40"/>
      <c r="S8" s="30"/>
      <c r="T8" s="30"/>
      <c r="U8" s="30"/>
      <c r="V8" s="30"/>
      <c r="W8" s="30"/>
      <c r="X8" s="30"/>
      <c r="Y8" s="30"/>
      <c r="Z8" s="30"/>
      <c r="AA8" s="30"/>
      <c r="AB8" s="30"/>
      <c r="AC8" s="30"/>
      <c r="AD8" s="30"/>
      <c r="AE8" s="30"/>
    </row>
    <row r="9" spans="1:46" s="2" customFormat="1" ht="16.5" customHeight="1">
      <c r="A9" s="30"/>
      <c r="B9" s="31"/>
      <c r="C9" s="30"/>
      <c r="D9" s="30"/>
      <c r="E9" s="209" t="s">
        <v>434</v>
      </c>
      <c r="F9" s="231"/>
      <c r="G9" s="231"/>
      <c r="H9" s="231"/>
      <c r="I9" s="30"/>
      <c r="J9" s="30"/>
      <c r="K9" s="30"/>
      <c r="L9" s="40"/>
      <c r="S9" s="30"/>
      <c r="T9" s="30"/>
      <c r="U9" s="30"/>
      <c r="V9" s="30"/>
      <c r="W9" s="30"/>
      <c r="X9" s="30"/>
      <c r="Y9" s="30"/>
      <c r="Z9" s="30"/>
      <c r="AA9" s="30"/>
      <c r="AB9" s="30"/>
      <c r="AC9" s="30"/>
      <c r="AD9" s="30"/>
      <c r="AE9" s="30"/>
    </row>
    <row r="10" spans="1:46" s="2" customFormat="1" ht="11.25">
      <c r="A10" s="30"/>
      <c r="B10" s="31"/>
      <c r="C10" s="30"/>
      <c r="D10" s="30"/>
      <c r="E10" s="30"/>
      <c r="F10" s="30"/>
      <c r="G10" s="30"/>
      <c r="H10" s="30"/>
      <c r="I10" s="30"/>
      <c r="J10" s="30"/>
      <c r="K10" s="30"/>
      <c r="L10" s="40"/>
      <c r="S10" s="30"/>
      <c r="T10" s="30"/>
      <c r="U10" s="30"/>
      <c r="V10" s="30"/>
      <c r="W10" s="30"/>
      <c r="X10" s="30"/>
      <c r="Y10" s="30"/>
      <c r="Z10" s="30"/>
      <c r="AA10" s="30"/>
      <c r="AB10" s="30"/>
      <c r="AC10" s="30"/>
      <c r="AD10" s="30"/>
      <c r="AE10" s="30"/>
    </row>
    <row r="11" spans="1:46" s="2" customFormat="1" ht="12" customHeight="1">
      <c r="A11" s="30"/>
      <c r="B11" s="31"/>
      <c r="C11" s="30"/>
      <c r="D11" s="26" t="s">
        <v>16</v>
      </c>
      <c r="E11" s="30"/>
      <c r="F11" s="24" t="s">
        <v>17</v>
      </c>
      <c r="G11" s="30"/>
      <c r="H11" s="30"/>
      <c r="I11" s="26" t="s">
        <v>18</v>
      </c>
      <c r="J11" s="24" t="s">
        <v>1</v>
      </c>
      <c r="K11" s="30"/>
      <c r="L11" s="40"/>
      <c r="S11" s="30"/>
      <c r="T11" s="30"/>
      <c r="U11" s="30"/>
      <c r="V11" s="30"/>
      <c r="W11" s="30"/>
      <c r="X11" s="30"/>
      <c r="Y11" s="30"/>
      <c r="Z11" s="30"/>
      <c r="AA11" s="30"/>
      <c r="AB11" s="30"/>
      <c r="AC11" s="30"/>
      <c r="AD11" s="30"/>
      <c r="AE11" s="30"/>
    </row>
    <row r="12" spans="1:46" s="2" customFormat="1" ht="12" customHeight="1">
      <c r="A12" s="30"/>
      <c r="B12" s="31"/>
      <c r="C12" s="30"/>
      <c r="D12" s="26" t="s">
        <v>20</v>
      </c>
      <c r="E12" s="30"/>
      <c r="F12" s="24" t="s">
        <v>21</v>
      </c>
      <c r="G12" s="30"/>
      <c r="H12" s="30"/>
      <c r="I12" s="26" t="s">
        <v>22</v>
      </c>
      <c r="J12" s="53" t="str">
        <f>'Rekapitulace stavby'!AN8</f>
        <v>27. 4. 2022</v>
      </c>
      <c r="K12" s="30"/>
      <c r="L12" s="40"/>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40"/>
      <c r="S13" s="30"/>
      <c r="T13" s="30"/>
      <c r="U13" s="30"/>
      <c r="V13" s="30"/>
      <c r="W13" s="30"/>
      <c r="X13" s="30"/>
      <c r="Y13" s="30"/>
      <c r="Z13" s="30"/>
      <c r="AA13" s="30"/>
      <c r="AB13" s="30"/>
      <c r="AC13" s="30"/>
      <c r="AD13" s="30"/>
      <c r="AE13" s="30"/>
    </row>
    <row r="14" spans="1:46" s="2" customFormat="1" ht="12" customHeight="1">
      <c r="A14" s="30"/>
      <c r="B14" s="31"/>
      <c r="C14" s="30"/>
      <c r="D14" s="26" t="s">
        <v>28</v>
      </c>
      <c r="E14" s="30"/>
      <c r="F14" s="30"/>
      <c r="G14" s="30"/>
      <c r="H14" s="30"/>
      <c r="I14" s="26" t="s">
        <v>29</v>
      </c>
      <c r="J14" s="24" t="s">
        <v>1</v>
      </c>
      <c r="K14" s="30"/>
      <c r="L14" s="40"/>
      <c r="S14" s="30"/>
      <c r="T14" s="30"/>
      <c r="U14" s="30"/>
      <c r="V14" s="30"/>
      <c r="W14" s="30"/>
      <c r="X14" s="30"/>
      <c r="Y14" s="30"/>
      <c r="Z14" s="30"/>
      <c r="AA14" s="30"/>
      <c r="AB14" s="30"/>
      <c r="AC14" s="30"/>
      <c r="AD14" s="30"/>
      <c r="AE14" s="30"/>
    </row>
    <row r="15" spans="1:46" s="2" customFormat="1" ht="18" customHeight="1">
      <c r="A15" s="30"/>
      <c r="B15" s="31"/>
      <c r="C15" s="30"/>
      <c r="D15" s="30"/>
      <c r="E15" s="24" t="s">
        <v>30</v>
      </c>
      <c r="F15" s="30"/>
      <c r="G15" s="30"/>
      <c r="H15" s="30"/>
      <c r="I15" s="26" t="s">
        <v>31</v>
      </c>
      <c r="J15" s="24" t="s">
        <v>1</v>
      </c>
      <c r="K15" s="30"/>
      <c r="L15" s="40"/>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40"/>
      <c r="S16" s="30"/>
      <c r="T16" s="30"/>
      <c r="U16" s="30"/>
      <c r="V16" s="30"/>
      <c r="W16" s="30"/>
      <c r="X16" s="30"/>
      <c r="Y16" s="30"/>
      <c r="Z16" s="30"/>
      <c r="AA16" s="30"/>
      <c r="AB16" s="30"/>
      <c r="AC16" s="30"/>
      <c r="AD16" s="30"/>
      <c r="AE16" s="30"/>
    </row>
    <row r="17" spans="1:31" s="2" customFormat="1" ht="12" customHeight="1">
      <c r="A17" s="30"/>
      <c r="B17" s="31"/>
      <c r="C17" s="30"/>
      <c r="D17" s="26" t="s">
        <v>32</v>
      </c>
      <c r="E17" s="30"/>
      <c r="F17" s="30"/>
      <c r="G17" s="30"/>
      <c r="H17" s="30"/>
      <c r="I17" s="26" t="s">
        <v>29</v>
      </c>
      <c r="J17" s="24" t="s">
        <v>1</v>
      </c>
      <c r="K17" s="30"/>
      <c r="L17" s="40"/>
      <c r="S17" s="30"/>
      <c r="T17" s="30"/>
      <c r="U17" s="30"/>
      <c r="V17" s="30"/>
      <c r="W17" s="30"/>
      <c r="X17" s="30"/>
      <c r="Y17" s="30"/>
      <c r="Z17" s="30"/>
      <c r="AA17" s="30"/>
      <c r="AB17" s="30"/>
      <c r="AC17" s="30"/>
      <c r="AD17" s="30"/>
      <c r="AE17" s="30"/>
    </row>
    <row r="18" spans="1:31" s="2" customFormat="1" ht="18" customHeight="1">
      <c r="A18" s="30"/>
      <c r="B18" s="31"/>
      <c r="C18" s="30"/>
      <c r="D18" s="30"/>
      <c r="E18" s="24" t="s">
        <v>33</v>
      </c>
      <c r="F18" s="30"/>
      <c r="G18" s="30"/>
      <c r="H18" s="30"/>
      <c r="I18" s="26" t="s">
        <v>31</v>
      </c>
      <c r="J18" s="24" t="s">
        <v>1</v>
      </c>
      <c r="K18" s="30"/>
      <c r="L18" s="40"/>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40"/>
      <c r="S19" s="30"/>
      <c r="T19" s="30"/>
      <c r="U19" s="30"/>
      <c r="V19" s="30"/>
      <c r="W19" s="30"/>
      <c r="X19" s="30"/>
      <c r="Y19" s="30"/>
      <c r="Z19" s="30"/>
      <c r="AA19" s="30"/>
      <c r="AB19" s="30"/>
      <c r="AC19" s="30"/>
      <c r="AD19" s="30"/>
      <c r="AE19" s="30"/>
    </row>
    <row r="20" spans="1:31" s="2" customFormat="1" ht="12" customHeight="1">
      <c r="A20" s="30"/>
      <c r="B20" s="31"/>
      <c r="C20" s="30"/>
      <c r="D20" s="26" t="s">
        <v>34</v>
      </c>
      <c r="E20" s="30"/>
      <c r="F20" s="30"/>
      <c r="G20" s="30"/>
      <c r="H20" s="30"/>
      <c r="I20" s="26" t="s">
        <v>29</v>
      </c>
      <c r="J20" s="24" t="s">
        <v>1</v>
      </c>
      <c r="K20" s="30"/>
      <c r="L20" s="40"/>
      <c r="S20" s="30"/>
      <c r="T20" s="30"/>
      <c r="U20" s="30"/>
      <c r="V20" s="30"/>
      <c r="W20" s="30"/>
      <c r="X20" s="30"/>
      <c r="Y20" s="30"/>
      <c r="Z20" s="30"/>
      <c r="AA20" s="30"/>
      <c r="AB20" s="30"/>
      <c r="AC20" s="30"/>
      <c r="AD20" s="30"/>
      <c r="AE20" s="30"/>
    </row>
    <row r="21" spans="1:31" s="2" customFormat="1" ht="18" customHeight="1">
      <c r="A21" s="30"/>
      <c r="B21" s="31"/>
      <c r="C21" s="30"/>
      <c r="D21" s="30"/>
      <c r="E21" s="24" t="s">
        <v>35</v>
      </c>
      <c r="F21" s="30"/>
      <c r="G21" s="30"/>
      <c r="H21" s="30"/>
      <c r="I21" s="26" t="s">
        <v>31</v>
      </c>
      <c r="J21" s="24" t="s">
        <v>1</v>
      </c>
      <c r="K21" s="30"/>
      <c r="L21" s="40"/>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40"/>
      <c r="S22" s="30"/>
      <c r="T22" s="30"/>
      <c r="U22" s="30"/>
      <c r="V22" s="30"/>
      <c r="W22" s="30"/>
      <c r="X22" s="30"/>
      <c r="Y22" s="30"/>
      <c r="Z22" s="30"/>
      <c r="AA22" s="30"/>
      <c r="AB22" s="30"/>
      <c r="AC22" s="30"/>
      <c r="AD22" s="30"/>
      <c r="AE22" s="30"/>
    </row>
    <row r="23" spans="1:31" s="2" customFormat="1" ht="12" customHeight="1">
      <c r="A23" s="30"/>
      <c r="B23" s="31"/>
      <c r="C23" s="30"/>
      <c r="D23" s="26" t="s">
        <v>37</v>
      </c>
      <c r="E23" s="30"/>
      <c r="F23" s="30"/>
      <c r="G23" s="30"/>
      <c r="H23" s="30"/>
      <c r="I23" s="26" t="s">
        <v>29</v>
      </c>
      <c r="J23" s="24" t="str">
        <f>IF('Rekapitulace stavby'!AN19="","",'Rekapitulace stavby'!AN19)</f>
        <v/>
      </c>
      <c r="K23" s="30"/>
      <c r="L23" s="40"/>
      <c r="S23" s="30"/>
      <c r="T23" s="30"/>
      <c r="U23" s="30"/>
      <c r="V23" s="30"/>
      <c r="W23" s="30"/>
      <c r="X23" s="30"/>
      <c r="Y23" s="30"/>
      <c r="Z23" s="30"/>
      <c r="AA23" s="30"/>
      <c r="AB23" s="30"/>
      <c r="AC23" s="30"/>
      <c r="AD23" s="30"/>
      <c r="AE23" s="30"/>
    </row>
    <row r="24" spans="1:31" s="2" customFormat="1" ht="18" customHeight="1">
      <c r="A24" s="30"/>
      <c r="B24" s="31"/>
      <c r="C24" s="30"/>
      <c r="D24" s="30"/>
      <c r="E24" s="24" t="str">
        <f>IF('Rekapitulace stavby'!E20="","",'Rekapitulace stavby'!E20)</f>
        <v xml:space="preserve"> </v>
      </c>
      <c r="F24" s="30"/>
      <c r="G24" s="30"/>
      <c r="H24" s="30"/>
      <c r="I24" s="26" t="s">
        <v>31</v>
      </c>
      <c r="J24" s="24" t="str">
        <f>IF('Rekapitulace stavby'!AN20="","",'Rekapitulace stavby'!AN20)</f>
        <v/>
      </c>
      <c r="K24" s="30"/>
      <c r="L24" s="40"/>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40"/>
      <c r="S25" s="30"/>
      <c r="T25" s="30"/>
      <c r="U25" s="30"/>
      <c r="V25" s="30"/>
      <c r="W25" s="30"/>
      <c r="X25" s="30"/>
      <c r="Y25" s="30"/>
      <c r="Z25" s="30"/>
      <c r="AA25" s="30"/>
      <c r="AB25" s="30"/>
      <c r="AC25" s="30"/>
      <c r="AD25" s="30"/>
      <c r="AE25" s="30"/>
    </row>
    <row r="26" spans="1:31" s="2" customFormat="1" ht="12" customHeight="1">
      <c r="A26" s="30"/>
      <c r="B26" s="31"/>
      <c r="C26" s="30"/>
      <c r="D26" s="26" t="s">
        <v>39</v>
      </c>
      <c r="E26" s="30"/>
      <c r="F26" s="30"/>
      <c r="G26" s="30"/>
      <c r="H26" s="30"/>
      <c r="I26" s="30"/>
      <c r="J26" s="30"/>
      <c r="K26" s="30"/>
      <c r="L26" s="40"/>
      <c r="S26" s="30"/>
      <c r="T26" s="30"/>
      <c r="U26" s="30"/>
      <c r="V26" s="30"/>
      <c r="W26" s="30"/>
      <c r="X26" s="30"/>
      <c r="Y26" s="30"/>
      <c r="Z26" s="30"/>
      <c r="AA26" s="30"/>
      <c r="AB26" s="30"/>
      <c r="AC26" s="30"/>
      <c r="AD26" s="30"/>
      <c r="AE26" s="30"/>
    </row>
    <row r="27" spans="1:31" s="8" customFormat="1" ht="95.25" customHeight="1">
      <c r="A27" s="93"/>
      <c r="B27" s="94"/>
      <c r="C27" s="93"/>
      <c r="D27" s="93"/>
      <c r="E27" s="198" t="s">
        <v>40</v>
      </c>
      <c r="F27" s="198"/>
      <c r="G27" s="198"/>
      <c r="H27" s="198"/>
      <c r="I27" s="93"/>
      <c r="J27" s="93"/>
      <c r="K27" s="93"/>
      <c r="L27" s="95"/>
      <c r="S27" s="93"/>
      <c r="T27" s="93"/>
      <c r="U27" s="93"/>
      <c r="V27" s="93"/>
      <c r="W27" s="93"/>
      <c r="X27" s="93"/>
      <c r="Y27" s="93"/>
      <c r="Z27" s="93"/>
      <c r="AA27" s="93"/>
      <c r="AB27" s="93"/>
      <c r="AC27" s="93"/>
      <c r="AD27" s="93"/>
      <c r="AE27" s="93"/>
    </row>
    <row r="28" spans="1:31" s="2" customFormat="1" ht="6.95" customHeight="1">
      <c r="A28" s="30"/>
      <c r="B28" s="31"/>
      <c r="C28" s="30"/>
      <c r="D28" s="30"/>
      <c r="E28" s="30"/>
      <c r="F28" s="30"/>
      <c r="G28" s="30"/>
      <c r="H28" s="30"/>
      <c r="I28" s="30"/>
      <c r="J28" s="30"/>
      <c r="K28" s="30"/>
      <c r="L28" s="40"/>
      <c r="S28" s="30"/>
      <c r="T28" s="30"/>
      <c r="U28" s="30"/>
      <c r="V28" s="30"/>
      <c r="W28" s="30"/>
      <c r="X28" s="30"/>
      <c r="Y28" s="30"/>
      <c r="Z28" s="30"/>
      <c r="AA28" s="30"/>
      <c r="AB28" s="30"/>
      <c r="AC28" s="30"/>
      <c r="AD28" s="30"/>
      <c r="AE28" s="30"/>
    </row>
    <row r="29" spans="1:31" s="2" customFormat="1" ht="6.95" customHeight="1">
      <c r="A29" s="30"/>
      <c r="B29" s="31"/>
      <c r="C29" s="30"/>
      <c r="D29" s="64"/>
      <c r="E29" s="64"/>
      <c r="F29" s="64"/>
      <c r="G29" s="64"/>
      <c r="H29" s="64"/>
      <c r="I29" s="64"/>
      <c r="J29" s="64"/>
      <c r="K29" s="64"/>
      <c r="L29" s="40"/>
      <c r="S29" s="30"/>
      <c r="T29" s="30"/>
      <c r="U29" s="30"/>
      <c r="V29" s="30"/>
      <c r="W29" s="30"/>
      <c r="X29" s="30"/>
      <c r="Y29" s="30"/>
      <c r="Z29" s="30"/>
      <c r="AA29" s="30"/>
      <c r="AB29" s="30"/>
      <c r="AC29" s="30"/>
      <c r="AD29" s="30"/>
      <c r="AE29" s="30"/>
    </row>
    <row r="30" spans="1:31" s="2" customFormat="1" ht="25.35" customHeight="1">
      <c r="A30" s="30"/>
      <c r="B30" s="31"/>
      <c r="C30" s="30"/>
      <c r="D30" s="96" t="s">
        <v>41</v>
      </c>
      <c r="E30" s="30"/>
      <c r="F30" s="30"/>
      <c r="G30" s="30"/>
      <c r="H30" s="30"/>
      <c r="I30" s="30"/>
      <c r="J30" s="69">
        <f>ROUND(J123, 2)</f>
        <v>0</v>
      </c>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14.45" customHeight="1">
      <c r="A32" s="30"/>
      <c r="B32" s="31"/>
      <c r="C32" s="30"/>
      <c r="D32" s="30"/>
      <c r="E32" s="30"/>
      <c r="F32" s="34" t="s">
        <v>43</v>
      </c>
      <c r="G32" s="30"/>
      <c r="H32" s="30"/>
      <c r="I32" s="34" t="s">
        <v>42</v>
      </c>
      <c r="J32" s="34" t="s">
        <v>44</v>
      </c>
      <c r="K32" s="30"/>
      <c r="L32" s="40"/>
      <c r="S32" s="30"/>
      <c r="T32" s="30"/>
      <c r="U32" s="30"/>
      <c r="V32" s="30"/>
      <c r="W32" s="30"/>
      <c r="X32" s="30"/>
      <c r="Y32" s="30"/>
      <c r="Z32" s="30"/>
      <c r="AA32" s="30"/>
      <c r="AB32" s="30"/>
      <c r="AC32" s="30"/>
      <c r="AD32" s="30"/>
      <c r="AE32" s="30"/>
    </row>
    <row r="33" spans="1:31" s="2" customFormat="1" ht="14.45" customHeight="1">
      <c r="A33" s="30"/>
      <c r="B33" s="31"/>
      <c r="C33" s="30"/>
      <c r="D33" s="97" t="s">
        <v>45</v>
      </c>
      <c r="E33" s="26" t="s">
        <v>46</v>
      </c>
      <c r="F33" s="98">
        <f>ROUND((SUM(BE123:BE148)),  2)</f>
        <v>0</v>
      </c>
      <c r="G33" s="30"/>
      <c r="H33" s="30"/>
      <c r="I33" s="99">
        <v>0.21</v>
      </c>
      <c r="J33" s="98">
        <f>ROUND(((SUM(BE123:BE148))*I33),  2)</f>
        <v>0</v>
      </c>
      <c r="K33" s="30"/>
      <c r="L33" s="40"/>
      <c r="S33" s="30"/>
      <c r="T33" s="30"/>
      <c r="U33" s="30"/>
      <c r="V33" s="30"/>
      <c r="W33" s="30"/>
      <c r="X33" s="30"/>
      <c r="Y33" s="30"/>
      <c r="Z33" s="30"/>
      <c r="AA33" s="30"/>
      <c r="AB33" s="30"/>
      <c r="AC33" s="30"/>
      <c r="AD33" s="30"/>
      <c r="AE33" s="30"/>
    </row>
    <row r="34" spans="1:31" s="2" customFormat="1" ht="14.45" customHeight="1">
      <c r="A34" s="30"/>
      <c r="B34" s="31"/>
      <c r="C34" s="30"/>
      <c r="D34" s="30"/>
      <c r="E34" s="26" t="s">
        <v>47</v>
      </c>
      <c r="F34" s="98">
        <f>ROUND((SUM(BF123:BF148)),  2)</f>
        <v>0</v>
      </c>
      <c r="G34" s="30"/>
      <c r="H34" s="30"/>
      <c r="I34" s="99">
        <v>0.15</v>
      </c>
      <c r="J34" s="98">
        <f>ROUND(((SUM(BF123:BF148))*I34),  2)</f>
        <v>0</v>
      </c>
      <c r="K34" s="30"/>
      <c r="L34" s="40"/>
      <c r="S34" s="30"/>
      <c r="T34" s="30"/>
      <c r="U34" s="30"/>
      <c r="V34" s="30"/>
      <c r="W34" s="30"/>
      <c r="X34" s="30"/>
      <c r="Y34" s="30"/>
      <c r="Z34" s="30"/>
      <c r="AA34" s="30"/>
      <c r="AB34" s="30"/>
      <c r="AC34" s="30"/>
      <c r="AD34" s="30"/>
      <c r="AE34" s="30"/>
    </row>
    <row r="35" spans="1:31" s="2" customFormat="1" ht="14.45" hidden="1" customHeight="1">
      <c r="A35" s="30"/>
      <c r="B35" s="31"/>
      <c r="C35" s="30"/>
      <c r="D35" s="30"/>
      <c r="E35" s="26" t="s">
        <v>48</v>
      </c>
      <c r="F35" s="98">
        <f>ROUND((SUM(BG123:BG148)),  2)</f>
        <v>0</v>
      </c>
      <c r="G35" s="30"/>
      <c r="H35" s="30"/>
      <c r="I35" s="99">
        <v>0.21</v>
      </c>
      <c r="J35" s="98">
        <f>0</f>
        <v>0</v>
      </c>
      <c r="K35" s="30"/>
      <c r="L35" s="40"/>
      <c r="S35" s="30"/>
      <c r="T35" s="30"/>
      <c r="U35" s="30"/>
      <c r="V35" s="30"/>
      <c r="W35" s="30"/>
      <c r="X35" s="30"/>
      <c r="Y35" s="30"/>
      <c r="Z35" s="30"/>
      <c r="AA35" s="30"/>
      <c r="AB35" s="30"/>
      <c r="AC35" s="30"/>
      <c r="AD35" s="30"/>
      <c r="AE35" s="30"/>
    </row>
    <row r="36" spans="1:31" s="2" customFormat="1" ht="14.45" hidden="1" customHeight="1">
      <c r="A36" s="30"/>
      <c r="B36" s="31"/>
      <c r="C36" s="30"/>
      <c r="D36" s="30"/>
      <c r="E36" s="26" t="s">
        <v>49</v>
      </c>
      <c r="F36" s="98">
        <f>ROUND((SUM(BH123:BH148)),  2)</f>
        <v>0</v>
      </c>
      <c r="G36" s="30"/>
      <c r="H36" s="30"/>
      <c r="I36" s="99">
        <v>0.15</v>
      </c>
      <c r="J36" s="98">
        <f>0</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6" t="s">
        <v>50</v>
      </c>
      <c r="F37" s="98">
        <f>ROUND((SUM(BI123:BI148)),  2)</f>
        <v>0</v>
      </c>
      <c r="G37" s="30"/>
      <c r="H37" s="30"/>
      <c r="I37" s="99">
        <v>0</v>
      </c>
      <c r="J37" s="98">
        <f>0</f>
        <v>0</v>
      </c>
      <c r="K37" s="30"/>
      <c r="L37" s="40"/>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40"/>
      <c r="S38" s="30"/>
      <c r="T38" s="30"/>
      <c r="U38" s="30"/>
      <c r="V38" s="30"/>
      <c r="W38" s="30"/>
      <c r="X38" s="30"/>
      <c r="Y38" s="30"/>
      <c r="Z38" s="30"/>
      <c r="AA38" s="30"/>
      <c r="AB38" s="30"/>
      <c r="AC38" s="30"/>
      <c r="AD38" s="30"/>
      <c r="AE38" s="30"/>
    </row>
    <row r="39" spans="1:31" s="2" customFormat="1" ht="25.35" customHeight="1">
      <c r="A39" s="30"/>
      <c r="B39" s="31"/>
      <c r="C39" s="100"/>
      <c r="D39" s="101" t="s">
        <v>51</v>
      </c>
      <c r="E39" s="58"/>
      <c r="F39" s="58"/>
      <c r="G39" s="102" t="s">
        <v>52</v>
      </c>
      <c r="H39" s="103" t="s">
        <v>53</v>
      </c>
      <c r="I39" s="58"/>
      <c r="J39" s="104">
        <f>SUM(J30:J37)</f>
        <v>0</v>
      </c>
      <c r="K39" s="105"/>
      <c r="L39" s="40"/>
      <c r="S39" s="30"/>
      <c r="T39" s="30"/>
      <c r="U39" s="30"/>
      <c r="V39" s="30"/>
      <c r="W39" s="30"/>
      <c r="X39" s="30"/>
      <c r="Y39" s="30"/>
      <c r="Z39" s="30"/>
      <c r="AA39" s="30"/>
      <c r="AB39" s="30"/>
      <c r="AC39" s="30"/>
      <c r="AD39" s="30"/>
      <c r="AE39" s="30"/>
    </row>
    <row r="40" spans="1:31" s="2" customFormat="1" ht="14.4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40"/>
      <c r="D50" s="41" t="s">
        <v>54</v>
      </c>
      <c r="E50" s="42"/>
      <c r="F50" s="42"/>
      <c r="G50" s="41" t="s">
        <v>55</v>
      </c>
      <c r="H50" s="42"/>
      <c r="I50" s="42"/>
      <c r="J50" s="42"/>
      <c r="K50" s="42"/>
      <c r="L50" s="40"/>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0"/>
      <c r="B61" s="31"/>
      <c r="C61" s="30"/>
      <c r="D61" s="43" t="s">
        <v>56</v>
      </c>
      <c r="E61" s="33"/>
      <c r="F61" s="106" t="s">
        <v>57</v>
      </c>
      <c r="G61" s="43" t="s">
        <v>56</v>
      </c>
      <c r="H61" s="33"/>
      <c r="I61" s="33"/>
      <c r="J61" s="107" t="s">
        <v>57</v>
      </c>
      <c r="K61" s="33"/>
      <c r="L61" s="40"/>
      <c r="S61" s="30"/>
      <c r="T61" s="30"/>
      <c r="U61" s="30"/>
      <c r="V61" s="30"/>
      <c r="W61" s="30"/>
      <c r="X61" s="30"/>
      <c r="Y61" s="30"/>
      <c r="Z61" s="30"/>
      <c r="AA61" s="30"/>
      <c r="AB61" s="30"/>
      <c r="AC61" s="30"/>
      <c r="AD61" s="30"/>
      <c r="AE61" s="30"/>
    </row>
    <row r="62" spans="1:31" ht="11.25">
      <c r="B62" s="20"/>
      <c r="L62" s="20"/>
    </row>
    <row r="63" spans="1:31" ht="11.25">
      <c r="B63" s="20"/>
      <c r="L63" s="20"/>
    </row>
    <row r="64" spans="1:31" ht="11.25">
      <c r="B64" s="20"/>
      <c r="L64" s="20"/>
    </row>
    <row r="65" spans="1:31" s="2" customFormat="1" ht="12.75">
      <c r="A65" s="30"/>
      <c r="B65" s="31"/>
      <c r="C65" s="30"/>
      <c r="D65" s="41" t="s">
        <v>58</v>
      </c>
      <c r="E65" s="44"/>
      <c r="F65" s="44"/>
      <c r="G65" s="41" t="s">
        <v>59</v>
      </c>
      <c r="H65" s="44"/>
      <c r="I65" s="44"/>
      <c r="J65" s="44"/>
      <c r="K65" s="44"/>
      <c r="L65" s="40"/>
      <c r="S65" s="30"/>
      <c r="T65" s="30"/>
      <c r="U65" s="30"/>
      <c r="V65" s="30"/>
      <c r="W65" s="30"/>
      <c r="X65" s="30"/>
      <c r="Y65" s="30"/>
      <c r="Z65" s="30"/>
      <c r="AA65" s="30"/>
      <c r="AB65" s="30"/>
      <c r="AC65" s="30"/>
      <c r="AD65" s="30"/>
      <c r="AE65" s="30"/>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0"/>
      <c r="B76" s="31"/>
      <c r="C76" s="30"/>
      <c r="D76" s="43" t="s">
        <v>56</v>
      </c>
      <c r="E76" s="33"/>
      <c r="F76" s="106" t="s">
        <v>57</v>
      </c>
      <c r="G76" s="43" t="s">
        <v>56</v>
      </c>
      <c r="H76" s="33"/>
      <c r="I76" s="33"/>
      <c r="J76" s="107" t="s">
        <v>57</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47"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47" s="2" customFormat="1" ht="24.95" customHeight="1">
      <c r="A82" s="30"/>
      <c r="B82" s="31"/>
      <c r="C82" s="21" t="s">
        <v>102</v>
      </c>
      <c r="D82" s="30"/>
      <c r="E82" s="30"/>
      <c r="F82" s="30"/>
      <c r="G82" s="30"/>
      <c r="H82" s="30"/>
      <c r="I82" s="30"/>
      <c r="J82" s="30"/>
      <c r="K82" s="30"/>
      <c r="L82" s="40"/>
      <c r="S82" s="30"/>
      <c r="T82" s="30"/>
      <c r="U82" s="30"/>
      <c r="V82" s="30"/>
      <c r="W82" s="30"/>
      <c r="X82" s="30"/>
      <c r="Y82" s="30"/>
      <c r="Z82" s="30"/>
      <c r="AA82" s="30"/>
      <c r="AB82" s="30"/>
      <c r="AC82" s="30"/>
      <c r="AD82" s="30"/>
      <c r="AE82" s="30"/>
    </row>
    <row r="83" spans="1:47"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47" s="2" customFormat="1" ht="12" customHeight="1">
      <c r="A84" s="30"/>
      <c r="B84" s="31"/>
      <c r="C84" s="26" t="s">
        <v>14</v>
      </c>
      <c r="D84" s="30"/>
      <c r="E84" s="30"/>
      <c r="F84" s="30"/>
      <c r="G84" s="30"/>
      <c r="H84" s="30"/>
      <c r="I84" s="30"/>
      <c r="J84" s="30"/>
      <c r="K84" s="30"/>
      <c r="L84" s="40"/>
      <c r="S84" s="30"/>
      <c r="T84" s="30"/>
      <c r="U84" s="30"/>
      <c r="V84" s="30"/>
      <c r="W84" s="30"/>
      <c r="X84" s="30"/>
      <c r="Y84" s="30"/>
      <c r="Z84" s="30"/>
      <c r="AA84" s="30"/>
      <c r="AB84" s="30"/>
      <c r="AC84" s="30"/>
      <c r="AD84" s="30"/>
      <c r="AE84" s="30"/>
    </row>
    <row r="85" spans="1:47" s="2" customFormat="1" ht="16.5" customHeight="1">
      <c r="A85" s="30"/>
      <c r="B85" s="31"/>
      <c r="C85" s="30"/>
      <c r="D85" s="30"/>
      <c r="E85" s="229" t="str">
        <f>E7</f>
        <v>REKONSTRUKCE MATEŘSKÉ ŠKOLY BOHUMÍNSKÁ</v>
      </c>
      <c r="F85" s="230"/>
      <c r="G85" s="230"/>
      <c r="H85" s="230"/>
      <c r="I85" s="30"/>
      <c r="J85" s="30"/>
      <c r="K85" s="30"/>
      <c r="L85" s="40"/>
      <c r="S85" s="30"/>
      <c r="T85" s="30"/>
      <c r="U85" s="30"/>
      <c r="V85" s="30"/>
      <c r="W85" s="30"/>
      <c r="X85" s="30"/>
      <c r="Y85" s="30"/>
      <c r="Z85" s="30"/>
      <c r="AA85" s="30"/>
      <c r="AB85" s="30"/>
      <c r="AC85" s="30"/>
      <c r="AD85" s="30"/>
      <c r="AE85" s="30"/>
    </row>
    <row r="86" spans="1:47" s="2" customFormat="1" ht="12" customHeight="1">
      <c r="A86" s="30"/>
      <c r="B86" s="31"/>
      <c r="C86" s="26" t="s">
        <v>99</v>
      </c>
      <c r="D86" s="30"/>
      <c r="E86" s="30"/>
      <c r="F86" s="30"/>
      <c r="G86" s="30"/>
      <c r="H86" s="30"/>
      <c r="I86" s="30"/>
      <c r="J86" s="30"/>
      <c r="K86" s="30"/>
      <c r="L86" s="40"/>
      <c r="S86" s="30"/>
      <c r="T86" s="30"/>
      <c r="U86" s="30"/>
      <c r="V86" s="30"/>
      <c r="W86" s="30"/>
      <c r="X86" s="30"/>
      <c r="Y86" s="30"/>
      <c r="Z86" s="30"/>
      <c r="AA86" s="30"/>
      <c r="AB86" s="30"/>
      <c r="AC86" s="30"/>
      <c r="AD86" s="30"/>
      <c r="AE86" s="30"/>
    </row>
    <row r="87" spans="1:47" s="2" customFormat="1" ht="16.5" customHeight="1">
      <c r="A87" s="30"/>
      <c r="B87" s="31"/>
      <c r="C87" s="30"/>
      <c r="D87" s="30"/>
      <c r="E87" s="209" t="str">
        <f>E9</f>
        <v xml:space="preserve">VON - Vedlejší a ostatní náklady stavby </v>
      </c>
      <c r="F87" s="231"/>
      <c r="G87" s="231"/>
      <c r="H87" s="231"/>
      <c r="I87" s="30"/>
      <c r="J87" s="30"/>
      <c r="K87" s="30"/>
      <c r="L87" s="40"/>
      <c r="S87" s="30"/>
      <c r="T87" s="30"/>
      <c r="U87" s="30"/>
      <c r="V87" s="30"/>
      <c r="W87" s="30"/>
      <c r="X87" s="30"/>
      <c r="Y87" s="30"/>
      <c r="Z87" s="30"/>
      <c r="AA87" s="30"/>
      <c r="AB87" s="30"/>
      <c r="AC87" s="30"/>
      <c r="AD87" s="30"/>
      <c r="AE87" s="30"/>
    </row>
    <row r="88" spans="1:47" s="2" customFormat="1" ht="6.95" customHeight="1">
      <c r="A88" s="30"/>
      <c r="B88" s="31"/>
      <c r="C88" s="30"/>
      <c r="D88" s="30"/>
      <c r="E88" s="30"/>
      <c r="F88" s="30"/>
      <c r="G88" s="30"/>
      <c r="H88" s="30"/>
      <c r="I88" s="30"/>
      <c r="J88" s="30"/>
      <c r="K88" s="30"/>
      <c r="L88" s="40"/>
      <c r="S88" s="30"/>
      <c r="T88" s="30"/>
      <c r="U88" s="30"/>
      <c r="V88" s="30"/>
      <c r="W88" s="30"/>
      <c r="X88" s="30"/>
      <c r="Y88" s="30"/>
      <c r="Z88" s="30"/>
      <c r="AA88" s="30"/>
      <c r="AB88" s="30"/>
      <c r="AC88" s="30"/>
      <c r="AD88" s="30"/>
      <c r="AE88" s="30"/>
    </row>
    <row r="89" spans="1:47" s="2" customFormat="1" ht="12" customHeight="1">
      <c r="A89" s="30"/>
      <c r="B89" s="31"/>
      <c r="C89" s="26" t="s">
        <v>20</v>
      </c>
      <c r="D89" s="30"/>
      <c r="E89" s="30"/>
      <c r="F89" s="24" t="str">
        <f>F12</f>
        <v>p.č. 1467/1 k.ú. Slezská Ostrava</v>
      </c>
      <c r="G89" s="30"/>
      <c r="H89" s="30"/>
      <c r="I89" s="26" t="s">
        <v>22</v>
      </c>
      <c r="J89" s="53" t="str">
        <f>IF(J12="","",J12)</f>
        <v>27. 4. 2022</v>
      </c>
      <c r="K89" s="30"/>
      <c r="L89" s="40"/>
      <c r="S89" s="30"/>
      <c r="T89" s="30"/>
      <c r="U89" s="30"/>
      <c r="V89" s="30"/>
      <c r="W89" s="30"/>
      <c r="X89" s="30"/>
      <c r="Y89" s="30"/>
      <c r="Z89" s="30"/>
      <c r="AA89" s="30"/>
      <c r="AB89" s="30"/>
      <c r="AC89" s="30"/>
      <c r="AD89" s="30"/>
      <c r="AE89" s="30"/>
    </row>
    <row r="90" spans="1:47"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47" s="2" customFormat="1" ht="25.7" customHeight="1">
      <c r="A91" s="30"/>
      <c r="B91" s="31"/>
      <c r="C91" s="26" t="s">
        <v>28</v>
      </c>
      <c r="D91" s="30"/>
      <c r="E91" s="30"/>
      <c r="F91" s="24" t="str">
        <f>E15</f>
        <v>STATUTÁRNÍ MĚSTO OSTRAVA</v>
      </c>
      <c r="G91" s="30"/>
      <c r="H91" s="30"/>
      <c r="I91" s="26" t="s">
        <v>34</v>
      </c>
      <c r="J91" s="28" t="str">
        <f>E21</f>
        <v>MPA ProjektStav s.r.o.</v>
      </c>
      <c r="K91" s="30"/>
      <c r="L91" s="40"/>
      <c r="S91" s="30"/>
      <c r="T91" s="30"/>
      <c r="U91" s="30"/>
      <c r="V91" s="30"/>
      <c r="W91" s="30"/>
      <c r="X91" s="30"/>
      <c r="Y91" s="30"/>
      <c r="Z91" s="30"/>
      <c r="AA91" s="30"/>
      <c r="AB91" s="30"/>
      <c r="AC91" s="30"/>
      <c r="AD91" s="30"/>
      <c r="AE91" s="30"/>
    </row>
    <row r="92" spans="1:47" s="2" customFormat="1" ht="15.2" customHeight="1">
      <c r="A92" s="30"/>
      <c r="B92" s="31"/>
      <c r="C92" s="26" t="s">
        <v>32</v>
      </c>
      <c r="D92" s="30"/>
      <c r="E92" s="30"/>
      <c r="F92" s="24" t="str">
        <f>IF(E18="","",E18)</f>
        <v>Na základě výběrového řízení</v>
      </c>
      <c r="G92" s="30"/>
      <c r="H92" s="30"/>
      <c r="I92" s="26" t="s">
        <v>37</v>
      </c>
      <c r="J92" s="28" t="str">
        <f>E24</f>
        <v xml:space="preserve"> </v>
      </c>
      <c r="K92" s="30"/>
      <c r="L92" s="40"/>
      <c r="S92" s="30"/>
      <c r="T92" s="30"/>
      <c r="U92" s="30"/>
      <c r="V92" s="30"/>
      <c r="W92" s="30"/>
      <c r="X92" s="30"/>
      <c r="Y92" s="30"/>
      <c r="Z92" s="30"/>
      <c r="AA92" s="30"/>
      <c r="AB92" s="30"/>
      <c r="AC92" s="30"/>
      <c r="AD92" s="30"/>
      <c r="AE92" s="30"/>
    </row>
    <row r="93" spans="1:47" s="2" customFormat="1" ht="10.35" customHeight="1">
      <c r="A93" s="30"/>
      <c r="B93" s="31"/>
      <c r="C93" s="30"/>
      <c r="D93" s="30"/>
      <c r="E93" s="30"/>
      <c r="F93" s="30"/>
      <c r="G93" s="30"/>
      <c r="H93" s="30"/>
      <c r="I93" s="30"/>
      <c r="J93" s="30"/>
      <c r="K93" s="30"/>
      <c r="L93" s="40"/>
      <c r="S93" s="30"/>
      <c r="T93" s="30"/>
      <c r="U93" s="30"/>
      <c r="V93" s="30"/>
      <c r="W93" s="30"/>
      <c r="X93" s="30"/>
      <c r="Y93" s="30"/>
      <c r="Z93" s="30"/>
      <c r="AA93" s="30"/>
      <c r="AB93" s="30"/>
      <c r="AC93" s="30"/>
      <c r="AD93" s="30"/>
      <c r="AE93" s="30"/>
    </row>
    <row r="94" spans="1:47" s="2" customFormat="1" ht="29.25" customHeight="1">
      <c r="A94" s="30"/>
      <c r="B94" s="31"/>
      <c r="C94" s="108" t="s">
        <v>103</v>
      </c>
      <c r="D94" s="100"/>
      <c r="E94" s="100"/>
      <c r="F94" s="100"/>
      <c r="G94" s="100"/>
      <c r="H94" s="100"/>
      <c r="I94" s="100"/>
      <c r="J94" s="109" t="s">
        <v>104</v>
      </c>
      <c r="K94" s="100"/>
      <c r="L94" s="40"/>
      <c r="S94" s="30"/>
      <c r="T94" s="30"/>
      <c r="U94" s="30"/>
      <c r="V94" s="30"/>
      <c r="W94" s="30"/>
      <c r="X94" s="30"/>
      <c r="Y94" s="30"/>
      <c r="Z94" s="30"/>
      <c r="AA94" s="30"/>
      <c r="AB94" s="30"/>
      <c r="AC94" s="30"/>
      <c r="AD94" s="30"/>
      <c r="AE94" s="30"/>
    </row>
    <row r="95" spans="1:47"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47" s="2" customFormat="1" ht="22.9" customHeight="1">
      <c r="A96" s="30"/>
      <c r="B96" s="31"/>
      <c r="C96" s="110" t="s">
        <v>105</v>
      </c>
      <c r="D96" s="30"/>
      <c r="E96" s="30"/>
      <c r="F96" s="30"/>
      <c r="G96" s="30"/>
      <c r="H96" s="30"/>
      <c r="I96" s="30"/>
      <c r="J96" s="69">
        <f>J123</f>
        <v>0</v>
      </c>
      <c r="K96" s="30"/>
      <c r="L96" s="40"/>
      <c r="S96" s="30"/>
      <c r="T96" s="30"/>
      <c r="U96" s="30"/>
      <c r="V96" s="30"/>
      <c r="W96" s="30"/>
      <c r="X96" s="30"/>
      <c r="Y96" s="30"/>
      <c r="Z96" s="30"/>
      <c r="AA96" s="30"/>
      <c r="AB96" s="30"/>
      <c r="AC96" s="30"/>
      <c r="AD96" s="30"/>
      <c r="AE96" s="30"/>
      <c r="AU96" s="17" t="s">
        <v>106</v>
      </c>
    </row>
    <row r="97" spans="1:31" s="9" customFormat="1" ht="24.95" customHeight="1">
      <c r="B97" s="111"/>
      <c r="D97" s="112" t="s">
        <v>435</v>
      </c>
      <c r="E97" s="113"/>
      <c r="F97" s="113"/>
      <c r="G97" s="113"/>
      <c r="H97" s="113"/>
      <c r="I97" s="113"/>
      <c r="J97" s="114">
        <f>J124</f>
        <v>0</v>
      </c>
      <c r="L97" s="111"/>
    </row>
    <row r="98" spans="1:31" s="10" customFormat="1" ht="19.899999999999999" customHeight="1">
      <c r="B98" s="115"/>
      <c r="D98" s="116" t="s">
        <v>436</v>
      </c>
      <c r="E98" s="117"/>
      <c r="F98" s="117"/>
      <c r="G98" s="117"/>
      <c r="H98" s="117"/>
      <c r="I98" s="117"/>
      <c r="J98" s="118">
        <f>J125</f>
        <v>0</v>
      </c>
      <c r="L98" s="115"/>
    </row>
    <row r="99" spans="1:31" s="10" customFormat="1" ht="19.899999999999999" customHeight="1">
      <c r="B99" s="115"/>
      <c r="D99" s="116" t="s">
        <v>437</v>
      </c>
      <c r="E99" s="117"/>
      <c r="F99" s="117"/>
      <c r="G99" s="117"/>
      <c r="H99" s="117"/>
      <c r="I99" s="117"/>
      <c r="J99" s="118">
        <f>J130</f>
        <v>0</v>
      </c>
      <c r="L99" s="115"/>
    </row>
    <row r="100" spans="1:31" s="10" customFormat="1" ht="19.899999999999999" customHeight="1">
      <c r="B100" s="115"/>
      <c r="D100" s="116" t="s">
        <v>438</v>
      </c>
      <c r="E100" s="117"/>
      <c r="F100" s="117"/>
      <c r="G100" s="117"/>
      <c r="H100" s="117"/>
      <c r="I100" s="117"/>
      <c r="J100" s="118">
        <f>J133</f>
        <v>0</v>
      </c>
      <c r="L100" s="115"/>
    </row>
    <row r="101" spans="1:31" s="10" customFormat="1" ht="19.899999999999999" customHeight="1">
      <c r="B101" s="115"/>
      <c r="D101" s="116" t="s">
        <v>439</v>
      </c>
      <c r="E101" s="117"/>
      <c r="F101" s="117"/>
      <c r="G101" s="117"/>
      <c r="H101" s="117"/>
      <c r="I101" s="117"/>
      <c r="J101" s="118">
        <f>J138</f>
        <v>0</v>
      </c>
      <c r="L101" s="115"/>
    </row>
    <row r="102" spans="1:31" s="10" customFormat="1" ht="19.899999999999999" customHeight="1">
      <c r="B102" s="115"/>
      <c r="D102" s="116" t="s">
        <v>440</v>
      </c>
      <c r="E102" s="117"/>
      <c r="F102" s="117"/>
      <c r="G102" s="117"/>
      <c r="H102" s="117"/>
      <c r="I102" s="117"/>
      <c r="J102" s="118">
        <f>J143</f>
        <v>0</v>
      </c>
      <c r="L102" s="115"/>
    </row>
    <row r="103" spans="1:31" s="10" customFormat="1" ht="19.899999999999999" customHeight="1">
      <c r="B103" s="115"/>
      <c r="D103" s="116" t="s">
        <v>441</v>
      </c>
      <c r="E103" s="117"/>
      <c r="F103" s="117"/>
      <c r="G103" s="117"/>
      <c r="H103" s="117"/>
      <c r="I103" s="117"/>
      <c r="J103" s="118">
        <f>J146</f>
        <v>0</v>
      </c>
      <c r="L103" s="115"/>
    </row>
    <row r="104" spans="1:31" s="2" customFormat="1" ht="21.75" customHeight="1">
      <c r="A104" s="30"/>
      <c r="B104" s="31"/>
      <c r="C104" s="30"/>
      <c r="D104" s="30"/>
      <c r="E104" s="30"/>
      <c r="F104" s="30"/>
      <c r="G104" s="30"/>
      <c r="H104" s="30"/>
      <c r="I104" s="30"/>
      <c r="J104" s="30"/>
      <c r="K104" s="30"/>
      <c r="L104" s="40"/>
      <c r="S104" s="30"/>
      <c r="T104" s="30"/>
      <c r="U104" s="30"/>
      <c r="V104" s="30"/>
      <c r="W104" s="30"/>
      <c r="X104" s="30"/>
      <c r="Y104" s="30"/>
      <c r="Z104" s="30"/>
      <c r="AA104" s="30"/>
      <c r="AB104" s="30"/>
      <c r="AC104" s="30"/>
      <c r="AD104" s="30"/>
      <c r="AE104" s="30"/>
    </row>
    <row r="105" spans="1:31" s="2" customFormat="1" ht="6.95" customHeight="1">
      <c r="A105" s="30"/>
      <c r="B105" s="45"/>
      <c r="C105" s="46"/>
      <c r="D105" s="46"/>
      <c r="E105" s="46"/>
      <c r="F105" s="46"/>
      <c r="G105" s="46"/>
      <c r="H105" s="46"/>
      <c r="I105" s="46"/>
      <c r="J105" s="46"/>
      <c r="K105" s="46"/>
      <c r="L105" s="40"/>
      <c r="S105" s="30"/>
      <c r="T105" s="30"/>
      <c r="U105" s="30"/>
      <c r="V105" s="30"/>
      <c r="W105" s="30"/>
      <c r="X105" s="30"/>
      <c r="Y105" s="30"/>
      <c r="Z105" s="30"/>
      <c r="AA105" s="30"/>
      <c r="AB105" s="30"/>
      <c r="AC105" s="30"/>
      <c r="AD105" s="30"/>
      <c r="AE105" s="30"/>
    </row>
    <row r="109" spans="1:31" s="2" customFormat="1" ht="6.95" customHeight="1">
      <c r="A109" s="30"/>
      <c r="B109" s="47"/>
      <c r="C109" s="48"/>
      <c r="D109" s="48"/>
      <c r="E109" s="48"/>
      <c r="F109" s="48"/>
      <c r="G109" s="48"/>
      <c r="H109" s="48"/>
      <c r="I109" s="48"/>
      <c r="J109" s="48"/>
      <c r="K109" s="48"/>
      <c r="L109" s="40"/>
      <c r="S109" s="30"/>
      <c r="T109" s="30"/>
      <c r="U109" s="30"/>
      <c r="V109" s="30"/>
      <c r="W109" s="30"/>
      <c r="X109" s="30"/>
      <c r="Y109" s="30"/>
      <c r="Z109" s="30"/>
      <c r="AA109" s="30"/>
      <c r="AB109" s="30"/>
      <c r="AC109" s="30"/>
      <c r="AD109" s="30"/>
      <c r="AE109" s="30"/>
    </row>
    <row r="110" spans="1:31" s="2" customFormat="1" ht="24.95" customHeight="1">
      <c r="A110" s="30"/>
      <c r="B110" s="31"/>
      <c r="C110" s="21" t="s">
        <v>120</v>
      </c>
      <c r="D110" s="30"/>
      <c r="E110" s="30"/>
      <c r="F110" s="30"/>
      <c r="G110" s="30"/>
      <c r="H110" s="30"/>
      <c r="I110" s="30"/>
      <c r="J110" s="30"/>
      <c r="K110" s="30"/>
      <c r="L110" s="40"/>
      <c r="S110" s="30"/>
      <c r="T110" s="30"/>
      <c r="U110" s="30"/>
      <c r="V110" s="30"/>
      <c r="W110" s="30"/>
      <c r="X110" s="30"/>
      <c r="Y110" s="30"/>
      <c r="Z110" s="30"/>
      <c r="AA110" s="30"/>
      <c r="AB110" s="30"/>
      <c r="AC110" s="30"/>
      <c r="AD110" s="30"/>
      <c r="AE110" s="30"/>
    </row>
    <row r="111" spans="1:31" s="2" customFormat="1" ht="6.95" customHeight="1">
      <c r="A111" s="30"/>
      <c r="B111" s="31"/>
      <c r="C111" s="30"/>
      <c r="D111" s="30"/>
      <c r="E111" s="30"/>
      <c r="F111" s="30"/>
      <c r="G111" s="30"/>
      <c r="H111" s="30"/>
      <c r="I111" s="30"/>
      <c r="J111" s="30"/>
      <c r="K111" s="30"/>
      <c r="L111" s="40"/>
      <c r="S111" s="30"/>
      <c r="T111" s="30"/>
      <c r="U111" s="30"/>
      <c r="V111" s="30"/>
      <c r="W111" s="30"/>
      <c r="X111" s="30"/>
      <c r="Y111" s="30"/>
      <c r="Z111" s="30"/>
      <c r="AA111" s="30"/>
      <c r="AB111" s="30"/>
      <c r="AC111" s="30"/>
      <c r="AD111" s="30"/>
      <c r="AE111" s="30"/>
    </row>
    <row r="112" spans="1:31" s="2" customFormat="1" ht="12" customHeight="1">
      <c r="A112" s="30"/>
      <c r="B112" s="31"/>
      <c r="C112" s="26" t="s">
        <v>14</v>
      </c>
      <c r="D112" s="30"/>
      <c r="E112" s="30"/>
      <c r="F112" s="30"/>
      <c r="G112" s="30"/>
      <c r="H112" s="30"/>
      <c r="I112" s="30"/>
      <c r="J112" s="30"/>
      <c r="K112" s="30"/>
      <c r="L112" s="40"/>
      <c r="S112" s="30"/>
      <c r="T112" s="30"/>
      <c r="U112" s="30"/>
      <c r="V112" s="30"/>
      <c r="W112" s="30"/>
      <c r="X112" s="30"/>
      <c r="Y112" s="30"/>
      <c r="Z112" s="30"/>
      <c r="AA112" s="30"/>
      <c r="AB112" s="30"/>
      <c r="AC112" s="30"/>
      <c r="AD112" s="30"/>
      <c r="AE112" s="30"/>
    </row>
    <row r="113" spans="1:65" s="2" customFormat="1" ht="16.5" customHeight="1">
      <c r="A113" s="30"/>
      <c r="B113" s="31"/>
      <c r="C113" s="30"/>
      <c r="D113" s="30"/>
      <c r="E113" s="229" t="str">
        <f>E7</f>
        <v>REKONSTRUKCE MATEŘSKÉ ŠKOLY BOHUMÍNSKÁ</v>
      </c>
      <c r="F113" s="230"/>
      <c r="G113" s="230"/>
      <c r="H113" s="230"/>
      <c r="I113" s="30"/>
      <c r="J113" s="30"/>
      <c r="K113" s="30"/>
      <c r="L113" s="40"/>
      <c r="S113" s="30"/>
      <c r="T113" s="30"/>
      <c r="U113" s="30"/>
      <c r="V113" s="30"/>
      <c r="W113" s="30"/>
      <c r="X113" s="30"/>
      <c r="Y113" s="30"/>
      <c r="Z113" s="30"/>
      <c r="AA113" s="30"/>
      <c r="AB113" s="30"/>
      <c r="AC113" s="30"/>
      <c r="AD113" s="30"/>
      <c r="AE113" s="30"/>
    </row>
    <row r="114" spans="1:65" s="2" customFormat="1" ht="12" customHeight="1">
      <c r="A114" s="30"/>
      <c r="B114" s="31"/>
      <c r="C114" s="26" t="s">
        <v>99</v>
      </c>
      <c r="D114" s="30"/>
      <c r="E114" s="30"/>
      <c r="F114" s="30"/>
      <c r="G114" s="30"/>
      <c r="H114" s="30"/>
      <c r="I114" s="30"/>
      <c r="J114" s="30"/>
      <c r="K114" s="30"/>
      <c r="L114" s="40"/>
      <c r="S114" s="30"/>
      <c r="T114" s="30"/>
      <c r="U114" s="30"/>
      <c r="V114" s="30"/>
      <c r="W114" s="30"/>
      <c r="X114" s="30"/>
      <c r="Y114" s="30"/>
      <c r="Z114" s="30"/>
      <c r="AA114" s="30"/>
      <c r="AB114" s="30"/>
      <c r="AC114" s="30"/>
      <c r="AD114" s="30"/>
      <c r="AE114" s="30"/>
    </row>
    <row r="115" spans="1:65" s="2" customFormat="1" ht="16.5" customHeight="1">
      <c r="A115" s="30"/>
      <c r="B115" s="31"/>
      <c r="C115" s="30"/>
      <c r="D115" s="30"/>
      <c r="E115" s="209" t="str">
        <f>E9</f>
        <v xml:space="preserve">VON - Vedlejší a ostatní náklady stavby </v>
      </c>
      <c r="F115" s="231"/>
      <c r="G115" s="231"/>
      <c r="H115" s="231"/>
      <c r="I115" s="30"/>
      <c r="J115" s="30"/>
      <c r="K115" s="30"/>
      <c r="L115" s="40"/>
      <c r="S115" s="30"/>
      <c r="T115" s="30"/>
      <c r="U115" s="30"/>
      <c r="V115" s="30"/>
      <c r="W115" s="30"/>
      <c r="X115" s="30"/>
      <c r="Y115" s="30"/>
      <c r="Z115" s="30"/>
      <c r="AA115" s="30"/>
      <c r="AB115" s="30"/>
      <c r="AC115" s="30"/>
      <c r="AD115" s="30"/>
      <c r="AE115" s="30"/>
    </row>
    <row r="116" spans="1:65" s="2" customFormat="1" ht="6.95" customHeight="1">
      <c r="A116" s="30"/>
      <c r="B116" s="31"/>
      <c r="C116" s="30"/>
      <c r="D116" s="30"/>
      <c r="E116" s="30"/>
      <c r="F116" s="30"/>
      <c r="G116" s="30"/>
      <c r="H116" s="30"/>
      <c r="I116" s="30"/>
      <c r="J116" s="30"/>
      <c r="K116" s="30"/>
      <c r="L116" s="40"/>
      <c r="S116" s="30"/>
      <c r="T116" s="30"/>
      <c r="U116" s="30"/>
      <c r="V116" s="30"/>
      <c r="W116" s="30"/>
      <c r="X116" s="30"/>
      <c r="Y116" s="30"/>
      <c r="Z116" s="30"/>
      <c r="AA116" s="30"/>
      <c r="AB116" s="30"/>
      <c r="AC116" s="30"/>
      <c r="AD116" s="30"/>
      <c r="AE116" s="30"/>
    </row>
    <row r="117" spans="1:65" s="2" customFormat="1" ht="12" customHeight="1">
      <c r="A117" s="30"/>
      <c r="B117" s="31"/>
      <c r="C117" s="26" t="s">
        <v>20</v>
      </c>
      <c r="D117" s="30"/>
      <c r="E117" s="30"/>
      <c r="F117" s="24" t="str">
        <f>F12</f>
        <v>p.č. 1467/1 k.ú. Slezská Ostrava</v>
      </c>
      <c r="G117" s="30"/>
      <c r="H117" s="30"/>
      <c r="I117" s="26" t="s">
        <v>22</v>
      </c>
      <c r="J117" s="53" t="str">
        <f>IF(J12="","",J12)</f>
        <v>27. 4. 2022</v>
      </c>
      <c r="K117" s="30"/>
      <c r="L117" s="40"/>
      <c r="S117" s="30"/>
      <c r="T117" s="30"/>
      <c r="U117" s="30"/>
      <c r="V117" s="30"/>
      <c r="W117" s="30"/>
      <c r="X117" s="30"/>
      <c r="Y117" s="30"/>
      <c r="Z117" s="30"/>
      <c r="AA117" s="30"/>
      <c r="AB117" s="30"/>
      <c r="AC117" s="30"/>
      <c r="AD117" s="30"/>
      <c r="AE117" s="30"/>
    </row>
    <row r="118" spans="1:65" s="2" customFormat="1" ht="6.95" customHeight="1">
      <c r="A118" s="30"/>
      <c r="B118" s="31"/>
      <c r="C118" s="30"/>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65" s="2" customFormat="1" ht="25.7" customHeight="1">
      <c r="A119" s="30"/>
      <c r="B119" s="31"/>
      <c r="C119" s="26" t="s">
        <v>28</v>
      </c>
      <c r="D119" s="30"/>
      <c r="E119" s="30"/>
      <c r="F119" s="24" t="str">
        <f>E15</f>
        <v>STATUTÁRNÍ MĚSTO OSTRAVA</v>
      </c>
      <c r="G119" s="30"/>
      <c r="H119" s="30"/>
      <c r="I119" s="26" t="s">
        <v>34</v>
      </c>
      <c r="J119" s="28" t="str">
        <f>E21</f>
        <v>MPA ProjektStav s.r.o.</v>
      </c>
      <c r="K119" s="30"/>
      <c r="L119" s="40"/>
      <c r="S119" s="30"/>
      <c r="T119" s="30"/>
      <c r="U119" s="30"/>
      <c r="V119" s="30"/>
      <c r="W119" s="30"/>
      <c r="X119" s="30"/>
      <c r="Y119" s="30"/>
      <c r="Z119" s="30"/>
      <c r="AA119" s="30"/>
      <c r="AB119" s="30"/>
      <c r="AC119" s="30"/>
      <c r="AD119" s="30"/>
      <c r="AE119" s="30"/>
    </row>
    <row r="120" spans="1:65" s="2" customFormat="1" ht="15.2" customHeight="1">
      <c r="A120" s="30"/>
      <c r="B120" s="31"/>
      <c r="C120" s="26" t="s">
        <v>32</v>
      </c>
      <c r="D120" s="30"/>
      <c r="E120" s="30"/>
      <c r="F120" s="24" t="str">
        <f>IF(E18="","",E18)</f>
        <v>Na základě výběrového řízení</v>
      </c>
      <c r="G120" s="30"/>
      <c r="H120" s="30"/>
      <c r="I120" s="26" t="s">
        <v>37</v>
      </c>
      <c r="J120" s="28" t="str">
        <f>E24</f>
        <v xml:space="preserve"> </v>
      </c>
      <c r="K120" s="30"/>
      <c r="L120" s="40"/>
      <c r="S120" s="30"/>
      <c r="T120" s="30"/>
      <c r="U120" s="30"/>
      <c r="V120" s="30"/>
      <c r="W120" s="30"/>
      <c r="X120" s="30"/>
      <c r="Y120" s="30"/>
      <c r="Z120" s="30"/>
      <c r="AA120" s="30"/>
      <c r="AB120" s="30"/>
      <c r="AC120" s="30"/>
      <c r="AD120" s="30"/>
      <c r="AE120" s="30"/>
    </row>
    <row r="121" spans="1:65" s="2" customFormat="1" ht="10.35" customHeight="1">
      <c r="A121" s="30"/>
      <c r="B121" s="31"/>
      <c r="C121" s="30"/>
      <c r="D121" s="30"/>
      <c r="E121" s="30"/>
      <c r="F121" s="30"/>
      <c r="G121" s="30"/>
      <c r="H121" s="30"/>
      <c r="I121" s="30"/>
      <c r="J121" s="30"/>
      <c r="K121" s="30"/>
      <c r="L121" s="40"/>
      <c r="S121" s="30"/>
      <c r="T121" s="30"/>
      <c r="U121" s="30"/>
      <c r="V121" s="30"/>
      <c r="W121" s="30"/>
      <c r="X121" s="30"/>
      <c r="Y121" s="30"/>
      <c r="Z121" s="30"/>
      <c r="AA121" s="30"/>
      <c r="AB121" s="30"/>
      <c r="AC121" s="30"/>
      <c r="AD121" s="30"/>
      <c r="AE121" s="30"/>
    </row>
    <row r="122" spans="1:65" s="11" customFormat="1" ht="29.25" customHeight="1">
      <c r="A122" s="119"/>
      <c r="B122" s="120"/>
      <c r="C122" s="121" t="s">
        <v>121</v>
      </c>
      <c r="D122" s="122" t="s">
        <v>66</v>
      </c>
      <c r="E122" s="122" t="s">
        <v>62</v>
      </c>
      <c r="F122" s="122" t="s">
        <v>63</v>
      </c>
      <c r="G122" s="122" t="s">
        <v>122</v>
      </c>
      <c r="H122" s="122" t="s">
        <v>123</v>
      </c>
      <c r="I122" s="122" t="s">
        <v>124</v>
      </c>
      <c r="J122" s="122" t="s">
        <v>104</v>
      </c>
      <c r="K122" s="123" t="s">
        <v>125</v>
      </c>
      <c r="L122" s="124"/>
      <c r="M122" s="60" t="s">
        <v>1</v>
      </c>
      <c r="N122" s="61" t="s">
        <v>45</v>
      </c>
      <c r="O122" s="61" t="s">
        <v>126</v>
      </c>
      <c r="P122" s="61" t="s">
        <v>127</v>
      </c>
      <c r="Q122" s="61" t="s">
        <v>128</v>
      </c>
      <c r="R122" s="61" t="s">
        <v>129</v>
      </c>
      <c r="S122" s="61" t="s">
        <v>130</v>
      </c>
      <c r="T122" s="62" t="s">
        <v>131</v>
      </c>
      <c r="U122" s="119"/>
      <c r="V122" s="119"/>
      <c r="W122" s="119"/>
      <c r="X122" s="119"/>
      <c r="Y122" s="119"/>
      <c r="Z122" s="119"/>
      <c r="AA122" s="119"/>
      <c r="AB122" s="119"/>
      <c r="AC122" s="119"/>
      <c r="AD122" s="119"/>
      <c r="AE122" s="119"/>
    </row>
    <row r="123" spans="1:65" s="2" customFormat="1" ht="22.9" customHeight="1">
      <c r="A123" s="30"/>
      <c r="B123" s="31"/>
      <c r="C123" s="67" t="s">
        <v>132</v>
      </c>
      <c r="D123" s="30"/>
      <c r="E123" s="30"/>
      <c r="F123" s="30"/>
      <c r="G123" s="30"/>
      <c r="H123" s="30"/>
      <c r="I123" s="30"/>
      <c r="J123" s="125">
        <f>BK123</f>
        <v>0</v>
      </c>
      <c r="K123" s="30"/>
      <c r="L123" s="31"/>
      <c r="M123" s="63"/>
      <c r="N123" s="54"/>
      <c r="O123" s="64"/>
      <c r="P123" s="126">
        <f>P124</f>
        <v>0</v>
      </c>
      <c r="Q123" s="64"/>
      <c r="R123" s="126">
        <f>R124</f>
        <v>0</v>
      </c>
      <c r="S123" s="64"/>
      <c r="T123" s="127">
        <f>T124</f>
        <v>0</v>
      </c>
      <c r="U123" s="30"/>
      <c r="V123" s="30"/>
      <c r="W123" s="30"/>
      <c r="X123" s="30"/>
      <c r="Y123" s="30"/>
      <c r="Z123" s="30"/>
      <c r="AA123" s="30"/>
      <c r="AB123" s="30"/>
      <c r="AC123" s="30"/>
      <c r="AD123" s="30"/>
      <c r="AE123" s="30"/>
      <c r="AT123" s="17" t="s">
        <v>80</v>
      </c>
      <c r="AU123" s="17" t="s">
        <v>106</v>
      </c>
      <c r="BK123" s="128">
        <f>BK124</f>
        <v>0</v>
      </c>
    </row>
    <row r="124" spans="1:65" s="12" customFormat="1" ht="25.9" customHeight="1">
      <c r="B124" s="129"/>
      <c r="D124" s="130" t="s">
        <v>80</v>
      </c>
      <c r="E124" s="131" t="s">
        <v>442</v>
      </c>
      <c r="F124" s="131" t="s">
        <v>442</v>
      </c>
      <c r="J124" s="132">
        <f>BK124</f>
        <v>0</v>
      </c>
      <c r="L124" s="129"/>
      <c r="M124" s="133"/>
      <c r="N124" s="134"/>
      <c r="O124" s="134"/>
      <c r="P124" s="135">
        <f>P125+P130+P133+P138+P143+P146</f>
        <v>0</v>
      </c>
      <c r="Q124" s="134"/>
      <c r="R124" s="135">
        <f>R125+R130+R133+R138+R143+R146</f>
        <v>0</v>
      </c>
      <c r="S124" s="134"/>
      <c r="T124" s="136">
        <f>T125+T130+T133+T138+T143+T146</f>
        <v>0</v>
      </c>
      <c r="AR124" s="130" t="s">
        <v>161</v>
      </c>
      <c r="AT124" s="137" t="s">
        <v>80</v>
      </c>
      <c r="AU124" s="137" t="s">
        <v>81</v>
      </c>
      <c r="AY124" s="130" t="s">
        <v>135</v>
      </c>
      <c r="BK124" s="138">
        <f>BK125+BK130+BK133+BK138+BK143+BK146</f>
        <v>0</v>
      </c>
    </row>
    <row r="125" spans="1:65" s="12" customFormat="1" ht="22.9" customHeight="1">
      <c r="B125" s="129"/>
      <c r="D125" s="130" t="s">
        <v>80</v>
      </c>
      <c r="E125" s="139" t="s">
        <v>443</v>
      </c>
      <c r="F125" s="139" t="s">
        <v>444</v>
      </c>
      <c r="J125" s="140">
        <f>BK125</f>
        <v>0</v>
      </c>
      <c r="L125" s="129"/>
      <c r="M125" s="133"/>
      <c r="N125" s="134"/>
      <c r="O125" s="134"/>
      <c r="P125" s="135">
        <f>SUM(P126:P129)</f>
        <v>0</v>
      </c>
      <c r="Q125" s="134"/>
      <c r="R125" s="135">
        <f>SUM(R126:R129)</f>
        <v>0</v>
      </c>
      <c r="S125" s="134"/>
      <c r="T125" s="136">
        <f>SUM(T126:T129)</f>
        <v>0</v>
      </c>
      <c r="AR125" s="130" t="s">
        <v>161</v>
      </c>
      <c r="AT125" s="137" t="s">
        <v>80</v>
      </c>
      <c r="AU125" s="137" t="s">
        <v>89</v>
      </c>
      <c r="AY125" s="130" t="s">
        <v>135</v>
      </c>
      <c r="BK125" s="138">
        <f>SUM(BK126:BK129)</f>
        <v>0</v>
      </c>
    </row>
    <row r="126" spans="1:65" s="2" customFormat="1" ht="16.5" customHeight="1">
      <c r="A126" s="30"/>
      <c r="B126" s="141"/>
      <c r="C126" s="142" t="s">
        <v>89</v>
      </c>
      <c r="D126" s="142" t="s">
        <v>140</v>
      </c>
      <c r="E126" s="143" t="s">
        <v>445</v>
      </c>
      <c r="F126" s="144" t="s">
        <v>446</v>
      </c>
      <c r="G126" s="145" t="s">
        <v>425</v>
      </c>
      <c r="H126" s="146">
        <v>1</v>
      </c>
      <c r="I126" s="147"/>
      <c r="J126" s="147">
        <f>ROUND(I126*H126,2)</f>
        <v>0</v>
      </c>
      <c r="K126" s="144" t="s">
        <v>144</v>
      </c>
      <c r="L126" s="31"/>
      <c r="M126" s="148" t="s">
        <v>1</v>
      </c>
      <c r="N126" s="149" t="s">
        <v>46</v>
      </c>
      <c r="O126" s="150">
        <v>0</v>
      </c>
      <c r="P126" s="150">
        <f>O126*H126</f>
        <v>0</v>
      </c>
      <c r="Q126" s="150">
        <v>0</v>
      </c>
      <c r="R126" s="150">
        <f>Q126*H126</f>
        <v>0</v>
      </c>
      <c r="S126" s="150">
        <v>0</v>
      </c>
      <c r="T126" s="151">
        <f>S126*H126</f>
        <v>0</v>
      </c>
      <c r="U126" s="30"/>
      <c r="V126" s="30"/>
      <c r="W126" s="30"/>
      <c r="X126" s="30"/>
      <c r="Y126" s="30"/>
      <c r="Z126" s="30"/>
      <c r="AA126" s="30"/>
      <c r="AB126" s="30"/>
      <c r="AC126" s="30"/>
      <c r="AD126" s="30"/>
      <c r="AE126" s="30"/>
      <c r="AR126" s="152" t="s">
        <v>447</v>
      </c>
      <c r="AT126" s="152" t="s">
        <v>140</v>
      </c>
      <c r="AU126" s="152" t="s">
        <v>91</v>
      </c>
      <c r="AY126" s="17" t="s">
        <v>135</v>
      </c>
      <c r="BE126" s="153">
        <f>IF(N126="základní",J126,0)</f>
        <v>0</v>
      </c>
      <c r="BF126" s="153">
        <f>IF(N126="snížená",J126,0)</f>
        <v>0</v>
      </c>
      <c r="BG126" s="153">
        <f>IF(N126="zákl. přenesená",J126,0)</f>
        <v>0</v>
      </c>
      <c r="BH126" s="153">
        <f>IF(N126="sníž. přenesená",J126,0)</f>
        <v>0</v>
      </c>
      <c r="BI126" s="153">
        <f>IF(N126="nulová",J126,0)</f>
        <v>0</v>
      </c>
      <c r="BJ126" s="17" t="s">
        <v>89</v>
      </c>
      <c r="BK126" s="153">
        <f>ROUND(I126*H126,2)</f>
        <v>0</v>
      </c>
      <c r="BL126" s="17" t="s">
        <v>447</v>
      </c>
      <c r="BM126" s="152" t="s">
        <v>448</v>
      </c>
    </row>
    <row r="127" spans="1:65" s="2" customFormat="1" ht="48.75">
      <c r="A127" s="30"/>
      <c r="B127" s="31"/>
      <c r="C127" s="30"/>
      <c r="D127" s="155" t="s">
        <v>231</v>
      </c>
      <c r="E127" s="30"/>
      <c r="F127" s="175" t="s">
        <v>449</v>
      </c>
      <c r="G127" s="30"/>
      <c r="H127" s="30"/>
      <c r="I127" s="30"/>
      <c r="J127" s="30"/>
      <c r="K127" s="30"/>
      <c r="L127" s="31"/>
      <c r="M127" s="176"/>
      <c r="N127" s="177"/>
      <c r="O127" s="56"/>
      <c r="P127" s="56"/>
      <c r="Q127" s="56"/>
      <c r="R127" s="56"/>
      <c r="S127" s="56"/>
      <c r="T127" s="57"/>
      <c r="U127" s="30"/>
      <c r="V127" s="30"/>
      <c r="W127" s="30"/>
      <c r="X127" s="30"/>
      <c r="Y127" s="30"/>
      <c r="Z127" s="30"/>
      <c r="AA127" s="30"/>
      <c r="AB127" s="30"/>
      <c r="AC127" s="30"/>
      <c r="AD127" s="30"/>
      <c r="AE127" s="30"/>
      <c r="AT127" s="17" t="s">
        <v>231</v>
      </c>
      <c r="AU127" s="17" t="s">
        <v>91</v>
      </c>
    </row>
    <row r="128" spans="1:65" s="2" customFormat="1" ht="16.5" customHeight="1">
      <c r="A128" s="30"/>
      <c r="B128" s="141"/>
      <c r="C128" s="142" t="s">
        <v>91</v>
      </c>
      <c r="D128" s="142" t="s">
        <v>140</v>
      </c>
      <c r="E128" s="143" t="s">
        <v>450</v>
      </c>
      <c r="F128" s="144" t="s">
        <v>451</v>
      </c>
      <c r="G128" s="145" t="s">
        <v>425</v>
      </c>
      <c r="H128" s="146">
        <v>1</v>
      </c>
      <c r="I128" s="147"/>
      <c r="J128" s="147">
        <f>ROUND(I128*H128,2)</f>
        <v>0</v>
      </c>
      <c r="K128" s="144" t="s">
        <v>144</v>
      </c>
      <c r="L128" s="31"/>
      <c r="M128" s="148" t="s">
        <v>1</v>
      </c>
      <c r="N128" s="149" t="s">
        <v>46</v>
      </c>
      <c r="O128" s="150">
        <v>0</v>
      </c>
      <c r="P128" s="150">
        <f>O128*H128</f>
        <v>0</v>
      </c>
      <c r="Q128" s="150">
        <v>0</v>
      </c>
      <c r="R128" s="150">
        <f>Q128*H128</f>
        <v>0</v>
      </c>
      <c r="S128" s="150">
        <v>0</v>
      </c>
      <c r="T128" s="151">
        <f>S128*H128</f>
        <v>0</v>
      </c>
      <c r="U128" s="30"/>
      <c r="V128" s="30"/>
      <c r="W128" s="30"/>
      <c r="X128" s="30"/>
      <c r="Y128" s="30"/>
      <c r="Z128" s="30"/>
      <c r="AA128" s="30"/>
      <c r="AB128" s="30"/>
      <c r="AC128" s="30"/>
      <c r="AD128" s="30"/>
      <c r="AE128" s="30"/>
      <c r="AR128" s="152" t="s">
        <v>447</v>
      </c>
      <c r="AT128" s="152" t="s">
        <v>140</v>
      </c>
      <c r="AU128" s="152" t="s">
        <v>91</v>
      </c>
      <c r="AY128" s="17" t="s">
        <v>135</v>
      </c>
      <c r="BE128" s="153">
        <f>IF(N128="základní",J128,0)</f>
        <v>0</v>
      </c>
      <c r="BF128" s="153">
        <f>IF(N128="snížená",J128,0)</f>
        <v>0</v>
      </c>
      <c r="BG128" s="153">
        <f>IF(N128="zákl. přenesená",J128,0)</f>
        <v>0</v>
      </c>
      <c r="BH128" s="153">
        <f>IF(N128="sníž. přenesená",J128,0)</f>
        <v>0</v>
      </c>
      <c r="BI128" s="153">
        <f>IF(N128="nulová",J128,0)</f>
        <v>0</v>
      </c>
      <c r="BJ128" s="17" t="s">
        <v>89</v>
      </c>
      <c r="BK128" s="153">
        <f>ROUND(I128*H128,2)</f>
        <v>0</v>
      </c>
      <c r="BL128" s="17" t="s">
        <v>447</v>
      </c>
      <c r="BM128" s="152" t="s">
        <v>452</v>
      </c>
    </row>
    <row r="129" spans="1:65" s="2" customFormat="1" ht="19.5">
      <c r="A129" s="30"/>
      <c r="B129" s="31"/>
      <c r="C129" s="30"/>
      <c r="D129" s="155" t="s">
        <v>231</v>
      </c>
      <c r="E129" s="30"/>
      <c r="F129" s="175" t="s">
        <v>453</v>
      </c>
      <c r="G129" s="30"/>
      <c r="H129" s="30"/>
      <c r="I129" s="30"/>
      <c r="J129" s="30"/>
      <c r="K129" s="30"/>
      <c r="L129" s="31"/>
      <c r="M129" s="176"/>
      <c r="N129" s="177"/>
      <c r="O129" s="56"/>
      <c r="P129" s="56"/>
      <c r="Q129" s="56"/>
      <c r="R129" s="56"/>
      <c r="S129" s="56"/>
      <c r="T129" s="57"/>
      <c r="U129" s="30"/>
      <c r="V129" s="30"/>
      <c r="W129" s="30"/>
      <c r="X129" s="30"/>
      <c r="Y129" s="30"/>
      <c r="Z129" s="30"/>
      <c r="AA129" s="30"/>
      <c r="AB129" s="30"/>
      <c r="AC129" s="30"/>
      <c r="AD129" s="30"/>
      <c r="AE129" s="30"/>
      <c r="AT129" s="17" t="s">
        <v>231</v>
      </c>
      <c r="AU129" s="17" t="s">
        <v>91</v>
      </c>
    </row>
    <row r="130" spans="1:65" s="12" customFormat="1" ht="22.9" customHeight="1">
      <c r="B130" s="129"/>
      <c r="D130" s="130" t="s">
        <v>80</v>
      </c>
      <c r="E130" s="139" t="s">
        <v>454</v>
      </c>
      <c r="F130" s="139" t="s">
        <v>455</v>
      </c>
      <c r="J130" s="140">
        <f>BK130</f>
        <v>0</v>
      </c>
      <c r="L130" s="129"/>
      <c r="M130" s="133"/>
      <c r="N130" s="134"/>
      <c r="O130" s="134"/>
      <c r="P130" s="135">
        <f>SUM(P131:P132)</f>
        <v>0</v>
      </c>
      <c r="Q130" s="134"/>
      <c r="R130" s="135">
        <f>SUM(R131:R132)</f>
        <v>0</v>
      </c>
      <c r="S130" s="134"/>
      <c r="T130" s="136">
        <f>SUM(T131:T132)</f>
        <v>0</v>
      </c>
      <c r="AR130" s="130" t="s">
        <v>161</v>
      </c>
      <c r="AT130" s="137" t="s">
        <v>80</v>
      </c>
      <c r="AU130" s="137" t="s">
        <v>89</v>
      </c>
      <c r="AY130" s="130" t="s">
        <v>135</v>
      </c>
      <c r="BK130" s="138">
        <f>SUM(BK131:BK132)</f>
        <v>0</v>
      </c>
    </row>
    <row r="131" spans="1:65" s="2" customFormat="1" ht="16.5" customHeight="1">
      <c r="A131" s="30"/>
      <c r="B131" s="141"/>
      <c r="C131" s="142" t="s">
        <v>136</v>
      </c>
      <c r="D131" s="142" t="s">
        <v>140</v>
      </c>
      <c r="E131" s="143" t="s">
        <v>456</v>
      </c>
      <c r="F131" s="144" t="s">
        <v>457</v>
      </c>
      <c r="G131" s="145" t="s">
        <v>425</v>
      </c>
      <c r="H131" s="146">
        <v>1</v>
      </c>
      <c r="I131" s="147"/>
      <c r="J131" s="147">
        <f>ROUND(I131*H131,2)</f>
        <v>0</v>
      </c>
      <c r="K131" s="144" t="s">
        <v>144</v>
      </c>
      <c r="L131" s="31"/>
      <c r="M131" s="148" t="s">
        <v>1</v>
      </c>
      <c r="N131" s="149" t="s">
        <v>46</v>
      </c>
      <c r="O131" s="150">
        <v>0</v>
      </c>
      <c r="P131" s="150">
        <f>O131*H131</f>
        <v>0</v>
      </c>
      <c r="Q131" s="150">
        <v>0</v>
      </c>
      <c r="R131" s="150">
        <f>Q131*H131</f>
        <v>0</v>
      </c>
      <c r="S131" s="150">
        <v>0</v>
      </c>
      <c r="T131" s="151">
        <f>S131*H131</f>
        <v>0</v>
      </c>
      <c r="U131" s="30"/>
      <c r="V131" s="30"/>
      <c r="W131" s="30"/>
      <c r="X131" s="30"/>
      <c r="Y131" s="30"/>
      <c r="Z131" s="30"/>
      <c r="AA131" s="30"/>
      <c r="AB131" s="30"/>
      <c r="AC131" s="30"/>
      <c r="AD131" s="30"/>
      <c r="AE131" s="30"/>
      <c r="AR131" s="152" t="s">
        <v>447</v>
      </c>
      <c r="AT131" s="152" t="s">
        <v>140</v>
      </c>
      <c r="AU131" s="152" t="s">
        <v>91</v>
      </c>
      <c r="AY131" s="17" t="s">
        <v>135</v>
      </c>
      <c r="BE131" s="153">
        <f>IF(N131="základní",J131,0)</f>
        <v>0</v>
      </c>
      <c r="BF131" s="153">
        <f>IF(N131="snížená",J131,0)</f>
        <v>0</v>
      </c>
      <c r="BG131" s="153">
        <f>IF(N131="zákl. přenesená",J131,0)</f>
        <v>0</v>
      </c>
      <c r="BH131" s="153">
        <f>IF(N131="sníž. přenesená",J131,0)</f>
        <v>0</v>
      </c>
      <c r="BI131" s="153">
        <f>IF(N131="nulová",J131,0)</f>
        <v>0</v>
      </c>
      <c r="BJ131" s="17" t="s">
        <v>89</v>
      </c>
      <c r="BK131" s="153">
        <f>ROUND(I131*H131,2)</f>
        <v>0</v>
      </c>
      <c r="BL131" s="17" t="s">
        <v>447</v>
      </c>
      <c r="BM131" s="152" t="s">
        <v>458</v>
      </c>
    </row>
    <row r="132" spans="1:65" s="2" customFormat="1" ht="97.5">
      <c r="A132" s="30"/>
      <c r="B132" s="31"/>
      <c r="C132" s="30"/>
      <c r="D132" s="155" t="s">
        <v>231</v>
      </c>
      <c r="E132" s="30"/>
      <c r="F132" s="175" t="s">
        <v>459</v>
      </c>
      <c r="G132" s="30"/>
      <c r="H132" s="30"/>
      <c r="I132" s="30"/>
      <c r="J132" s="30"/>
      <c r="K132" s="30"/>
      <c r="L132" s="31"/>
      <c r="M132" s="176"/>
      <c r="N132" s="177"/>
      <c r="O132" s="56"/>
      <c r="P132" s="56"/>
      <c r="Q132" s="56"/>
      <c r="R132" s="56"/>
      <c r="S132" s="56"/>
      <c r="T132" s="57"/>
      <c r="U132" s="30"/>
      <c r="V132" s="30"/>
      <c r="W132" s="30"/>
      <c r="X132" s="30"/>
      <c r="Y132" s="30"/>
      <c r="Z132" s="30"/>
      <c r="AA132" s="30"/>
      <c r="AB132" s="30"/>
      <c r="AC132" s="30"/>
      <c r="AD132" s="30"/>
      <c r="AE132" s="30"/>
      <c r="AT132" s="17" t="s">
        <v>231</v>
      </c>
      <c r="AU132" s="17" t="s">
        <v>91</v>
      </c>
    </row>
    <row r="133" spans="1:65" s="12" customFormat="1" ht="22.9" customHeight="1">
      <c r="B133" s="129"/>
      <c r="D133" s="130" t="s">
        <v>80</v>
      </c>
      <c r="E133" s="139" t="s">
        <v>460</v>
      </c>
      <c r="F133" s="139" t="s">
        <v>461</v>
      </c>
      <c r="J133" s="140">
        <f>BK133</f>
        <v>0</v>
      </c>
      <c r="L133" s="129"/>
      <c r="M133" s="133"/>
      <c r="N133" s="134"/>
      <c r="O133" s="134"/>
      <c r="P133" s="135">
        <f>SUM(P134:P137)</f>
        <v>0</v>
      </c>
      <c r="Q133" s="134"/>
      <c r="R133" s="135">
        <f>SUM(R134:R137)</f>
        <v>0</v>
      </c>
      <c r="S133" s="134"/>
      <c r="T133" s="136">
        <f>SUM(T134:T137)</f>
        <v>0</v>
      </c>
      <c r="AR133" s="130" t="s">
        <v>161</v>
      </c>
      <c r="AT133" s="137" t="s">
        <v>80</v>
      </c>
      <c r="AU133" s="137" t="s">
        <v>89</v>
      </c>
      <c r="AY133" s="130" t="s">
        <v>135</v>
      </c>
      <c r="BK133" s="138">
        <f>SUM(BK134:BK137)</f>
        <v>0</v>
      </c>
    </row>
    <row r="134" spans="1:65" s="2" customFormat="1" ht="16.5" customHeight="1">
      <c r="A134" s="30"/>
      <c r="B134" s="141"/>
      <c r="C134" s="142" t="s">
        <v>145</v>
      </c>
      <c r="D134" s="142" t="s">
        <v>140</v>
      </c>
      <c r="E134" s="143" t="s">
        <v>462</v>
      </c>
      <c r="F134" s="144" t="s">
        <v>463</v>
      </c>
      <c r="G134" s="145" t="s">
        <v>425</v>
      </c>
      <c r="H134" s="146">
        <v>1</v>
      </c>
      <c r="I134" s="147"/>
      <c r="J134" s="147">
        <f>ROUND(I134*H134,2)</f>
        <v>0</v>
      </c>
      <c r="K134" s="144" t="s">
        <v>144</v>
      </c>
      <c r="L134" s="31"/>
      <c r="M134" s="148" t="s">
        <v>1</v>
      </c>
      <c r="N134" s="149" t="s">
        <v>46</v>
      </c>
      <c r="O134" s="150">
        <v>0</v>
      </c>
      <c r="P134" s="150">
        <f>O134*H134</f>
        <v>0</v>
      </c>
      <c r="Q134" s="150">
        <v>0</v>
      </c>
      <c r="R134" s="150">
        <f>Q134*H134</f>
        <v>0</v>
      </c>
      <c r="S134" s="150">
        <v>0</v>
      </c>
      <c r="T134" s="151">
        <f>S134*H134</f>
        <v>0</v>
      </c>
      <c r="U134" s="30"/>
      <c r="V134" s="30"/>
      <c r="W134" s="30"/>
      <c r="X134" s="30"/>
      <c r="Y134" s="30"/>
      <c r="Z134" s="30"/>
      <c r="AA134" s="30"/>
      <c r="AB134" s="30"/>
      <c r="AC134" s="30"/>
      <c r="AD134" s="30"/>
      <c r="AE134" s="30"/>
      <c r="AR134" s="152" t="s">
        <v>447</v>
      </c>
      <c r="AT134" s="152" t="s">
        <v>140</v>
      </c>
      <c r="AU134" s="152" t="s">
        <v>91</v>
      </c>
      <c r="AY134" s="17" t="s">
        <v>135</v>
      </c>
      <c r="BE134" s="153">
        <f>IF(N134="základní",J134,0)</f>
        <v>0</v>
      </c>
      <c r="BF134" s="153">
        <f>IF(N134="snížená",J134,0)</f>
        <v>0</v>
      </c>
      <c r="BG134" s="153">
        <f>IF(N134="zákl. přenesená",J134,0)</f>
        <v>0</v>
      </c>
      <c r="BH134" s="153">
        <f>IF(N134="sníž. přenesená",J134,0)</f>
        <v>0</v>
      </c>
      <c r="BI134" s="153">
        <f>IF(N134="nulová",J134,0)</f>
        <v>0</v>
      </c>
      <c r="BJ134" s="17" t="s">
        <v>89</v>
      </c>
      <c r="BK134" s="153">
        <f>ROUND(I134*H134,2)</f>
        <v>0</v>
      </c>
      <c r="BL134" s="17" t="s">
        <v>447</v>
      </c>
      <c r="BM134" s="152" t="s">
        <v>464</v>
      </c>
    </row>
    <row r="135" spans="1:65" s="2" customFormat="1" ht="78">
      <c r="A135" s="30"/>
      <c r="B135" s="31"/>
      <c r="C135" s="30"/>
      <c r="D135" s="155" t="s">
        <v>231</v>
      </c>
      <c r="E135" s="30"/>
      <c r="F135" s="175" t="s">
        <v>465</v>
      </c>
      <c r="G135" s="30"/>
      <c r="H135" s="30"/>
      <c r="I135" s="30"/>
      <c r="J135" s="30"/>
      <c r="K135" s="30"/>
      <c r="L135" s="31"/>
      <c r="M135" s="176"/>
      <c r="N135" s="177"/>
      <c r="O135" s="56"/>
      <c r="P135" s="56"/>
      <c r="Q135" s="56"/>
      <c r="R135" s="56"/>
      <c r="S135" s="56"/>
      <c r="T135" s="57"/>
      <c r="U135" s="30"/>
      <c r="V135" s="30"/>
      <c r="W135" s="30"/>
      <c r="X135" s="30"/>
      <c r="Y135" s="30"/>
      <c r="Z135" s="30"/>
      <c r="AA135" s="30"/>
      <c r="AB135" s="30"/>
      <c r="AC135" s="30"/>
      <c r="AD135" s="30"/>
      <c r="AE135" s="30"/>
      <c r="AT135" s="17" t="s">
        <v>231</v>
      </c>
      <c r="AU135" s="17" t="s">
        <v>91</v>
      </c>
    </row>
    <row r="136" spans="1:65" s="2" customFormat="1" ht="16.5" customHeight="1">
      <c r="A136" s="30"/>
      <c r="B136" s="141"/>
      <c r="C136" s="142" t="s">
        <v>161</v>
      </c>
      <c r="D136" s="142" t="s">
        <v>140</v>
      </c>
      <c r="E136" s="143" t="s">
        <v>466</v>
      </c>
      <c r="F136" s="144" t="s">
        <v>467</v>
      </c>
      <c r="G136" s="145" t="s">
        <v>425</v>
      </c>
      <c r="H136" s="146">
        <v>1</v>
      </c>
      <c r="I136" s="147"/>
      <c r="J136" s="147">
        <f>ROUND(I136*H136,2)</f>
        <v>0</v>
      </c>
      <c r="K136" s="144" t="s">
        <v>144</v>
      </c>
      <c r="L136" s="31"/>
      <c r="M136" s="148" t="s">
        <v>1</v>
      </c>
      <c r="N136" s="149" t="s">
        <v>46</v>
      </c>
      <c r="O136" s="150">
        <v>0</v>
      </c>
      <c r="P136" s="150">
        <f>O136*H136</f>
        <v>0</v>
      </c>
      <c r="Q136" s="150">
        <v>0</v>
      </c>
      <c r="R136" s="150">
        <f>Q136*H136</f>
        <v>0</v>
      </c>
      <c r="S136" s="150">
        <v>0</v>
      </c>
      <c r="T136" s="151">
        <f>S136*H136</f>
        <v>0</v>
      </c>
      <c r="U136" s="30"/>
      <c r="V136" s="30"/>
      <c r="W136" s="30"/>
      <c r="X136" s="30"/>
      <c r="Y136" s="30"/>
      <c r="Z136" s="30"/>
      <c r="AA136" s="30"/>
      <c r="AB136" s="30"/>
      <c r="AC136" s="30"/>
      <c r="AD136" s="30"/>
      <c r="AE136" s="30"/>
      <c r="AR136" s="152" t="s">
        <v>447</v>
      </c>
      <c r="AT136" s="152" t="s">
        <v>140</v>
      </c>
      <c r="AU136" s="152" t="s">
        <v>91</v>
      </c>
      <c r="AY136" s="17" t="s">
        <v>135</v>
      </c>
      <c r="BE136" s="153">
        <f>IF(N136="základní",J136,0)</f>
        <v>0</v>
      </c>
      <c r="BF136" s="153">
        <f>IF(N136="snížená",J136,0)</f>
        <v>0</v>
      </c>
      <c r="BG136" s="153">
        <f>IF(N136="zákl. přenesená",J136,0)</f>
        <v>0</v>
      </c>
      <c r="BH136" s="153">
        <f>IF(N136="sníž. přenesená",J136,0)</f>
        <v>0</v>
      </c>
      <c r="BI136" s="153">
        <f>IF(N136="nulová",J136,0)</f>
        <v>0</v>
      </c>
      <c r="BJ136" s="17" t="s">
        <v>89</v>
      </c>
      <c r="BK136" s="153">
        <f>ROUND(I136*H136,2)</f>
        <v>0</v>
      </c>
      <c r="BL136" s="17" t="s">
        <v>447</v>
      </c>
      <c r="BM136" s="152" t="s">
        <v>468</v>
      </c>
    </row>
    <row r="137" spans="1:65" s="2" customFormat="1" ht="19.5">
      <c r="A137" s="30"/>
      <c r="B137" s="31"/>
      <c r="C137" s="30"/>
      <c r="D137" s="155" t="s">
        <v>231</v>
      </c>
      <c r="E137" s="30"/>
      <c r="F137" s="175" t="s">
        <v>469</v>
      </c>
      <c r="G137" s="30"/>
      <c r="H137" s="30"/>
      <c r="I137" s="30"/>
      <c r="J137" s="30"/>
      <c r="K137" s="30"/>
      <c r="L137" s="31"/>
      <c r="M137" s="176"/>
      <c r="N137" s="177"/>
      <c r="O137" s="56"/>
      <c r="P137" s="56"/>
      <c r="Q137" s="56"/>
      <c r="R137" s="56"/>
      <c r="S137" s="56"/>
      <c r="T137" s="57"/>
      <c r="U137" s="30"/>
      <c r="V137" s="30"/>
      <c r="W137" s="30"/>
      <c r="X137" s="30"/>
      <c r="Y137" s="30"/>
      <c r="Z137" s="30"/>
      <c r="AA137" s="30"/>
      <c r="AB137" s="30"/>
      <c r="AC137" s="30"/>
      <c r="AD137" s="30"/>
      <c r="AE137" s="30"/>
      <c r="AT137" s="17" t="s">
        <v>231</v>
      </c>
      <c r="AU137" s="17" t="s">
        <v>91</v>
      </c>
    </row>
    <row r="138" spans="1:65" s="12" customFormat="1" ht="22.9" customHeight="1">
      <c r="B138" s="129"/>
      <c r="D138" s="130" t="s">
        <v>80</v>
      </c>
      <c r="E138" s="139" t="s">
        <v>470</v>
      </c>
      <c r="F138" s="139" t="s">
        <v>471</v>
      </c>
      <c r="J138" s="140">
        <f>BK138</f>
        <v>0</v>
      </c>
      <c r="L138" s="129"/>
      <c r="M138" s="133"/>
      <c r="N138" s="134"/>
      <c r="O138" s="134"/>
      <c r="P138" s="135">
        <f>SUM(P139:P142)</f>
        <v>0</v>
      </c>
      <c r="Q138" s="134"/>
      <c r="R138" s="135">
        <f>SUM(R139:R142)</f>
        <v>0</v>
      </c>
      <c r="S138" s="134"/>
      <c r="T138" s="136">
        <f>SUM(T139:T142)</f>
        <v>0</v>
      </c>
      <c r="AR138" s="130" t="s">
        <v>161</v>
      </c>
      <c r="AT138" s="137" t="s">
        <v>80</v>
      </c>
      <c r="AU138" s="137" t="s">
        <v>89</v>
      </c>
      <c r="AY138" s="130" t="s">
        <v>135</v>
      </c>
      <c r="BK138" s="138">
        <f>SUM(BK139:BK142)</f>
        <v>0</v>
      </c>
    </row>
    <row r="139" spans="1:65" s="2" customFormat="1" ht="16.5" customHeight="1">
      <c r="A139" s="30"/>
      <c r="B139" s="141"/>
      <c r="C139" s="142" t="s">
        <v>138</v>
      </c>
      <c r="D139" s="142" t="s">
        <v>140</v>
      </c>
      <c r="E139" s="143" t="s">
        <v>472</v>
      </c>
      <c r="F139" s="144" t="s">
        <v>473</v>
      </c>
      <c r="G139" s="145" t="s">
        <v>425</v>
      </c>
      <c r="H139" s="146">
        <v>1</v>
      </c>
      <c r="I139" s="147"/>
      <c r="J139" s="147">
        <f>ROUND(I139*H139,2)</f>
        <v>0</v>
      </c>
      <c r="K139" s="144" t="s">
        <v>144</v>
      </c>
      <c r="L139" s="31"/>
      <c r="M139" s="148" t="s">
        <v>1</v>
      </c>
      <c r="N139" s="149" t="s">
        <v>46</v>
      </c>
      <c r="O139" s="150">
        <v>0</v>
      </c>
      <c r="P139" s="150">
        <f>O139*H139</f>
        <v>0</v>
      </c>
      <c r="Q139" s="150">
        <v>0</v>
      </c>
      <c r="R139" s="150">
        <f>Q139*H139</f>
        <v>0</v>
      </c>
      <c r="S139" s="150">
        <v>0</v>
      </c>
      <c r="T139" s="151">
        <f>S139*H139</f>
        <v>0</v>
      </c>
      <c r="U139" s="30"/>
      <c r="V139" s="30"/>
      <c r="W139" s="30"/>
      <c r="X139" s="30"/>
      <c r="Y139" s="30"/>
      <c r="Z139" s="30"/>
      <c r="AA139" s="30"/>
      <c r="AB139" s="30"/>
      <c r="AC139" s="30"/>
      <c r="AD139" s="30"/>
      <c r="AE139" s="30"/>
      <c r="AR139" s="152" t="s">
        <v>447</v>
      </c>
      <c r="AT139" s="152" t="s">
        <v>140</v>
      </c>
      <c r="AU139" s="152" t="s">
        <v>91</v>
      </c>
      <c r="AY139" s="17" t="s">
        <v>135</v>
      </c>
      <c r="BE139" s="153">
        <f>IF(N139="základní",J139,0)</f>
        <v>0</v>
      </c>
      <c r="BF139" s="153">
        <f>IF(N139="snížená",J139,0)</f>
        <v>0</v>
      </c>
      <c r="BG139" s="153">
        <f>IF(N139="zákl. přenesená",J139,0)</f>
        <v>0</v>
      </c>
      <c r="BH139" s="153">
        <f>IF(N139="sníž. přenesená",J139,0)</f>
        <v>0</v>
      </c>
      <c r="BI139" s="153">
        <f>IF(N139="nulová",J139,0)</f>
        <v>0</v>
      </c>
      <c r="BJ139" s="17" t="s">
        <v>89</v>
      </c>
      <c r="BK139" s="153">
        <f>ROUND(I139*H139,2)</f>
        <v>0</v>
      </c>
      <c r="BL139" s="17" t="s">
        <v>447</v>
      </c>
      <c r="BM139" s="152" t="s">
        <v>474</v>
      </c>
    </row>
    <row r="140" spans="1:65" s="2" customFormat="1" ht="29.25">
      <c r="A140" s="30"/>
      <c r="B140" s="31"/>
      <c r="C140" s="30"/>
      <c r="D140" s="155" t="s">
        <v>231</v>
      </c>
      <c r="E140" s="30"/>
      <c r="F140" s="175" t="s">
        <v>475</v>
      </c>
      <c r="G140" s="30"/>
      <c r="H140" s="30"/>
      <c r="I140" s="30"/>
      <c r="J140" s="30"/>
      <c r="K140" s="30"/>
      <c r="L140" s="31"/>
      <c r="M140" s="176"/>
      <c r="N140" s="177"/>
      <c r="O140" s="56"/>
      <c r="P140" s="56"/>
      <c r="Q140" s="56"/>
      <c r="R140" s="56"/>
      <c r="S140" s="56"/>
      <c r="T140" s="57"/>
      <c r="U140" s="30"/>
      <c r="V140" s="30"/>
      <c r="W140" s="30"/>
      <c r="X140" s="30"/>
      <c r="Y140" s="30"/>
      <c r="Z140" s="30"/>
      <c r="AA140" s="30"/>
      <c r="AB140" s="30"/>
      <c r="AC140" s="30"/>
      <c r="AD140" s="30"/>
      <c r="AE140" s="30"/>
      <c r="AT140" s="17" t="s">
        <v>231</v>
      </c>
      <c r="AU140" s="17" t="s">
        <v>91</v>
      </c>
    </row>
    <row r="141" spans="1:65" s="2" customFormat="1" ht="16.5" customHeight="1">
      <c r="A141" s="30"/>
      <c r="B141" s="141"/>
      <c r="C141" s="142" t="s">
        <v>169</v>
      </c>
      <c r="D141" s="142" t="s">
        <v>140</v>
      </c>
      <c r="E141" s="143" t="s">
        <v>476</v>
      </c>
      <c r="F141" s="144" t="s">
        <v>477</v>
      </c>
      <c r="G141" s="145" t="s">
        <v>425</v>
      </c>
      <c r="H141" s="146">
        <v>1</v>
      </c>
      <c r="I141" s="147"/>
      <c r="J141" s="147">
        <f>ROUND(I141*H141,2)</f>
        <v>0</v>
      </c>
      <c r="K141" s="144" t="s">
        <v>144</v>
      </c>
      <c r="L141" s="31"/>
      <c r="M141" s="148" t="s">
        <v>1</v>
      </c>
      <c r="N141" s="149" t="s">
        <v>46</v>
      </c>
      <c r="O141" s="150">
        <v>0</v>
      </c>
      <c r="P141" s="150">
        <f>O141*H141</f>
        <v>0</v>
      </c>
      <c r="Q141" s="150">
        <v>0</v>
      </c>
      <c r="R141" s="150">
        <f>Q141*H141</f>
        <v>0</v>
      </c>
      <c r="S141" s="150">
        <v>0</v>
      </c>
      <c r="T141" s="151">
        <f>S141*H141</f>
        <v>0</v>
      </c>
      <c r="U141" s="30"/>
      <c r="V141" s="30"/>
      <c r="W141" s="30"/>
      <c r="X141" s="30"/>
      <c r="Y141" s="30"/>
      <c r="Z141" s="30"/>
      <c r="AA141" s="30"/>
      <c r="AB141" s="30"/>
      <c r="AC141" s="30"/>
      <c r="AD141" s="30"/>
      <c r="AE141" s="30"/>
      <c r="AR141" s="152" t="s">
        <v>447</v>
      </c>
      <c r="AT141" s="152" t="s">
        <v>140</v>
      </c>
      <c r="AU141" s="152" t="s">
        <v>91</v>
      </c>
      <c r="AY141" s="17" t="s">
        <v>135</v>
      </c>
      <c r="BE141" s="153">
        <f>IF(N141="základní",J141,0)</f>
        <v>0</v>
      </c>
      <c r="BF141" s="153">
        <f>IF(N141="snížená",J141,0)</f>
        <v>0</v>
      </c>
      <c r="BG141" s="153">
        <f>IF(N141="zákl. přenesená",J141,0)</f>
        <v>0</v>
      </c>
      <c r="BH141" s="153">
        <f>IF(N141="sníž. přenesená",J141,0)</f>
        <v>0</v>
      </c>
      <c r="BI141" s="153">
        <f>IF(N141="nulová",J141,0)</f>
        <v>0</v>
      </c>
      <c r="BJ141" s="17" t="s">
        <v>89</v>
      </c>
      <c r="BK141" s="153">
        <f>ROUND(I141*H141,2)</f>
        <v>0</v>
      </c>
      <c r="BL141" s="17" t="s">
        <v>447</v>
      </c>
      <c r="BM141" s="152" t="s">
        <v>478</v>
      </c>
    </row>
    <row r="142" spans="1:65" s="2" customFormat="1" ht="29.25">
      <c r="A142" s="30"/>
      <c r="B142" s="31"/>
      <c r="C142" s="30"/>
      <c r="D142" s="155" t="s">
        <v>231</v>
      </c>
      <c r="E142" s="30"/>
      <c r="F142" s="175" t="s">
        <v>479</v>
      </c>
      <c r="G142" s="30"/>
      <c r="H142" s="30"/>
      <c r="I142" s="30"/>
      <c r="J142" s="30"/>
      <c r="K142" s="30"/>
      <c r="L142" s="31"/>
      <c r="M142" s="176"/>
      <c r="N142" s="177"/>
      <c r="O142" s="56"/>
      <c r="P142" s="56"/>
      <c r="Q142" s="56"/>
      <c r="R142" s="56"/>
      <c r="S142" s="56"/>
      <c r="T142" s="57"/>
      <c r="U142" s="30"/>
      <c r="V142" s="30"/>
      <c r="W142" s="30"/>
      <c r="X142" s="30"/>
      <c r="Y142" s="30"/>
      <c r="Z142" s="30"/>
      <c r="AA142" s="30"/>
      <c r="AB142" s="30"/>
      <c r="AC142" s="30"/>
      <c r="AD142" s="30"/>
      <c r="AE142" s="30"/>
      <c r="AT142" s="17" t="s">
        <v>231</v>
      </c>
      <c r="AU142" s="17" t="s">
        <v>91</v>
      </c>
    </row>
    <row r="143" spans="1:65" s="12" customFormat="1" ht="22.9" customHeight="1">
      <c r="B143" s="129"/>
      <c r="D143" s="130" t="s">
        <v>80</v>
      </c>
      <c r="E143" s="139" t="s">
        <v>480</v>
      </c>
      <c r="F143" s="139" t="s">
        <v>481</v>
      </c>
      <c r="J143" s="140">
        <f>BK143</f>
        <v>0</v>
      </c>
      <c r="L143" s="129"/>
      <c r="M143" s="133"/>
      <c r="N143" s="134"/>
      <c r="O143" s="134"/>
      <c r="P143" s="135">
        <f>SUM(P144:P145)</f>
        <v>0</v>
      </c>
      <c r="Q143" s="134"/>
      <c r="R143" s="135">
        <f>SUM(R144:R145)</f>
        <v>0</v>
      </c>
      <c r="S143" s="134"/>
      <c r="T143" s="136">
        <f>SUM(T144:T145)</f>
        <v>0</v>
      </c>
      <c r="AR143" s="130" t="s">
        <v>161</v>
      </c>
      <c r="AT143" s="137" t="s">
        <v>80</v>
      </c>
      <c r="AU143" s="137" t="s">
        <v>89</v>
      </c>
      <c r="AY143" s="130" t="s">
        <v>135</v>
      </c>
      <c r="BK143" s="138">
        <f>SUM(BK144:BK145)</f>
        <v>0</v>
      </c>
    </row>
    <row r="144" spans="1:65" s="2" customFormat="1" ht="16.5" customHeight="1">
      <c r="A144" s="30"/>
      <c r="B144" s="141"/>
      <c r="C144" s="142" t="s">
        <v>174</v>
      </c>
      <c r="D144" s="142" t="s">
        <v>140</v>
      </c>
      <c r="E144" s="143" t="s">
        <v>482</v>
      </c>
      <c r="F144" s="144" t="s">
        <v>483</v>
      </c>
      <c r="G144" s="145" t="s">
        <v>425</v>
      </c>
      <c r="H144" s="146">
        <v>1</v>
      </c>
      <c r="I144" s="147"/>
      <c r="J144" s="147">
        <f>ROUND(I144*H144,2)</f>
        <v>0</v>
      </c>
      <c r="K144" s="144" t="s">
        <v>144</v>
      </c>
      <c r="L144" s="31"/>
      <c r="M144" s="148" t="s">
        <v>1</v>
      </c>
      <c r="N144" s="149" t="s">
        <v>46</v>
      </c>
      <c r="O144" s="150">
        <v>0</v>
      </c>
      <c r="P144" s="150">
        <f>O144*H144</f>
        <v>0</v>
      </c>
      <c r="Q144" s="150">
        <v>0</v>
      </c>
      <c r="R144" s="150">
        <f>Q144*H144</f>
        <v>0</v>
      </c>
      <c r="S144" s="150">
        <v>0</v>
      </c>
      <c r="T144" s="151">
        <f>S144*H144</f>
        <v>0</v>
      </c>
      <c r="U144" s="30"/>
      <c r="V144" s="30"/>
      <c r="W144" s="30"/>
      <c r="X144" s="30"/>
      <c r="Y144" s="30"/>
      <c r="Z144" s="30"/>
      <c r="AA144" s="30"/>
      <c r="AB144" s="30"/>
      <c r="AC144" s="30"/>
      <c r="AD144" s="30"/>
      <c r="AE144" s="30"/>
      <c r="AR144" s="152" t="s">
        <v>447</v>
      </c>
      <c r="AT144" s="152" t="s">
        <v>140</v>
      </c>
      <c r="AU144" s="152" t="s">
        <v>91</v>
      </c>
      <c r="AY144" s="17" t="s">
        <v>135</v>
      </c>
      <c r="BE144" s="153">
        <f>IF(N144="základní",J144,0)</f>
        <v>0</v>
      </c>
      <c r="BF144" s="153">
        <f>IF(N144="snížená",J144,0)</f>
        <v>0</v>
      </c>
      <c r="BG144" s="153">
        <f>IF(N144="zákl. přenesená",J144,0)</f>
        <v>0</v>
      </c>
      <c r="BH144" s="153">
        <f>IF(N144="sníž. přenesená",J144,0)</f>
        <v>0</v>
      </c>
      <c r="BI144" s="153">
        <f>IF(N144="nulová",J144,0)</f>
        <v>0</v>
      </c>
      <c r="BJ144" s="17" t="s">
        <v>89</v>
      </c>
      <c r="BK144" s="153">
        <f>ROUND(I144*H144,2)</f>
        <v>0</v>
      </c>
      <c r="BL144" s="17" t="s">
        <v>447</v>
      </c>
      <c r="BM144" s="152" t="s">
        <v>484</v>
      </c>
    </row>
    <row r="145" spans="1:65" s="2" customFormat="1" ht="39">
      <c r="A145" s="30"/>
      <c r="B145" s="31"/>
      <c r="C145" s="30"/>
      <c r="D145" s="155" t="s">
        <v>231</v>
      </c>
      <c r="E145" s="30"/>
      <c r="F145" s="175" t="s">
        <v>485</v>
      </c>
      <c r="G145" s="30"/>
      <c r="H145" s="30"/>
      <c r="I145" s="30"/>
      <c r="J145" s="30"/>
      <c r="K145" s="30"/>
      <c r="L145" s="31"/>
      <c r="M145" s="176"/>
      <c r="N145" s="177"/>
      <c r="O145" s="56"/>
      <c r="P145" s="56"/>
      <c r="Q145" s="56"/>
      <c r="R145" s="56"/>
      <c r="S145" s="56"/>
      <c r="T145" s="57"/>
      <c r="U145" s="30"/>
      <c r="V145" s="30"/>
      <c r="W145" s="30"/>
      <c r="X145" s="30"/>
      <c r="Y145" s="30"/>
      <c r="Z145" s="30"/>
      <c r="AA145" s="30"/>
      <c r="AB145" s="30"/>
      <c r="AC145" s="30"/>
      <c r="AD145" s="30"/>
      <c r="AE145" s="30"/>
      <c r="AT145" s="17" t="s">
        <v>231</v>
      </c>
      <c r="AU145" s="17" t="s">
        <v>91</v>
      </c>
    </row>
    <row r="146" spans="1:65" s="12" customFormat="1" ht="22.9" customHeight="1">
      <c r="B146" s="129"/>
      <c r="D146" s="130" t="s">
        <v>80</v>
      </c>
      <c r="E146" s="139" t="s">
        <v>486</v>
      </c>
      <c r="F146" s="139" t="s">
        <v>487</v>
      </c>
      <c r="J146" s="140">
        <f>BK146</f>
        <v>0</v>
      </c>
      <c r="L146" s="129"/>
      <c r="M146" s="133"/>
      <c r="N146" s="134"/>
      <c r="O146" s="134"/>
      <c r="P146" s="135">
        <f>SUM(P147:P148)</f>
        <v>0</v>
      </c>
      <c r="Q146" s="134"/>
      <c r="R146" s="135">
        <f>SUM(R147:R148)</f>
        <v>0</v>
      </c>
      <c r="S146" s="134"/>
      <c r="T146" s="136">
        <f>SUM(T147:T148)</f>
        <v>0</v>
      </c>
      <c r="AR146" s="130" t="s">
        <v>161</v>
      </c>
      <c r="AT146" s="137" t="s">
        <v>80</v>
      </c>
      <c r="AU146" s="137" t="s">
        <v>89</v>
      </c>
      <c r="AY146" s="130" t="s">
        <v>135</v>
      </c>
      <c r="BK146" s="138">
        <f>SUM(BK147:BK148)</f>
        <v>0</v>
      </c>
    </row>
    <row r="147" spans="1:65" s="2" customFormat="1" ht="16.5" customHeight="1">
      <c r="A147" s="30"/>
      <c r="B147" s="141"/>
      <c r="C147" s="142" t="s">
        <v>178</v>
      </c>
      <c r="D147" s="142" t="s">
        <v>140</v>
      </c>
      <c r="E147" s="143" t="s">
        <v>488</v>
      </c>
      <c r="F147" s="144" t="s">
        <v>487</v>
      </c>
      <c r="G147" s="145" t="s">
        <v>425</v>
      </c>
      <c r="H147" s="146">
        <v>1</v>
      </c>
      <c r="I147" s="147"/>
      <c r="J147" s="147">
        <f>ROUND(I147*H147,2)</f>
        <v>0</v>
      </c>
      <c r="K147" s="144" t="s">
        <v>144</v>
      </c>
      <c r="L147" s="31"/>
      <c r="M147" s="148" t="s">
        <v>1</v>
      </c>
      <c r="N147" s="149" t="s">
        <v>46</v>
      </c>
      <c r="O147" s="150">
        <v>0</v>
      </c>
      <c r="P147" s="150">
        <f>O147*H147</f>
        <v>0</v>
      </c>
      <c r="Q147" s="150">
        <v>0</v>
      </c>
      <c r="R147" s="150">
        <f>Q147*H147</f>
        <v>0</v>
      </c>
      <c r="S147" s="150">
        <v>0</v>
      </c>
      <c r="T147" s="151">
        <f>S147*H147</f>
        <v>0</v>
      </c>
      <c r="U147" s="30"/>
      <c r="V147" s="30"/>
      <c r="W147" s="30"/>
      <c r="X147" s="30"/>
      <c r="Y147" s="30"/>
      <c r="Z147" s="30"/>
      <c r="AA147" s="30"/>
      <c r="AB147" s="30"/>
      <c r="AC147" s="30"/>
      <c r="AD147" s="30"/>
      <c r="AE147" s="30"/>
      <c r="AR147" s="152" t="s">
        <v>447</v>
      </c>
      <c r="AT147" s="152" t="s">
        <v>140</v>
      </c>
      <c r="AU147" s="152" t="s">
        <v>91</v>
      </c>
      <c r="AY147" s="17" t="s">
        <v>135</v>
      </c>
      <c r="BE147" s="153">
        <f>IF(N147="základní",J147,0)</f>
        <v>0</v>
      </c>
      <c r="BF147" s="153">
        <f>IF(N147="snížená",J147,0)</f>
        <v>0</v>
      </c>
      <c r="BG147" s="153">
        <f>IF(N147="zákl. přenesená",J147,0)</f>
        <v>0</v>
      </c>
      <c r="BH147" s="153">
        <f>IF(N147="sníž. přenesená",J147,0)</f>
        <v>0</v>
      </c>
      <c r="BI147" s="153">
        <f>IF(N147="nulová",J147,0)</f>
        <v>0</v>
      </c>
      <c r="BJ147" s="17" t="s">
        <v>89</v>
      </c>
      <c r="BK147" s="153">
        <f>ROUND(I147*H147,2)</f>
        <v>0</v>
      </c>
      <c r="BL147" s="17" t="s">
        <v>447</v>
      </c>
      <c r="BM147" s="152" t="s">
        <v>489</v>
      </c>
    </row>
    <row r="148" spans="1:65" s="2" customFormat="1" ht="68.25">
      <c r="A148" s="30"/>
      <c r="B148" s="31"/>
      <c r="C148" s="30"/>
      <c r="D148" s="155" t="s">
        <v>231</v>
      </c>
      <c r="E148" s="30"/>
      <c r="F148" s="175" t="s">
        <v>490</v>
      </c>
      <c r="G148" s="30"/>
      <c r="H148" s="30"/>
      <c r="I148" s="30"/>
      <c r="J148" s="30"/>
      <c r="K148" s="30"/>
      <c r="L148" s="31"/>
      <c r="M148" s="191"/>
      <c r="N148" s="192"/>
      <c r="O148" s="193"/>
      <c r="P148" s="193"/>
      <c r="Q148" s="193"/>
      <c r="R148" s="193"/>
      <c r="S148" s="193"/>
      <c r="T148" s="194"/>
      <c r="U148" s="30"/>
      <c r="V148" s="30"/>
      <c r="W148" s="30"/>
      <c r="X148" s="30"/>
      <c r="Y148" s="30"/>
      <c r="Z148" s="30"/>
      <c r="AA148" s="30"/>
      <c r="AB148" s="30"/>
      <c r="AC148" s="30"/>
      <c r="AD148" s="30"/>
      <c r="AE148" s="30"/>
      <c r="AT148" s="17" t="s">
        <v>231</v>
      </c>
      <c r="AU148" s="17" t="s">
        <v>91</v>
      </c>
    </row>
    <row r="149" spans="1:65" s="2" customFormat="1" ht="6.95" customHeight="1">
      <c r="A149" s="30"/>
      <c r="B149" s="45"/>
      <c r="C149" s="46"/>
      <c r="D149" s="46"/>
      <c r="E149" s="46"/>
      <c r="F149" s="46"/>
      <c r="G149" s="46"/>
      <c r="H149" s="46"/>
      <c r="I149" s="46"/>
      <c r="J149" s="46"/>
      <c r="K149" s="46"/>
      <c r="L149" s="31"/>
      <c r="M149" s="30"/>
      <c r="O149" s="30"/>
      <c r="P149" s="30"/>
      <c r="Q149" s="30"/>
      <c r="R149" s="30"/>
      <c r="S149" s="30"/>
      <c r="T149" s="30"/>
      <c r="U149" s="30"/>
      <c r="V149" s="30"/>
      <c r="W149" s="30"/>
      <c r="X149" s="30"/>
      <c r="Y149" s="30"/>
      <c r="Z149" s="30"/>
      <c r="AA149" s="30"/>
      <c r="AB149" s="30"/>
      <c r="AC149" s="30"/>
      <c r="AD149" s="30"/>
      <c r="AE149" s="30"/>
    </row>
  </sheetData>
  <autoFilter ref="C122:K148" xr:uid="{00000000-0009-0000-0000-000003000000}"/>
  <mergeCells count="8">
    <mergeCell ref="E113:H113"/>
    <mergeCell ref="E115:H115"/>
    <mergeCell ref="L2:V2"/>
    <mergeCell ref="E7:H7"/>
    <mergeCell ref="E9:H9"/>
    <mergeCell ref="E27:H27"/>
    <mergeCell ref="E85:H85"/>
    <mergeCell ref="E87:H87"/>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D.1.1 - Architektonicko-s...</vt:lpstr>
      <vt:lpstr>D.1.2 - Elektroinstalace </vt:lpstr>
      <vt:lpstr>VON - Vedlejší a ostatní ...</vt:lpstr>
      <vt:lpstr>'D.1.1 - Architektonicko-s...'!Názvy_tisku</vt:lpstr>
      <vt:lpstr>'D.1.2 - Elektroinstalace '!Názvy_tisku</vt:lpstr>
      <vt:lpstr>'Rekapitulace stavby'!Názvy_tisku</vt:lpstr>
      <vt:lpstr>'VON - Vedlejší a ostatní ...'!Názvy_tisku</vt:lpstr>
      <vt:lpstr>'D.1.1 - Architektonicko-s...'!Oblast_tisku</vt:lpstr>
      <vt:lpstr>'D.1.2 - Elektroinstalace '!Oblast_tisku</vt:lpstr>
      <vt:lpstr>'Rekapitulace stavby'!Oblast_tisku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DESKTOP-4EPUNVH\Moje</dc:creator>
  <cp:lastModifiedBy>Michalík Miroslav</cp:lastModifiedBy>
  <dcterms:created xsi:type="dcterms:W3CDTF">2022-05-04T07:10:19Z</dcterms:created>
  <dcterms:modified xsi:type="dcterms:W3CDTF">2022-05-09T05:25:55Z</dcterms:modified>
</cp:coreProperties>
</file>