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0"/>
  </bookViews>
  <sheets>
    <sheet name="Rekapitulace stavby" sheetId="1" r:id="rId1"/>
    <sheet name="01 - úsek 1" sheetId="2" r:id="rId2"/>
    <sheet name="02 - úsek 2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úsek 1'!$C$126:$K$244</definedName>
    <definedName name="_xlnm.Print_Area" localSheetId="1">'01 - úsek 1'!$C$4:$J$76,'01 - úsek 1'!$C$82:$J$108,'01 - úsek 1'!$C$114:$J$244</definedName>
    <definedName name="_xlnm.Print_Titles" localSheetId="1">'01 - úsek 1'!$126:$126</definedName>
    <definedName name="_xlnm._FilterDatabase" localSheetId="2" hidden="1">'02 - úsek 2'!$C$125:$K$179</definedName>
    <definedName name="_xlnm.Print_Area" localSheetId="2">'02 - úsek 2'!$C$4:$J$76,'02 - úsek 2'!$C$82:$J$107,'02 - úsek 2'!$C$113:$J$179</definedName>
    <definedName name="_xlnm.Print_Titles" localSheetId="2">'02 - úsek 2'!$125:$125</definedName>
    <definedName name="_xlnm.Print_Area" localSheetId="3">'Seznam figur'!$C$4:$G$29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78"/>
  <c r="BH178"/>
  <c r="BG178"/>
  <c r="BF178"/>
  <c r="T178"/>
  <c r="T177"/>
  <c r="R178"/>
  <c r="R177"/>
  <c r="P178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T169"/>
  <c r="R170"/>
  <c r="R169"/>
  <c r="P170"/>
  <c r="P169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29"/>
  <c r="BH129"/>
  <c r="BG129"/>
  <c r="BF129"/>
  <c r="T129"/>
  <c r="T128"/>
  <c r="R129"/>
  <c r="R128"/>
  <c r="P129"/>
  <c r="P128"/>
  <c r="J122"/>
  <c r="F122"/>
  <c r="F120"/>
  <c r="E118"/>
  <c r="J91"/>
  <c r="F91"/>
  <c r="F89"/>
  <c r="E87"/>
  <c r="J24"/>
  <c r="E24"/>
  <c r="J92"/>
  <c r="J23"/>
  <c r="J18"/>
  <c r="E18"/>
  <c r="F123"/>
  <c r="J17"/>
  <c r="J12"/>
  <c r="J120"/>
  <c r="E7"/>
  <c r="E116"/>
  <c i="2" r="J37"/>
  <c r="J36"/>
  <c i="1" r="AY95"/>
  <c i="2" r="J35"/>
  <c i="1" r="AX95"/>
  <c i="2" r="BI243"/>
  <c r="BH243"/>
  <c r="BG243"/>
  <c r="BF243"/>
  <c r="T243"/>
  <c r="T242"/>
  <c r="R243"/>
  <c r="R242"/>
  <c r="P243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T234"/>
  <c r="R235"/>
  <c r="R234"/>
  <c r="P235"/>
  <c r="P234"/>
  <c r="BI231"/>
  <c r="BH231"/>
  <c r="BG231"/>
  <c r="BF231"/>
  <c r="T231"/>
  <c r="T230"/>
  <c r="R231"/>
  <c r="R230"/>
  <c r="P231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124"/>
  <c r="J23"/>
  <c r="J18"/>
  <c r="E18"/>
  <c r="F124"/>
  <c r="J17"/>
  <c r="J12"/>
  <c r="J89"/>
  <c r="E7"/>
  <c r="E117"/>
  <c i="1" r="L90"/>
  <c r="AM90"/>
  <c r="AM89"/>
  <c r="L89"/>
  <c r="AM87"/>
  <c r="L87"/>
  <c r="L85"/>
  <c r="L84"/>
  <c i="2" r="J243"/>
  <c r="BK231"/>
  <c r="J224"/>
  <c r="J218"/>
  <c r="BK213"/>
  <c r="BK206"/>
  <c r="J199"/>
  <c r="J187"/>
  <c r="BK160"/>
  <c r="J238"/>
  <c r="J202"/>
  <c r="J193"/>
  <c r="J184"/>
  <c r="BK167"/>
  <c r="BK135"/>
  <c r="J170"/>
  <c r="J146"/>
  <c r="J143"/>
  <c i="3" r="BK178"/>
  <c r="BK158"/>
  <c r="BK143"/>
  <c r="BK173"/>
  <c r="BK152"/>
  <c r="J178"/>
  <c r="J163"/>
  <c r="BK135"/>
  <c i="2" r="BK243"/>
  <c r="BK238"/>
  <c r="BK227"/>
  <c r="BK221"/>
  <c r="BK216"/>
  <c r="J213"/>
  <c r="BK204"/>
  <c r="BK193"/>
  <c r="J163"/>
  <c r="J130"/>
  <c r="J204"/>
  <c r="BK196"/>
  <c r="BK187"/>
  <c r="BK175"/>
  <c r="J151"/>
  <c r="BK178"/>
  <c r="J160"/>
  <c r="BK157"/>
  <c i="3" r="J175"/>
  <c r="J160"/>
  <c r="J158"/>
  <c r="J135"/>
  <c r="BK166"/>
  <c r="BK129"/>
  <c r="BK170"/>
  <c r="BK146"/>
  <c i="2" r="J240"/>
  <c r="J231"/>
  <c r="BK224"/>
  <c r="BK218"/>
  <c r="BK211"/>
  <c r="BK202"/>
  <c r="BK191"/>
  <c r="BK170"/>
  <c r="J140"/>
  <c r="BK235"/>
  <c r="BK199"/>
  <c r="J191"/>
  <c r="J157"/>
  <c r="BK143"/>
  <c r="J175"/>
  <c r="BK151"/>
  <c r="BK140"/>
  <c i="3" r="J166"/>
  <c r="J143"/>
  <c r="J155"/>
  <c r="J129"/>
  <c r="J170"/>
  <c r="J146"/>
  <c r="J173"/>
  <c r="J152"/>
  <c i="2" r="BK240"/>
  <c r="J235"/>
  <c r="J227"/>
  <c r="J221"/>
  <c r="J216"/>
  <c r="J211"/>
  <c r="J206"/>
  <c r="J196"/>
  <c r="J167"/>
  <c i="1" r="AS94"/>
  <c i="2" r="J178"/>
  <c r="BK146"/>
  <c r="BK184"/>
  <c r="BK163"/>
  <c r="BK130"/>
  <c r="J135"/>
  <c i="3" r="BK163"/>
  <c r="BK160"/>
  <c r="BK138"/>
  <c r="BK155"/>
  <c r="BK175"/>
  <c r="J138"/>
  <c i="2" l="1" r="P129"/>
  <c r="P166"/>
  <c r="R183"/>
  <c r="R190"/>
  <c r="T215"/>
  <c r="BK237"/>
  <c r="J237"/>
  <c r="J106"/>
  <c i="3" r="T134"/>
  <c r="T127"/>
  <c r="R151"/>
  <c r="R157"/>
  <c i="2" r="T129"/>
  <c r="T166"/>
  <c r="T183"/>
  <c r="T190"/>
  <c r="P215"/>
  <c r="P237"/>
  <c r="P233"/>
  <c i="3" r="P134"/>
  <c r="P127"/>
  <c r="P151"/>
  <c r="P157"/>
  <c r="BK172"/>
  <c r="J172"/>
  <c r="J105"/>
  <c i="2" r="BK129"/>
  <c r="J129"/>
  <c r="J98"/>
  <c r="BK166"/>
  <c r="J166"/>
  <c r="J99"/>
  <c r="BK183"/>
  <c r="J183"/>
  <c r="J100"/>
  <c r="P190"/>
  <c r="BK215"/>
  <c r="J215"/>
  <c r="J102"/>
  <c r="R237"/>
  <c r="R233"/>
  <c i="3" r="BK134"/>
  <c r="J134"/>
  <c r="J99"/>
  <c r="BK151"/>
  <c r="J151"/>
  <c r="J100"/>
  <c r="T151"/>
  <c r="T157"/>
  <c r="R172"/>
  <c r="R168"/>
  <c i="2" r="R129"/>
  <c r="R128"/>
  <c r="R166"/>
  <c r="P183"/>
  <c r="BK190"/>
  <c r="J190"/>
  <c r="J101"/>
  <c r="R215"/>
  <c r="T237"/>
  <c r="T233"/>
  <c i="3" r="R134"/>
  <c r="R127"/>
  <c r="R126"/>
  <c r="BK157"/>
  <c r="J157"/>
  <c r="J101"/>
  <c r="P172"/>
  <c r="P168"/>
  <c r="T172"/>
  <c r="T168"/>
  <c i="2" r="BK242"/>
  <c r="J242"/>
  <c r="J107"/>
  <c i="3" r="BK128"/>
  <c r="BK169"/>
  <c r="BK168"/>
  <c r="J168"/>
  <c r="J103"/>
  <c r="BK177"/>
  <c r="J177"/>
  <c r="J106"/>
  <c i="2" r="BK230"/>
  <c r="J230"/>
  <c r="J103"/>
  <c r="BK234"/>
  <c r="J234"/>
  <c r="J105"/>
  <c i="3" r="BK165"/>
  <c r="J165"/>
  <c r="J102"/>
  <c r="J89"/>
  <c r="J123"/>
  <c r="BE143"/>
  <c r="BE152"/>
  <c r="BE163"/>
  <c r="BE166"/>
  <c r="E85"/>
  <c r="F92"/>
  <c r="BE138"/>
  <c r="BE160"/>
  <c r="BE175"/>
  <c r="BE146"/>
  <c r="BE158"/>
  <c r="BE170"/>
  <c r="BE173"/>
  <c r="BE178"/>
  <c r="BE129"/>
  <c r="BE135"/>
  <c r="BE155"/>
  <c i="2" r="J121"/>
  <c r="BE130"/>
  <c r="BE143"/>
  <c r="BE151"/>
  <c r="BE163"/>
  <c r="E85"/>
  <c r="BE160"/>
  <c r="BE167"/>
  <c r="BE175"/>
  <c r="BE178"/>
  <c r="BE193"/>
  <c r="BE196"/>
  <c r="J92"/>
  <c r="BE170"/>
  <c r="BE184"/>
  <c r="BE199"/>
  <c r="F92"/>
  <c r="BE135"/>
  <c r="BE140"/>
  <c r="BE146"/>
  <c r="BE157"/>
  <c r="BE187"/>
  <c r="BE191"/>
  <c r="BE202"/>
  <c r="BE204"/>
  <c r="BE206"/>
  <c r="BE211"/>
  <c r="BE213"/>
  <c r="BE216"/>
  <c r="BE218"/>
  <c r="BE221"/>
  <c r="BE224"/>
  <c r="BE227"/>
  <c r="BE231"/>
  <c r="BE235"/>
  <c r="BE238"/>
  <c r="BE240"/>
  <c r="BE243"/>
  <c r="J34"/>
  <c i="1" r="AW95"/>
  <c i="3" r="F34"/>
  <c i="1" r="BA96"/>
  <c i="2" r="F34"/>
  <c i="1" r="BA95"/>
  <c i="2" r="F37"/>
  <c i="1" r="BD95"/>
  <c i="2" r="F35"/>
  <c i="1" r="BB95"/>
  <c i="3" r="J34"/>
  <c i="1" r="AW96"/>
  <c i="3" r="F36"/>
  <c i="1" r="BC96"/>
  <c i="2" r="F36"/>
  <c i="1" r="BC95"/>
  <c i="3" r="F37"/>
  <c i="1" r="BD96"/>
  <c i="3" r="F35"/>
  <c i="1" r="BB96"/>
  <c i="3" l="1" r="P126"/>
  <c i="1" r="AU96"/>
  <c i="3" r="T126"/>
  <c r="BK127"/>
  <c r="BK126"/>
  <c r="J126"/>
  <c r="J96"/>
  <c i="2" r="R127"/>
  <c r="T128"/>
  <c r="T127"/>
  <c r="P128"/>
  <c r="P127"/>
  <c i="1" r="AU95"/>
  <c i="2" r="BK128"/>
  <c r="J128"/>
  <c r="J97"/>
  <c r="BK233"/>
  <c r="J233"/>
  <c r="J104"/>
  <c i="3" r="J128"/>
  <c r="J98"/>
  <c r="J169"/>
  <c r="J104"/>
  <c i="2" r="F33"/>
  <c i="1" r="AZ95"/>
  <c i="2" r="J33"/>
  <c i="1" r="AV95"/>
  <c r="AT95"/>
  <c r="BB94"/>
  <c r="AX94"/>
  <c r="BC94"/>
  <c r="AY94"/>
  <c i="3" r="J33"/>
  <c i="1" r="AV96"/>
  <c r="AT96"/>
  <c r="BA94"/>
  <c r="AW94"/>
  <c r="AK30"/>
  <c r="BD94"/>
  <c r="W33"/>
  <c i="3" r="F33"/>
  <c i="1" r="AZ96"/>
  <c i="2" l="1" r="BK127"/>
  <c r="J127"/>
  <c r="J96"/>
  <c i="3" r="J127"/>
  <c r="J97"/>
  <c i="1" r="AU94"/>
  <c i="3" r="J30"/>
  <c i="1" r="AG96"/>
  <c r="W31"/>
  <c r="W32"/>
  <c r="AZ94"/>
  <c r="W29"/>
  <c r="W30"/>
  <c i="3" l="1" r="J39"/>
  <c i="1" r="AN96"/>
  <c r="AV94"/>
  <c r="AK29"/>
  <c i="2" r="J30"/>
  <c i="1" r="AG95"/>
  <c r="AG94"/>
  <c r="AK26"/>
  <c i="2" l="1" r="J39"/>
  <c i="1" r="AN95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<sst xmlns="http://schemas.openxmlformats.org/spreadsheetml/2006/main">
  <si>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</si>
  <si>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</si>
  <si>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</si>
  <si>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</si>
  <si>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</si>
  <si>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{fccf122b-6871-41e1-b1c0-b3d4bc029b1d}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</si>
  <si>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</si>
  <si>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</si>
  <si>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</si>
  <si>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</si>
  <si>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</si>
  <si>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</si>
  <si>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</si>
  <si>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</si>
  <si>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2022/05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</si>
  <si>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</si>
  <si>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</si>
  <si>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Kyjov - oprava povrchu komunikace ul. Za Humny</t>
  </si>
  <si>
    <t>KSO:</t>
  </si>
  <si>
    <t>CC-CZ:</t>
  </si>
  <si>
    <t>Místo:</t>
  </si>
  <si>
    <t>Kyjov - Boršov</t>
  </si>
  <si>
    <t>Datum:</t>
  </si>
  <si>
    <t>5. 5. 2022</t>
  </si>
  <si>
    <t>Zadavatel:</t>
  </si>
  <si>
    <t>IČ:</t>
  </si>
  <si>
    <t>Město Kyjov</t>
  </si>
  <si>
    <t>DIČ:</t>
  </si>
  <si>
    <t>Uchazeč:</t>
  </si>
  <si>
    <t>Vyplň údaj</t>
  </si>
  <si>
    <t>Projektant:</t>
  </si>
  <si>
    <t>Projekce DS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</si>
  <si>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</si>
  <si>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</si>
  <si>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</si>
  <si>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</si>
  <si>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</si>
  <si>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</si>
  <si>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</si>
  <si>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</si>
  <si>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</si>
  <si>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</si>
  <si>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</si>
  <si>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</si>
  <si>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</si>
  <si>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</si>
  <si>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</si>
  <si>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</si>
  <si>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</si>
  <si>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</si>
  <si>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</si>
  <si>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</si>
  <si>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</si>
  <si>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</si>
  <si>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</si>
  <si>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</si>
  <si>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</si>
  <si>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</si>
  <si>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</si>
  <si>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</si>
  <si>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</si>
  <si>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</si>
  <si>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</si>
  <si>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</si>
  <si>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</si>
  <si>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</si>
  <si>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</si>
  <si>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</si>
  <si>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</si>
  <si>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</si>
  <si>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</si>
  <si>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</si>
  <si>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</si>
  <si>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</si>
  <si>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</si>
  <si>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</si>
  <si>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</si>
  <si>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</si>
  <si>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</si>
  <si>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</si>
  <si>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</si>
  <si>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</si>
  <si>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úsek 1</t>
  </si>
  <si>
    <t>STA</t>
  </si>
  <si>
    <t>1</t>
  </si>
  <si>
    <t>{2d41d4c2-8237-4c62-b2d1-454960ffea87}</t>
  </si>
  <si>
    <t>2</t>
  </si>
  <si>
    <t>02</t>
  </si>
  <si>
    <t>úsek 2</t>
  </si>
  <si>
    <t>{646e4455-26fd-4e6f-b1af-15f72c697b2f}</t>
  </si>
  <si>
    <t>odkopávka</t>
  </si>
  <si>
    <t>3,2</t>
  </si>
  <si>
    <t>zásyp</t>
  </si>
  <si>
    <t>zásyp za obrubou</t>
  </si>
  <si>
    <t>1,6</t>
  </si>
  <si>
    <t>KRYCÍ LIST SOUPISU PRACÍ</t>
  </si>
  <si>
    <t>Objekt:</t>
  </si>
  <si>
    <t>01 - úsek 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</si>
  <si>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</si>
  <si>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</si>
  <si>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</si>
  <si>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</si>
  <si>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</si>
  <si>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</si>
  <si>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</si>
  <si>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</si>
  <si>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</si>
  <si>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</si>
  <si>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</si>
  <si>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</si>
  <si>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</si>
  <si>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</si>
  <si>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</si>
  <si>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</si>
  <si>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</si>
  <si>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</si>
  <si>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</si>
  <si>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</si>
  <si>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</si>
  <si>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</si>
  <si>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</si>
  <si>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</si>
  <si>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</si>
  <si>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</si>
  <si>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</si>
  <si>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</si>
  <si>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</si>
  <si>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</si>
  <si>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</si>
  <si>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</si>
  <si>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</si>
  <si>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</si>
  <si>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113107141</t>
  </si>
  <si>
    <t>Odstranění podkladu živičného tl 50 mm ručně</t>
  </si>
  <si>
    <t>m2</t>
  </si>
  <si>
    <t>4</t>
  </si>
  <si>
    <t>160616259</t>
  </si>
  <si>
    <t>PP</t>
  </si>
  <si>
    <t>Odstranění podkladů nebo krytů ručně s přemístěním hmot na skládku na vzdálenost do 3 m nebo s naložením na dopravní prostředek živičných, o tl. vrstvy do 50 mm</t>
  </si>
  <si>
    <t>VV</t>
  </si>
  <si>
    <t>"okolo šachty" 3*(1*1)</t>
  </si>
  <si>
    <t xml:space="preserve">"okolo šoupěte" 1*(0,5*0,5) </t>
  </si>
  <si>
    <t>Součet</t>
  </si>
  <si>
    <t>113154253</t>
  </si>
  <si>
    <t>Frézování živičného krytu tl 50 mm pruh š přes 0,5 do 1 m pl přes 500 do 1000 m2 s překážkami v trase</t>
  </si>
  <si>
    <t>453097249</t>
  </si>
  <si>
    <t xml:space="preserve">Frézování živičného podkladu nebo krytu  s naložením na dopravní prostředek plochy přes 500 do 1 000 m2 s překážkami v trase pruhu šířky do 1 m, tloušťky vrstvy 50 mm</t>
  </si>
  <si>
    <t>"obrusná vrstva" 833,9</t>
  </si>
  <si>
    <t>"lokální poruchy podkladní vrstvy" 833,9*0,15</t>
  </si>
  <si>
    <t>3</t>
  </si>
  <si>
    <t>113202111</t>
  </si>
  <si>
    <t>Vytrhání přídlažby</t>
  </si>
  <si>
    <t>m</t>
  </si>
  <si>
    <t>-1268890880</t>
  </si>
  <si>
    <t xml:space="preserve">Vytrhání obrub  s vybouráním lože, s přemístěním hmot na skládku na vzdálenost do 3 m nebo s naložením na dopravní prostředek z krajníků nebo obrubníků stojatých</t>
  </si>
  <si>
    <t>20</t>
  </si>
  <si>
    <t>122211101</t>
  </si>
  <si>
    <t>Odkopávky a prokopávky v hornině třídy těžitelnosti I, skupiny 3 ručně</t>
  </si>
  <si>
    <t>m3</t>
  </si>
  <si>
    <t>-608583955</t>
  </si>
  <si>
    <t>Odkopávky a prokopávky ručně zapažené i nezapažené v hornině třídy těžitelnosti I skupiny 3</t>
  </si>
  <si>
    <t>"pro novou obrubu" 20*0,16</t>
  </si>
  <si>
    <t>5</t>
  </si>
  <si>
    <t>162751117</t>
  </si>
  <si>
    <t>Vodorovné přemístění přes 9 000 do 10000 m výkopku/sypaniny z horniny třídy těžitelnosti I skupiny 1 až 3</t>
  </si>
  <si>
    <t>1270431899</t>
  </si>
  <si>
    <t>Vodorovné přemístění výkopku nebo sypaniny po suchu na obvyklém dopravním prostředku, bez naložení výkopku, avšak se složením bez rozhrnutí z horniny třídy těžitelnosti I skupiny 1 až 3 na vzdálenost přes 9 000 do 10 000 m - recyklační centrum Stavební firmy PLUS s.r.o. Hodonín, 20 km</t>
  </si>
  <si>
    <t>-zásyp</t>
  </si>
  <si>
    <t>6</t>
  </si>
  <si>
    <t>162751119</t>
  </si>
  <si>
    <t>Příplatek k vodorovnému přemístění výkopku/sypaniny z horniny třídy těžitelnosti I skupiny 1 až 3 ZKD 1000 m přes 10000 m</t>
  </si>
  <si>
    <t>195210073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</si>
  <si>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</si>
  <si>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1,6*10 'Přepočtené koeficientem množství</t>
  </si>
  <si>
    <t>7</t>
  </si>
  <si>
    <t>174251101</t>
  </si>
  <si>
    <t>Zásyp jam, šachet rýh nebo kolem objektů sypaninou bez zhutnění</t>
  </si>
  <si>
    <t>2104158645</t>
  </si>
  <si>
    <t>Zásyp sypaninou z jakékoliv horniny strojně s uložením výkopku ve vrstvách bez zhutnění jam, šachet, rýh nebo kolem objektů v těchto vykopávkách</t>
  </si>
  <si>
    <t>"za novou obubou" 20*0,08</t>
  </si>
  <si>
    <t>8</t>
  </si>
  <si>
    <t>181411131</t>
  </si>
  <si>
    <t>Založení parkového trávníku výsevem pl do 1000 m2 v rovině a ve svahu do 1:5</t>
  </si>
  <si>
    <t>608773353</t>
  </si>
  <si>
    <t>Založení trávníku na půdě předem připravené plochy do 1000 m2 výsevem včetně utažení parkového v rovině nebo na svahu do 1:5</t>
  </si>
  <si>
    <t>20*0,5</t>
  </si>
  <si>
    <t>9</t>
  </si>
  <si>
    <t>M</t>
  </si>
  <si>
    <t>00572410</t>
  </si>
  <si>
    <t>osivo směs travní parková</t>
  </si>
  <si>
    <t>kg</t>
  </si>
  <si>
    <t>-745877952</t>
  </si>
  <si>
    <t>10*0,03 'Přepočtené koeficientem množství</t>
  </si>
  <si>
    <t>Komunikace pozemní</t>
  </si>
  <si>
    <t>10</t>
  </si>
  <si>
    <t>565135101</t>
  </si>
  <si>
    <t>Asfaltový beton vrstva podkladní ACP 16 (obalované kamenivo OKS) tl 50 mm š do 1,5 m</t>
  </si>
  <si>
    <t>1080456523</t>
  </si>
  <si>
    <t xml:space="preserve">Asfaltový beton vrstva podkladní ACP 16 (obalované kamenivo střednězrnné - OKS)  s rozprostřením a zhutněním v pruhu šířky do 1,5 m, po zhutnění tl. 50 mm</t>
  </si>
  <si>
    <t>11</t>
  </si>
  <si>
    <t>573231111</t>
  </si>
  <si>
    <t>Postřik živičný spojovací ze silniční emulze v množství 0,70 kg/m2</t>
  </si>
  <si>
    <t>-516241572</t>
  </si>
  <si>
    <t>Postřik spojovací PS bez posypu kamenivem ze silniční emulze, v množství 0,70 kg/m2</t>
  </si>
  <si>
    <t>12</t>
  </si>
  <si>
    <t>577144111</t>
  </si>
  <si>
    <t>Asfaltový beton vrstva obrusná ACO 11 (ABS) tř. I tl 50 mm š do 3 m z nemodifikovaného asfaltu</t>
  </si>
  <si>
    <t>-2133495162</t>
  </si>
  <si>
    <t xml:space="preserve">Asfaltový beton vrstva obrusná ACO 11 (ABS)  s rozprostřením a se zhutněním z nemodifikovaného asfaltu v pruhu šířky do 3 m tř. I, po zhutnění tl. 50 mm</t>
  </si>
  <si>
    <t>13</t>
  </si>
  <si>
    <t>599141111</t>
  </si>
  <si>
    <t>Vyplnění spár mezi silničními dílci živičnou zálivkou</t>
  </si>
  <si>
    <t>1890901323</t>
  </si>
  <si>
    <t xml:space="preserve">Vyplnění spár mezi silničními dílci jakékoliv tloušťky  živičnou zálivkou</t>
  </si>
  <si>
    <t>"v napojení na původní kryt" 28,9+5,5+16,9</t>
  </si>
  <si>
    <t>"napojení na úsek 2" 17,1</t>
  </si>
  <si>
    <t>Trubní vedení</t>
  </si>
  <si>
    <t>14</t>
  </si>
  <si>
    <t>899331111</t>
  </si>
  <si>
    <t>Výšková úprava poklopu</t>
  </si>
  <si>
    <t>kus</t>
  </si>
  <si>
    <t>621758645</t>
  </si>
  <si>
    <t>"poklop šachty" 3</t>
  </si>
  <si>
    <t>899431111</t>
  </si>
  <si>
    <t>Výšková úprava krycího hrnce, šoupěte nebo hydrantu</t>
  </si>
  <si>
    <t>1467694354</t>
  </si>
  <si>
    <t>Výšková úprava krycího hrnce, šoupěte nebo hydrantu bez úpravy armatur</t>
  </si>
  <si>
    <t>"šoupě" 1</t>
  </si>
  <si>
    <t>Ostatní konstrukce a práce, bourání</t>
  </si>
  <si>
    <t>16</t>
  </si>
  <si>
    <t>916131213</t>
  </si>
  <si>
    <t>Osazení silničního obrubníku betonového stojatého s boční opěrou do lože z betonu prostého</t>
  </si>
  <si>
    <t>1434346341</t>
  </si>
  <si>
    <t>Osazení silničního obrubníku betonového se zřízením lože, s vyplněním a zatřením spár cementovou maltou stojatého s boční opěrou z betonu prostého, do lože z betonu prostého</t>
  </si>
  <si>
    <t>17</t>
  </si>
  <si>
    <t>59217030</t>
  </si>
  <si>
    <t>obrubník betonový silniční přechodový 1000x150x150-250mm</t>
  </si>
  <si>
    <t>-1086695310</t>
  </si>
  <si>
    <t>"1xL, 1xP" 1+1</t>
  </si>
  <si>
    <t>18</t>
  </si>
  <si>
    <t>59217029</t>
  </si>
  <si>
    <t>obrubník betonový silniční nájezdový 1000x150x150mm</t>
  </si>
  <si>
    <t>-1414534330</t>
  </si>
  <si>
    <t>"u chodníku" 2,5</t>
  </si>
  <si>
    <t>19</t>
  </si>
  <si>
    <t>59217031</t>
  </si>
  <si>
    <t>obrubník betonový silniční 1000x150x250mm</t>
  </si>
  <si>
    <t>-1507103788</t>
  </si>
  <si>
    <t>15,5</t>
  </si>
  <si>
    <t>916132113</t>
  </si>
  <si>
    <t>Osazení obruby z betonové přídlažby s boční opěrou do lože z betonu prostého</t>
  </si>
  <si>
    <t>-338661086</t>
  </si>
  <si>
    <t>Osazení silniční obruby z betonové přídlažby (krajníků) s ložem tl. přes 50 do 100 mm, s vyplněním a zatřením spár cementovou maltou šířky do 250 mm s boční opěrou z betonu prostého, do lože z betonu prostého</t>
  </si>
  <si>
    <t>59218001</t>
  </si>
  <si>
    <t>krajník betonový silniční 500x250x80mm</t>
  </si>
  <si>
    <t>-1324414844</t>
  </si>
  <si>
    <t>22</t>
  </si>
  <si>
    <t>919735111</t>
  </si>
  <si>
    <t>Řezání stávajícího živičného krytu hl do 50 mm</t>
  </si>
  <si>
    <t>1433161291</t>
  </si>
  <si>
    <t xml:space="preserve">Řezání stávajícího živičného krytu nebo podkladu  hloubky do 50 mm</t>
  </si>
  <si>
    <t>23</t>
  </si>
  <si>
    <t>938909311</t>
  </si>
  <si>
    <t>Čištění vozovek metením strojně podkladu nebo krytu betonového nebo živičného</t>
  </si>
  <si>
    <t>289965399</t>
  </si>
  <si>
    <t>Čištění vozovek metením bláta, prachu nebo hlinitého nánosu s odklizením na hromady na vzdálenost do 20 m nebo naložením na dopravní prostředek strojně povrchu podkladu nebo krytu betonového nebo živičného</t>
  </si>
  <si>
    <t>24</t>
  </si>
  <si>
    <t>939326113</t>
  </si>
  <si>
    <t>Kanalizační vpusť obrubníková s mříží</t>
  </si>
  <si>
    <t>1602964911</t>
  </si>
  <si>
    <t>Dodávka a montáž kanalizační vpusť obrubníková, z betonu prostého tř. C 16/20 s mříží, včetně veškerého materiálu, zemních prací a napojení na kanalizaci</t>
  </si>
  <si>
    <t>997</t>
  </si>
  <si>
    <t>Přesun sutě</t>
  </si>
  <si>
    <t>25</t>
  </si>
  <si>
    <t>997221551</t>
  </si>
  <si>
    <t>Vodorovná doprava suti a vybouraných hmot do 1 km</t>
  </si>
  <si>
    <t>t</t>
  </si>
  <si>
    <t>320992359</t>
  </si>
  <si>
    <t>Vodorovná doprava suti a vybouraných hmot bez naložení, ale se složením a s hrubým urovnáním, na vzdálenost do 1 km - recyklační centrum Stavební firmy PLUS s.r.o. Hodonín, 20 km</t>
  </si>
  <si>
    <t>26</t>
  </si>
  <si>
    <t>997221559</t>
  </si>
  <si>
    <t>Příplatek ZKD 1 km u vodorovné dopravy suti a vybouraných hmot</t>
  </si>
  <si>
    <t>1927279575</t>
  </si>
  <si>
    <t>Vodorovná doprava suti a vybouraných hmot bez naložení, ale se složením a s hrubým urovnáním Příplatek k ceně za každý další i započatý 1 km přes 1 km</t>
  </si>
  <si>
    <t>115,119*19 'Přepočtené koeficientem množství</t>
  </si>
  <si>
    <t>27</t>
  </si>
  <si>
    <t>997221861</t>
  </si>
  <si>
    <t>Poplatek za uložení stavebního odpadu na recyklační skládce (skládkovné) z prostého betonu pod kódem 17 01 01</t>
  </si>
  <si>
    <t>1669932530</t>
  </si>
  <si>
    <t>Poplatek za uložení stavebního odpadu na recyklační skládce (skládkovné) z prostého betonu zatříděného do Katalogu odpadů pod kódem 17 01 01</t>
  </si>
  <si>
    <t>4,1+0,417</t>
  </si>
  <si>
    <t>28</t>
  </si>
  <si>
    <t>997221873</t>
  </si>
  <si>
    <t>Poplatek za uložení stavebního odpadu na recyklační skládce (skládkovné) zeminy a kamení zatříděného do Katalogu odpadů pod kódem 17 05 04</t>
  </si>
  <si>
    <t>-1682105270</t>
  </si>
  <si>
    <t>(odkopávka-zásyp)*1,8</t>
  </si>
  <si>
    <t>29</t>
  </si>
  <si>
    <t>997221875</t>
  </si>
  <si>
    <t>Poplatek za uložení stavebního odpadu na recyklační skládce (skládkovné) asfaltového bez obsahu dehtu zatříděného do Katalogu odpadů pod kódem 17 03 02</t>
  </si>
  <si>
    <t>1973314807</t>
  </si>
  <si>
    <t>0,319+110,283</t>
  </si>
  <si>
    <t>998</t>
  </si>
  <si>
    <t>Přesun hmot</t>
  </si>
  <si>
    <t>30</t>
  </si>
  <si>
    <t>998225111</t>
  </si>
  <si>
    <t>Přesun hmot pro pozemní komunikace s krytem živičným</t>
  </si>
  <si>
    <t>-1600641759</t>
  </si>
  <si>
    <t xml:space="preserve">Přesun hmot pro komunikace s krytem z kameniva, monolitickým betonovým nebo živičným  dopravní vzdálenost do 200 m jakékoliv délky objektu</t>
  </si>
  <si>
    <t>VRN</t>
  </si>
  <si>
    <t>Vedlejší rozpočtové náklady</t>
  </si>
  <si>
    <t>VRN1</t>
  </si>
  <si>
    <t>Průzkumné, geodetické a projektové práce</t>
  </si>
  <si>
    <t>31</t>
  </si>
  <si>
    <t>012103000</t>
  </si>
  <si>
    <t>Geodetické práce před výstavbou - vytyčení inž. sítí a stavby</t>
  </si>
  <si>
    <t>…</t>
  </si>
  <si>
    <t>1024</t>
  </si>
  <si>
    <t>1969377877</t>
  </si>
  <si>
    <t>Geodetické práce před výstavbou - vytyčení inž. sítí</t>
  </si>
  <si>
    <t>VRN3</t>
  </si>
  <si>
    <t>Zařízení staveniště</t>
  </si>
  <si>
    <t>32</t>
  </si>
  <si>
    <t>030001000</t>
  </si>
  <si>
    <t>-381303204</t>
  </si>
  <si>
    <t>33</t>
  </si>
  <si>
    <t>034303000</t>
  </si>
  <si>
    <t>Dopravní značení na staveništi</t>
  </si>
  <si>
    <t>712721754</t>
  </si>
  <si>
    <t>VRN4</t>
  </si>
  <si>
    <t>Inženýrská činnost</t>
  </si>
  <si>
    <t>34</t>
  </si>
  <si>
    <t>043103000</t>
  </si>
  <si>
    <t>Zkoušky bez rozlišení</t>
  </si>
  <si>
    <t>1403278709</t>
  </si>
  <si>
    <t>02 - úsek 2</t>
  </si>
  <si>
    <t>113154113</t>
  </si>
  <si>
    <t>Frézování živičného krytu tl 50 mm pruh š 0,5 m pl do 500 m2 bez překážek v trase</t>
  </si>
  <si>
    <t xml:space="preserve">Frézování živičného podkladu nebo krytu  s naložením na dopravní prostředek plochy do 500 m2 bez překážek v trase pruhu šířky do 0,5 m, tloušťky vrstvy 50 mm</t>
  </si>
  <si>
    <t>"obrusná vrstva" 263</t>
  </si>
  <si>
    <t>"lokální poruchy podkladní vrstvy" 263*0,15</t>
  </si>
  <si>
    <t>"v napojení na původní kryt" 12,4</t>
  </si>
  <si>
    <t>"napojení na úsek 1" 17,1</t>
  </si>
  <si>
    <t>34,913*19 'Přepočtené koeficientem množství</t>
  </si>
  <si>
    <t>SEZNAM FIGUR</t>
  </si>
  <si>
    <t>Výměra</t>
  </si>
  <si>
    <t xml:space="preserve"> 01</t>
  </si>
  <si>
    <t>Použití figury:</t>
  </si>
  <si>
    <t xml:space="preserve"> 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</si>
</sst>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2022/05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Kyjov - oprava povrchu komunikace ul. Za Humny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Kyjov - Boršov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5. 5. 2022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Kyjov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Projekce DS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úsek 1'!J30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'01 - úsek 1'!P127</f>
        <v>0</v>
      </c>
      <c r="AV95" s="127">
        <f>'01 - úsek 1'!J33</f>
        <v>0</v>
      </c>
      <c r="AW95" s="127">
        <f>'01 - úsek 1'!J34</f>
        <v>0</v>
      </c>
      <c r="AX95" s="127">
        <f>'01 - úsek 1'!J35</f>
        <v>0</v>
      </c>
      <c r="AY95" s="127">
        <f>'01 - úsek 1'!J36</f>
        <v>0</v>
      </c>
      <c r="AZ95" s="127">
        <f>'01 - úsek 1'!F33</f>
        <v>0</v>
      </c>
      <c r="BA95" s="127">
        <f>'01 - úsek 1'!F34</f>
        <v>0</v>
      </c>
      <c r="BB95" s="127">
        <f>'01 - úsek 1'!F35</f>
        <v>0</v>
      </c>
      <c r="BC95" s="127">
        <f>'01 - úsek 1'!F36</f>
        <v>0</v>
      </c>
      <c r="BD95" s="129">
        <f>'01 - úsek 1'!F37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16.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úsek 2'!J30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31">
        <v>0</v>
      </c>
      <c r="AT96" s="132">
        <f>ROUND(SUM(AV96:AW96),2)</f>
        <v>0</v>
      </c>
      <c r="AU96" s="133">
        <f>'02 - úsek 2'!P126</f>
        <v>0</v>
      </c>
      <c r="AV96" s="132">
        <f>'02 - úsek 2'!J33</f>
        <v>0</v>
      </c>
      <c r="AW96" s="132">
        <f>'02 - úsek 2'!J34</f>
        <v>0</v>
      </c>
      <c r="AX96" s="132">
        <f>'02 - úsek 2'!J35</f>
        <v>0</v>
      </c>
      <c r="AY96" s="132">
        <f>'02 - úsek 2'!J36</f>
        <v>0</v>
      </c>
      <c r="AZ96" s="132">
        <f>'02 - úsek 2'!F33</f>
        <v>0</v>
      </c>
      <c r="BA96" s="132">
        <f>'02 - úsek 2'!F34</f>
        <v>0</v>
      </c>
      <c r="BB96" s="132">
        <f>'02 - úsek 2'!F35</f>
        <v>0</v>
      </c>
      <c r="BC96" s="132">
        <f>'02 - úsek 2'!F36</f>
        <v>0</v>
      </c>
      <c r="BD96" s="134">
        <f>'02 - úsek 2'!F37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ds7d2gIQqoTalAhe+u1g6fmyBRD0o3aKiQ0xigaQcuhoOEaiipj/28tnWSBR6kJYUFWXIlNCFgWdqOvr1eUlrw==" hashValue="OlnC4IhbTnGAUh/hZSCgorMJoaq8BG4nhJZUn6FPwHeuvegrUxfHau63o3d0li4x66ipPbxd+Oj1R8F+8NF1hA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úsek 1'!C2" display="/"/>
    <hyperlink ref="A96" location="'02 - úsek 2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  <c r="AZ2" s="135" t="s">
        <v>90</v>
      </c>
      <c r="BA2" s="135" t="s">
        <v>90</v>
      </c>
      <c r="BB2" s="135" t="s">
        <v>1</v>
      </c>
      <c r="BC2" s="135" t="s">
        <v>91</v>
      </c>
      <c r="BD2" s="135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86</v>
      </c>
      <c r="AZ3" s="135" t="s">
        <v>92</v>
      </c>
      <c r="BA3" s="135" t="s">
        <v>93</v>
      </c>
      <c r="BB3" s="135" t="s">
        <v>1</v>
      </c>
      <c r="BC3" s="135" t="s">
        <v>94</v>
      </c>
      <c r="BD3" s="135" t="s">
        <v>86</v>
      </c>
    </row>
    <row r="4" s="1" customFormat="1" ht="24.96" customHeight="1">
      <c r="B4" s="19"/>
      <c r="D4" s="138" t="s">
        <v>95</v>
      </c>
      <c r="L4" s="19"/>
      <c r="M4" s="13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0" t="s">
        <v>16</v>
      </c>
      <c r="L6" s="19"/>
    </row>
    <row r="7" s="1" customFormat="1" ht="16.5" customHeight="1">
      <c r="B7" s="19"/>
      <c r="E7" s="141" t="str">
        <f>'Rekapitulace stavby'!K6</f>
        <v>Kyjov - oprava povrchu komunikace ul. Za Humny</v>
      </c>
      <c r="F7" s="140"/>
      <c r="G7" s="140"/>
      <c r="H7" s="140"/>
      <c r="L7" s="19"/>
    </row>
    <row r="8" s="2" customFormat="1" ht="12" customHeight="1">
      <c r="A8" s="37"/>
      <c r="B8" s="43"/>
      <c r="C8" s="37"/>
      <c r="D8" s="140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2" t="s">
        <v>97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0" t="s">
        <v>18</v>
      </c>
      <c r="E11" s="37"/>
      <c r="F11" s="143" t="s">
        <v>1</v>
      </c>
      <c r="G11" s="37"/>
      <c r="H11" s="37"/>
      <c r="I11" s="140" t="s">
        <v>19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0" t="s">
        <v>20</v>
      </c>
      <c r="E12" s="37"/>
      <c r="F12" s="143" t="s">
        <v>21</v>
      </c>
      <c r="G12" s="37"/>
      <c r="H12" s="37"/>
      <c r="I12" s="140" t="s">
        <v>22</v>
      </c>
      <c r="J12" s="144" t="str">
        <f>'Rekapitulace stavby'!AN8</f>
        <v>5. 5. 2022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0" t="s">
        <v>24</v>
      </c>
      <c r="E14" s="37"/>
      <c r="F14" s="37"/>
      <c r="G14" s="37"/>
      <c r="H14" s="37"/>
      <c r="I14" s="140" t="s">
        <v>25</v>
      </c>
      <c r="J14" s="143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3" t="s">
        <v>26</v>
      </c>
      <c r="F15" s="37"/>
      <c r="G15" s="37"/>
      <c r="H15" s="37"/>
      <c r="I15" s="140" t="s">
        <v>27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0" t="s">
        <v>28</v>
      </c>
      <c r="E17" s="37"/>
      <c r="F17" s="37"/>
      <c r="G17" s="37"/>
      <c r="H17" s="37"/>
      <c r="I17" s="14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0" t="s">
        <v>30</v>
      </c>
      <c r="E20" s="37"/>
      <c r="F20" s="37"/>
      <c r="G20" s="37"/>
      <c r="H20" s="37"/>
      <c r="I20" s="140" t="s">
        <v>25</v>
      </c>
      <c r="J20" s="143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3" t="s">
        <v>31</v>
      </c>
      <c r="F21" s="37"/>
      <c r="G21" s="37"/>
      <c r="H21" s="37"/>
      <c r="I21" s="140" t="s">
        <v>27</v>
      </c>
      <c r="J21" s="143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0" t="s">
        <v>33</v>
      </c>
      <c r="E23" s="37"/>
      <c r="F23" s="37"/>
      <c r="G23" s="37"/>
      <c r="H23" s="37"/>
      <c r="I23" s="140" t="s">
        <v>25</v>
      </c>
      <c r="J23" s="143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3" t="str">
        <f>IF('Rekapitulace stavby'!E20="","",'Rekapitulace stavby'!E20)</f>
        <v xml:space="preserve"> </v>
      </c>
      <c r="F24" s="37"/>
      <c r="G24" s="37"/>
      <c r="H24" s="37"/>
      <c r="I24" s="140" t="s">
        <v>27</v>
      </c>
      <c r="J24" s="143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0" t="s">
        <v>36</v>
      </c>
      <c r="E30" s="37"/>
      <c r="F30" s="37"/>
      <c r="G30" s="37"/>
      <c r="H30" s="37"/>
      <c r="I30" s="37"/>
      <c r="J30" s="151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2" t="s">
        <v>38</v>
      </c>
      <c r="G32" s="37"/>
      <c r="H32" s="37"/>
      <c r="I32" s="152" t="s">
        <v>37</v>
      </c>
      <c r="J32" s="152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3" t="s">
        <v>40</v>
      </c>
      <c r="E33" s="140" t="s">
        <v>41</v>
      </c>
      <c r="F33" s="154">
        <f>ROUND((SUM(BE127:BE244)),  2)</f>
        <v>0</v>
      </c>
      <c r="G33" s="37"/>
      <c r="H33" s="37"/>
      <c r="I33" s="155">
        <v>0.20999999999999999</v>
      </c>
      <c r="J33" s="154">
        <f>ROUND(((SUM(BE127:BE244))*I33),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0" t="s">
        <v>42</v>
      </c>
      <c r="F34" s="154">
        <f>ROUND((SUM(BF127:BF244)),  2)</f>
        <v>0</v>
      </c>
      <c r="G34" s="37"/>
      <c r="H34" s="37"/>
      <c r="I34" s="155">
        <v>0.14999999999999999</v>
      </c>
      <c r="J34" s="154">
        <f>ROUND(((SUM(BF127:BF244))*I34),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43</v>
      </c>
      <c r="F35" s="154">
        <f>ROUND((SUM(BG127:BG244)),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44</v>
      </c>
      <c r="F36" s="154">
        <f>ROUND((SUM(BH127:BH244)),  2)</f>
        <v>0</v>
      </c>
      <c r="G36" s="37"/>
      <c r="H36" s="37"/>
      <c r="I36" s="155">
        <v>0.14999999999999999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45</v>
      </c>
      <c r="F37" s="154">
        <f>ROUND((SUM(BI127:BI244)),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4" t="str">
        <f>E7</f>
        <v>Kyjov - oprava povrchu komunikace ul. Za Humny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úsek 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Kyjov - Boršov</v>
      </c>
      <c r="G89" s="39"/>
      <c r="H89" s="39"/>
      <c r="I89" s="31" t="s">
        <v>22</v>
      </c>
      <c r="J89" s="78" t="str">
        <f>IF(J12="","",J12)</f>
        <v>5. 5. 2022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Kyjov</v>
      </c>
      <c r="G91" s="39"/>
      <c r="H91" s="39"/>
      <c r="I91" s="31" t="s">
        <v>30</v>
      </c>
      <c r="J91" s="35" t="str">
        <f>E21</f>
        <v>Projekce DS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8" t="s">
        <v>101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105</v>
      </c>
      <c r="E99" s="188"/>
      <c r="F99" s="188"/>
      <c r="G99" s="188"/>
      <c r="H99" s="188"/>
      <c r="I99" s="188"/>
      <c r="J99" s="189">
        <f>J166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106</v>
      </c>
      <c r="E100" s="188"/>
      <c r="F100" s="188"/>
      <c r="G100" s="188"/>
      <c r="H100" s="188"/>
      <c r="I100" s="188"/>
      <c r="J100" s="189">
        <f>J183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107</v>
      </c>
      <c r="E101" s="188"/>
      <c r="F101" s="188"/>
      <c r="G101" s="188"/>
      <c r="H101" s="188"/>
      <c r="I101" s="188"/>
      <c r="J101" s="189">
        <f>J190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108</v>
      </c>
      <c r="E102" s="188"/>
      <c r="F102" s="188"/>
      <c r="G102" s="188"/>
      <c r="H102" s="188"/>
      <c r="I102" s="188"/>
      <c r="J102" s="189">
        <f>J215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109</v>
      </c>
      <c r="E103" s="188"/>
      <c r="F103" s="188"/>
      <c r="G103" s="188"/>
      <c r="H103" s="188"/>
      <c r="I103" s="188"/>
      <c r="J103" s="189">
        <f>J230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110</v>
      </c>
      <c r="E104" s="182"/>
      <c r="F104" s="182"/>
      <c r="G104" s="182"/>
      <c r="H104" s="182"/>
      <c r="I104" s="182"/>
      <c r="J104" s="183">
        <f>J233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111</v>
      </c>
      <c r="E105" s="188"/>
      <c r="F105" s="188"/>
      <c r="G105" s="188"/>
      <c r="H105" s="188"/>
      <c r="I105" s="188"/>
      <c r="J105" s="189">
        <f>J234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112</v>
      </c>
      <c r="E106" s="188"/>
      <c r="F106" s="188"/>
      <c r="G106" s="188"/>
      <c r="H106" s="188"/>
      <c r="I106" s="188"/>
      <c r="J106" s="189">
        <f>J237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113</v>
      </c>
      <c r="E107" s="188"/>
      <c r="F107" s="188"/>
      <c r="G107" s="188"/>
      <c r="H107" s="188"/>
      <c r="I107" s="188"/>
      <c r="J107" s="189">
        <f>J242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114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4" t="str">
        <f>E7</f>
        <v>Kyjov - oprava povrchu komunikace ul. Za Humny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01 - úsek 1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>Kyjov - Boršov</v>
      </c>
      <c r="G121" s="39"/>
      <c r="H121" s="39"/>
      <c r="I121" s="31" t="s">
        <v>22</v>
      </c>
      <c r="J121" s="78" t="str">
        <f>IF(J12="","",J12)</f>
        <v>5. 5. 2022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E15</f>
        <v>Město Kyjov</v>
      </c>
      <c r="G123" s="39"/>
      <c r="H123" s="39"/>
      <c r="I123" s="31" t="s">
        <v>30</v>
      </c>
      <c r="J123" s="35" t="str">
        <f>E21</f>
        <v>Projekce DS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IF(E18="","",E18)</f>
        <v>Vyplň údaj</v>
      </c>
      <c r="G124" s="39"/>
      <c r="H124" s="39"/>
      <c r="I124" s="31" t="s">
        <v>33</v>
      </c>
      <c r="J124" s="35" t="str">
        <f>E24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1"/>
      <c r="B126" s="192"/>
      <c r="C126" s="193" t="s">
        <v>115</v>
      </c>
      <c r="D126" s="194" t="s">
        <v>61</v>
      </c>
      <c r="E126" s="194" t="s">
        <v>57</v>
      </c>
      <c r="F126" s="194" t="s">
        <v>58</v>
      </c>
      <c r="G126" s="194" t="s">
        <v>116</v>
      </c>
      <c r="H126" s="194" t="s">
        <v>117</v>
      </c>
      <c r="I126" s="194" t="s">
        <v>118</v>
      </c>
      <c r="J126" s="195" t="s">
        <v>100</v>
      </c>
      <c r="K126" s="196" t="s">
        <v>119</v>
      </c>
      <c r="L126" s="197"/>
      <c r="M126" s="99" t="s">
        <v>1</v>
      </c>
      <c r="N126" s="100" t="s">
        <v>40</v>
      </c>
      <c r="O126" s="100" t="s">
        <v>120</v>
      </c>
      <c r="P126" s="100" t="s">
        <v>121</v>
      </c>
      <c r="Q126" s="100" t="s">
        <v>122</v>
      </c>
      <c r="R126" s="100" t="s">
        <v>123</v>
      </c>
      <c r="S126" s="100" t="s">
        <v>124</v>
      </c>
      <c r="T126" s="101" t="s">
        <v>125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7"/>
      <c r="B127" s="38"/>
      <c r="C127" s="106" t="s">
        <v>126</v>
      </c>
      <c r="D127" s="39"/>
      <c r="E127" s="39"/>
      <c r="F127" s="39"/>
      <c r="G127" s="39"/>
      <c r="H127" s="39"/>
      <c r="I127" s="39"/>
      <c r="J127" s="198">
        <f>BK127</f>
        <v>0</v>
      </c>
      <c r="K127" s="39"/>
      <c r="L127" s="43"/>
      <c r="M127" s="102"/>
      <c r="N127" s="199"/>
      <c r="O127" s="103"/>
      <c r="P127" s="200">
        <f>P128+P233</f>
        <v>0</v>
      </c>
      <c r="Q127" s="103"/>
      <c r="R127" s="200">
        <f>R128+R233</f>
        <v>143.20271224999999</v>
      </c>
      <c r="S127" s="103"/>
      <c r="T127" s="201">
        <f>T128+T233</f>
        <v>115.118725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75</v>
      </c>
      <c r="AU127" s="16" t="s">
        <v>102</v>
      </c>
      <c r="BK127" s="202">
        <f>BK128+BK233</f>
        <v>0</v>
      </c>
    </row>
    <row r="128" s="12" customFormat="1" ht="25.92" customHeight="1">
      <c r="A128" s="12"/>
      <c r="B128" s="203"/>
      <c r="C128" s="204"/>
      <c r="D128" s="205" t="s">
        <v>75</v>
      </c>
      <c r="E128" s="206" t="s">
        <v>127</v>
      </c>
      <c r="F128" s="206" t="s">
        <v>128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P129+P166+P183+P190+P215+P230</f>
        <v>0</v>
      </c>
      <c r="Q128" s="211"/>
      <c r="R128" s="212">
        <f>R129+R166+R183+R190+R215+R230</f>
        <v>143.20271224999999</v>
      </c>
      <c r="S128" s="211"/>
      <c r="T128" s="213">
        <f>T129+T166+T183+T190+T215+T230</f>
        <v>115.118725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84</v>
      </c>
      <c r="AT128" s="215" t="s">
        <v>75</v>
      </c>
      <c r="AU128" s="215" t="s">
        <v>76</v>
      </c>
      <c r="AY128" s="214" t="s">
        <v>129</v>
      </c>
      <c r="BK128" s="216">
        <f>BK129+BK166+BK183+BK190+BK215+BK230</f>
        <v>0</v>
      </c>
    </row>
    <row r="129" s="12" customFormat="1" ht="22.8" customHeight="1">
      <c r="A129" s="12"/>
      <c r="B129" s="203"/>
      <c r="C129" s="204"/>
      <c r="D129" s="205" t="s">
        <v>75</v>
      </c>
      <c r="E129" s="217" t="s">
        <v>84</v>
      </c>
      <c r="F129" s="217" t="s">
        <v>130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SUM(P130:P165)</f>
        <v>0</v>
      </c>
      <c r="Q129" s="211"/>
      <c r="R129" s="212">
        <f>SUM(R130:R165)</f>
        <v>0.057839100000000004</v>
      </c>
      <c r="S129" s="211"/>
      <c r="T129" s="213">
        <f>SUM(T130:T165)</f>
        <v>114.701775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84</v>
      </c>
      <c r="AY129" s="214" t="s">
        <v>129</v>
      </c>
      <c r="BK129" s="216">
        <f>SUM(BK130:BK165)</f>
        <v>0</v>
      </c>
    </row>
    <row r="130" s="2" customFormat="1" ht="16.5" customHeight="1">
      <c r="A130" s="37"/>
      <c r="B130" s="38"/>
      <c r="C130" s="219" t="s">
        <v>84</v>
      </c>
      <c r="D130" s="219" t="s">
        <v>131</v>
      </c>
      <c r="E130" s="220" t="s">
        <v>132</v>
      </c>
      <c r="F130" s="221" t="s">
        <v>133</v>
      </c>
      <c r="G130" s="222" t="s">
        <v>134</v>
      </c>
      <c r="H130" s="223">
        <v>3.25</v>
      </c>
      <c r="I130" s="224"/>
      <c r="J130" s="225">
        <f>ROUND(I130*H130,2)</f>
        <v>0</v>
      </c>
      <c r="K130" s="226"/>
      <c r="L130" s="43"/>
      <c r="M130" s="227" t="s">
        <v>1</v>
      </c>
      <c r="N130" s="228" t="s">
        <v>41</v>
      </c>
      <c r="O130" s="90"/>
      <c r="P130" s="229">
        <f>O130*H130</f>
        <v>0</v>
      </c>
      <c r="Q130" s="229">
        <v>0</v>
      </c>
      <c r="R130" s="229">
        <f>Q130*H130</f>
        <v>0</v>
      </c>
      <c r="S130" s="229">
        <v>0.098000000000000004</v>
      </c>
      <c r="T130" s="230">
        <f>S130*H130</f>
        <v>0.31850000000000001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1" t="s">
        <v>135</v>
      </c>
      <c r="AT130" s="231" t="s">
        <v>131</v>
      </c>
      <c r="AU130" s="231" t="s">
        <v>86</v>
      </c>
      <c r="AY130" s="16" t="s">
        <v>129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6" t="s">
        <v>84</v>
      </c>
      <c r="BK130" s="232">
        <f>ROUND(I130*H130,2)</f>
        <v>0</v>
      </c>
      <c r="BL130" s="16" t="s">
        <v>135</v>
      </c>
      <c r="BM130" s="231" t="s">
        <v>136</v>
      </c>
    </row>
    <row r="131" s="2" customFormat="1">
      <c r="A131" s="37"/>
      <c r="B131" s="38"/>
      <c r="C131" s="39"/>
      <c r="D131" s="233" t="s">
        <v>137</v>
      </c>
      <c r="E131" s="39"/>
      <c r="F131" s="234" t="s">
        <v>138</v>
      </c>
      <c r="G131" s="39"/>
      <c r="H131" s="39"/>
      <c r="I131" s="235"/>
      <c r="J131" s="39"/>
      <c r="K131" s="39"/>
      <c r="L131" s="43"/>
      <c r="M131" s="236"/>
      <c r="N131" s="237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137</v>
      </c>
      <c r="AU131" s="16" t="s">
        <v>86</v>
      </c>
    </row>
    <row r="132" s="13" customFormat="1">
      <c r="A132" s="13"/>
      <c r="B132" s="238"/>
      <c r="C132" s="239"/>
      <c r="D132" s="233" t="s">
        <v>139</v>
      </c>
      <c r="E132" s="240" t="s">
        <v>1</v>
      </c>
      <c r="F132" s="241" t="s">
        <v>140</v>
      </c>
      <c r="G132" s="239"/>
      <c r="H132" s="242">
        <v>3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139</v>
      </c>
      <c r="AU132" s="248" t="s">
        <v>86</v>
      </c>
      <c r="AV132" s="13" t="s">
        <v>86</v>
      </c>
      <c r="AW132" s="13" t="s">
        <v>32</v>
      </c>
      <c r="AX132" s="13" t="s">
        <v>76</v>
      </c>
      <c r="AY132" s="248" t="s">
        <v>129</v>
      </c>
    </row>
    <row r="133" s="13" customFormat="1">
      <c r="A133" s="13"/>
      <c r="B133" s="238"/>
      <c r="C133" s="239"/>
      <c r="D133" s="233" t="s">
        <v>139</v>
      </c>
      <c r="E133" s="240" t="s">
        <v>1</v>
      </c>
      <c r="F133" s="241" t="s">
        <v>141</v>
      </c>
      <c r="G133" s="239"/>
      <c r="H133" s="242">
        <v>0.25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139</v>
      </c>
      <c r="AU133" s="248" t="s">
        <v>86</v>
      </c>
      <c r="AV133" s="13" t="s">
        <v>86</v>
      </c>
      <c r="AW133" s="13" t="s">
        <v>32</v>
      </c>
      <c r="AX133" s="13" t="s">
        <v>76</v>
      </c>
      <c r="AY133" s="248" t="s">
        <v>129</v>
      </c>
    </row>
    <row r="134" s="14" customFormat="1">
      <c r="A134" s="14"/>
      <c r="B134" s="249"/>
      <c r="C134" s="250"/>
      <c r="D134" s="233" t="s">
        <v>139</v>
      </c>
      <c r="E134" s="251" t="s">
        <v>1</v>
      </c>
      <c r="F134" s="252" t="s">
        <v>142</v>
      </c>
      <c r="G134" s="250"/>
      <c r="H134" s="253">
        <v>3.25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139</v>
      </c>
      <c r="AU134" s="259" t="s">
        <v>86</v>
      </c>
      <c r="AV134" s="14" t="s">
        <v>135</v>
      </c>
      <c r="AW134" s="14" t="s">
        <v>32</v>
      </c>
      <c r="AX134" s="14" t="s">
        <v>84</v>
      </c>
      <c r="AY134" s="259" t="s">
        <v>129</v>
      </c>
    </row>
    <row r="135" s="2" customFormat="1" ht="33" customHeight="1">
      <c r="A135" s="37"/>
      <c r="B135" s="38"/>
      <c r="C135" s="219" t="s">
        <v>86</v>
      </c>
      <c r="D135" s="219" t="s">
        <v>131</v>
      </c>
      <c r="E135" s="220" t="s">
        <v>143</v>
      </c>
      <c r="F135" s="221" t="s">
        <v>144</v>
      </c>
      <c r="G135" s="222" t="s">
        <v>134</v>
      </c>
      <c r="H135" s="223">
        <v>958.98500000000001</v>
      </c>
      <c r="I135" s="224"/>
      <c r="J135" s="225">
        <f>ROUND(I135*H135,2)</f>
        <v>0</v>
      </c>
      <c r="K135" s="226"/>
      <c r="L135" s="43"/>
      <c r="M135" s="227" t="s">
        <v>1</v>
      </c>
      <c r="N135" s="228" t="s">
        <v>41</v>
      </c>
      <c r="O135" s="90"/>
      <c r="P135" s="229">
        <f>O135*H135</f>
        <v>0</v>
      </c>
      <c r="Q135" s="229">
        <v>6.0000000000000002E-05</v>
      </c>
      <c r="R135" s="229">
        <f>Q135*H135</f>
        <v>0.057539100000000003</v>
      </c>
      <c r="S135" s="229">
        <v>0.11500000000000001</v>
      </c>
      <c r="T135" s="230">
        <f>S135*H135</f>
        <v>110.283275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135</v>
      </c>
      <c r="AT135" s="231" t="s">
        <v>131</v>
      </c>
      <c r="AU135" s="231" t="s">
        <v>86</v>
      </c>
      <c r="AY135" s="16" t="s">
        <v>129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84</v>
      </c>
      <c r="BK135" s="232">
        <f>ROUND(I135*H135,2)</f>
        <v>0</v>
      </c>
      <c r="BL135" s="16" t="s">
        <v>135</v>
      </c>
      <c r="BM135" s="231" t="s">
        <v>145</v>
      </c>
    </row>
    <row r="136" s="2" customFormat="1">
      <c r="A136" s="37"/>
      <c r="B136" s="38"/>
      <c r="C136" s="39"/>
      <c r="D136" s="233" t="s">
        <v>137</v>
      </c>
      <c r="E136" s="39"/>
      <c r="F136" s="234" t="s">
        <v>146</v>
      </c>
      <c r="G136" s="39"/>
      <c r="H136" s="39"/>
      <c r="I136" s="235"/>
      <c r="J136" s="39"/>
      <c r="K136" s="39"/>
      <c r="L136" s="43"/>
      <c r="M136" s="236"/>
      <c r="N136" s="237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137</v>
      </c>
      <c r="AU136" s="16" t="s">
        <v>86</v>
      </c>
    </row>
    <row r="137" s="13" customFormat="1">
      <c r="A137" s="13"/>
      <c r="B137" s="238"/>
      <c r="C137" s="239"/>
      <c r="D137" s="233" t="s">
        <v>139</v>
      </c>
      <c r="E137" s="240" t="s">
        <v>1</v>
      </c>
      <c r="F137" s="241" t="s">
        <v>147</v>
      </c>
      <c r="G137" s="239"/>
      <c r="H137" s="242">
        <v>833.89999999999998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139</v>
      </c>
      <c r="AU137" s="248" t="s">
        <v>86</v>
      </c>
      <c r="AV137" s="13" t="s">
        <v>86</v>
      </c>
      <c r="AW137" s="13" t="s">
        <v>32</v>
      </c>
      <c r="AX137" s="13" t="s">
        <v>76</v>
      </c>
      <c r="AY137" s="248" t="s">
        <v>129</v>
      </c>
    </row>
    <row r="138" s="13" customFormat="1">
      <c r="A138" s="13"/>
      <c r="B138" s="238"/>
      <c r="C138" s="239"/>
      <c r="D138" s="233" t="s">
        <v>139</v>
      </c>
      <c r="E138" s="240" t="s">
        <v>1</v>
      </c>
      <c r="F138" s="241" t="s">
        <v>148</v>
      </c>
      <c r="G138" s="239"/>
      <c r="H138" s="242">
        <v>125.08499999999999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139</v>
      </c>
      <c r="AU138" s="248" t="s">
        <v>86</v>
      </c>
      <c r="AV138" s="13" t="s">
        <v>86</v>
      </c>
      <c r="AW138" s="13" t="s">
        <v>32</v>
      </c>
      <c r="AX138" s="13" t="s">
        <v>76</v>
      </c>
      <c r="AY138" s="248" t="s">
        <v>129</v>
      </c>
    </row>
    <row r="139" s="14" customFormat="1">
      <c r="A139" s="14"/>
      <c r="B139" s="249"/>
      <c r="C139" s="250"/>
      <c r="D139" s="233" t="s">
        <v>139</v>
      </c>
      <c r="E139" s="251" t="s">
        <v>1</v>
      </c>
      <c r="F139" s="252" t="s">
        <v>142</v>
      </c>
      <c r="G139" s="250"/>
      <c r="H139" s="253">
        <v>958.98500000000001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139</v>
      </c>
      <c r="AU139" s="259" t="s">
        <v>86</v>
      </c>
      <c r="AV139" s="14" t="s">
        <v>135</v>
      </c>
      <c r="AW139" s="14" t="s">
        <v>32</v>
      </c>
      <c r="AX139" s="14" t="s">
        <v>84</v>
      </c>
      <c r="AY139" s="259" t="s">
        <v>129</v>
      </c>
    </row>
    <row r="140" s="2" customFormat="1" ht="16.5" customHeight="1">
      <c r="A140" s="37"/>
      <c r="B140" s="38"/>
      <c r="C140" s="219" t="s">
        <v>149</v>
      </c>
      <c r="D140" s="219" t="s">
        <v>131</v>
      </c>
      <c r="E140" s="220" t="s">
        <v>150</v>
      </c>
      <c r="F140" s="221" t="s">
        <v>151</v>
      </c>
      <c r="G140" s="222" t="s">
        <v>152</v>
      </c>
      <c r="H140" s="223">
        <v>20</v>
      </c>
      <c r="I140" s="224"/>
      <c r="J140" s="225">
        <f>ROUND(I140*H140,2)</f>
        <v>0</v>
      </c>
      <c r="K140" s="226"/>
      <c r="L140" s="43"/>
      <c r="M140" s="227" t="s">
        <v>1</v>
      </c>
      <c r="N140" s="228" t="s">
        <v>41</v>
      </c>
      <c r="O140" s="90"/>
      <c r="P140" s="229">
        <f>O140*H140</f>
        <v>0</v>
      </c>
      <c r="Q140" s="229">
        <v>0</v>
      </c>
      <c r="R140" s="229">
        <f>Q140*H140</f>
        <v>0</v>
      </c>
      <c r="S140" s="229">
        <v>0.20499999999999999</v>
      </c>
      <c r="T140" s="230">
        <f>S140*H140</f>
        <v>4.0999999999999996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1" t="s">
        <v>135</v>
      </c>
      <c r="AT140" s="231" t="s">
        <v>131</v>
      </c>
      <c r="AU140" s="231" t="s">
        <v>86</v>
      </c>
      <c r="AY140" s="16" t="s">
        <v>129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6" t="s">
        <v>84</v>
      </c>
      <c r="BK140" s="232">
        <f>ROUND(I140*H140,2)</f>
        <v>0</v>
      </c>
      <c r="BL140" s="16" t="s">
        <v>135</v>
      </c>
      <c r="BM140" s="231" t="s">
        <v>153</v>
      </c>
    </row>
    <row r="141" s="2" customFormat="1">
      <c r="A141" s="37"/>
      <c r="B141" s="38"/>
      <c r="C141" s="39"/>
      <c r="D141" s="233" t="s">
        <v>137</v>
      </c>
      <c r="E141" s="39"/>
      <c r="F141" s="234" t="s">
        <v>154</v>
      </c>
      <c r="G141" s="39"/>
      <c r="H141" s="39"/>
      <c r="I141" s="235"/>
      <c r="J141" s="39"/>
      <c r="K141" s="39"/>
      <c r="L141" s="43"/>
      <c r="M141" s="236"/>
      <c r="N141" s="23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137</v>
      </c>
      <c r="AU141" s="16" t="s">
        <v>86</v>
      </c>
    </row>
    <row r="142" s="13" customFormat="1">
      <c r="A142" s="13"/>
      <c r="B142" s="238"/>
      <c r="C142" s="239"/>
      <c r="D142" s="233" t="s">
        <v>139</v>
      </c>
      <c r="E142" s="240" t="s">
        <v>1</v>
      </c>
      <c r="F142" s="241" t="s">
        <v>155</v>
      </c>
      <c r="G142" s="239"/>
      <c r="H142" s="242">
        <v>20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139</v>
      </c>
      <c r="AU142" s="248" t="s">
        <v>86</v>
      </c>
      <c r="AV142" s="13" t="s">
        <v>86</v>
      </c>
      <c r="AW142" s="13" t="s">
        <v>32</v>
      </c>
      <c r="AX142" s="13" t="s">
        <v>84</v>
      </c>
      <c r="AY142" s="248" t="s">
        <v>129</v>
      </c>
    </row>
    <row r="143" s="2" customFormat="1" ht="24.15" customHeight="1">
      <c r="A143" s="37"/>
      <c r="B143" s="38"/>
      <c r="C143" s="219" t="s">
        <v>135</v>
      </c>
      <c r="D143" s="219" t="s">
        <v>131</v>
      </c>
      <c r="E143" s="220" t="s">
        <v>156</v>
      </c>
      <c r="F143" s="221" t="s">
        <v>157</v>
      </c>
      <c r="G143" s="222" t="s">
        <v>158</v>
      </c>
      <c r="H143" s="223">
        <v>3.2000000000000002</v>
      </c>
      <c r="I143" s="224"/>
      <c r="J143" s="225">
        <f>ROUND(I143*H143,2)</f>
        <v>0</v>
      </c>
      <c r="K143" s="226"/>
      <c r="L143" s="43"/>
      <c r="M143" s="227" t="s">
        <v>1</v>
      </c>
      <c r="N143" s="228" t="s">
        <v>41</v>
      </c>
      <c r="O143" s="90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1" t="s">
        <v>135</v>
      </c>
      <c r="AT143" s="231" t="s">
        <v>131</v>
      </c>
      <c r="AU143" s="231" t="s">
        <v>86</v>
      </c>
      <c r="AY143" s="16" t="s">
        <v>129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6" t="s">
        <v>84</v>
      </c>
      <c r="BK143" s="232">
        <f>ROUND(I143*H143,2)</f>
        <v>0</v>
      </c>
      <c r="BL143" s="16" t="s">
        <v>135</v>
      </c>
      <c r="BM143" s="231" t="s">
        <v>159</v>
      </c>
    </row>
    <row r="144" s="2" customFormat="1">
      <c r="A144" s="37"/>
      <c r="B144" s="38"/>
      <c r="C144" s="39"/>
      <c r="D144" s="233" t="s">
        <v>137</v>
      </c>
      <c r="E144" s="39"/>
      <c r="F144" s="234" t="s">
        <v>160</v>
      </c>
      <c r="G144" s="39"/>
      <c r="H144" s="39"/>
      <c r="I144" s="235"/>
      <c r="J144" s="39"/>
      <c r="K144" s="39"/>
      <c r="L144" s="43"/>
      <c r="M144" s="236"/>
      <c r="N144" s="237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137</v>
      </c>
      <c r="AU144" s="16" t="s">
        <v>86</v>
      </c>
    </row>
    <row r="145" s="13" customFormat="1">
      <c r="A145" s="13"/>
      <c r="B145" s="238"/>
      <c r="C145" s="239"/>
      <c r="D145" s="233" t="s">
        <v>139</v>
      </c>
      <c r="E145" s="240" t="s">
        <v>90</v>
      </c>
      <c r="F145" s="241" t="s">
        <v>161</v>
      </c>
      <c r="G145" s="239"/>
      <c r="H145" s="242">
        <v>3.2000000000000002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139</v>
      </c>
      <c r="AU145" s="248" t="s">
        <v>86</v>
      </c>
      <c r="AV145" s="13" t="s">
        <v>86</v>
      </c>
      <c r="AW145" s="13" t="s">
        <v>32</v>
      </c>
      <c r="AX145" s="13" t="s">
        <v>84</v>
      </c>
      <c r="AY145" s="248" t="s">
        <v>129</v>
      </c>
    </row>
    <row r="146" s="2" customFormat="1" ht="37.8" customHeight="1">
      <c r="A146" s="37"/>
      <c r="B146" s="38"/>
      <c r="C146" s="219" t="s">
        <v>162</v>
      </c>
      <c r="D146" s="219" t="s">
        <v>131</v>
      </c>
      <c r="E146" s="220" t="s">
        <v>163</v>
      </c>
      <c r="F146" s="221" t="s">
        <v>164</v>
      </c>
      <c r="G146" s="222" t="s">
        <v>158</v>
      </c>
      <c r="H146" s="223">
        <v>1.6000000000000001</v>
      </c>
      <c r="I146" s="224"/>
      <c r="J146" s="225">
        <f>ROUND(I146*H146,2)</f>
        <v>0</v>
      </c>
      <c r="K146" s="226"/>
      <c r="L146" s="43"/>
      <c r="M146" s="227" t="s">
        <v>1</v>
      </c>
      <c r="N146" s="228" t="s">
        <v>41</v>
      </c>
      <c r="O146" s="90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1" t="s">
        <v>135</v>
      </c>
      <c r="AT146" s="231" t="s">
        <v>131</v>
      </c>
      <c r="AU146" s="231" t="s">
        <v>86</v>
      </c>
      <c r="AY146" s="16" t="s">
        <v>129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6" t="s">
        <v>84</v>
      </c>
      <c r="BK146" s="232">
        <f>ROUND(I146*H146,2)</f>
        <v>0</v>
      </c>
      <c r="BL146" s="16" t="s">
        <v>135</v>
      </c>
      <c r="BM146" s="231" t="s">
        <v>165</v>
      </c>
    </row>
    <row r="147" s="2" customFormat="1">
      <c r="A147" s="37"/>
      <c r="B147" s="38"/>
      <c r="C147" s="39"/>
      <c r="D147" s="233" t="s">
        <v>137</v>
      </c>
      <c r="E147" s="39"/>
      <c r="F147" s="234" t="s">
        <v>166</v>
      </c>
      <c r="G147" s="39"/>
      <c r="H147" s="39"/>
      <c r="I147" s="235"/>
      <c r="J147" s="39"/>
      <c r="K147" s="39"/>
      <c r="L147" s="43"/>
      <c r="M147" s="236"/>
      <c r="N147" s="237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137</v>
      </c>
      <c r="AU147" s="16" t="s">
        <v>86</v>
      </c>
    </row>
    <row r="148" s="13" customFormat="1">
      <c r="A148" s="13"/>
      <c r="B148" s="238"/>
      <c r="C148" s="239"/>
      <c r="D148" s="233" t="s">
        <v>139</v>
      </c>
      <c r="E148" s="240" t="s">
        <v>1</v>
      </c>
      <c r="F148" s="241" t="s">
        <v>90</v>
      </c>
      <c r="G148" s="239"/>
      <c r="H148" s="242">
        <v>3.2000000000000002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139</v>
      </c>
      <c r="AU148" s="248" t="s">
        <v>86</v>
      </c>
      <c r="AV148" s="13" t="s">
        <v>86</v>
      </c>
      <c r="AW148" s="13" t="s">
        <v>32</v>
      </c>
      <c r="AX148" s="13" t="s">
        <v>76</v>
      </c>
      <c r="AY148" s="248" t="s">
        <v>129</v>
      </c>
    </row>
    <row r="149" s="13" customFormat="1">
      <c r="A149" s="13"/>
      <c r="B149" s="238"/>
      <c r="C149" s="239"/>
      <c r="D149" s="233" t="s">
        <v>139</v>
      </c>
      <c r="E149" s="240" t="s">
        <v>1</v>
      </c>
      <c r="F149" s="241" t="s">
        <v>167</v>
      </c>
      <c r="G149" s="239"/>
      <c r="H149" s="242">
        <v>-1.6000000000000001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139</v>
      </c>
      <c r="AU149" s="248" t="s">
        <v>86</v>
      </c>
      <c r="AV149" s="13" t="s">
        <v>86</v>
      </c>
      <c r="AW149" s="13" t="s">
        <v>32</v>
      </c>
      <c r="AX149" s="13" t="s">
        <v>76</v>
      </c>
      <c r="AY149" s="248" t="s">
        <v>129</v>
      </c>
    </row>
    <row r="150" s="14" customFormat="1">
      <c r="A150" s="14"/>
      <c r="B150" s="249"/>
      <c r="C150" s="250"/>
      <c r="D150" s="233" t="s">
        <v>139</v>
      </c>
      <c r="E150" s="251" t="s">
        <v>1</v>
      </c>
      <c r="F150" s="252" t="s">
        <v>142</v>
      </c>
      <c r="G150" s="250"/>
      <c r="H150" s="253">
        <v>1.6000000000000001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139</v>
      </c>
      <c r="AU150" s="259" t="s">
        <v>86</v>
      </c>
      <c r="AV150" s="14" t="s">
        <v>135</v>
      </c>
      <c r="AW150" s="14" t="s">
        <v>32</v>
      </c>
      <c r="AX150" s="14" t="s">
        <v>84</v>
      </c>
      <c r="AY150" s="259" t="s">
        <v>129</v>
      </c>
    </row>
    <row r="151" s="2" customFormat="1" ht="37.8" customHeight="1">
      <c r="A151" s="37"/>
      <c r="B151" s="38"/>
      <c r="C151" s="219" t="s">
        <v>168</v>
      </c>
      <c r="D151" s="219" t="s">
        <v>131</v>
      </c>
      <c r="E151" s="220" t="s">
        <v>169</v>
      </c>
      <c r="F151" s="221" t="s">
        <v>170</v>
      </c>
      <c r="G151" s="222" t="s">
        <v>158</v>
      </c>
      <c r="H151" s="223">
        <v>16</v>
      </c>
      <c r="I151" s="224"/>
      <c r="J151" s="225">
        <f>ROUND(I151*H151,2)</f>
        <v>0</v>
      </c>
      <c r="K151" s="226"/>
      <c r="L151" s="43"/>
      <c r="M151" s="227" t="s">
        <v>1</v>
      </c>
      <c r="N151" s="228" t="s">
        <v>41</v>
      </c>
      <c r="O151" s="90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135</v>
      </c>
      <c r="AT151" s="231" t="s">
        <v>131</v>
      </c>
      <c r="AU151" s="231" t="s">
        <v>86</v>
      </c>
      <c r="AY151" s="16" t="s">
        <v>129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84</v>
      </c>
      <c r="BK151" s="232">
        <f>ROUND(I151*H151,2)</f>
        <v>0</v>
      </c>
      <c r="BL151" s="16" t="s">
        <v>135</v>
      </c>
      <c r="BM151" s="231" t="s">
        <v>171</v>
      </c>
    </row>
    <row r="152" s="2" customFormat="1">
      <c r="A152" s="37"/>
      <c r="B152" s="38"/>
      <c r="C152" s="39"/>
      <c r="D152" s="233" t="s">
        <v>137</v>
      </c>
      <c r="E152" s="39"/>
      <c r="F152" s="234" t="s">
        <v>172</v>
      </c>
      <c r="G152" s="39"/>
      <c r="H152" s="39"/>
      <c r="I152" s="235"/>
      <c r="J152" s="39"/>
      <c r="K152" s="39"/>
      <c r="L152" s="43"/>
      <c r="M152" s="236"/>
      <c r="N152" s="23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137</v>
      </c>
      <c r="AU152" s="16" t="s">
        <v>86</v>
      </c>
    </row>
    <row r="153" s="13" customFormat="1">
      <c r="A153" s="13"/>
      <c r="B153" s="238"/>
      <c r="C153" s="239"/>
      <c r="D153" s="233" t="s">
        <v>139</v>
      </c>
      <c r="E153" s="240" t="s">
        <v>1</v>
      </c>
      <c r="F153" s="241" t="s">
        <v>90</v>
      </c>
      <c r="G153" s="239"/>
      <c r="H153" s="242">
        <v>3.2000000000000002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139</v>
      </c>
      <c r="AU153" s="248" t="s">
        <v>86</v>
      </c>
      <c r="AV153" s="13" t="s">
        <v>86</v>
      </c>
      <c r="AW153" s="13" t="s">
        <v>32</v>
      </c>
      <c r="AX153" s="13" t="s">
        <v>76</v>
      </c>
      <c r="AY153" s="248" t="s">
        <v>129</v>
      </c>
    </row>
    <row r="154" s="13" customFormat="1">
      <c r="A154" s="13"/>
      <c r="B154" s="238"/>
      <c r="C154" s="239"/>
      <c r="D154" s="233" t="s">
        <v>139</v>
      </c>
      <c r="E154" s="240" t="s">
        <v>1</v>
      </c>
      <c r="F154" s="241" t="s">
        <v>167</v>
      </c>
      <c r="G154" s="239"/>
      <c r="H154" s="242">
        <v>-1.6000000000000001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139</v>
      </c>
      <c r="AU154" s="248" t="s">
        <v>86</v>
      </c>
      <c r="AV154" s="13" t="s">
        <v>86</v>
      </c>
      <c r="AW154" s="13" t="s">
        <v>32</v>
      </c>
      <c r="AX154" s="13" t="s">
        <v>76</v>
      </c>
      <c r="AY154" s="248" t="s">
        <v>129</v>
      </c>
    </row>
    <row r="155" s="14" customFormat="1">
      <c r="A155" s="14"/>
      <c r="B155" s="249"/>
      <c r="C155" s="250"/>
      <c r="D155" s="233" t="s">
        <v>139</v>
      </c>
      <c r="E155" s="251" t="s">
        <v>1</v>
      </c>
      <c r="F155" s="252" t="s">
        <v>142</v>
      </c>
      <c r="G155" s="250"/>
      <c r="H155" s="253">
        <v>1.6000000000000001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139</v>
      </c>
      <c r="AU155" s="259" t="s">
        <v>86</v>
      </c>
      <c r="AV155" s="14" t="s">
        <v>135</v>
      </c>
      <c r="AW155" s="14" t="s">
        <v>32</v>
      </c>
      <c r="AX155" s="14" t="s">
        <v>84</v>
      </c>
      <c r="AY155" s="259" t="s">
        <v>129</v>
      </c>
    </row>
    <row r="156" s="13" customFormat="1">
      <c r="A156" s="13"/>
      <c r="B156" s="238"/>
      <c r="C156" s="239"/>
      <c r="D156" s="233" t="s">
        <v>139</v>
      </c>
      <c r="E156" s="239"/>
      <c r="F156" s="241" t="s">
        <v>173</v>
      </c>
      <c r="G156" s="239"/>
      <c r="H156" s="242">
        <v>16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139</v>
      </c>
      <c r="AU156" s="248" t="s">
        <v>86</v>
      </c>
      <c r="AV156" s="13" t="s">
        <v>86</v>
      </c>
      <c r="AW156" s="13" t="s">
        <v>4</v>
      </c>
      <c r="AX156" s="13" t="s">
        <v>84</v>
      </c>
      <c r="AY156" s="248" t="s">
        <v>129</v>
      </c>
    </row>
    <row r="157" s="2" customFormat="1" ht="24.15" customHeight="1">
      <c r="A157" s="37"/>
      <c r="B157" s="38"/>
      <c r="C157" s="219" t="s">
        <v>174</v>
      </c>
      <c r="D157" s="219" t="s">
        <v>131</v>
      </c>
      <c r="E157" s="220" t="s">
        <v>175</v>
      </c>
      <c r="F157" s="221" t="s">
        <v>176</v>
      </c>
      <c r="G157" s="222" t="s">
        <v>158</v>
      </c>
      <c r="H157" s="223">
        <v>1.6000000000000001</v>
      </c>
      <c r="I157" s="224"/>
      <c r="J157" s="225">
        <f>ROUND(I157*H157,2)</f>
        <v>0</v>
      </c>
      <c r="K157" s="226"/>
      <c r="L157" s="43"/>
      <c r="M157" s="227" t="s">
        <v>1</v>
      </c>
      <c r="N157" s="228" t="s">
        <v>41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135</v>
      </c>
      <c r="AT157" s="231" t="s">
        <v>131</v>
      </c>
      <c r="AU157" s="231" t="s">
        <v>86</v>
      </c>
      <c r="AY157" s="16" t="s">
        <v>129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84</v>
      </c>
      <c r="BK157" s="232">
        <f>ROUND(I157*H157,2)</f>
        <v>0</v>
      </c>
      <c r="BL157" s="16" t="s">
        <v>135</v>
      </c>
      <c r="BM157" s="231" t="s">
        <v>177</v>
      </c>
    </row>
    <row r="158" s="2" customFormat="1">
      <c r="A158" s="37"/>
      <c r="B158" s="38"/>
      <c r="C158" s="39"/>
      <c r="D158" s="233" t="s">
        <v>137</v>
      </c>
      <c r="E158" s="39"/>
      <c r="F158" s="234" t="s">
        <v>178</v>
      </c>
      <c r="G158" s="39"/>
      <c r="H158" s="39"/>
      <c r="I158" s="235"/>
      <c r="J158" s="39"/>
      <c r="K158" s="39"/>
      <c r="L158" s="43"/>
      <c r="M158" s="236"/>
      <c r="N158" s="237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137</v>
      </c>
      <c r="AU158" s="16" t="s">
        <v>86</v>
      </c>
    </row>
    <row r="159" s="13" customFormat="1">
      <c r="A159" s="13"/>
      <c r="B159" s="238"/>
      <c r="C159" s="239"/>
      <c r="D159" s="233" t="s">
        <v>139</v>
      </c>
      <c r="E159" s="240" t="s">
        <v>92</v>
      </c>
      <c r="F159" s="241" t="s">
        <v>179</v>
      </c>
      <c r="G159" s="239"/>
      <c r="H159" s="242">
        <v>1.6000000000000001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139</v>
      </c>
      <c r="AU159" s="248" t="s">
        <v>86</v>
      </c>
      <c r="AV159" s="13" t="s">
        <v>86</v>
      </c>
      <c r="AW159" s="13" t="s">
        <v>32</v>
      </c>
      <c r="AX159" s="13" t="s">
        <v>84</v>
      </c>
      <c r="AY159" s="248" t="s">
        <v>129</v>
      </c>
    </row>
    <row r="160" s="2" customFormat="1" ht="24.15" customHeight="1">
      <c r="A160" s="37"/>
      <c r="B160" s="38"/>
      <c r="C160" s="219" t="s">
        <v>180</v>
      </c>
      <c r="D160" s="219" t="s">
        <v>131</v>
      </c>
      <c r="E160" s="220" t="s">
        <v>181</v>
      </c>
      <c r="F160" s="221" t="s">
        <v>182</v>
      </c>
      <c r="G160" s="222" t="s">
        <v>134</v>
      </c>
      <c r="H160" s="223">
        <v>10</v>
      </c>
      <c r="I160" s="224"/>
      <c r="J160" s="225">
        <f>ROUND(I160*H160,2)</f>
        <v>0</v>
      </c>
      <c r="K160" s="226"/>
      <c r="L160" s="43"/>
      <c r="M160" s="227" t="s">
        <v>1</v>
      </c>
      <c r="N160" s="228" t="s">
        <v>41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1" t="s">
        <v>135</v>
      </c>
      <c r="AT160" s="231" t="s">
        <v>131</v>
      </c>
      <c r="AU160" s="231" t="s">
        <v>86</v>
      </c>
      <c r="AY160" s="16" t="s">
        <v>129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6" t="s">
        <v>84</v>
      </c>
      <c r="BK160" s="232">
        <f>ROUND(I160*H160,2)</f>
        <v>0</v>
      </c>
      <c r="BL160" s="16" t="s">
        <v>135</v>
      </c>
      <c r="BM160" s="231" t="s">
        <v>183</v>
      </c>
    </row>
    <row r="161" s="2" customFormat="1">
      <c r="A161" s="37"/>
      <c r="B161" s="38"/>
      <c r="C161" s="39"/>
      <c r="D161" s="233" t="s">
        <v>137</v>
      </c>
      <c r="E161" s="39"/>
      <c r="F161" s="234" t="s">
        <v>184</v>
      </c>
      <c r="G161" s="39"/>
      <c r="H161" s="39"/>
      <c r="I161" s="235"/>
      <c r="J161" s="39"/>
      <c r="K161" s="39"/>
      <c r="L161" s="43"/>
      <c r="M161" s="236"/>
      <c r="N161" s="237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137</v>
      </c>
      <c r="AU161" s="16" t="s">
        <v>86</v>
      </c>
    </row>
    <row r="162" s="13" customFormat="1">
      <c r="A162" s="13"/>
      <c r="B162" s="238"/>
      <c r="C162" s="239"/>
      <c r="D162" s="233" t="s">
        <v>139</v>
      </c>
      <c r="E162" s="240" t="s">
        <v>1</v>
      </c>
      <c r="F162" s="241" t="s">
        <v>185</v>
      </c>
      <c r="G162" s="239"/>
      <c r="H162" s="242">
        <v>10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139</v>
      </c>
      <c r="AU162" s="248" t="s">
        <v>86</v>
      </c>
      <c r="AV162" s="13" t="s">
        <v>86</v>
      </c>
      <c r="AW162" s="13" t="s">
        <v>32</v>
      </c>
      <c r="AX162" s="13" t="s">
        <v>84</v>
      </c>
      <c r="AY162" s="248" t="s">
        <v>129</v>
      </c>
    </row>
    <row r="163" s="2" customFormat="1" ht="16.5" customHeight="1">
      <c r="A163" s="37"/>
      <c r="B163" s="38"/>
      <c r="C163" s="260" t="s">
        <v>186</v>
      </c>
      <c r="D163" s="260" t="s">
        <v>187</v>
      </c>
      <c r="E163" s="261" t="s">
        <v>188</v>
      </c>
      <c r="F163" s="262" t="s">
        <v>189</v>
      </c>
      <c r="G163" s="263" t="s">
        <v>190</v>
      </c>
      <c r="H163" s="264">
        <v>0.29999999999999999</v>
      </c>
      <c r="I163" s="265"/>
      <c r="J163" s="266">
        <f>ROUND(I163*H163,2)</f>
        <v>0</v>
      </c>
      <c r="K163" s="267"/>
      <c r="L163" s="268"/>
      <c r="M163" s="269" t="s">
        <v>1</v>
      </c>
      <c r="N163" s="270" t="s">
        <v>41</v>
      </c>
      <c r="O163" s="90"/>
      <c r="P163" s="229">
        <f>O163*H163</f>
        <v>0</v>
      </c>
      <c r="Q163" s="229">
        <v>0.001</v>
      </c>
      <c r="R163" s="229">
        <f>Q163*H163</f>
        <v>0.00029999999999999997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180</v>
      </c>
      <c r="AT163" s="231" t="s">
        <v>187</v>
      </c>
      <c r="AU163" s="231" t="s">
        <v>86</v>
      </c>
      <c r="AY163" s="16" t="s">
        <v>129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84</v>
      </c>
      <c r="BK163" s="232">
        <f>ROUND(I163*H163,2)</f>
        <v>0</v>
      </c>
      <c r="BL163" s="16" t="s">
        <v>135</v>
      </c>
      <c r="BM163" s="231" t="s">
        <v>191</v>
      </c>
    </row>
    <row r="164" s="2" customFormat="1">
      <c r="A164" s="37"/>
      <c r="B164" s="38"/>
      <c r="C164" s="39"/>
      <c r="D164" s="233" t="s">
        <v>137</v>
      </c>
      <c r="E164" s="39"/>
      <c r="F164" s="234" t="s">
        <v>189</v>
      </c>
      <c r="G164" s="39"/>
      <c r="H164" s="39"/>
      <c r="I164" s="235"/>
      <c r="J164" s="39"/>
      <c r="K164" s="39"/>
      <c r="L164" s="43"/>
      <c r="M164" s="236"/>
      <c r="N164" s="23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137</v>
      </c>
      <c r="AU164" s="16" t="s">
        <v>86</v>
      </c>
    </row>
    <row r="165" s="13" customFormat="1">
      <c r="A165" s="13"/>
      <c r="B165" s="238"/>
      <c r="C165" s="239"/>
      <c r="D165" s="233" t="s">
        <v>139</v>
      </c>
      <c r="E165" s="239"/>
      <c r="F165" s="241" t="s">
        <v>192</v>
      </c>
      <c r="G165" s="239"/>
      <c r="H165" s="242">
        <v>0.29999999999999999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139</v>
      </c>
      <c r="AU165" s="248" t="s">
        <v>86</v>
      </c>
      <c r="AV165" s="13" t="s">
        <v>86</v>
      </c>
      <c r="AW165" s="13" t="s">
        <v>4</v>
      </c>
      <c r="AX165" s="13" t="s">
        <v>84</v>
      </c>
      <c r="AY165" s="248" t="s">
        <v>129</v>
      </c>
    </row>
    <row r="166" s="12" customFormat="1" ht="22.8" customHeight="1">
      <c r="A166" s="12"/>
      <c r="B166" s="203"/>
      <c r="C166" s="204"/>
      <c r="D166" s="205" t="s">
        <v>75</v>
      </c>
      <c r="E166" s="217" t="s">
        <v>162</v>
      </c>
      <c r="F166" s="217" t="s">
        <v>193</v>
      </c>
      <c r="G166" s="204"/>
      <c r="H166" s="204"/>
      <c r="I166" s="207"/>
      <c r="J166" s="218">
        <f>BK166</f>
        <v>0</v>
      </c>
      <c r="K166" s="204"/>
      <c r="L166" s="209"/>
      <c r="M166" s="210"/>
      <c r="N166" s="211"/>
      <c r="O166" s="211"/>
      <c r="P166" s="212">
        <f>SUM(P167:P182)</f>
        <v>0</v>
      </c>
      <c r="Q166" s="211"/>
      <c r="R166" s="212">
        <f>SUM(R167:R182)</f>
        <v>125.54680315</v>
      </c>
      <c r="S166" s="211"/>
      <c r="T166" s="213">
        <f>SUM(T167:T182)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4" t="s">
        <v>84</v>
      </c>
      <c r="AT166" s="215" t="s">
        <v>75</v>
      </c>
      <c r="AU166" s="215" t="s">
        <v>84</v>
      </c>
      <c r="AY166" s="214" t="s">
        <v>129</v>
      </c>
      <c r="BK166" s="216">
        <f>SUM(BK167:BK182)</f>
        <v>0</v>
      </c>
    </row>
    <row r="167" s="2" customFormat="1" ht="33" customHeight="1">
      <c r="A167" s="37"/>
      <c r="B167" s="38"/>
      <c r="C167" s="219" t="s">
        <v>194</v>
      </c>
      <c r="D167" s="219" t="s">
        <v>131</v>
      </c>
      <c r="E167" s="220" t="s">
        <v>195</v>
      </c>
      <c r="F167" s="221" t="s">
        <v>196</v>
      </c>
      <c r="G167" s="222" t="s">
        <v>134</v>
      </c>
      <c r="H167" s="223">
        <v>125.08499999999999</v>
      </c>
      <c r="I167" s="224"/>
      <c r="J167" s="225">
        <f>ROUND(I167*H167,2)</f>
        <v>0</v>
      </c>
      <c r="K167" s="226"/>
      <c r="L167" s="43"/>
      <c r="M167" s="227" t="s">
        <v>1</v>
      </c>
      <c r="N167" s="228" t="s">
        <v>41</v>
      </c>
      <c r="O167" s="90"/>
      <c r="P167" s="229">
        <f>O167*H167</f>
        <v>0</v>
      </c>
      <c r="Q167" s="229">
        <v>0.13188</v>
      </c>
      <c r="R167" s="229">
        <f>Q167*H167</f>
        <v>16.496209799999999</v>
      </c>
      <c r="S167" s="229">
        <v>0</v>
      </c>
      <c r="T167" s="23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1" t="s">
        <v>135</v>
      </c>
      <c r="AT167" s="231" t="s">
        <v>131</v>
      </c>
      <c r="AU167" s="231" t="s">
        <v>86</v>
      </c>
      <c r="AY167" s="16" t="s">
        <v>129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6" t="s">
        <v>84</v>
      </c>
      <c r="BK167" s="232">
        <f>ROUND(I167*H167,2)</f>
        <v>0</v>
      </c>
      <c r="BL167" s="16" t="s">
        <v>135</v>
      </c>
      <c r="BM167" s="231" t="s">
        <v>197</v>
      </c>
    </row>
    <row r="168" s="2" customFormat="1">
      <c r="A168" s="37"/>
      <c r="B168" s="38"/>
      <c r="C168" s="39"/>
      <c r="D168" s="233" t="s">
        <v>137</v>
      </c>
      <c r="E168" s="39"/>
      <c r="F168" s="234" t="s">
        <v>198</v>
      </c>
      <c r="G168" s="39"/>
      <c r="H168" s="39"/>
      <c r="I168" s="235"/>
      <c r="J168" s="39"/>
      <c r="K168" s="39"/>
      <c r="L168" s="43"/>
      <c r="M168" s="236"/>
      <c r="N168" s="23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137</v>
      </c>
      <c r="AU168" s="16" t="s">
        <v>86</v>
      </c>
    </row>
    <row r="169" s="13" customFormat="1">
      <c r="A169" s="13"/>
      <c r="B169" s="238"/>
      <c r="C169" s="239"/>
      <c r="D169" s="233" t="s">
        <v>139</v>
      </c>
      <c r="E169" s="240" t="s">
        <v>1</v>
      </c>
      <c r="F169" s="241" t="s">
        <v>148</v>
      </c>
      <c r="G169" s="239"/>
      <c r="H169" s="242">
        <v>125.08499999999999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139</v>
      </c>
      <c r="AU169" s="248" t="s">
        <v>86</v>
      </c>
      <c r="AV169" s="13" t="s">
        <v>86</v>
      </c>
      <c r="AW169" s="13" t="s">
        <v>32</v>
      </c>
      <c r="AX169" s="13" t="s">
        <v>84</v>
      </c>
      <c r="AY169" s="248" t="s">
        <v>129</v>
      </c>
    </row>
    <row r="170" s="2" customFormat="1" ht="24.15" customHeight="1">
      <c r="A170" s="37"/>
      <c r="B170" s="38"/>
      <c r="C170" s="219" t="s">
        <v>199</v>
      </c>
      <c r="D170" s="219" t="s">
        <v>131</v>
      </c>
      <c r="E170" s="220" t="s">
        <v>200</v>
      </c>
      <c r="F170" s="221" t="s">
        <v>201</v>
      </c>
      <c r="G170" s="222" t="s">
        <v>134</v>
      </c>
      <c r="H170" s="223">
        <v>958.98500000000001</v>
      </c>
      <c r="I170" s="224"/>
      <c r="J170" s="225">
        <f>ROUND(I170*H170,2)</f>
        <v>0</v>
      </c>
      <c r="K170" s="226"/>
      <c r="L170" s="43"/>
      <c r="M170" s="227" t="s">
        <v>1</v>
      </c>
      <c r="N170" s="228" t="s">
        <v>41</v>
      </c>
      <c r="O170" s="90"/>
      <c r="P170" s="229">
        <f>O170*H170</f>
        <v>0</v>
      </c>
      <c r="Q170" s="229">
        <v>0.00071000000000000002</v>
      </c>
      <c r="R170" s="229">
        <f>Q170*H170</f>
        <v>0.68087934999999999</v>
      </c>
      <c r="S170" s="229">
        <v>0</v>
      </c>
      <c r="T170" s="230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1" t="s">
        <v>135</v>
      </c>
      <c r="AT170" s="231" t="s">
        <v>131</v>
      </c>
      <c r="AU170" s="231" t="s">
        <v>86</v>
      </c>
      <c r="AY170" s="16" t="s">
        <v>129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6" t="s">
        <v>84</v>
      </c>
      <c r="BK170" s="232">
        <f>ROUND(I170*H170,2)</f>
        <v>0</v>
      </c>
      <c r="BL170" s="16" t="s">
        <v>135</v>
      </c>
      <c r="BM170" s="231" t="s">
        <v>202</v>
      </c>
    </row>
    <row r="171" s="2" customFormat="1">
      <c r="A171" s="37"/>
      <c r="B171" s="38"/>
      <c r="C171" s="39"/>
      <c r="D171" s="233" t="s">
        <v>137</v>
      </c>
      <c r="E171" s="39"/>
      <c r="F171" s="234" t="s">
        <v>203</v>
      </c>
      <c r="G171" s="39"/>
      <c r="H171" s="39"/>
      <c r="I171" s="235"/>
      <c r="J171" s="39"/>
      <c r="K171" s="39"/>
      <c r="L171" s="43"/>
      <c r="M171" s="236"/>
      <c r="N171" s="237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137</v>
      </c>
      <c r="AU171" s="16" t="s">
        <v>86</v>
      </c>
    </row>
    <row r="172" s="13" customFormat="1">
      <c r="A172" s="13"/>
      <c r="B172" s="238"/>
      <c r="C172" s="239"/>
      <c r="D172" s="233" t="s">
        <v>139</v>
      </c>
      <c r="E172" s="240" t="s">
        <v>1</v>
      </c>
      <c r="F172" s="241" t="s">
        <v>147</v>
      </c>
      <c r="G172" s="239"/>
      <c r="H172" s="242">
        <v>833.89999999999998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139</v>
      </c>
      <c r="AU172" s="248" t="s">
        <v>86</v>
      </c>
      <c r="AV172" s="13" t="s">
        <v>86</v>
      </c>
      <c r="AW172" s="13" t="s">
        <v>32</v>
      </c>
      <c r="AX172" s="13" t="s">
        <v>76</v>
      </c>
      <c r="AY172" s="248" t="s">
        <v>129</v>
      </c>
    </row>
    <row r="173" s="13" customFormat="1">
      <c r="A173" s="13"/>
      <c r="B173" s="238"/>
      <c r="C173" s="239"/>
      <c r="D173" s="233" t="s">
        <v>139</v>
      </c>
      <c r="E173" s="240" t="s">
        <v>1</v>
      </c>
      <c r="F173" s="241" t="s">
        <v>148</v>
      </c>
      <c r="G173" s="239"/>
      <c r="H173" s="242">
        <v>125.08499999999999</v>
      </c>
      <c r="I173" s="243"/>
      <c r="J173" s="239"/>
      <c r="K173" s="239"/>
      <c r="L173" s="244"/>
      <c r="M173" s="245"/>
      <c r="N173" s="246"/>
      <c r="O173" s="246"/>
      <c r="P173" s="246"/>
      <c r="Q173" s="246"/>
      <c r="R173" s="246"/>
      <c r="S173" s="246"/>
      <c r="T173" s="24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8" t="s">
        <v>139</v>
      </c>
      <c r="AU173" s="248" t="s">
        <v>86</v>
      </c>
      <c r="AV173" s="13" t="s">
        <v>86</v>
      </c>
      <c r="AW173" s="13" t="s">
        <v>32</v>
      </c>
      <c r="AX173" s="13" t="s">
        <v>76</v>
      </c>
      <c r="AY173" s="248" t="s">
        <v>129</v>
      </c>
    </row>
    <row r="174" s="14" customFormat="1">
      <c r="A174" s="14"/>
      <c r="B174" s="249"/>
      <c r="C174" s="250"/>
      <c r="D174" s="233" t="s">
        <v>139</v>
      </c>
      <c r="E174" s="251" t="s">
        <v>1</v>
      </c>
      <c r="F174" s="252" t="s">
        <v>142</v>
      </c>
      <c r="G174" s="250"/>
      <c r="H174" s="253">
        <v>958.98500000000001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139</v>
      </c>
      <c r="AU174" s="259" t="s">
        <v>86</v>
      </c>
      <c r="AV174" s="14" t="s">
        <v>135</v>
      </c>
      <c r="AW174" s="14" t="s">
        <v>32</v>
      </c>
      <c r="AX174" s="14" t="s">
        <v>84</v>
      </c>
      <c r="AY174" s="259" t="s">
        <v>129</v>
      </c>
    </row>
    <row r="175" s="2" customFormat="1" ht="33" customHeight="1">
      <c r="A175" s="37"/>
      <c r="B175" s="38"/>
      <c r="C175" s="219" t="s">
        <v>204</v>
      </c>
      <c r="D175" s="219" t="s">
        <v>131</v>
      </c>
      <c r="E175" s="220" t="s">
        <v>205</v>
      </c>
      <c r="F175" s="221" t="s">
        <v>206</v>
      </c>
      <c r="G175" s="222" t="s">
        <v>134</v>
      </c>
      <c r="H175" s="223">
        <v>833.89999999999998</v>
      </c>
      <c r="I175" s="224"/>
      <c r="J175" s="225">
        <f>ROUND(I175*H175,2)</f>
        <v>0</v>
      </c>
      <c r="K175" s="226"/>
      <c r="L175" s="43"/>
      <c r="M175" s="227" t="s">
        <v>1</v>
      </c>
      <c r="N175" s="228" t="s">
        <v>41</v>
      </c>
      <c r="O175" s="90"/>
      <c r="P175" s="229">
        <f>O175*H175</f>
        <v>0</v>
      </c>
      <c r="Q175" s="229">
        <v>0.12966</v>
      </c>
      <c r="R175" s="229">
        <f>Q175*H175</f>
        <v>108.123474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135</v>
      </c>
      <c r="AT175" s="231" t="s">
        <v>131</v>
      </c>
      <c r="AU175" s="231" t="s">
        <v>86</v>
      </c>
      <c r="AY175" s="16" t="s">
        <v>129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84</v>
      </c>
      <c r="BK175" s="232">
        <f>ROUND(I175*H175,2)</f>
        <v>0</v>
      </c>
      <c r="BL175" s="16" t="s">
        <v>135</v>
      </c>
      <c r="BM175" s="231" t="s">
        <v>207</v>
      </c>
    </row>
    <row r="176" s="2" customFormat="1">
      <c r="A176" s="37"/>
      <c r="B176" s="38"/>
      <c r="C176" s="39"/>
      <c r="D176" s="233" t="s">
        <v>137</v>
      </c>
      <c r="E176" s="39"/>
      <c r="F176" s="234" t="s">
        <v>208</v>
      </c>
      <c r="G176" s="39"/>
      <c r="H176" s="39"/>
      <c r="I176" s="235"/>
      <c r="J176" s="39"/>
      <c r="K176" s="39"/>
      <c r="L176" s="43"/>
      <c r="M176" s="236"/>
      <c r="N176" s="237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137</v>
      </c>
      <c r="AU176" s="16" t="s">
        <v>86</v>
      </c>
    </row>
    <row r="177" s="13" customFormat="1">
      <c r="A177" s="13"/>
      <c r="B177" s="238"/>
      <c r="C177" s="239"/>
      <c r="D177" s="233" t="s">
        <v>139</v>
      </c>
      <c r="E177" s="240" t="s">
        <v>1</v>
      </c>
      <c r="F177" s="241" t="s">
        <v>147</v>
      </c>
      <c r="G177" s="239"/>
      <c r="H177" s="242">
        <v>833.89999999999998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139</v>
      </c>
      <c r="AU177" s="248" t="s">
        <v>86</v>
      </c>
      <c r="AV177" s="13" t="s">
        <v>86</v>
      </c>
      <c r="AW177" s="13" t="s">
        <v>32</v>
      </c>
      <c r="AX177" s="13" t="s">
        <v>84</v>
      </c>
      <c r="AY177" s="248" t="s">
        <v>129</v>
      </c>
    </row>
    <row r="178" s="2" customFormat="1" ht="21.75" customHeight="1">
      <c r="A178" s="37"/>
      <c r="B178" s="38"/>
      <c r="C178" s="219" t="s">
        <v>209</v>
      </c>
      <c r="D178" s="219" t="s">
        <v>131</v>
      </c>
      <c r="E178" s="220" t="s">
        <v>210</v>
      </c>
      <c r="F178" s="221" t="s">
        <v>211</v>
      </c>
      <c r="G178" s="222" t="s">
        <v>152</v>
      </c>
      <c r="H178" s="223">
        <v>68.400000000000006</v>
      </c>
      <c r="I178" s="224"/>
      <c r="J178" s="225">
        <f>ROUND(I178*H178,2)</f>
        <v>0</v>
      </c>
      <c r="K178" s="226"/>
      <c r="L178" s="43"/>
      <c r="M178" s="227" t="s">
        <v>1</v>
      </c>
      <c r="N178" s="228" t="s">
        <v>41</v>
      </c>
      <c r="O178" s="90"/>
      <c r="P178" s="229">
        <f>O178*H178</f>
        <v>0</v>
      </c>
      <c r="Q178" s="229">
        <v>0.0035999999999999999</v>
      </c>
      <c r="R178" s="229">
        <f>Q178*H178</f>
        <v>0.24624000000000001</v>
      </c>
      <c r="S178" s="229">
        <v>0</v>
      </c>
      <c r="T178" s="23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1" t="s">
        <v>135</v>
      </c>
      <c r="AT178" s="231" t="s">
        <v>131</v>
      </c>
      <c r="AU178" s="231" t="s">
        <v>86</v>
      </c>
      <c r="AY178" s="16" t="s">
        <v>129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6" t="s">
        <v>84</v>
      </c>
      <c r="BK178" s="232">
        <f>ROUND(I178*H178,2)</f>
        <v>0</v>
      </c>
      <c r="BL178" s="16" t="s">
        <v>135</v>
      </c>
      <c r="BM178" s="231" t="s">
        <v>212</v>
      </c>
    </row>
    <row r="179" s="2" customFormat="1">
      <c r="A179" s="37"/>
      <c r="B179" s="38"/>
      <c r="C179" s="39"/>
      <c r="D179" s="233" t="s">
        <v>137</v>
      </c>
      <c r="E179" s="39"/>
      <c r="F179" s="234" t="s">
        <v>213</v>
      </c>
      <c r="G179" s="39"/>
      <c r="H179" s="39"/>
      <c r="I179" s="235"/>
      <c r="J179" s="39"/>
      <c r="K179" s="39"/>
      <c r="L179" s="43"/>
      <c r="M179" s="236"/>
      <c r="N179" s="237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137</v>
      </c>
      <c r="AU179" s="16" t="s">
        <v>86</v>
      </c>
    </row>
    <row r="180" s="13" customFormat="1">
      <c r="A180" s="13"/>
      <c r="B180" s="238"/>
      <c r="C180" s="239"/>
      <c r="D180" s="233" t="s">
        <v>139</v>
      </c>
      <c r="E180" s="240" t="s">
        <v>1</v>
      </c>
      <c r="F180" s="241" t="s">
        <v>214</v>
      </c>
      <c r="G180" s="239"/>
      <c r="H180" s="242">
        <v>51.299999999999997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139</v>
      </c>
      <c r="AU180" s="248" t="s">
        <v>86</v>
      </c>
      <c r="AV180" s="13" t="s">
        <v>86</v>
      </c>
      <c r="AW180" s="13" t="s">
        <v>32</v>
      </c>
      <c r="AX180" s="13" t="s">
        <v>76</v>
      </c>
      <c r="AY180" s="248" t="s">
        <v>129</v>
      </c>
    </row>
    <row r="181" s="13" customFormat="1">
      <c r="A181" s="13"/>
      <c r="B181" s="238"/>
      <c r="C181" s="239"/>
      <c r="D181" s="233" t="s">
        <v>139</v>
      </c>
      <c r="E181" s="240" t="s">
        <v>1</v>
      </c>
      <c r="F181" s="241" t="s">
        <v>215</v>
      </c>
      <c r="G181" s="239"/>
      <c r="H181" s="242">
        <v>17.100000000000001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139</v>
      </c>
      <c r="AU181" s="248" t="s">
        <v>86</v>
      </c>
      <c r="AV181" s="13" t="s">
        <v>86</v>
      </c>
      <c r="AW181" s="13" t="s">
        <v>32</v>
      </c>
      <c r="AX181" s="13" t="s">
        <v>76</v>
      </c>
      <c r="AY181" s="248" t="s">
        <v>129</v>
      </c>
    </row>
    <row r="182" s="14" customFormat="1">
      <c r="A182" s="14"/>
      <c r="B182" s="249"/>
      <c r="C182" s="250"/>
      <c r="D182" s="233" t="s">
        <v>139</v>
      </c>
      <c r="E182" s="251" t="s">
        <v>1</v>
      </c>
      <c r="F182" s="252" t="s">
        <v>142</v>
      </c>
      <c r="G182" s="250"/>
      <c r="H182" s="253">
        <v>68.400000000000006</v>
      </c>
      <c r="I182" s="254"/>
      <c r="J182" s="250"/>
      <c r="K182" s="250"/>
      <c r="L182" s="255"/>
      <c r="M182" s="256"/>
      <c r="N182" s="257"/>
      <c r="O182" s="257"/>
      <c r="P182" s="257"/>
      <c r="Q182" s="257"/>
      <c r="R182" s="257"/>
      <c r="S182" s="257"/>
      <c r="T182" s="25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9" t="s">
        <v>139</v>
      </c>
      <c r="AU182" s="259" t="s">
        <v>86</v>
      </c>
      <c r="AV182" s="14" t="s">
        <v>135</v>
      </c>
      <c r="AW182" s="14" t="s">
        <v>32</v>
      </c>
      <c r="AX182" s="14" t="s">
        <v>84</v>
      </c>
      <c r="AY182" s="259" t="s">
        <v>129</v>
      </c>
    </row>
    <row r="183" s="12" customFormat="1" ht="22.8" customHeight="1">
      <c r="A183" s="12"/>
      <c r="B183" s="203"/>
      <c r="C183" s="204"/>
      <c r="D183" s="205" t="s">
        <v>75</v>
      </c>
      <c r="E183" s="217" t="s">
        <v>180</v>
      </c>
      <c r="F183" s="217" t="s">
        <v>216</v>
      </c>
      <c r="G183" s="204"/>
      <c r="H183" s="204"/>
      <c r="I183" s="207"/>
      <c r="J183" s="218">
        <f>BK183</f>
        <v>0</v>
      </c>
      <c r="K183" s="204"/>
      <c r="L183" s="209"/>
      <c r="M183" s="210"/>
      <c r="N183" s="211"/>
      <c r="O183" s="211"/>
      <c r="P183" s="212">
        <f>SUM(P184:P189)</f>
        <v>0</v>
      </c>
      <c r="Q183" s="211"/>
      <c r="R183" s="212">
        <f>SUM(R184:R189)</f>
        <v>1.57348</v>
      </c>
      <c r="S183" s="211"/>
      <c r="T183" s="213">
        <f>SUM(T184:T189)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84</v>
      </c>
      <c r="AT183" s="215" t="s">
        <v>75</v>
      </c>
      <c r="AU183" s="215" t="s">
        <v>84</v>
      </c>
      <c r="AY183" s="214" t="s">
        <v>129</v>
      </c>
      <c r="BK183" s="216">
        <f>SUM(BK184:BK189)</f>
        <v>0</v>
      </c>
    </row>
    <row r="184" s="2" customFormat="1" ht="16.5" customHeight="1">
      <c r="A184" s="37"/>
      <c r="B184" s="38"/>
      <c r="C184" s="219" t="s">
        <v>217</v>
      </c>
      <c r="D184" s="219" t="s">
        <v>131</v>
      </c>
      <c r="E184" s="220" t="s">
        <v>218</v>
      </c>
      <c r="F184" s="221" t="s">
        <v>219</v>
      </c>
      <c r="G184" s="222" t="s">
        <v>220</v>
      </c>
      <c r="H184" s="223">
        <v>3</v>
      </c>
      <c r="I184" s="224"/>
      <c r="J184" s="225">
        <f>ROUND(I184*H184,2)</f>
        <v>0</v>
      </c>
      <c r="K184" s="226"/>
      <c r="L184" s="43"/>
      <c r="M184" s="227" t="s">
        <v>1</v>
      </c>
      <c r="N184" s="228" t="s">
        <v>41</v>
      </c>
      <c r="O184" s="90"/>
      <c r="P184" s="229">
        <f>O184*H184</f>
        <v>0</v>
      </c>
      <c r="Q184" s="229">
        <v>0.42080000000000001</v>
      </c>
      <c r="R184" s="229">
        <f>Q184*H184</f>
        <v>1.2624</v>
      </c>
      <c r="S184" s="229">
        <v>0</v>
      </c>
      <c r="T184" s="230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1" t="s">
        <v>135</v>
      </c>
      <c r="AT184" s="231" t="s">
        <v>131</v>
      </c>
      <c r="AU184" s="231" t="s">
        <v>86</v>
      </c>
      <c r="AY184" s="16" t="s">
        <v>129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6" t="s">
        <v>84</v>
      </c>
      <c r="BK184" s="232">
        <f>ROUND(I184*H184,2)</f>
        <v>0</v>
      </c>
      <c r="BL184" s="16" t="s">
        <v>135</v>
      </c>
      <c r="BM184" s="231" t="s">
        <v>221</v>
      </c>
    </row>
    <row r="185" s="2" customFormat="1">
      <c r="A185" s="37"/>
      <c r="B185" s="38"/>
      <c r="C185" s="39"/>
      <c r="D185" s="233" t="s">
        <v>137</v>
      </c>
      <c r="E185" s="39"/>
      <c r="F185" s="234" t="s">
        <v>219</v>
      </c>
      <c r="G185" s="39"/>
      <c r="H185" s="39"/>
      <c r="I185" s="235"/>
      <c r="J185" s="39"/>
      <c r="K185" s="39"/>
      <c r="L185" s="43"/>
      <c r="M185" s="236"/>
      <c r="N185" s="237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137</v>
      </c>
      <c r="AU185" s="16" t="s">
        <v>86</v>
      </c>
    </row>
    <row r="186" s="13" customFormat="1">
      <c r="A186" s="13"/>
      <c r="B186" s="238"/>
      <c r="C186" s="239"/>
      <c r="D186" s="233" t="s">
        <v>139</v>
      </c>
      <c r="E186" s="240" t="s">
        <v>1</v>
      </c>
      <c r="F186" s="241" t="s">
        <v>222</v>
      </c>
      <c r="G186" s="239"/>
      <c r="H186" s="242">
        <v>3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139</v>
      </c>
      <c r="AU186" s="248" t="s">
        <v>86</v>
      </c>
      <c r="AV186" s="13" t="s">
        <v>86</v>
      </c>
      <c r="AW186" s="13" t="s">
        <v>32</v>
      </c>
      <c r="AX186" s="13" t="s">
        <v>84</v>
      </c>
      <c r="AY186" s="248" t="s">
        <v>129</v>
      </c>
    </row>
    <row r="187" s="2" customFormat="1" ht="21.75" customHeight="1">
      <c r="A187" s="37"/>
      <c r="B187" s="38"/>
      <c r="C187" s="219" t="s">
        <v>8</v>
      </c>
      <c r="D187" s="219" t="s">
        <v>131</v>
      </c>
      <c r="E187" s="220" t="s">
        <v>223</v>
      </c>
      <c r="F187" s="221" t="s">
        <v>224</v>
      </c>
      <c r="G187" s="222" t="s">
        <v>220</v>
      </c>
      <c r="H187" s="223">
        <v>1</v>
      </c>
      <c r="I187" s="224"/>
      <c r="J187" s="225">
        <f>ROUND(I187*H187,2)</f>
        <v>0</v>
      </c>
      <c r="K187" s="226"/>
      <c r="L187" s="43"/>
      <c r="M187" s="227" t="s">
        <v>1</v>
      </c>
      <c r="N187" s="228" t="s">
        <v>41</v>
      </c>
      <c r="O187" s="90"/>
      <c r="P187" s="229">
        <f>O187*H187</f>
        <v>0</v>
      </c>
      <c r="Q187" s="229">
        <v>0.31108000000000002</v>
      </c>
      <c r="R187" s="229">
        <f>Q187*H187</f>
        <v>0.31108000000000002</v>
      </c>
      <c r="S187" s="229">
        <v>0</v>
      </c>
      <c r="T187" s="230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1" t="s">
        <v>135</v>
      </c>
      <c r="AT187" s="231" t="s">
        <v>131</v>
      </c>
      <c r="AU187" s="231" t="s">
        <v>86</v>
      </c>
      <c r="AY187" s="16" t="s">
        <v>129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6" t="s">
        <v>84</v>
      </c>
      <c r="BK187" s="232">
        <f>ROUND(I187*H187,2)</f>
        <v>0</v>
      </c>
      <c r="BL187" s="16" t="s">
        <v>135</v>
      </c>
      <c r="BM187" s="231" t="s">
        <v>225</v>
      </c>
    </row>
    <row r="188" s="2" customFormat="1">
      <c r="A188" s="37"/>
      <c r="B188" s="38"/>
      <c r="C188" s="39"/>
      <c r="D188" s="233" t="s">
        <v>137</v>
      </c>
      <c r="E188" s="39"/>
      <c r="F188" s="234" t="s">
        <v>226</v>
      </c>
      <c r="G188" s="39"/>
      <c r="H188" s="39"/>
      <c r="I188" s="235"/>
      <c r="J188" s="39"/>
      <c r="K188" s="39"/>
      <c r="L188" s="43"/>
      <c r="M188" s="236"/>
      <c r="N188" s="23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137</v>
      </c>
      <c r="AU188" s="16" t="s">
        <v>86</v>
      </c>
    </row>
    <row r="189" s="13" customFormat="1">
      <c r="A189" s="13"/>
      <c r="B189" s="238"/>
      <c r="C189" s="239"/>
      <c r="D189" s="233" t="s">
        <v>139</v>
      </c>
      <c r="E189" s="240" t="s">
        <v>1</v>
      </c>
      <c r="F189" s="241" t="s">
        <v>227</v>
      </c>
      <c r="G189" s="239"/>
      <c r="H189" s="242">
        <v>1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139</v>
      </c>
      <c r="AU189" s="248" t="s">
        <v>86</v>
      </c>
      <c r="AV189" s="13" t="s">
        <v>86</v>
      </c>
      <c r="AW189" s="13" t="s">
        <v>32</v>
      </c>
      <c r="AX189" s="13" t="s">
        <v>84</v>
      </c>
      <c r="AY189" s="248" t="s">
        <v>129</v>
      </c>
    </row>
    <row r="190" s="12" customFormat="1" ht="22.8" customHeight="1">
      <c r="A190" s="12"/>
      <c r="B190" s="203"/>
      <c r="C190" s="204"/>
      <c r="D190" s="205" t="s">
        <v>75</v>
      </c>
      <c r="E190" s="217" t="s">
        <v>186</v>
      </c>
      <c r="F190" s="217" t="s">
        <v>228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SUM(P191:P214)</f>
        <v>0</v>
      </c>
      <c r="Q190" s="211"/>
      <c r="R190" s="212">
        <f>SUM(R191:R214)</f>
        <v>16.02459</v>
      </c>
      <c r="S190" s="211"/>
      <c r="T190" s="213">
        <f>SUM(T191:T214)</f>
        <v>0.41694999999999999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84</v>
      </c>
      <c r="AT190" s="215" t="s">
        <v>75</v>
      </c>
      <c r="AU190" s="215" t="s">
        <v>84</v>
      </c>
      <c r="AY190" s="214" t="s">
        <v>129</v>
      </c>
      <c r="BK190" s="216">
        <f>SUM(BK191:BK214)</f>
        <v>0</v>
      </c>
    </row>
    <row r="191" s="2" customFormat="1" ht="33" customHeight="1">
      <c r="A191" s="37"/>
      <c r="B191" s="38"/>
      <c r="C191" s="219" t="s">
        <v>229</v>
      </c>
      <c r="D191" s="219" t="s">
        <v>131</v>
      </c>
      <c r="E191" s="220" t="s">
        <v>230</v>
      </c>
      <c r="F191" s="221" t="s">
        <v>231</v>
      </c>
      <c r="G191" s="222" t="s">
        <v>152</v>
      </c>
      <c r="H191" s="223">
        <v>20</v>
      </c>
      <c r="I191" s="224"/>
      <c r="J191" s="225">
        <f>ROUND(I191*H191,2)</f>
        <v>0</v>
      </c>
      <c r="K191" s="226"/>
      <c r="L191" s="43"/>
      <c r="M191" s="227" t="s">
        <v>1</v>
      </c>
      <c r="N191" s="228" t="s">
        <v>41</v>
      </c>
      <c r="O191" s="90"/>
      <c r="P191" s="229">
        <f>O191*H191</f>
        <v>0</v>
      </c>
      <c r="Q191" s="229">
        <v>0.15540000000000001</v>
      </c>
      <c r="R191" s="229">
        <f>Q191*H191</f>
        <v>3.1080000000000001</v>
      </c>
      <c r="S191" s="229">
        <v>0</v>
      </c>
      <c r="T191" s="230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1" t="s">
        <v>135</v>
      </c>
      <c r="AT191" s="231" t="s">
        <v>131</v>
      </c>
      <c r="AU191" s="231" t="s">
        <v>86</v>
      </c>
      <c r="AY191" s="16" t="s">
        <v>129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6" t="s">
        <v>84</v>
      </c>
      <c r="BK191" s="232">
        <f>ROUND(I191*H191,2)</f>
        <v>0</v>
      </c>
      <c r="BL191" s="16" t="s">
        <v>135</v>
      </c>
      <c r="BM191" s="231" t="s">
        <v>232</v>
      </c>
    </row>
    <row r="192" s="2" customFormat="1">
      <c r="A192" s="37"/>
      <c r="B192" s="38"/>
      <c r="C192" s="39"/>
      <c r="D192" s="233" t="s">
        <v>137</v>
      </c>
      <c r="E192" s="39"/>
      <c r="F192" s="234" t="s">
        <v>233</v>
      </c>
      <c r="G192" s="39"/>
      <c r="H192" s="39"/>
      <c r="I192" s="235"/>
      <c r="J192" s="39"/>
      <c r="K192" s="39"/>
      <c r="L192" s="43"/>
      <c r="M192" s="236"/>
      <c r="N192" s="237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137</v>
      </c>
      <c r="AU192" s="16" t="s">
        <v>86</v>
      </c>
    </row>
    <row r="193" s="2" customFormat="1" ht="24.15" customHeight="1">
      <c r="A193" s="37"/>
      <c r="B193" s="38"/>
      <c r="C193" s="260" t="s">
        <v>234</v>
      </c>
      <c r="D193" s="260" t="s">
        <v>187</v>
      </c>
      <c r="E193" s="261" t="s">
        <v>235</v>
      </c>
      <c r="F193" s="262" t="s">
        <v>236</v>
      </c>
      <c r="G193" s="263" t="s">
        <v>152</v>
      </c>
      <c r="H193" s="264">
        <v>2</v>
      </c>
      <c r="I193" s="265"/>
      <c r="J193" s="266">
        <f>ROUND(I193*H193,2)</f>
        <v>0</v>
      </c>
      <c r="K193" s="267"/>
      <c r="L193" s="268"/>
      <c r="M193" s="269" t="s">
        <v>1</v>
      </c>
      <c r="N193" s="270" t="s">
        <v>41</v>
      </c>
      <c r="O193" s="90"/>
      <c r="P193" s="229">
        <f>O193*H193</f>
        <v>0</v>
      </c>
      <c r="Q193" s="229">
        <v>0.065670000000000006</v>
      </c>
      <c r="R193" s="229">
        <f>Q193*H193</f>
        <v>0.13134000000000001</v>
      </c>
      <c r="S193" s="229">
        <v>0</v>
      </c>
      <c r="T193" s="230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1" t="s">
        <v>180</v>
      </c>
      <c r="AT193" s="231" t="s">
        <v>187</v>
      </c>
      <c r="AU193" s="231" t="s">
        <v>86</v>
      </c>
      <c r="AY193" s="16" t="s">
        <v>129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6" t="s">
        <v>84</v>
      </c>
      <c r="BK193" s="232">
        <f>ROUND(I193*H193,2)</f>
        <v>0</v>
      </c>
      <c r="BL193" s="16" t="s">
        <v>135</v>
      </c>
      <c r="BM193" s="231" t="s">
        <v>237</v>
      </c>
    </row>
    <row r="194" s="2" customFormat="1">
      <c r="A194" s="37"/>
      <c r="B194" s="38"/>
      <c r="C194" s="39"/>
      <c r="D194" s="233" t="s">
        <v>137</v>
      </c>
      <c r="E194" s="39"/>
      <c r="F194" s="234" t="s">
        <v>236</v>
      </c>
      <c r="G194" s="39"/>
      <c r="H194" s="39"/>
      <c r="I194" s="235"/>
      <c r="J194" s="39"/>
      <c r="K194" s="39"/>
      <c r="L194" s="43"/>
      <c r="M194" s="236"/>
      <c r="N194" s="237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137</v>
      </c>
      <c r="AU194" s="16" t="s">
        <v>86</v>
      </c>
    </row>
    <row r="195" s="13" customFormat="1">
      <c r="A195" s="13"/>
      <c r="B195" s="238"/>
      <c r="C195" s="239"/>
      <c r="D195" s="233" t="s">
        <v>139</v>
      </c>
      <c r="E195" s="240" t="s">
        <v>1</v>
      </c>
      <c r="F195" s="241" t="s">
        <v>238</v>
      </c>
      <c r="G195" s="239"/>
      <c r="H195" s="242">
        <v>2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139</v>
      </c>
      <c r="AU195" s="248" t="s">
        <v>86</v>
      </c>
      <c r="AV195" s="13" t="s">
        <v>86</v>
      </c>
      <c r="AW195" s="13" t="s">
        <v>32</v>
      </c>
      <c r="AX195" s="13" t="s">
        <v>84</v>
      </c>
      <c r="AY195" s="248" t="s">
        <v>129</v>
      </c>
    </row>
    <row r="196" s="2" customFormat="1" ht="24.15" customHeight="1">
      <c r="A196" s="37"/>
      <c r="B196" s="38"/>
      <c r="C196" s="260" t="s">
        <v>239</v>
      </c>
      <c r="D196" s="260" t="s">
        <v>187</v>
      </c>
      <c r="E196" s="261" t="s">
        <v>240</v>
      </c>
      <c r="F196" s="262" t="s">
        <v>241</v>
      </c>
      <c r="G196" s="263" t="s">
        <v>152</v>
      </c>
      <c r="H196" s="264">
        <v>2.5</v>
      </c>
      <c r="I196" s="265"/>
      <c r="J196" s="266">
        <f>ROUND(I196*H196,2)</f>
        <v>0</v>
      </c>
      <c r="K196" s="267"/>
      <c r="L196" s="268"/>
      <c r="M196" s="269" t="s">
        <v>1</v>
      </c>
      <c r="N196" s="270" t="s">
        <v>41</v>
      </c>
      <c r="O196" s="90"/>
      <c r="P196" s="229">
        <f>O196*H196</f>
        <v>0</v>
      </c>
      <c r="Q196" s="229">
        <v>0.048300000000000003</v>
      </c>
      <c r="R196" s="229">
        <f>Q196*H196</f>
        <v>0.12075000000000001</v>
      </c>
      <c r="S196" s="229">
        <v>0</v>
      </c>
      <c r="T196" s="230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1" t="s">
        <v>180</v>
      </c>
      <c r="AT196" s="231" t="s">
        <v>187</v>
      </c>
      <c r="AU196" s="231" t="s">
        <v>86</v>
      </c>
      <c r="AY196" s="16" t="s">
        <v>129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6" t="s">
        <v>84</v>
      </c>
      <c r="BK196" s="232">
        <f>ROUND(I196*H196,2)</f>
        <v>0</v>
      </c>
      <c r="BL196" s="16" t="s">
        <v>135</v>
      </c>
      <c r="BM196" s="231" t="s">
        <v>242</v>
      </c>
    </row>
    <row r="197" s="2" customFormat="1">
      <c r="A197" s="37"/>
      <c r="B197" s="38"/>
      <c r="C197" s="39"/>
      <c r="D197" s="233" t="s">
        <v>137</v>
      </c>
      <c r="E197" s="39"/>
      <c r="F197" s="234" t="s">
        <v>241</v>
      </c>
      <c r="G197" s="39"/>
      <c r="H197" s="39"/>
      <c r="I197" s="235"/>
      <c r="J197" s="39"/>
      <c r="K197" s="39"/>
      <c r="L197" s="43"/>
      <c r="M197" s="236"/>
      <c r="N197" s="23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137</v>
      </c>
      <c r="AU197" s="16" t="s">
        <v>86</v>
      </c>
    </row>
    <row r="198" s="13" customFormat="1">
      <c r="A198" s="13"/>
      <c r="B198" s="238"/>
      <c r="C198" s="239"/>
      <c r="D198" s="233" t="s">
        <v>139</v>
      </c>
      <c r="E198" s="240" t="s">
        <v>1</v>
      </c>
      <c r="F198" s="241" t="s">
        <v>243</v>
      </c>
      <c r="G198" s="239"/>
      <c r="H198" s="242">
        <v>2.5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139</v>
      </c>
      <c r="AU198" s="248" t="s">
        <v>86</v>
      </c>
      <c r="AV198" s="13" t="s">
        <v>86</v>
      </c>
      <c r="AW198" s="13" t="s">
        <v>32</v>
      </c>
      <c r="AX198" s="13" t="s">
        <v>84</v>
      </c>
      <c r="AY198" s="248" t="s">
        <v>129</v>
      </c>
    </row>
    <row r="199" s="2" customFormat="1" ht="16.5" customHeight="1">
      <c r="A199" s="37"/>
      <c r="B199" s="38"/>
      <c r="C199" s="260" t="s">
        <v>244</v>
      </c>
      <c r="D199" s="260" t="s">
        <v>187</v>
      </c>
      <c r="E199" s="261" t="s">
        <v>245</v>
      </c>
      <c r="F199" s="262" t="s">
        <v>246</v>
      </c>
      <c r="G199" s="263" t="s">
        <v>152</v>
      </c>
      <c r="H199" s="264">
        <v>15.5</v>
      </c>
      <c r="I199" s="265"/>
      <c r="J199" s="266">
        <f>ROUND(I199*H199,2)</f>
        <v>0</v>
      </c>
      <c r="K199" s="267"/>
      <c r="L199" s="268"/>
      <c r="M199" s="269" t="s">
        <v>1</v>
      </c>
      <c r="N199" s="270" t="s">
        <v>41</v>
      </c>
      <c r="O199" s="90"/>
      <c r="P199" s="229">
        <f>O199*H199</f>
        <v>0</v>
      </c>
      <c r="Q199" s="229">
        <v>0.080000000000000002</v>
      </c>
      <c r="R199" s="229">
        <f>Q199*H199</f>
        <v>1.24</v>
      </c>
      <c r="S199" s="229">
        <v>0</v>
      </c>
      <c r="T199" s="230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1" t="s">
        <v>180</v>
      </c>
      <c r="AT199" s="231" t="s">
        <v>187</v>
      </c>
      <c r="AU199" s="231" t="s">
        <v>86</v>
      </c>
      <c r="AY199" s="16" t="s">
        <v>129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6" t="s">
        <v>84</v>
      </c>
      <c r="BK199" s="232">
        <f>ROUND(I199*H199,2)</f>
        <v>0</v>
      </c>
      <c r="BL199" s="16" t="s">
        <v>135</v>
      </c>
      <c r="BM199" s="231" t="s">
        <v>247</v>
      </c>
    </row>
    <row r="200" s="2" customFormat="1">
      <c r="A200" s="37"/>
      <c r="B200" s="38"/>
      <c r="C200" s="39"/>
      <c r="D200" s="233" t="s">
        <v>137</v>
      </c>
      <c r="E200" s="39"/>
      <c r="F200" s="234" t="s">
        <v>246</v>
      </c>
      <c r="G200" s="39"/>
      <c r="H200" s="39"/>
      <c r="I200" s="235"/>
      <c r="J200" s="39"/>
      <c r="K200" s="39"/>
      <c r="L200" s="43"/>
      <c r="M200" s="236"/>
      <c r="N200" s="237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137</v>
      </c>
      <c r="AU200" s="16" t="s">
        <v>86</v>
      </c>
    </row>
    <row r="201" s="13" customFormat="1">
      <c r="A201" s="13"/>
      <c r="B201" s="238"/>
      <c r="C201" s="239"/>
      <c r="D201" s="233" t="s">
        <v>139</v>
      </c>
      <c r="E201" s="240" t="s">
        <v>1</v>
      </c>
      <c r="F201" s="241" t="s">
        <v>248</v>
      </c>
      <c r="G201" s="239"/>
      <c r="H201" s="242">
        <v>15.5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139</v>
      </c>
      <c r="AU201" s="248" t="s">
        <v>86</v>
      </c>
      <c r="AV201" s="13" t="s">
        <v>86</v>
      </c>
      <c r="AW201" s="13" t="s">
        <v>32</v>
      </c>
      <c r="AX201" s="13" t="s">
        <v>84</v>
      </c>
      <c r="AY201" s="248" t="s">
        <v>129</v>
      </c>
    </row>
    <row r="202" s="2" customFormat="1" ht="24.15" customHeight="1">
      <c r="A202" s="37"/>
      <c r="B202" s="38"/>
      <c r="C202" s="219" t="s">
        <v>155</v>
      </c>
      <c r="D202" s="219" t="s">
        <v>131</v>
      </c>
      <c r="E202" s="220" t="s">
        <v>249</v>
      </c>
      <c r="F202" s="221" t="s">
        <v>250</v>
      </c>
      <c r="G202" s="222" t="s">
        <v>152</v>
      </c>
      <c r="H202" s="223">
        <v>20</v>
      </c>
      <c r="I202" s="224"/>
      <c r="J202" s="225">
        <f>ROUND(I202*H202,2)</f>
        <v>0</v>
      </c>
      <c r="K202" s="226"/>
      <c r="L202" s="43"/>
      <c r="M202" s="227" t="s">
        <v>1</v>
      </c>
      <c r="N202" s="228" t="s">
        <v>41</v>
      </c>
      <c r="O202" s="90"/>
      <c r="P202" s="229">
        <f>O202*H202</f>
        <v>0</v>
      </c>
      <c r="Q202" s="229">
        <v>0.12095</v>
      </c>
      <c r="R202" s="229">
        <f>Q202*H202</f>
        <v>2.419</v>
      </c>
      <c r="S202" s="229">
        <v>0</v>
      </c>
      <c r="T202" s="230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1" t="s">
        <v>135</v>
      </c>
      <c r="AT202" s="231" t="s">
        <v>131</v>
      </c>
      <c r="AU202" s="231" t="s">
        <v>86</v>
      </c>
      <c r="AY202" s="16" t="s">
        <v>129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6" t="s">
        <v>84</v>
      </c>
      <c r="BK202" s="232">
        <f>ROUND(I202*H202,2)</f>
        <v>0</v>
      </c>
      <c r="BL202" s="16" t="s">
        <v>135</v>
      </c>
      <c r="BM202" s="231" t="s">
        <v>251</v>
      </c>
    </row>
    <row r="203" s="2" customFormat="1">
      <c r="A203" s="37"/>
      <c r="B203" s="38"/>
      <c r="C203" s="39"/>
      <c r="D203" s="233" t="s">
        <v>137</v>
      </c>
      <c r="E203" s="39"/>
      <c r="F203" s="234" t="s">
        <v>252</v>
      </c>
      <c r="G203" s="39"/>
      <c r="H203" s="39"/>
      <c r="I203" s="235"/>
      <c r="J203" s="39"/>
      <c r="K203" s="39"/>
      <c r="L203" s="43"/>
      <c r="M203" s="236"/>
      <c r="N203" s="23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137</v>
      </c>
      <c r="AU203" s="16" t="s">
        <v>86</v>
      </c>
    </row>
    <row r="204" s="2" customFormat="1" ht="16.5" customHeight="1">
      <c r="A204" s="37"/>
      <c r="B204" s="38"/>
      <c r="C204" s="260" t="s">
        <v>7</v>
      </c>
      <c r="D204" s="260" t="s">
        <v>187</v>
      </c>
      <c r="E204" s="261" t="s">
        <v>253</v>
      </c>
      <c r="F204" s="262" t="s">
        <v>254</v>
      </c>
      <c r="G204" s="263" t="s">
        <v>152</v>
      </c>
      <c r="H204" s="264">
        <v>20</v>
      </c>
      <c r="I204" s="265"/>
      <c r="J204" s="266">
        <f>ROUND(I204*H204,2)</f>
        <v>0</v>
      </c>
      <c r="K204" s="267"/>
      <c r="L204" s="268"/>
      <c r="M204" s="269" t="s">
        <v>1</v>
      </c>
      <c r="N204" s="270" t="s">
        <v>41</v>
      </c>
      <c r="O204" s="90"/>
      <c r="P204" s="229">
        <f>O204*H204</f>
        <v>0</v>
      </c>
      <c r="Q204" s="229">
        <v>0.045999999999999999</v>
      </c>
      <c r="R204" s="229">
        <f>Q204*H204</f>
        <v>0.91999999999999993</v>
      </c>
      <c r="S204" s="229">
        <v>0</v>
      </c>
      <c r="T204" s="230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1" t="s">
        <v>180</v>
      </c>
      <c r="AT204" s="231" t="s">
        <v>187</v>
      </c>
      <c r="AU204" s="231" t="s">
        <v>86</v>
      </c>
      <c r="AY204" s="16" t="s">
        <v>129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6" t="s">
        <v>84</v>
      </c>
      <c r="BK204" s="232">
        <f>ROUND(I204*H204,2)</f>
        <v>0</v>
      </c>
      <c r="BL204" s="16" t="s">
        <v>135</v>
      </c>
      <c r="BM204" s="231" t="s">
        <v>255</v>
      </c>
    </row>
    <row r="205" s="2" customFormat="1">
      <c r="A205" s="37"/>
      <c r="B205" s="38"/>
      <c r="C205" s="39"/>
      <c r="D205" s="233" t="s">
        <v>137</v>
      </c>
      <c r="E205" s="39"/>
      <c r="F205" s="234" t="s">
        <v>254</v>
      </c>
      <c r="G205" s="39"/>
      <c r="H205" s="39"/>
      <c r="I205" s="235"/>
      <c r="J205" s="39"/>
      <c r="K205" s="39"/>
      <c r="L205" s="43"/>
      <c r="M205" s="236"/>
      <c r="N205" s="237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137</v>
      </c>
      <c r="AU205" s="16" t="s">
        <v>86</v>
      </c>
    </row>
    <row r="206" s="2" customFormat="1" ht="16.5" customHeight="1">
      <c r="A206" s="37"/>
      <c r="B206" s="38"/>
      <c r="C206" s="219" t="s">
        <v>256</v>
      </c>
      <c r="D206" s="219" t="s">
        <v>131</v>
      </c>
      <c r="E206" s="220" t="s">
        <v>257</v>
      </c>
      <c r="F206" s="221" t="s">
        <v>258</v>
      </c>
      <c r="G206" s="222" t="s">
        <v>152</v>
      </c>
      <c r="H206" s="223">
        <v>68.400000000000006</v>
      </c>
      <c r="I206" s="224"/>
      <c r="J206" s="225">
        <f>ROUND(I206*H206,2)</f>
        <v>0</v>
      </c>
      <c r="K206" s="226"/>
      <c r="L206" s="43"/>
      <c r="M206" s="227" t="s">
        <v>1</v>
      </c>
      <c r="N206" s="228" t="s">
        <v>41</v>
      </c>
      <c r="O206" s="90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1" t="s">
        <v>135</v>
      </c>
      <c r="AT206" s="231" t="s">
        <v>131</v>
      </c>
      <c r="AU206" s="231" t="s">
        <v>86</v>
      </c>
      <c r="AY206" s="16" t="s">
        <v>129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6" t="s">
        <v>84</v>
      </c>
      <c r="BK206" s="232">
        <f>ROUND(I206*H206,2)</f>
        <v>0</v>
      </c>
      <c r="BL206" s="16" t="s">
        <v>135</v>
      </c>
      <c r="BM206" s="231" t="s">
        <v>259</v>
      </c>
    </row>
    <row r="207" s="2" customFormat="1">
      <c r="A207" s="37"/>
      <c r="B207" s="38"/>
      <c r="C207" s="39"/>
      <c r="D207" s="233" t="s">
        <v>137</v>
      </c>
      <c r="E207" s="39"/>
      <c r="F207" s="234" t="s">
        <v>260</v>
      </c>
      <c r="G207" s="39"/>
      <c r="H207" s="39"/>
      <c r="I207" s="235"/>
      <c r="J207" s="39"/>
      <c r="K207" s="39"/>
      <c r="L207" s="43"/>
      <c r="M207" s="236"/>
      <c r="N207" s="237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137</v>
      </c>
      <c r="AU207" s="16" t="s">
        <v>86</v>
      </c>
    </row>
    <row r="208" s="13" customFormat="1">
      <c r="A208" s="13"/>
      <c r="B208" s="238"/>
      <c r="C208" s="239"/>
      <c r="D208" s="233" t="s">
        <v>139</v>
      </c>
      <c r="E208" s="240" t="s">
        <v>1</v>
      </c>
      <c r="F208" s="241" t="s">
        <v>214</v>
      </c>
      <c r="G208" s="239"/>
      <c r="H208" s="242">
        <v>51.299999999999997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139</v>
      </c>
      <c r="AU208" s="248" t="s">
        <v>86</v>
      </c>
      <c r="AV208" s="13" t="s">
        <v>86</v>
      </c>
      <c r="AW208" s="13" t="s">
        <v>32</v>
      </c>
      <c r="AX208" s="13" t="s">
        <v>76</v>
      </c>
      <c r="AY208" s="248" t="s">
        <v>129</v>
      </c>
    </row>
    <row r="209" s="13" customFormat="1">
      <c r="A209" s="13"/>
      <c r="B209" s="238"/>
      <c r="C209" s="239"/>
      <c r="D209" s="233" t="s">
        <v>139</v>
      </c>
      <c r="E209" s="240" t="s">
        <v>1</v>
      </c>
      <c r="F209" s="241" t="s">
        <v>215</v>
      </c>
      <c r="G209" s="239"/>
      <c r="H209" s="242">
        <v>17.100000000000001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139</v>
      </c>
      <c r="AU209" s="248" t="s">
        <v>86</v>
      </c>
      <c r="AV209" s="13" t="s">
        <v>86</v>
      </c>
      <c r="AW209" s="13" t="s">
        <v>32</v>
      </c>
      <c r="AX209" s="13" t="s">
        <v>76</v>
      </c>
      <c r="AY209" s="248" t="s">
        <v>129</v>
      </c>
    </row>
    <row r="210" s="14" customFormat="1">
      <c r="A210" s="14"/>
      <c r="B210" s="249"/>
      <c r="C210" s="250"/>
      <c r="D210" s="233" t="s">
        <v>139</v>
      </c>
      <c r="E210" s="251" t="s">
        <v>1</v>
      </c>
      <c r="F210" s="252" t="s">
        <v>142</v>
      </c>
      <c r="G210" s="250"/>
      <c r="H210" s="253">
        <v>68.400000000000006</v>
      </c>
      <c r="I210" s="254"/>
      <c r="J210" s="250"/>
      <c r="K210" s="250"/>
      <c r="L210" s="255"/>
      <c r="M210" s="256"/>
      <c r="N210" s="257"/>
      <c r="O210" s="257"/>
      <c r="P210" s="257"/>
      <c r="Q210" s="257"/>
      <c r="R210" s="257"/>
      <c r="S210" s="257"/>
      <c r="T210" s="25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9" t="s">
        <v>139</v>
      </c>
      <c r="AU210" s="259" t="s">
        <v>86</v>
      </c>
      <c r="AV210" s="14" t="s">
        <v>135</v>
      </c>
      <c r="AW210" s="14" t="s">
        <v>32</v>
      </c>
      <c r="AX210" s="14" t="s">
        <v>84</v>
      </c>
      <c r="AY210" s="259" t="s">
        <v>129</v>
      </c>
    </row>
    <row r="211" s="2" customFormat="1" ht="24.15" customHeight="1">
      <c r="A211" s="37"/>
      <c r="B211" s="38"/>
      <c r="C211" s="219" t="s">
        <v>261</v>
      </c>
      <c r="D211" s="219" t="s">
        <v>131</v>
      </c>
      <c r="E211" s="220" t="s">
        <v>262</v>
      </c>
      <c r="F211" s="221" t="s">
        <v>263</v>
      </c>
      <c r="G211" s="222" t="s">
        <v>134</v>
      </c>
      <c r="H211" s="223">
        <v>833.89999999999998</v>
      </c>
      <c r="I211" s="224"/>
      <c r="J211" s="225">
        <f>ROUND(I211*H211,2)</f>
        <v>0</v>
      </c>
      <c r="K211" s="226"/>
      <c r="L211" s="43"/>
      <c r="M211" s="227" t="s">
        <v>1</v>
      </c>
      <c r="N211" s="228" t="s">
        <v>41</v>
      </c>
      <c r="O211" s="90"/>
      <c r="P211" s="229">
        <f>O211*H211</f>
        <v>0</v>
      </c>
      <c r="Q211" s="229">
        <v>0</v>
      </c>
      <c r="R211" s="229">
        <f>Q211*H211</f>
        <v>0</v>
      </c>
      <c r="S211" s="229">
        <v>0.00050000000000000001</v>
      </c>
      <c r="T211" s="230">
        <f>S211*H211</f>
        <v>0.41694999999999999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1" t="s">
        <v>135</v>
      </c>
      <c r="AT211" s="231" t="s">
        <v>131</v>
      </c>
      <c r="AU211" s="231" t="s">
        <v>86</v>
      </c>
      <c r="AY211" s="16" t="s">
        <v>129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6" t="s">
        <v>84</v>
      </c>
      <c r="BK211" s="232">
        <f>ROUND(I211*H211,2)</f>
        <v>0</v>
      </c>
      <c r="BL211" s="16" t="s">
        <v>135</v>
      </c>
      <c r="BM211" s="231" t="s">
        <v>264</v>
      </c>
    </row>
    <row r="212" s="2" customFormat="1">
      <c r="A212" s="37"/>
      <c r="B212" s="38"/>
      <c r="C212" s="39"/>
      <c r="D212" s="233" t="s">
        <v>137</v>
      </c>
      <c r="E212" s="39"/>
      <c r="F212" s="234" t="s">
        <v>265</v>
      </c>
      <c r="G212" s="39"/>
      <c r="H212" s="39"/>
      <c r="I212" s="235"/>
      <c r="J212" s="39"/>
      <c r="K212" s="39"/>
      <c r="L212" s="43"/>
      <c r="M212" s="236"/>
      <c r="N212" s="237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137</v>
      </c>
      <c r="AU212" s="16" t="s">
        <v>86</v>
      </c>
    </row>
    <row r="213" s="2" customFormat="1" ht="16.5" customHeight="1">
      <c r="A213" s="37"/>
      <c r="B213" s="38"/>
      <c r="C213" s="219" t="s">
        <v>266</v>
      </c>
      <c r="D213" s="219" t="s">
        <v>131</v>
      </c>
      <c r="E213" s="220" t="s">
        <v>267</v>
      </c>
      <c r="F213" s="221" t="s">
        <v>268</v>
      </c>
      <c r="G213" s="222" t="s">
        <v>220</v>
      </c>
      <c r="H213" s="223">
        <v>1</v>
      </c>
      <c r="I213" s="224"/>
      <c r="J213" s="225">
        <f>ROUND(I213*H213,2)</f>
        <v>0</v>
      </c>
      <c r="K213" s="226"/>
      <c r="L213" s="43"/>
      <c r="M213" s="227" t="s">
        <v>1</v>
      </c>
      <c r="N213" s="228" t="s">
        <v>41</v>
      </c>
      <c r="O213" s="90"/>
      <c r="P213" s="229">
        <f>O213*H213</f>
        <v>0</v>
      </c>
      <c r="Q213" s="229">
        <v>8.0854999999999997</v>
      </c>
      <c r="R213" s="229">
        <f>Q213*H213</f>
        <v>8.0854999999999997</v>
      </c>
      <c r="S213" s="229">
        <v>0</v>
      </c>
      <c r="T213" s="230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1" t="s">
        <v>135</v>
      </c>
      <c r="AT213" s="231" t="s">
        <v>131</v>
      </c>
      <c r="AU213" s="231" t="s">
        <v>86</v>
      </c>
      <c r="AY213" s="16" t="s">
        <v>129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6" t="s">
        <v>84</v>
      </c>
      <c r="BK213" s="232">
        <f>ROUND(I213*H213,2)</f>
        <v>0</v>
      </c>
      <c r="BL213" s="16" t="s">
        <v>135</v>
      </c>
      <c r="BM213" s="231" t="s">
        <v>269</v>
      </c>
    </row>
    <row r="214" s="2" customFormat="1">
      <c r="A214" s="37"/>
      <c r="B214" s="38"/>
      <c r="C214" s="39"/>
      <c r="D214" s="233" t="s">
        <v>137</v>
      </c>
      <c r="E214" s="39"/>
      <c r="F214" s="234" t="s">
        <v>270</v>
      </c>
      <c r="G214" s="39"/>
      <c r="H214" s="39"/>
      <c r="I214" s="235"/>
      <c r="J214" s="39"/>
      <c r="K214" s="39"/>
      <c r="L214" s="43"/>
      <c r="M214" s="236"/>
      <c r="N214" s="237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137</v>
      </c>
      <c r="AU214" s="16" t="s">
        <v>86</v>
      </c>
    </row>
    <row r="215" s="12" customFormat="1" ht="22.8" customHeight="1">
      <c r="A215" s="12"/>
      <c r="B215" s="203"/>
      <c r="C215" s="204"/>
      <c r="D215" s="205" t="s">
        <v>75</v>
      </c>
      <c r="E215" s="217" t="s">
        <v>271</v>
      </c>
      <c r="F215" s="217" t="s">
        <v>272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SUM(P216:P229)</f>
        <v>0</v>
      </c>
      <c r="Q215" s="211"/>
      <c r="R215" s="212">
        <f>SUM(R216:R229)</f>
        <v>0</v>
      </c>
      <c r="S215" s="211"/>
      <c r="T215" s="213">
        <f>SUM(T216:T229)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84</v>
      </c>
      <c r="AT215" s="215" t="s">
        <v>75</v>
      </c>
      <c r="AU215" s="215" t="s">
        <v>84</v>
      </c>
      <c r="AY215" s="214" t="s">
        <v>129</v>
      </c>
      <c r="BK215" s="216">
        <f>SUM(BK216:BK229)</f>
        <v>0</v>
      </c>
    </row>
    <row r="216" s="2" customFormat="1" ht="21.75" customHeight="1">
      <c r="A216" s="37"/>
      <c r="B216" s="38"/>
      <c r="C216" s="219" t="s">
        <v>273</v>
      </c>
      <c r="D216" s="219" t="s">
        <v>131</v>
      </c>
      <c r="E216" s="220" t="s">
        <v>274</v>
      </c>
      <c r="F216" s="221" t="s">
        <v>275</v>
      </c>
      <c r="G216" s="222" t="s">
        <v>276</v>
      </c>
      <c r="H216" s="223">
        <v>115.119</v>
      </c>
      <c r="I216" s="224"/>
      <c r="J216" s="225">
        <f>ROUND(I216*H216,2)</f>
        <v>0</v>
      </c>
      <c r="K216" s="226"/>
      <c r="L216" s="43"/>
      <c r="M216" s="227" t="s">
        <v>1</v>
      </c>
      <c r="N216" s="228" t="s">
        <v>41</v>
      </c>
      <c r="O216" s="90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1" t="s">
        <v>135</v>
      </c>
      <c r="AT216" s="231" t="s">
        <v>131</v>
      </c>
      <c r="AU216" s="231" t="s">
        <v>86</v>
      </c>
      <c r="AY216" s="16" t="s">
        <v>129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6" t="s">
        <v>84</v>
      </c>
      <c r="BK216" s="232">
        <f>ROUND(I216*H216,2)</f>
        <v>0</v>
      </c>
      <c r="BL216" s="16" t="s">
        <v>135</v>
      </c>
      <c r="BM216" s="231" t="s">
        <v>277</v>
      </c>
    </row>
    <row r="217" s="2" customFormat="1">
      <c r="A217" s="37"/>
      <c r="B217" s="38"/>
      <c r="C217" s="39"/>
      <c r="D217" s="233" t="s">
        <v>137</v>
      </c>
      <c r="E217" s="39"/>
      <c r="F217" s="234" t="s">
        <v>278</v>
      </c>
      <c r="G217" s="39"/>
      <c r="H217" s="39"/>
      <c r="I217" s="235"/>
      <c r="J217" s="39"/>
      <c r="K217" s="39"/>
      <c r="L217" s="43"/>
      <c r="M217" s="236"/>
      <c r="N217" s="237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137</v>
      </c>
      <c r="AU217" s="16" t="s">
        <v>86</v>
      </c>
    </row>
    <row r="218" s="2" customFormat="1" ht="24.15" customHeight="1">
      <c r="A218" s="37"/>
      <c r="B218" s="38"/>
      <c r="C218" s="219" t="s">
        <v>279</v>
      </c>
      <c r="D218" s="219" t="s">
        <v>131</v>
      </c>
      <c r="E218" s="220" t="s">
        <v>280</v>
      </c>
      <c r="F218" s="221" t="s">
        <v>281</v>
      </c>
      <c r="G218" s="222" t="s">
        <v>276</v>
      </c>
      <c r="H218" s="223">
        <v>2187.261</v>
      </c>
      <c r="I218" s="224"/>
      <c r="J218" s="225">
        <f>ROUND(I218*H218,2)</f>
        <v>0</v>
      </c>
      <c r="K218" s="226"/>
      <c r="L218" s="43"/>
      <c r="M218" s="227" t="s">
        <v>1</v>
      </c>
      <c r="N218" s="228" t="s">
        <v>41</v>
      </c>
      <c r="O218" s="90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1" t="s">
        <v>135</v>
      </c>
      <c r="AT218" s="231" t="s">
        <v>131</v>
      </c>
      <c r="AU218" s="231" t="s">
        <v>86</v>
      </c>
      <c r="AY218" s="16" t="s">
        <v>129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6" t="s">
        <v>84</v>
      </c>
      <c r="BK218" s="232">
        <f>ROUND(I218*H218,2)</f>
        <v>0</v>
      </c>
      <c r="BL218" s="16" t="s">
        <v>135</v>
      </c>
      <c r="BM218" s="231" t="s">
        <v>282</v>
      </c>
    </row>
    <row r="219" s="2" customFormat="1">
      <c r="A219" s="37"/>
      <c r="B219" s="38"/>
      <c r="C219" s="39"/>
      <c r="D219" s="233" t="s">
        <v>137</v>
      </c>
      <c r="E219" s="39"/>
      <c r="F219" s="234" t="s">
        <v>283</v>
      </c>
      <c r="G219" s="39"/>
      <c r="H219" s="39"/>
      <c r="I219" s="235"/>
      <c r="J219" s="39"/>
      <c r="K219" s="39"/>
      <c r="L219" s="43"/>
      <c r="M219" s="236"/>
      <c r="N219" s="23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137</v>
      </c>
      <c r="AU219" s="16" t="s">
        <v>86</v>
      </c>
    </row>
    <row r="220" s="13" customFormat="1">
      <c r="A220" s="13"/>
      <c r="B220" s="238"/>
      <c r="C220" s="239"/>
      <c r="D220" s="233" t="s">
        <v>139</v>
      </c>
      <c r="E220" s="239"/>
      <c r="F220" s="241" t="s">
        <v>284</v>
      </c>
      <c r="G220" s="239"/>
      <c r="H220" s="242">
        <v>2187.261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8" t="s">
        <v>139</v>
      </c>
      <c r="AU220" s="248" t="s">
        <v>86</v>
      </c>
      <c r="AV220" s="13" t="s">
        <v>86</v>
      </c>
      <c r="AW220" s="13" t="s">
        <v>4</v>
      </c>
      <c r="AX220" s="13" t="s">
        <v>84</v>
      </c>
      <c r="AY220" s="248" t="s">
        <v>129</v>
      </c>
    </row>
    <row r="221" s="2" customFormat="1" ht="37.8" customHeight="1">
      <c r="A221" s="37"/>
      <c r="B221" s="38"/>
      <c r="C221" s="219" t="s">
        <v>285</v>
      </c>
      <c r="D221" s="219" t="s">
        <v>131</v>
      </c>
      <c r="E221" s="220" t="s">
        <v>286</v>
      </c>
      <c r="F221" s="221" t="s">
        <v>287</v>
      </c>
      <c r="G221" s="222" t="s">
        <v>276</v>
      </c>
      <c r="H221" s="223">
        <v>4.5170000000000003</v>
      </c>
      <c r="I221" s="224"/>
      <c r="J221" s="225">
        <f>ROUND(I221*H221,2)</f>
        <v>0</v>
      </c>
      <c r="K221" s="226"/>
      <c r="L221" s="43"/>
      <c r="M221" s="227" t="s">
        <v>1</v>
      </c>
      <c r="N221" s="228" t="s">
        <v>41</v>
      </c>
      <c r="O221" s="90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1" t="s">
        <v>135</v>
      </c>
      <c r="AT221" s="231" t="s">
        <v>131</v>
      </c>
      <c r="AU221" s="231" t="s">
        <v>86</v>
      </c>
      <c r="AY221" s="16" t="s">
        <v>129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6" t="s">
        <v>84</v>
      </c>
      <c r="BK221" s="232">
        <f>ROUND(I221*H221,2)</f>
        <v>0</v>
      </c>
      <c r="BL221" s="16" t="s">
        <v>135</v>
      </c>
      <c r="BM221" s="231" t="s">
        <v>288</v>
      </c>
    </row>
    <row r="222" s="2" customFormat="1">
      <c r="A222" s="37"/>
      <c r="B222" s="38"/>
      <c r="C222" s="39"/>
      <c r="D222" s="233" t="s">
        <v>137</v>
      </c>
      <c r="E222" s="39"/>
      <c r="F222" s="234" t="s">
        <v>289</v>
      </c>
      <c r="G222" s="39"/>
      <c r="H222" s="39"/>
      <c r="I222" s="235"/>
      <c r="J222" s="39"/>
      <c r="K222" s="39"/>
      <c r="L222" s="43"/>
      <c r="M222" s="236"/>
      <c r="N222" s="237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137</v>
      </c>
      <c r="AU222" s="16" t="s">
        <v>86</v>
      </c>
    </row>
    <row r="223" s="13" customFormat="1">
      <c r="A223" s="13"/>
      <c r="B223" s="238"/>
      <c r="C223" s="239"/>
      <c r="D223" s="233" t="s">
        <v>139</v>
      </c>
      <c r="E223" s="240" t="s">
        <v>1</v>
      </c>
      <c r="F223" s="241" t="s">
        <v>290</v>
      </c>
      <c r="G223" s="239"/>
      <c r="H223" s="242">
        <v>4.5170000000000003</v>
      </c>
      <c r="I223" s="243"/>
      <c r="J223" s="239"/>
      <c r="K223" s="239"/>
      <c r="L223" s="244"/>
      <c r="M223" s="245"/>
      <c r="N223" s="246"/>
      <c r="O223" s="246"/>
      <c r="P223" s="246"/>
      <c r="Q223" s="246"/>
      <c r="R223" s="246"/>
      <c r="S223" s="246"/>
      <c r="T223" s="24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8" t="s">
        <v>139</v>
      </c>
      <c r="AU223" s="248" t="s">
        <v>86</v>
      </c>
      <c r="AV223" s="13" t="s">
        <v>86</v>
      </c>
      <c r="AW223" s="13" t="s">
        <v>32</v>
      </c>
      <c r="AX223" s="13" t="s">
        <v>84</v>
      </c>
      <c r="AY223" s="248" t="s">
        <v>129</v>
      </c>
    </row>
    <row r="224" s="2" customFormat="1" ht="44.25" customHeight="1">
      <c r="A224" s="37"/>
      <c r="B224" s="38"/>
      <c r="C224" s="219" t="s">
        <v>291</v>
      </c>
      <c r="D224" s="219" t="s">
        <v>131</v>
      </c>
      <c r="E224" s="220" t="s">
        <v>292</v>
      </c>
      <c r="F224" s="221" t="s">
        <v>293</v>
      </c>
      <c r="G224" s="222" t="s">
        <v>276</v>
      </c>
      <c r="H224" s="223">
        <v>2.8799999999999999</v>
      </c>
      <c r="I224" s="224"/>
      <c r="J224" s="225">
        <f>ROUND(I224*H224,2)</f>
        <v>0</v>
      </c>
      <c r="K224" s="226"/>
      <c r="L224" s="43"/>
      <c r="M224" s="227" t="s">
        <v>1</v>
      </c>
      <c r="N224" s="228" t="s">
        <v>41</v>
      </c>
      <c r="O224" s="90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1" t="s">
        <v>135</v>
      </c>
      <c r="AT224" s="231" t="s">
        <v>131</v>
      </c>
      <c r="AU224" s="231" t="s">
        <v>86</v>
      </c>
      <c r="AY224" s="16" t="s">
        <v>129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6" t="s">
        <v>84</v>
      </c>
      <c r="BK224" s="232">
        <f>ROUND(I224*H224,2)</f>
        <v>0</v>
      </c>
      <c r="BL224" s="16" t="s">
        <v>135</v>
      </c>
      <c r="BM224" s="231" t="s">
        <v>294</v>
      </c>
    </row>
    <row r="225" s="2" customFormat="1">
      <c r="A225" s="37"/>
      <c r="B225" s="38"/>
      <c r="C225" s="39"/>
      <c r="D225" s="233" t="s">
        <v>137</v>
      </c>
      <c r="E225" s="39"/>
      <c r="F225" s="234" t="s">
        <v>293</v>
      </c>
      <c r="G225" s="39"/>
      <c r="H225" s="39"/>
      <c r="I225" s="235"/>
      <c r="J225" s="39"/>
      <c r="K225" s="39"/>
      <c r="L225" s="43"/>
      <c r="M225" s="236"/>
      <c r="N225" s="237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137</v>
      </c>
      <c r="AU225" s="16" t="s">
        <v>86</v>
      </c>
    </row>
    <row r="226" s="13" customFormat="1">
      <c r="A226" s="13"/>
      <c r="B226" s="238"/>
      <c r="C226" s="239"/>
      <c r="D226" s="233" t="s">
        <v>139</v>
      </c>
      <c r="E226" s="240" t="s">
        <v>1</v>
      </c>
      <c r="F226" s="241" t="s">
        <v>295</v>
      </c>
      <c r="G226" s="239"/>
      <c r="H226" s="242">
        <v>2.8799999999999999</v>
      </c>
      <c r="I226" s="243"/>
      <c r="J226" s="239"/>
      <c r="K226" s="239"/>
      <c r="L226" s="244"/>
      <c r="M226" s="245"/>
      <c r="N226" s="246"/>
      <c r="O226" s="246"/>
      <c r="P226" s="246"/>
      <c r="Q226" s="246"/>
      <c r="R226" s="246"/>
      <c r="S226" s="246"/>
      <c r="T226" s="24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8" t="s">
        <v>139</v>
      </c>
      <c r="AU226" s="248" t="s">
        <v>86</v>
      </c>
      <c r="AV226" s="13" t="s">
        <v>86</v>
      </c>
      <c r="AW226" s="13" t="s">
        <v>32</v>
      </c>
      <c r="AX226" s="13" t="s">
        <v>84</v>
      </c>
      <c r="AY226" s="248" t="s">
        <v>129</v>
      </c>
    </row>
    <row r="227" s="2" customFormat="1" ht="44.25" customHeight="1">
      <c r="A227" s="37"/>
      <c r="B227" s="38"/>
      <c r="C227" s="219" t="s">
        <v>296</v>
      </c>
      <c r="D227" s="219" t="s">
        <v>131</v>
      </c>
      <c r="E227" s="220" t="s">
        <v>297</v>
      </c>
      <c r="F227" s="221" t="s">
        <v>298</v>
      </c>
      <c r="G227" s="222" t="s">
        <v>276</v>
      </c>
      <c r="H227" s="223">
        <v>110.602</v>
      </c>
      <c r="I227" s="224"/>
      <c r="J227" s="225">
        <f>ROUND(I227*H227,2)</f>
        <v>0</v>
      </c>
      <c r="K227" s="226"/>
      <c r="L227" s="43"/>
      <c r="M227" s="227" t="s">
        <v>1</v>
      </c>
      <c r="N227" s="228" t="s">
        <v>41</v>
      </c>
      <c r="O227" s="90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1" t="s">
        <v>135</v>
      </c>
      <c r="AT227" s="231" t="s">
        <v>131</v>
      </c>
      <c r="AU227" s="231" t="s">
        <v>86</v>
      </c>
      <c r="AY227" s="16" t="s">
        <v>129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6" t="s">
        <v>84</v>
      </c>
      <c r="BK227" s="232">
        <f>ROUND(I227*H227,2)</f>
        <v>0</v>
      </c>
      <c r="BL227" s="16" t="s">
        <v>135</v>
      </c>
      <c r="BM227" s="231" t="s">
        <v>299</v>
      </c>
    </row>
    <row r="228" s="2" customFormat="1">
      <c r="A228" s="37"/>
      <c r="B228" s="38"/>
      <c r="C228" s="39"/>
      <c r="D228" s="233" t="s">
        <v>137</v>
      </c>
      <c r="E228" s="39"/>
      <c r="F228" s="234" t="s">
        <v>298</v>
      </c>
      <c r="G228" s="39"/>
      <c r="H228" s="39"/>
      <c r="I228" s="235"/>
      <c r="J228" s="39"/>
      <c r="K228" s="39"/>
      <c r="L228" s="43"/>
      <c r="M228" s="236"/>
      <c r="N228" s="237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137</v>
      </c>
      <c r="AU228" s="16" t="s">
        <v>86</v>
      </c>
    </row>
    <row r="229" s="13" customFormat="1">
      <c r="A229" s="13"/>
      <c r="B229" s="238"/>
      <c r="C229" s="239"/>
      <c r="D229" s="233" t="s">
        <v>139</v>
      </c>
      <c r="E229" s="240" t="s">
        <v>1</v>
      </c>
      <c r="F229" s="241" t="s">
        <v>300</v>
      </c>
      <c r="G229" s="239"/>
      <c r="H229" s="242">
        <v>110.602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139</v>
      </c>
      <c r="AU229" s="248" t="s">
        <v>86</v>
      </c>
      <c r="AV229" s="13" t="s">
        <v>86</v>
      </c>
      <c r="AW229" s="13" t="s">
        <v>32</v>
      </c>
      <c r="AX229" s="13" t="s">
        <v>84</v>
      </c>
      <c r="AY229" s="248" t="s">
        <v>129</v>
      </c>
    </row>
    <row r="230" s="12" customFormat="1" ht="22.8" customHeight="1">
      <c r="A230" s="12"/>
      <c r="B230" s="203"/>
      <c r="C230" s="204"/>
      <c r="D230" s="205" t="s">
        <v>75</v>
      </c>
      <c r="E230" s="217" t="s">
        <v>301</v>
      </c>
      <c r="F230" s="217" t="s">
        <v>302</v>
      </c>
      <c r="G230" s="204"/>
      <c r="H230" s="204"/>
      <c r="I230" s="207"/>
      <c r="J230" s="218">
        <f>BK230</f>
        <v>0</v>
      </c>
      <c r="K230" s="204"/>
      <c r="L230" s="209"/>
      <c r="M230" s="210"/>
      <c r="N230" s="211"/>
      <c r="O230" s="211"/>
      <c r="P230" s="212">
        <f>SUM(P231:P232)</f>
        <v>0</v>
      </c>
      <c r="Q230" s="211"/>
      <c r="R230" s="212">
        <f>SUM(R231:R232)</f>
        <v>0</v>
      </c>
      <c r="S230" s="211"/>
      <c r="T230" s="213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4" t="s">
        <v>84</v>
      </c>
      <c r="AT230" s="215" t="s">
        <v>75</v>
      </c>
      <c r="AU230" s="215" t="s">
        <v>84</v>
      </c>
      <c r="AY230" s="214" t="s">
        <v>129</v>
      </c>
      <c r="BK230" s="216">
        <f>SUM(BK231:BK232)</f>
        <v>0</v>
      </c>
    </row>
    <row r="231" s="2" customFormat="1" ht="24.15" customHeight="1">
      <c r="A231" s="37"/>
      <c r="B231" s="38"/>
      <c r="C231" s="219" t="s">
        <v>303</v>
      </c>
      <c r="D231" s="219" t="s">
        <v>131</v>
      </c>
      <c r="E231" s="220" t="s">
        <v>304</v>
      </c>
      <c r="F231" s="221" t="s">
        <v>305</v>
      </c>
      <c r="G231" s="222" t="s">
        <v>276</v>
      </c>
      <c r="H231" s="223">
        <v>143.203</v>
      </c>
      <c r="I231" s="224"/>
      <c r="J231" s="225">
        <f>ROUND(I231*H231,2)</f>
        <v>0</v>
      </c>
      <c r="K231" s="226"/>
      <c r="L231" s="43"/>
      <c r="M231" s="227" t="s">
        <v>1</v>
      </c>
      <c r="N231" s="228" t="s">
        <v>41</v>
      </c>
      <c r="O231" s="90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1" t="s">
        <v>135</v>
      </c>
      <c r="AT231" s="231" t="s">
        <v>131</v>
      </c>
      <c r="AU231" s="231" t="s">
        <v>86</v>
      </c>
      <c r="AY231" s="16" t="s">
        <v>129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6" t="s">
        <v>84</v>
      </c>
      <c r="BK231" s="232">
        <f>ROUND(I231*H231,2)</f>
        <v>0</v>
      </c>
      <c r="BL231" s="16" t="s">
        <v>135</v>
      </c>
      <c r="BM231" s="231" t="s">
        <v>306</v>
      </c>
    </row>
    <row r="232" s="2" customFormat="1">
      <c r="A232" s="37"/>
      <c r="B232" s="38"/>
      <c r="C232" s="39"/>
      <c r="D232" s="233" t="s">
        <v>137</v>
      </c>
      <c r="E232" s="39"/>
      <c r="F232" s="234" t="s">
        <v>307</v>
      </c>
      <c r="G232" s="39"/>
      <c r="H232" s="39"/>
      <c r="I232" s="235"/>
      <c r="J232" s="39"/>
      <c r="K232" s="39"/>
      <c r="L232" s="43"/>
      <c r="M232" s="236"/>
      <c r="N232" s="237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137</v>
      </c>
      <c r="AU232" s="16" t="s">
        <v>86</v>
      </c>
    </row>
    <row r="233" s="12" customFormat="1" ht="25.92" customHeight="1">
      <c r="A233" s="12"/>
      <c r="B233" s="203"/>
      <c r="C233" s="204"/>
      <c r="D233" s="205" t="s">
        <v>75</v>
      </c>
      <c r="E233" s="206" t="s">
        <v>308</v>
      </c>
      <c r="F233" s="206" t="s">
        <v>309</v>
      </c>
      <c r="G233" s="204"/>
      <c r="H233" s="204"/>
      <c r="I233" s="207"/>
      <c r="J233" s="208">
        <f>BK233</f>
        <v>0</v>
      </c>
      <c r="K233" s="204"/>
      <c r="L233" s="209"/>
      <c r="M233" s="210"/>
      <c r="N233" s="211"/>
      <c r="O233" s="211"/>
      <c r="P233" s="212">
        <f>P234+P237+P242</f>
        <v>0</v>
      </c>
      <c r="Q233" s="211"/>
      <c r="R233" s="212">
        <f>R234+R237+R242</f>
        <v>0</v>
      </c>
      <c r="S233" s="211"/>
      <c r="T233" s="213">
        <f>T234+T237+T242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162</v>
      </c>
      <c r="AT233" s="215" t="s">
        <v>75</v>
      </c>
      <c r="AU233" s="215" t="s">
        <v>76</v>
      </c>
      <c r="AY233" s="214" t="s">
        <v>129</v>
      </c>
      <c r="BK233" s="216">
        <f>BK234+BK237+BK242</f>
        <v>0</v>
      </c>
    </row>
    <row r="234" s="12" customFormat="1" ht="22.8" customHeight="1">
      <c r="A234" s="12"/>
      <c r="B234" s="203"/>
      <c r="C234" s="204"/>
      <c r="D234" s="205" t="s">
        <v>75</v>
      </c>
      <c r="E234" s="217" t="s">
        <v>310</v>
      </c>
      <c r="F234" s="217" t="s">
        <v>311</v>
      </c>
      <c r="G234" s="204"/>
      <c r="H234" s="204"/>
      <c r="I234" s="207"/>
      <c r="J234" s="218">
        <f>BK234</f>
        <v>0</v>
      </c>
      <c r="K234" s="204"/>
      <c r="L234" s="209"/>
      <c r="M234" s="210"/>
      <c r="N234" s="211"/>
      <c r="O234" s="211"/>
      <c r="P234" s="212">
        <f>SUM(P235:P236)</f>
        <v>0</v>
      </c>
      <c r="Q234" s="211"/>
      <c r="R234" s="212">
        <f>SUM(R235:R236)</f>
        <v>0</v>
      </c>
      <c r="S234" s="211"/>
      <c r="T234" s="213">
        <f>SUM(T235:T236)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4" t="s">
        <v>162</v>
      </c>
      <c r="AT234" s="215" t="s">
        <v>75</v>
      </c>
      <c r="AU234" s="215" t="s">
        <v>84</v>
      </c>
      <c r="AY234" s="214" t="s">
        <v>129</v>
      </c>
      <c r="BK234" s="216">
        <f>SUM(BK235:BK236)</f>
        <v>0</v>
      </c>
    </row>
    <row r="235" s="2" customFormat="1" ht="24.15" customHeight="1">
      <c r="A235" s="37"/>
      <c r="B235" s="38"/>
      <c r="C235" s="219" t="s">
        <v>312</v>
      </c>
      <c r="D235" s="219" t="s">
        <v>131</v>
      </c>
      <c r="E235" s="220" t="s">
        <v>313</v>
      </c>
      <c r="F235" s="221" t="s">
        <v>314</v>
      </c>
      <c r="G235" s="222" t="s">
        <v>315</v>
      </c>
      <c r="H235" s="223">
        <v>1</v>
      </c>
      <c r="I235" s="224"/>
      <c r="J235" s="225">
        <f>ROUND(I235*H235,2)</f>
        <v>0</v>
      </c>
      <c r="K235" s="226"/>
      <c r="L235" s="43"/>
      <c r="M235" s="227" t="s">
        <v>1</v>
      </c>
      <c r="N235" s="228" t="s">
        <v>41</v>
      </c>
      <c r="O235" s="90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1" t="s">
        <v>316</v>
      </c>
      <c r="AT235" s="231" t="s">
        <v>131</v>
      </c>
      <c r="AU235" s="231" t="s">
        <v>86</v>
      </c>
      <c r="AY235" s="16" t="s">
        <v>129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6" t="s">
        <v>84</v>
      </c>
      <c r="BK235" s="232">
        <f>ROUND(I235*H235,2)</f>
        <v>0</v>
      </c>
      <c r="BL235" s="16" t="s">
        <v>316</v>
      </c>
      <c r="BM235" s="231" t="s">
        <v>317</v>
      </c>
    </row>
    <row r="236" s="2" customFormat="1">
      <c r="A236" s="37"/>
      <c r="B236" s="38"/>
      <c r="C236" s="39"/>
      <c r="D236" s="233" t="s">
        <v>137</v>
      </c>
      <c r="E236" s="39"/>
      <c r="F236" s="234" t="s">
        <v>318</v>
      </c>
      <c r="G236" s="39"/>
      <c r="H236" s="39"/>
      <c r="I236" s="235"/>
      <c r="J236" s="39"/>
      <c r="K236" s="39"/>
      <c r="L236" s="43"/>
      <c r="M236" s="236"/>
      <c r="N236" s="237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137</v>
      </c>
      <c r="AU236" s="16" t="s">
        <v>86</v>
      </c>
    </row>
    <row r="237" s="12" customFormat="1" ht="22.8" customHeight="1">
      <c r="A237" s="12"/>
      <c r="B237" s="203"/>
      <c r="C237" s="204"/>
      <c r="D237" s="205" t="s">
        <v>75</v>
      </c>
      <c r="E237" s="217" t="s">
        <v>319</v>
      </c>
      <c r="F237" s="217" t="s">
        <v>320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SUM(P238:P241)</f>
        <v>0</v>
      </c>
      <c r="Q237" s="211"/>
      <c r="R237" s="212">
        <f>SUM(R238:R241)</f>
        <v>0</v>
      </c>
      <c r="S237" s="211"/>
      <c r="T237" s="213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162</v>
      </c>
      <c r="AT237" s="215" t="s">
        <v>75</v>
      </c>
      <c r="AU237" s="215" t="s">
        <v>84</v>
      </c>
      <c r="AY237" s="214" t="s">
        <v>129</v>
      </c>
      <c r="BK237" s="216">
        <f>SUM(BK238:BK241)</f>
        <v>0</v>
      </c>
    </row>
    <row r="238" s="2" customFormat="1" ht="16.5" customHeight="1">
      <c r="A238" s="37"/>
      <c r="B238" s="38"/>
      <c r="C238" s="219" t="s">
        <v>321</v>
      </c>
      <c r="D238" s="219" t="s">
        <v>131</v>
      </c>
      <c r="E238" s="220" t="s">
        <v>322</v>
      </c>
      <c r="F238" s="221" t="s">
        <v>320</v>
      </c>
      <c r="G238" s="222" t="s">
        <v>315</v>
      </c>
      <c r="H238" s="223">
        <v>1</v>
      </c>
      <c r="I238" s="224"/>
      <c r="J238" s="225">
        <f>ROUND(I238*H238,2)</f>
        <v>0</v>
      </c>
      <c r="K238" s="226"/>
      <c r="L238" s="43"/>
      <c r="M238" s="227" t="s">
        <v>1</v>
      </c>
      <c r="N238" s="228" t="s">
        <v>41</v>
      </c>
      <c r="O238" s="90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1" t="s">
        <v>316</v>
      </c>
      <c r="AT238" s="231" t="s">
        <v>131</v>
      </c>
      <c r="AU238" s="231" t="s">
        <v>86</v>
      </c>
      <c r="AY238" s="16" t="s">
        <v>129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6" t="s">
        <v>84</v>
      </c>
      <c r="BK238" s="232">
        <f>ROUND(I238*H238,2)</f>
        <v>0</v>
      </c>
      <c r="BL238" s="16" t="s">
        <v>316</v>
      </c>
      <c r="BM238" s="231" t="s">
        <v>323</v>
      </c>
    </row>
    <row r="239" s="2" customFormat="1">
      <c r="A239" s="37"/>
      <c r="B239" s="38"/>
      <c r="C239" s="39"/>
      <c r="D239" s="233" t="s">
        <v>137</v>
      </c>
      <c r="E239" s="39"/>
      <c r="F239" s="234" t="s">
        <v>320</v>
      </c>
      <c r="G239" s="39"/>
      <c r="H239" s="39"/>
      <c r="I239" s="235"/>
      <c r="J239" s="39"/>
      <c r="K239" s="39"/>
      <c r="L239" s="43"/>
      <c r="M239" s="236"/>
      <c r="N239" s="237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137</v>
      </c>
      <c r="AU239" s="16" t="s">
        <v>86</v>
      </c>
    </row>
    <row r="240" s="2" customFormat="1" ht="16.5" customHeight="1">
      <c r="A240" s="37"/>
      <c r="B240" s="38"/>
      <c r="C240" s="219" t="s">
        <v>324</v>
      </c>
      <c r="D240" s="219" t="s">
        <v>131</v>
      </c>
      <c r="E240" s="220" t="s">
        <v>325</v>
      </c>
      <c r="F240" s="221" t="s">
        <v>326</v>
      </c>
      <c r="G240" s="222" t="s">
        <v>315</v>
      </c>
      <c r="H240" s="223">
        <v>1</v>
      </c>
      <c r="I240" s="224"/>
      <c r="J240" s="225">
        <f>ROUND(I240*H240,2)</f>
        <v>0</v>
      </c>
      <c r="K240" s="226"/>
      <c r="L240" s="43"/>
      <c r="M240" s="227" t="s">
        <v>1</v>
      </c>
      <c r="N240" s="228" t="s">
        <v>41</v>
      </c>
      <c r="O240" s="90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1" t="s">
        <v>316</v>
      </c>
      <c r="AT240" s="231" t="s">
        <v>131</v>
      </c>
      <c r="AU240" s="231" t="s">
        <v>86</v>
      </c>
      <c r="AY240" s="16" t="s">
        <v>129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6" t="s">
        <v>84</v>
      </c>
      <c r="BK240" s="232">
        <f>ROUND(I240*H240,2)</f>
        <v>0</v>
      </c>
      <c r="BL240" s="16" t="s">
        <v>316</v>
      </c>
      <c r="BM240" s="231" t="s">
        <v>327</v>
      </c>
    </row>
    <row r="241" s="2" customFormat="1">
      <c r="A241" s="37"/>
      <c r="B241" s="38"/>
      <c r="C241" s="39"/>
      <c r="D241" s="233" t="s">
        <v>137</v>
      </c>
      <c r="E241" s="39"/>
      <c r="F241" s="234" t="s">
        <v>326</v>
      </c>
      <c r="G241" s="39"/>
      <c r="H241" s="39"/>
      <c r="I241" s="235"/>
      <c r="J241" s="39"/>
      <c r="K241" s="39"/>
      <c r="L241" s="43"/>
      <c r="M241" s="236"/>
      <c r="N241" s="237"/>
      <c r="O241" s="90"/>
      <c r="P241" s="90"/>
      <c r="Q241" s="90"/>
      <c r="R241" s="90"/>
      <c r="S241" s="90"/>
      <c r="T241" s="91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137</v>
      </c>
      <c r="AU241" s="16" t="s">
        <v>86</v>
      </c>
    </row>
    <row r="242" s="12" customFormat="1" ht="22.8" customHeight="1">
      <c r="A242" s="12"/>
      <c r="B242" s="203"/>
      <c r="C242" s="204"/>
      <c r="D242" s="205" t="s">
        <v>75</v>
      </c>
      <c r="E242" s="217" t="s">
        <v>328</v>
      </c>
      <c r="F242" s="217" t="s">
        <v>329</v>
      </c>
      <c r="G242" s="204"/>
      <c r="H242" s="204"/>
      <c r="I242" s="207"/>
      <c r="J242" s="218">
        <f>BK242</f>
        <v>0</v>
      </c>
      <c r="K242" s="204"/>
      <c r="L242" s="209"/>
      <c r="M242" s="210"/>
      <c r="N242" s="211"/>
      <c r="O242" s="211"/>
      <c r="P242" s="212">
        <f>SUM(P243:P244)</f>
        <v>0</v>
      </c>
      <c r="Q242" s="211"/>
      <c r="R242" s="212">
        <f>SUM(R243:R244)</f>
        <v>0</v>
      </c>
      <c r="S242" s="211"/>
      <c r="T242" s="213">
        <f>SUM(T243:T244)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4" t="s">
        <v>162</v>
      </c>
      <c r="AT242" s="215" t="s">
        <v>75</v>
      </c>
      <c r="AU242" s="215" t="s">
        <v>84</v>
      </c>
      <c r="AY242" s="214" t="s">
        <v>129</v>
      </c>
      <c r="BK242" s="216">
        <f>SUM(BK243:BK244)</f>
        <v>0</v>
      </c>
    </row>
    <row r="243" s="2" customFormat="1" ht="16.5" customHeight="1">
      <c r="A243" s="37"/>
      <c r="B243" s="38"/>
      <c r="C243" s="219" t="s">
        <v>330</v>
      </c>
      <c r="D243" s="219" t="s">
        <v>131</v>
      </c>
      <c r="E243" s="220" t="s">
        <v>331</v>
      </c>
      <c r="F243" s="221" t="s">
        <v>332</v>
      </c>
      <c r="G243" s="222" t="s">
        <v>315</v>
      </c>
      <c r="H243" s="223">
        <v>2</v>
      </c>
      <c r="I243" s="224"/>
      <c r="J243" s="225">
        <f>ROUND(I243*H243,2)</f>
        <v>0</v>
      </c>
      <c r="K243" s="226"/>
      <c r="L243" s="43"/>
      <c r="M243" s="227" t="s">
        <v>1</v>
      </c>
      <c r="N243" s="228" t="s">
        <v>41</v>
      </c>
      <c r="O243" s="90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1" t="s">
        <v>316</v>
      </c>
      <c r="AT243" s="231" t="s">
        <v>131</v>
      </c>
      <c r="AU243" s="231" t="s">
        <v>86</v>
      </c>
      <c r="AY243" s="16" t="s">
        <v>129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6" t="s">
        <v>84</v>
      </c>
      <c r="BK243" s="232">
        <f>ROUND(I243*H243,2)</f>
        <v>0</v>
      </c>
      <c r="BL243" s="16" t="s">
        <v>316</v>
      </c>
      <c r="BM243" s="231" t="s">
        <v>333</v>
      </c>
    </row>
    <row r="244" s="2" customFormat="1">
      <c r="A244" s="37"/>
      <c r="B244" s="38"/>
      <c r="C244" s="39"/>
      <c r="D244" s="233" t="s">
        <v>137</v>
      </c>
      <c r="E244" s="39"/>
      <c r="F244" s="234" t="s">
        <v>332</v>
      </c>
      <c r="G244" s="39"/>
      <c r="H244" s="39"/>
      <c r="I244" s="235"/>
      <c r="J244" s="39"/>
      <c r="K244" s="39"/>
      <c r="L244" s="43"/>
      <c r="M244" s="271"/>
      <c r="N244" s="272"/>
      <c r="O244" s="273"/>
      <c r="P244" s="273"/>
      <c r="Q244" s="273"/>
      <c r="R244" s="273"/>
      <c r="S244" s="273"/>
      <c r="T244" s="274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137</v>
      </c>
      <c r="AU244" s="16" t="s">
        <v>86</v>
      </c>
    </row>
    <row r="245" s="2" customFormat="1" ht="6.96" customHeight="1">
      <c r="A245" s="37"/>
      <c r="B245" s="65"/>
      <c r="C245" s="66"/>
      <c r="D245" s="66"/>
      <c r="E245" s="66"/>
      <c r="F245" s="66"/>
      <c r="G245" s="66"/>
      <c r="H245" s="66"/>
      <c r="I245" s="66"/>
      <c r="J245" s="66"/>
      <c r="K245" s="66"/>
      <c r="L245" s="43"/>
      <c r="M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</row>
  </sheetData>
  <sheetProtection sheet="1" autoFilter="0" formatColumns="0" formatRows="0" objects="1" scenarios="1" spinCount="100000" saltValue="bPJ2Vp/mXOnDVvJ3eZlkL3IFF/+Q8ZxqCPBCMgJm1uJnRMAq9E0ZEHRRobfeXiRbCHM+cA8xLm8SO5cc9/dZGA==" hashValue="shGZml9QkfoTaVgynxWN1OxHgAZtEf3Vq57bnbe7TZxS6Xx+cVoAo970KK/8NW+16HpvPv96zvfmK8BFzZBSQA==" algorithmName="SHA-512" password="CC35"/>
  <autoFilter ref="C126:K24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86</v>
      </c>
    </row>
    <row r="4" s="1" customFormat="1" ht="24.96" customHeight="1">
      <c r="B4" s="19"/>
      <c r="D4" s="138" t="s">
        <v>95</v>
      </c>
      <c r="L4" s="19"/>
      <c r="M4" s="13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0" t="s">
        <v>16</v>
      </c>
      <c r="L6" s="19"/>
    </row>
    <row r="7" s="1" customFormat="1" ht="16.5" customHeight="1">
      <c r="B7" s="19"/>
      <c r="E7" s="141" t="str">
        <f>'Rekapitulace stavby'!K6</f>
        <v>Kyjov - oprava povrchu komunikace ul. Za Humny</v>
      </c>
      <c r="F7" s="140"/>
      <c r="G7" s="140"/>
      <c r="H7" s="140"/>
      <c r="L7" s="19"/>
    </row>
    <row r="8" s="2" customFormat="1" ht="12" customHeight="1">
      <c r="A8" s="37"/>
      <c r="B8" s="43"/>
      <c r="C8" s="37"/>
      <c r="D8" s="140" t="s">
        <v>96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2" t="s">
        <v>334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0" t="s">
        <v>18</v>
      </c>
      <c r="E11" s="37"/>
      <c r="F11" s="143" t="s">
        <v>1</v>
      </c>
      <c r="G11" s="37"/>
      <c r="H11" s="37"/>
      <c r="I11" s="140" t="s">
        <v>19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0" t="s">
        <v>20</v>
      </c>
      <c r="E12" s="37"/>
      <c r="F12" s="143" t="s">
        <v>21</v>
      </c>
      <c r="G12" s="37"/>
      <c r="H12" s="37"/>
      <c r="I12" s="140" t="s">
        <v>22</v>
      </c>
      <c r="J12" s="144" t="str">
        <f>'Rekapitulace stavby'!AN8</f>
        <v>5. 5. 2022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0" t="s">
        <v>24</v>
      </c>
      <c r="E14" s="37"/>
      <c r="F14" s="37"/>
      <c r="G14" s="37"/>
      <c r="H14" s="37"/>
      <c r="I14" s="140" t="s">
        <v>25</v>
      </c>
      <c r="J14" s="143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3" t="s">
        <v>26</v>
      </c>
      <c r="F15" s="37"/>
      <c r="G15" s="37"/>
      <c r="H15" s="37"/>
      <c r="I15" s="140" t="s">
        <v>27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0" t="s">
        <v>28</v>
      </c>
      <c r="E17" s="37"/>
      <c r="F17" s="37"/>
      <c r="G17" s="37"/>
      <c r="H17" s="37"/>
      <c r="I17" s="14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0" t="s">
        <v>30</v>
      </c>
      <c r="E20" s="37"/>
      <c r="F20" s="37"/>
      <c r="G20" s="37"/>
      <c r="H20" s="37"/>
      <c r="I20" s="140" t="s">
        <v>25</v>
      </c>
      <c r="J20" s="143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3" t="s">
        <v>31</v>
      </c>
      <c r="F21" s="37"/>
      <c r="G21" s="37"/>
      <c r="H21" s="37"/>
      <c r="I21" s="140" t="s">
        <v>27</v>
      </c>
      <c r="J21" s="143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0" t="s">
        <v>33</v>
      </c>
      <c r="E23" s="37"/>
      <c r="F23" s="37"/>
      <c r="G23" s="37"/>
      <c r="H23" s="37"/>
      <c r="I23" s="140" t="s">
        <v>25</v>
      </c>
      <c r="J23" s="143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3" t="str">
        <f>IF('Rekapitulace stavby'!E20="","",'Rekapitulace stavby'!E20)</f>
        <v xml:space="preserve"> </v>
      </c>
      <c r="F24" s="37"/>
      <c r="G24" s="37"/>
      <c r="H24" s="37"/>
      <c r="I24" s="140" t="s">
        <v>27</v>
      </c>
      <c r="J24" s="143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0" t="s">
        <v>36</v>
      </c>
      <c r="E30" s="37"/>
      <c r="F30" s="37"/>
      <c r="G30" s="37"/>
      <c r="H30" s="37"/>
      <c r="I30" s="37"/>
      <c r="J30" s="151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2" t="s">
        <v>38</v>
      </c>
      <c r="G32" s="37"/>
      <c r="H32" s="37"/>
      <c r="I32" s="152" t="s">
        <v>37</v>
      </c>
      <c r="J32" s="152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3" t="s">
        <v>40</v>
      </c>
      <c r="E33" s="140" t="s">
        <v>41</v>
      </c>
      <c r="F33" s="154">
        <f>ROUND((SUM(BE126:BE179)),  2)</f>
        <v>0</v>
      </c>
      <c r="G33" s="37"/>
      <c r="H33" s="37"/>
      <c r="I33" s="155">
        <v>0.20999999999999999</v>
      </c>
      <c r="J33" s="154">
        <f>ROUND(((SUM(BE126:BE179))*I33),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0" t="s">
        <v>42</v>
      </c>
      <c r="F34" s="154">
        <f>ROUND((SUM(BF126:BF179)),  2)</f>
        <v>0</v>
      </c>
      <c r="G34" s="37"/>
      <c r="H34" s="37"/>
      <c r="I34" s="155">
        <v>0.14999999999999999</v>
      </c>
      <c r="J34" s="154">
        <f>ROUND(((SUM(BF126:BF179))*I34),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43</v>
      </c>
      <c r="F35" s="154">
        <f>ROUND((SUM(BG126:BG179)),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44</v>
      </c>
      <c r="F36" s="154">
        <f>ROUND((SUM(BH126:BH179)),  2)</f>
        <v>0</v>
      </c>
      <c r="G36" s="37"/>
      <c r="H36" s="37"/>
      <c r="I36" s="155">
        <v>0.14999999999999999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45</v>
      </c>
      <c r="F37" s="154">
        <f>ROUND((SUM(BI126:BI179)),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4" t="str">
        <f>E7</f>
        <v>Kyjov - oprava povrchu komunikace ul. Za Humny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úsek 2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Kyjov - Boršov</v>
      </c>
      <c r="G89" s="39"/>
      <c r="H89" s="39"/>
      <c r="I89" s="31" t="s">
        <v>22</v>
      </c>
      <c r="J89" s="78" t="str">
        <f>IF(J12="","",J12)</f>
        <v>5. 5. 2022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Kyjov</v>
      </c>
      <c r="G91" s="39"/>
      <c r="H91" s="39"/>
      <c r="I91" s="31" t="s">
        <v>30</v>
      </c>
      <c r="J91" s="35" t="str">
        <f>E21</f>
        <v>Projekce DS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8" t="s">
        <v>101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105</v>
      </c>
      <c r="E99" s="188"/>
      <c r="F99" s="188"/>
      <c r="G99" s="188"/>
      <c r="H99" s="188"/>
      <c r="I99" s="188"/>
      <c r="J99" s="189">
        <f>J134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J151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108</v>
      </c>
      <c r="E101" s="188"/>
      <c r="F101" s="188"/>
      <c r="G101" s="188"/>
      <c r="H101" s="188"/>
      <c r="I101" s="188"/>
      <c r="J101" s="189">
        <f>J157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109</v>
      </c>
      <c r="E102" s="188"/>
      <c r="F102" s="188"/>
      <c r="G102" s="188"/>
      <c r="H102" s="188"/>
      <c r="I102" s="188"/>
      <c r="J102" s="189">
        <f>J165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110</v>
      </c>
      <c r="E103" s="182"/>
      <c r="F103" s="182"/>
      <c r="G103" s="182"/>
      <c r="H103" s="182"/>
      <c r="I103" s="182"/>
      <c r="J103" s="183">
        <f>J168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111</v>
      </c>
      <c r="E104" s="188"/>
      <c r="F104" s="188"/>
      <c r="G104" s="188"/>
      <c r="H104" s="188"/>
      <c r="I104" s="188"/>
      <c r="J104" s="189">
        <f>J169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112</v>
      </c>
      <c r="E105" s="188"/>
      <c r="F105" s="188"/>
      <c r="G105" s="188"/>
      <c r="H105" s="188"/>
      <c r="I105" s="188"/>
      <c r="J105" s="189">
        <f>J172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113</v>
      </c>
      <c r="E106" s="188"/>
      <c r="F106" s="188"/>
      <c r="G106" s="188"/>
      <c r="H106" s="188"/>
      <c r="I106" s="188"/>
      <c r="J106" s="189">
        <f>J177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114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74" t="str">
        <f>E7</f>
        <v>Kyjov - oprava povrchu komunikace ul. Za Humny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96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02 - úsek 2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Kyjov - Boršov</v>
      </c>
      <c r="G120" s="39"/>
      <c r="H120" s="39"/>
      <c r="I120" s="31" t="s">
        <v>22</v>
      </c>
      <c r="J120" s="78" t="str">
        <f>IF(J12="","",J12)</f>
        <v>5. 5. 2022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E15</f>
        <v>Město Kyjov</v>
      </c>
      <c r="G122" s="39"/>
      <c r="H122" s="39"/>
      <c r="I122" s="31" t="s">
        <v>30</v>
      </c>
      <c r="J122" s="35" t="str">
        <f>E21</f>
        <v>Projekce DS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IF(E18="","",E18)</f>
        <v>Vyplň údaj</v>
      </c>
      <c r="G123" s="39"/>
      <c r="H123" s="39"/>
      <c r="I123" s="31" t="s">
        <v>33</v>
      </c>
      <c r="J123" s="35" t="str">
        <f>E24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1"/>
      <c r="B125" s="192"/>
      <c r="C125" s="193" t="s">
        <v>115</v>
      </c>
      <c r="D125" s="194" t="s">
        <v>61</v>
      </c>
      <c r="E125" s="194" t="s">
        <v>57</v>
      </c>
      <c r="F125" s="194" t="s">
        <v>58</v>
      </c>
      <c r="G125" s="194" t="s">
        <v>116</v>
      </c>
      <c r="H125" s="194" t="s">
        <v>117</v>
      </c>
      <c r="I125" s="194" t="s">
        <v>118</v>
      </c>
      <c r="J125" s="195" t="s">
        <v>100</v>
      </c>
      <c r="K125" s="196" t="s">
        <v>119</v>
      </c>
      <c r="L125" s="197"/>
      <c r="M125" s="99" t="s">
        <v>1</v>
      </c>
      <c r="N125" s="100" t="s">
        <v>40</v>
      </c>
      <c r="O125" s="100" t="s">
        <v>120</v>
      </c>
      <c r="P125" s="100" t="s">
        <v>121</v>
      </c>
      <c r="Q125" s="100" t="s">
        <v>122</v>
      </c>
      <c r="R125" s="100" t="s">
        <v>123</v>
      </c>
      <c r="S125" s="100" t="s">
        <v>124</v>
      </c>
      <c r="T125" s="101" t="s">
        <v>125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7"/>
      <c r="B126" s="38"/>
      <c r="C126" s="106" t="s">
        <v>126</v>
      </c>
      <c r="D126" s="39"/>
      <c r="E126" s="39"/>
      <c r="F126" s="39"/>
      <c r="G126" s="39"/>
      <c r="H126" s="39"/>
      <c r="I126" s="39"/>
      <c r="J126" s="198">
        <f>BK126</f>
        <v>0</v>
      </c>
      <c r="K126" s="39"/>
      <c r="L126" s="43"/>
      <c r="M126" s="102"/>
      <c r="N126" s="199"/>
      <c r="O126" s="103"/>
      <c r="P126" s="200">
        <f>P127+P168</f>
        <v>0</v>
      </c>
      <c r="Q126" s="103"/>
      <c r="R126" s="200">
        <f>R127+R168</f>
        <v>39.636283500000005</v>
      </c>
      <c r="S126" s="103"/>
      <c r="T126" s="201">
        <f>T127+T168</f>
        <v>34.913250000000005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75</v>
      </c>
      <c r="AU126" s="16" t="s">
        <v>102</v>
      </c>
      <c r="BK126" s="202">
        <f>BK127+BK168</f>
        <v>0</v>
      </c>
    </row>
    <row r="127" s="12" customFormat="1" ht="25.92" customHeight="1">
      <c r="A127" s="12"/>
      <c r="B127" s="203"/>
      <c r="C127" s="204"/>
      <c r="D127" s="205" t="s">
        <v>75</v>
      </c>
      <c r="E127" s="206" t="s">
        <v>127</v>
      </c>
      <c r="F127" s="206" t="s">
        <v>128</v>
      </c>
      <c r="G127" s="204"/>
      <c r="H127" s="204"/>
      <c r="I127" s="207"/>
      <c r="J127" s="208">
        <f>BK127</f>
        <v>0</v>
      </c>
      <c r="K127" s="204"/>
      <c r="L127" s="209"/>
      <c r="M127" s="210"/>
      <c r="N127" s="211"/>
      <c r="O127" s="211"/>
      <c r="P127" s="212">
        <f>P128+P134+P151+P157+P165</f>
        <v>0</v>
      </c>
      <c r="Q127" s="211"/>
      <c r="R127" s="212">
        <f>R128+R134+R151+R157+R165</f>
        <v>39.636283500000005</v>
      </c>
      <c r="S127" s="211"/>
      <c r="T127" s="213">
        <f>T128+T134+T151+T157+T165</f>
        <v>34.913250000000005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84</v>
      </c>
      <c r="AT127" s="215" t="s">
        <v>75</v>
      </c>
      <c r="AU127" s="215" t="s">
        <v>76</v>
      </c>
      <c r="AY127" s="214" t="s">
        <v>129</v>
      </c>
      <c r="BK127" s="216">
        <f>BK128+BK134+BK151+BK157+BK165</f>
        <v>0</v>
      </c>
    </row>
    <row r="128" s="12" customFormat="1" ht="22.8" customHeight="1">
      <c r="A128" s="12"/>
      <c r="B128" s="203"/>
      <c r="C128" s="204"/>
      <c r="D128" s="205" t="s">
        <v>75</v>
      </c>
      <c r="E128" s="217" t="s">
        <v>84</v>
      </c>
      <c r="F128" s="217" t="s">
        <v>130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SUM(P129:P133)</f>
        <v>0</v>
      </c>
      <c r="Q128" s="211"/>
      <c r="R128" s="212">
        <f>SUM(R129:R133)</f>
        <v>0.012098000000000001</v>
      </c>
      <c r="S128" s="211"/>
      <c r="T128" s="213">
        <f>SUM(T129:T133)</f>
        <v>34.781750000000002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84</v>
      </c>
      <c r="AT128" s="215" t="s">
        <v>75</v>
      </c>
      <c r="AU128" s="215" t="s">
        <v>84</v>
      </c>
      <c r="AY128" s="214" t="s">
        <v>129</v>
      </c>
      <c r="BK128" s="216">
        <f>SUM(BK129:BK133)</f>
        <v>0</v>
      </c>
    </row>
    <row r="129" s="2" customFormat="1" ht="24.15" customHeight="1">
      <c r="A129" s="37"/>
      <c r="B129" s="38"/>
      <c r="C129" s="219" t="s">
        <v>84</v>
      </c>
      <c r="D129" s="219" t="s">
        <v>131</v>
      </c>
      <c r="E129" s="220" t="s">
        <v>335</v>
      </c>
      <c r="F129" s="221" t="s">
        <v>336</v>
      </c>
      <c r="G129" s="222" t="s">
        <v>134</v>
      </c>
      <c r="H129" s="223">
        <v>302.44999999999999</v>
      </c>
      <c r="I129" s="224"/>
      <c r="J129" s="225">
        <f>ROUND(I129*H129,2)</f>
        <v>0</v>
      </c>
      <c r="K129" s="226"/>
      <c r="L129" s="43"/>
      <c r="M129" s="227" t="s">
        <v>1</v>
      </c>
      <c r="N129" s="228" t="s">
        <v>41</v>
      </c>
      <c r="O129" s="90"/>
      <c r="P129" s="229">
        <f>O129*H129</f>
        <v>0</v>
      </c>
      <c r="Q129" s="229">
        <v>4.0000000000000003E-05</v>
      </c>
      <c r="R129" s="229">
        <f>Q129*H129</f>
        <v>0.012098000000000001</v>
      </c>
      <c r="S129" s="229">
        <v>0.11500000000000001</v>
      </c>
      <c r="T129" s="230">
        <f>S129*H129</f>
        <v>34.781750000000002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135</v>
      </c>
      <c r="AT129" s="231" t="s">
        <v>131</v>
      </c>
      <c r="AU129" s="231" t="s">
        <v>86</v>
      </c>
      <c r="AY129" s="16" t="s">
        <v>129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84</v>
      </c>
      <c r="BK129" s="232">
        <f>ROUND(I129*H129,2)</f>
        <v>0</v>
      </c>
      <c r="BL129" s="16" t="s">
        <v>135</v>
      </c>
      <c r="BM129" s="231" t="s">
        <v>145</v>
      </c>
    </row>
    <row r="130" s="2" customFormat="1">
      <c r="A130" s="37"/>
      <c r="B130" s="38"/>
      <c r="C130" s="39"/>
      <c r="D130" s="233" t="s">
        <v>137</v>
      </c>
      <c r="E130" s="39"/>
      <c r="F130" s="234" t="s">
        <v>337</v>
      </c>
      <c r="G130" s="39"/>
      <c r="H130" s="39"/>
      <c r="I130" s="235"/>
      <c r="J130" s="39"/>
      <c r="K130" s="39"/>
      <c r="L130" s="43"/>
      <c r="M130" s="236"/>
      <c r="N130" s="237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137</v>
      </c>
      <c r="AU130" s="16" t="s">
        <v>86</v>
      </c>
    </row>
    <row r="131" s="13" customFormat="1">
      <c r="A131" s="13"/>
      <c r="B131" s="238"/>
      <c r="C131" s="239"/>
      <c r="D131" s="233" t="s">
        <v>139</v>
      </c>
      <c r="E131" s="240" t="s">
        <v>1</v>
      </c>
      <c r="F131" s="241" t="s">
        <v>338</v>
      </c>
      <c r="G131" s="239"/>
      <c r="H131" s="242">
        <v>263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139</v>
      </c>
      <c r="AU131" s="248" t="s">
        <v>86</v>
      </c>
      <c r="AV131" s="13" t="s">
        <v>86</v>
      </c>
      <c r="AW131" s="13" t="s">
        <v>32</v>
      </c>
      <c r="AX131" s="13" t="s">
        <v>76</v>
      </c>
      <c r="AY131" s="248" t="s">
        <v>129</v>
      </c>
    </row>
    <row r="132" s="13" customFormat="1">
      <c r="A132" s="13"/>
      <c r="B132" s="238"/>
      <c r="C132" s="239"/>
      <c r="D132" s="233" t="s">
        <v>139</v>
      </c>
      <c r="E132" s="240" t="s">
        <v>1</v>
      </c>
      <c r="F132" s="241" t="s">
        <v>339</v>
      </c>
      <c r="G132" s="239"/>
      <c r="H132" s="242">
        <v>39.450000000000003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139</v>
      </c>
      <c r="AU132" s="248" t="s">
        <v>86</v>
      </c>
      <c r="AV132" s="13" t="s">
        <v>86</v>
      </c>
      <c r="AW132" s="13" t="s">
        <v>32</v>
      </c>
      <c r="AX132" s="13" t="s">
        <v>76</v>
      </c>
      <c r="AY132" s="248" t="s">
        <v>129</v>
      </c>
    </row>
    <row r="133" s="14" customFormat="1">
      <c r="A133" s="14"/>
      <c r="B133" s="249"/>
      <c r="C133" s="250"/>
      <c r="D133" s="233" t="s">
        <v>139</v>
      </c>
      <c r="E133" s="251" t="s">
        <v>1</v>
      </c>
      <c r="F133" s="252" t="s">
        <v>142</v>
      </c>
      <c r="G133" s="250"/>
      <c r="H133" s="253">
        <v>302.44999999999999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9" t="s">
        <v>139</v>
      </c>
      <c r="AU133" s="259" t="s">
        <v>86</v>
      </c>
      <c r="AV133" s="14" t="s">
        <v>135</v>
      </c>
      <c r="AW133" s="14" t="s">
        <v>32</v>
      </c>
      <c r="AX133" s="14" t="s">
        <v>84</v>
      </c>
      <c r="AY133" s="259" t="s">
        <v>129</v>
      </c>
    </row>
    <row r="134" s="12" customFormat="1" ht="22.8" customHeight="1">
      <c r="A134" s="12"/>
      <c r="B134" s="203"/>
      <c r="C134" s="204"/>
      <c r="D134" s="205" t="s">
        <v>75</v>
      </c>
      <c r="E134" s="217" t="s">
        <v>162</v>
      </c>
      <c r="F134" s="217" t="s">
        <v>193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SUM(P135:P150)</f>
        <v>0</v>
      </c>
      <c r="Q134" s="211"/>
      <c r="R134" s="212">
        <f>SUM(R135:R150)</f>
        <v>39.624185500000003</v>
      </c>
      <c r="S134" s="211"/>
      <c r="T134" s="213">
        <f>SUM(T135:T150)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84</v>
      </c>
      <c r="AT134" s="215" t="s">
        <v>75</v>
      </c>
      <c r="AU134" s="215" t="s">
        <v>84</v>
      </c>
      <c r="AY134" s="214" t="s">
        <v>129</v>
      </c>
      <c r="BK134" s="216">
        <f>SUM(BK135:BK150)</f>
        <v>0</v>
      </c>
    </row>
    <row r="135" s="2" customFormat="1" ht="33" customHeight="1">
      <c r="A135" s="37"/>
      <c r="B135" s="38"/>
      <c r="C135" s="219" t="s">
        <v>86</v>
      </c>
      <c r="D135" s="219" t="s">
        <v>131</v>
      </c>
      <c r="E135" s="220" t="s">
        <v>195</v>
      </c>
      <c r="F135" s="221" t="s">
        <v>196</v>
      </c>
      <c r="G135" s="222" t="s">
        <v>134</v>
      </c>
      <c r="H135" s="223">
        <v>39.450000000000003</v>
      </c>
      <c r="I135" s="224"/>
      <c r="J135" s="225">
        <f>ROUND(I135*H135,2)</f>
        <v>0</v>
      </c>
      <c r="K135" s="226"/>
      <c r="L135" s="43"/>
      <c r="M135" s="227" t="s">
        <v>1</v>
      </c>
      <c r="N135" s="228" t="s">
        <v>41</v>
      </c>
      <c r="O135" s="90"/>
      <c r="P135" s="229">
        <f>O135*H135</f>
        <v>0</v>
      </c>
      <c r="Q135" s="229">
        <v>0.13188</v>
      </c>
      <c r="R135" s="229">
        <f>Q135*H135</f>
        <v>5.2026660000000007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135</v>
      </c>
      <c r="AT135" s="231" t="s">
        <v>131</v>
      </c>
      <c r="AU135" s="231" t="s">
        <v>86</v>
      </c>
      <c r="AY135" s="16" t="s">
        <v>129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84</v>
      </c>
      <c r="BK135" s="232">
        <f>ROUND(I135*H135,2)</f>
        <v>0</v>
      </c>
      <c r="BL135" s="16" t="s">
        <v>135</v>
      </c>
      <c r="BM135" s="231" t="s">
        <v>197</v>
      </c>
    </row>
    <row r="136" s="2" customFormat="1">
      <c r="A136" s="37"/>
      <c r="B136" s="38"/>
      <c r="C136" s="39"/>
      <c r="D136" s="233" t="s">
        <v>137</v>
      </c>
      <c r="E136" s="39"/>
      <c r="F136" s="234" t="s">
        <v>198</v>
      </c>
      <c r="G136" s="39"/>
      <c r="H136" s="39"/>
      <c r="I136" s="235"/>
      <c r="J136" s="39"/>
      <c r="K136" s="39"/>
      <c r="L136" s="43"/>
      <c r="M136" s="236"/>
      <c r="N136" s="237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137</v>
      </c>
      <c r="AU136" s="16" t="s">
        <v>86</v>
      </c>
    </row>
    <row r="137" s="13" customFormat="1">
      <c r="A137" s="13"/>
      <c r="B137" s="238"/>
      <c r="C137" s="239"/>
      <c r="D137" s="233" t="s">
        <v>139</v>
      </c>
      <c r="E137" s="240" t="s">
        <v>1</v>
      </c>
      <c r="F137" s="241" t="s">
        <v>339</v>
      </c>
      <c r="G137" s="239"/>
      <c r="H137" s="242">
        <v>39.450000000000003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139</v>
      </c>
      <c r="AU137" s="248" t="s">
        <v>86</v>
      </c>
      <c r="AV137" s="13" t="s">
        <v>86</v>
      </c>
      <c r="AW137" s="13" t="s">
        <v>32</v>
      </c>
      <c r="AX137" s="13" t="s">
        <v>84</v>
      </c>
      <c r="AY137" s="248" t="s">
        <v>129</v>
      </c>
    </row>
    <row r="138" s="2" customFormat="1" ht="24.15" customHeight="1">
      <c r="A138" s="37"/>
      <c r="B138" s="38"/>
      <c r="C138" s="219" t="s">
        <v>149</v>
      </c>
      <c r="D138" s="219" t="s">
        <v>131</v>
      </c>
      <c r="E138" s="220" t="s">
        <v>200</v>
      </c>
      <c r="F138" s="221" t="s">
        <v>201</v>
      </c>
      <c r="G138" s="222" t="s">
        <v>134</v>
      </c>
      <c r="H138" s="223">
        <v>302.44999999999999</v>
      </c>
      <c r="I138" s="224"/>
      <c r="J138" s="225">
        <f>ROUND(I138*H138,2)</f>
        <v>0</v>
      </c>
      <c r="K138" s="226"/>
      <c r="L138" s="43"/>
      <c r="M138" s="227" t="s">
        <v>1</v>
      </c>
      <c r="N138" s="228" t="s">
        <v>41</v>
      </c>
      <c r="O138" s="90"/>
      <c r="P138" s="229">
        <f>O138*H138</f>
        <v>0</v>
      </c>
      <c r="Q138" s="229">
        <v>0.00071000000000000002</v>
      </c>
      <c r="R138" s="229">
        <f>Q138*H138</f>
        <v>0.2147395</v>
      </c>
      <c r="S138" s="229">
        <v>0</v>
      </c>
      <c r="T138" s="230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1" t="s">
        <v>135</v>
      </c>
      <c r="AT138" s="231" t="s">
        <v>131</v>
      </c>
      <c r="AU138" s="231" t="s">
        <v>86</v>
      </c>
      <c r="AY138" s="16" t="s">
        <v>129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6" t="s">
        <v>84</v>
      </c>
      <c r="BK138" s="232">
        <f>ROUND(I138*H138,2)</f>
        <v>0</v>
      </c>
      <c r="BL138" s="16" t="s">
        <v>135</v>
      </c>
      <c r="BM138" s="231" t="s">
        <v>202</v>
      </c>
    </row>
    <row r="139" s="2" customFormat="1">
      <c r="A139" s="37"/>
      <c r="B139" s="38"/>
      <c r="C139" s="39"/>
      <c r="D139" s="233" t="s">
        <v>137</v>
      </c>
      <c r="E139" s="39"/>
      <c r="F139" s="234" t="s">
        <v>203</v>
      </c>
      <c r="G139" s="39"/>
      <c r="H139" s="39"/>
      <c r="I139" s="235"/>
      <c r="J139" s="39"/>
      <c r="K139" s="39"/>
      <c r="L139" s="43"/>
      <c r="M139" s="236"/>
      <c r="N139" s="237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137</v>
      </c>
      <c r="AU139" s="16" t="s">
        <v>86</v>
      </c>
    </row>
    <row r="140" s="13" customFormat="1">
      <c r="A140" s="13"/>
      <c r="B140" s="238"/>
      <c r="C140" s="239"/>
      <c r="D140" s="233" t="s">
        <v>139</v>
      </c>
      <c r="E140" s="240" t="s">
        <v>1</v>
      </c>
      <c r="F140" s="241" t="s">
        <v>338</v>
      </c>
      <c r="G140" s="239"/>
      <c r="H140" s="242">
        <v>263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139</v>
      </c>
      <c r="AU140" s="248" t="s">
        <v>86</v>
      </c>
      <c r="AV140" s="13" t="s">
        <v>86</v>
      </c>
      <c r="AW140" s="13" t="s">
        <v>32</v>
      </c>
      <c r="AX140" s="13" t="s">
        <v>76</v>
      </c>
      <c r="AY140" s="248" t="s">
        <v>129</v>
      </c>
    </row>
    <row r="141" s="13" customFormat="1">
      <c r="A141" s="13"/>
      <c r="B141" s="238"/>
      <c r="C141" s="239"/>
      <c r="D141" s="233" t="s">
        <v>139</v>
      </c>
      <c r="E141" s="240" t="s">
        <v>1</v>
      </c>
      <c r="F141" s="241" t="s">
        <v>339</v>
      </c>
      <c r="G141" s="239"/>
      <c r="H141" s="242">
        <v>39.450000000000003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139</v>
      </c>
      <c r="AU141" s="248" t="s">
        <v>86</v>
      </c>
      <c r="AV141" s="13" t="s">
        <v>86</v>
      </c>
      <c r="AW141" s="13" t="s">
        <v>32</v>
      </c>
      <c r="AX141" s="13" t="s">
        <v>76</v>
      </c>
      <c r="AY141" s="248" t="s">
        <v>129</v>
      </c>
    </row>
    <row r="142" s="14" customFormat="1">
      <c r="A142" s="14"/>
      <c r="B142" s="249"/>
      <c r="C142" s="250"/>
      <c r="D142" s="233" t="s">
        <v>139</v>
      </c>
      <c r="E142" s="251" t="s">
        <v>1</v>
      </c>
      <c r="F142" s="252" t="s">
        <v>142</v>
      </c>
      <c r="G142" s="250"/>
      <c r="H142" s="253">
        <v>302.44999999999999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9" t="s">
        <v>139</v>
      </c>
      <c r="AU142" s="259" t="s">
        <v>86</v>
      </c>
      <c r="AV142" s="14" t="s">
        <v>135</v>
      </c>
      <c r="AW142" s="14" t="s">
        <v>32</v>
      </c>
      <c r="AX142" s="14" t="s">
        <v>84</v>
      </c>
      <c r="AY142" s="259" t="s">
        <v>129</v>
      </c>
    </row>
    <row r="143" s="2" customFormat="1" ht="33" customHeight="1">
      <c r="A143" s="37"/>
      <c r="B143" s="38"/>
      <c r="C143" s="219" t="s">
        <v>135</v>
      </c>
      <c r="D143" s="219" t="s">
        <v>131</v>
      </c>
      <c r="E143" s="220" t="s">
        <v>205</v>
      </c>
      <c r="F143" s="221" t="s">
        <v>206</v>
      </c>
      <c r="G143" s="222" t="s">
        <v>134</v>
      </c>
      <c r="H143" s="223">
        <v>263</v>
      </c>
      <c r="I143" s="224"/>
      <c r="J143" s="225">
        <f>ROUND(I143*H143,2)</f>
        <v>0</v>
      </c>
      <c r="K143" s="226"/>
      <c r="L143" s="43"/>
      <c r="M143" s="227" t="s">
        <v>1</v>
      </c>
      <c r="N143" s="228" t="s">
        <v>41</v>
      </c>
      <c r="O143" s="90"/>
      <c r="P143" s="229">
        <f>O143*H143</f>
        <v>0</v>
      </c>
      <c r="Q143" s="229">
        <v>0.12966</v>
      </c>
      <c r="R143" s="229">
        <f>Q143*H143</f>
        <v>34.100580000000001</v>
      </c>
      <c r="S143" s="229">
        <v>0</v>
      </c>
      <c r="T143" s="230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1" t="s">
        <v>135</v>
      </c>
      <c r="AT143" s="231" t="s">
        <v>131</v>
      </c>
      <c r="AU143" s="231" t="s">
        <v>86</v>
      </c>
      <c r="AY143" s="16" t="s">
        <v>129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6" t="s">
        <v>84</v>
      </c>
      <c r="BK143" s="232">
        <f>ROUND(I143*H143,2)</f>
        <v>0</v>
      </c>
      <c r="BL143" s="16" t="s">
        <v>135</v>
      </c>
      <c r="BM143" s="231" t="s">
        <v>207</v>
      </c>
    </row>
    <row r="144" s="2" customFormat="1">
      <c r="A144" s="37"/>
      <c r="B144" s="38"/>
      <c r="C144" s="39"/>
      <c r="D144" s="233" t="s">
        <v>137</v>
      </c>
      <c r="E144" s="39"/>
      <c r="F144" s="234" t="s">
        <v>208</v>
      </c>
      <c r="G144" s="39"/>
      <c r="H144" s="39"/>
      <c r="I144" s="235"/>
      <c r="J144" s="39"/>
      <c r="K144" s="39"/>
      <c r="L144" s="43"/>
      <c r="M144" s="236"/>
      <c r="N144" s="237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137</v>
      </c>
      <c r="AU144" s="16" t="s">
        <v>86</v>
      </c>
    </row>
    <row r="145" s="13" customFormat="1">
      <c r="A145" s="13"/>
      <c r="B145" s="238"/>
      <c r="C145" s="239"/>
      <c r="D145" s="233" t="s">
        <v>139</v>
      </c>
      <c r="E145" s="240" t="s">
        <v>1</v>
      </c>
      <c r="F145" s="241" t="s">
        <v>338</v>
      </c>
      <c r="G145" s="239"/>
      <c r="H145" s="242">
        <v>263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139</v>
      </c>
      <c r="AU145" s="248" t="s">
        <v>86</v>
      </c>
      <c r="AV145" s="13" t="s">
        <v>86</v>
      </c>
      <c r="AW145" s="13" t="s">
        <v>32</v>
      </c>
      <c r="AX145" s="13" t="s">
        <v>84</v>
      </c>
      <c r="AY145" s="248" t="s">
        <v>129</v>
      </c>
    </row>
    <row r="146" s="2" customFormat="1" ht="21.75" customHeight="1">
      <c r="A146" s="37"/>
      <c r="B146" s="38"/>
      <c r="C146" s="219" t="s">
        <v>162</v>
      </c>
      <c r="D146" s="219" t="s">
        <v>131</v>
      </c>
      <c r="E146" s="220" t="s">
        <v>210</v>
      </c>
      <c r="F146" s="221" t="s">
        <v>211</v>
      </c>
      <c r="G146" s="222" t="s">
        <v>152</v>
      </c>
      <c r="H146" s="223">
        <v>29.5</v>
      </c>
      <c r="I146" s="224"/>
      <c r="J146" s="225">
        <f>ROUND(I146*H146,2)</f>
        <v>0</v>
      </c>
      <c r="K146" s="226"/>
      <c r="L146" s="43"/>
      <c r="M146" s="227" t="s">
        <v>1</v>
      </c>
      <c r="N146" s="228" t="s">
        <v>41</v>
      </c>
      <c r="O146" s="90"/>
      <c r="P146" s="229">
        <f>O146*H146</f>
        <v>0</v>
      </c>
      <c r="Q146" s="229">
        <v>0.0035999999999999999</v>
      </c>
      <c r="R146" s="229">
        <f>Q146*H146</f>
        <v>0.1062</v>
      </c>
      <c r="S146" s="229">
        <v>0</v>
      </c>
      <c r="T146" s="230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1" t="s">
        <v>135</v>
      </c>
      <c r="AT146" s="231" t="s">
        <v>131</v>
      </c>
      <c r="AU146" s="231" t="s">
        <v>86</v>
      </c>
      <c r="AY146" s="16" t="s">
        <v>129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6" t="s">
        <v>84</v>
      </c>
      <c r="BK146" s="232">
        <f>ROUND(I146*H146,2)</f>
        <v>0</v>
      </c>
      <c r="BL146" s="16" t="s">
        <v>135</v>
      </c>
      <c r="BM146" s="231" t="s">
        <v>212</v>
      </c>
    </row>
    <row r="147" s="2" customFormat="1">
      <c r="A147" s="37"/>
      <c r="B147" s="38"/>
      <c r="C147" s="39"/>
      <c r="D147" s="233" t="s">
        <v>137</v>
      </c>
      <c r="E147" s="39"/>
      <c r="F147" s="234" t="s">
        <v>213</v>
      </c>
      <c r="G147" s="39"/>
      <c r="H147" s="39"/>
      <c r="I147" s="235"/>
      <c r="J147" s="39"/>
      <c r="K147" s="39"/>
      <c r="L147" s="43"/>
      <c r="M147" s="236"/>
      <c r="N147" s="237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137</v>
      </c>
      <c r="AU147" s="16" t="s">
        <v>86</v>
      </c>
    </row>
    <row r="148" s="13" customFormat="1">
      <c r="A148" s="13"/>
      <c r="B148" s="238"/>
      <c r="C148" s="239"/>
      <c r="D148" s="233" t="s">
        <v>139</v>
      </c>
      <c r="E148" s="240" t="s">
        <v>1</v>
      </c>
      <c r="F148" s="241" t="s">
        <v>340</v>
      </c>
      <c r="G148" s="239"/>
      <c r="H148" s="242">
        <v>12.4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139</v>
      </c>
      <c r="AU148" s="248" t="s">
        <v>86</v>
      </c>
      <c r="AV148" s="13" t="s">
        <v>86</v>
      </c>
      <c r="AW148" s="13" t="s">
        <v>32</v>
      </c>
      <c r="AX148" s="13" t="s">
        <v>76</v>
      </c>
      <c r="AY148" s="248" t="s">
        <v>129</v>
      </c>
    </row>
    <row r="149" s="13" customFormat="1">
      <c r="A149" s="13"/>
      <c r="B149" s="238"/>
      <c r="C149" s="239"/>
      <c r="D149" s="233" t="s">
        <v>139</v>
      </c>
      <c r="E149" s="240" t="s">
        <v>1</v>
      </c>
      <c r="F149" s="241" t="s">
        <v>341</v>
      </c>
      <c r="G149" s="239"/>
      <c r="H149" s="242">
        <v>17.100000000000001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139</v>
      </c>
      <c r="AU149" s="248" t="s">
        <v>86</v>
      </c>
      <c r="AV149" s="13" t="s">
        <v>86</v>
      </c>
      <c r="AW149" s="13" t="s">
        <v>32</v>
      </c>
      <c r="AX149" s="13" t="s">
        <v>76</v>
      </c>
      <c r="AY149" s="248" t="s">
        <v>129</v>
      </c>
    </row>
    <row r="150" s="14" customFormat="1">
      <c r="A150" s="14"/>
      <c r="B150" s="249"/>
      <c r="C150" s="250"/>
      <c r="D150" s="233" t="s">
        <v>139</v>
      </c>
      <c r="E150" s="251" t="s">
        <v>1</v>
      </c>
      <c r="F150" s="252" t="s">
        <v>142</v>
      </c>
      <c r="G150" s="250"/>
      <c r="H150" s="253">
        <v>29.5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139</v>
      </c>
      <c r="AU150" s="259" t="s">
        <v>86</v>
      </c>
      <c r="AV150" s="14" t="s">
        <v>135</v>
      </c>
      <c r="AW150" s="14" t="s">
        <v>32</v>
      </c>
      <c r="AX150" s="14" t="s">
        <v>84</v>
      </c>
      <c r="AY150" s="259" t="s">
        <v>129</v>
      </c>
    </row>
    <row r="151" s="12" customFormat="1" ht="22.8" customHeight="1">
      <c r="A151" s="12"/>
      <c r="B151" s="203"/>
      <c r="C151" s="204"/>
      <c r="D151" s="205" t="s">
        <v>75</v>
      </c>
      <c r="E151" s="217" t="s">
        <v>186</v>
      </c>
      <c r="F151" s="217" t="s">
        <v>228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SUM(P152:P156)</f>
        <v>0</v>
      </c>
      <c r="Q151" s="211"/>
      <c r="R151" s="212">
        <f>SUM(R152:R156)</f>
        <v>0</v>
      </c>
      <c r="S151" s="211"/>
      <c r="T151" s="213">
        <f>SUM(T152:T156)</f>
        <v>0.13150000000000001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84</v>
      </c>
      <c r="AT151" s="215" t="s">
        <v>75</v>
      </c>
      <c r="AU151" s="215" t="s">
        <v>84</v>
      </c>
      <c r="AY151" s="214" t="s">
        <v>129</v>
      </c>
      <c r="BK151" s="216">
        <f>SUM(BK152:BK156)</f>
        <v>0</v>
      </c>
    </row>
    <row r="152" s="2" customFormat="1" ht="16.5" customHeight="1">
      <c r="A152" s="37"/>
      <c r="B152" s="38"/>
      <c r="C152" s="219" t="s">
        <v>168</v>
      </c>
      <c r="D152" s="219" t="s">
        <v>131</v>
      </c>
      <c r="E152" s="220" t="s">
        <v>257</v>
      </c>
      <c r="F152" s="221" t="s">
        <v>258</v>
      </c>
      <c r="G152" s="222" t="s">
        <v>152</v>
      </c>
      <c r="H152" s="223">
        <v>12.4</v>
      </c>
      <c r="I152" s="224"/>
      <c r="J152" s="225">
        <f>ROUND(I152*H152,2)</f>
        <v>0</v>
      </c>
      <c r="K152" s="226"/>
      <c r="L152" s="43"/>
      <c r="M152" s="227" t="s">
        <v>1</v>
      </c>
      <c r="N152" s="228" t="s">
        <v>41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135</v>
      </c>
      <c r="AT152" s="231" t="s">
        <v>131</v>
      </c>
      <c r="AU152" s="231" t="s">
        <v>86</v>
      </c>
      <c r="AY152" s="16" t="s">
        <v>129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84</v>
      </c>
      <c r="BK152" s="232">
        <f>ROUND(I152*H152,2)</f>
        <v>0</v>
      </c>
      <c r="BL152" s="16" t="s">
        <v>135</v>
      </c>
      <c r="BM152" s="231" t="s">
        <v>259</v>
      </c>
    </row>
    <row r="153" s="2" customFormat="1">
      <c r="A153" s="37"/>
      <c r="B153" s="38"/>
      <c r="C153" s="39"/>
      <c r="D153" s="233" t="s">
        <v>137</v>
      </c>
      <c r="E153" s="39"/>
      <c r="F153" s="234" t="s">
        <v>260</v>
      </c>
      <c r="G153" s="39"/>
      <c r="H153" s="39"/>
      <c r="I153" s="235"/>
      <c r="J153" s="39"/>
      <c r="K153" s="39"/>
      <c r="L153" s="43"/>
      <c r="M153" s="236"/>
      <c r="N153" s="237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137</v>
      </c>
      <c r="AU153" s="16" t="s">
        <v>86</v>
      </c>
    </row>
    <row r="154" s="13" customFormat="1">
      <c r="A154" s="13"/>
      <c r="B154" s="238"/>
      <c r="C154" s="239"/>
      <c r="D154" s="233" t="s">
        <v>139</v>
      </c>
      <c r="E154" s="240" t="s">
        <v>1</v>
      </c>
      <c r="F154" s="241" t="s">
        <v>340</v>
      </c>
      <c r="G154" s="239"/>
      <c r="H154" s="242">
        <v>12.4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139</v>
      </c>
      <c r="AU154" s="248" t="s">
        <v>86</v>
      </c>
      <c r="AV154" s="13" t="s">
        <v>86</v>
      </c>
      <c r="AW154" s="13" t="s">
        <v>32</v>
      </c>
      <c r="AX154" s="13" t="s">
        <v>84</v>
      </c>
      <c r="AY154" s="248" t="s">
        <v>129</v>
      </c>
    </row>
    <row r="155" s="2" customFormat="1" ht="24.15" customHeight="1">
      <c r="A155" s="37"/>
      <c r="B155" s="38"/>
      <c r="C155" s="219" t="s">
        <v>174</v>
      </c>
      <c r="D155" s="219" t="s">
        <v>131</v>
      </c>
      <c r="E155" s="220" t="s">
        <v>262</v>
      </c>
      <c r="F155" s="221" t="s">
        <v>263</v>
      </c>
      <c r="G155" s="222" t="s">
        <v>134</v>
      </c>
      <c r="H155" s="223">
        <v>263</v>
      </c>
      <c r="I155" s="224"/>
      <c r="J155" s="225">
        <f>ROUND(I155*H155,2)</f>
        <v>0</v>
      </c>
      <c r="K155" s="226"/>
      <c r="L155" s="43"/>
      <c r="M155" s="227" t="s">
        <v>1</v>
      </c>
      <c r="N155" s="228" t="s">
        <v>41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0.00050000000000000001</v>
      </c>
      <c r="T155" s="230">
        <f>S155*H155</f>
        <v>0.13150000000000001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135</v>
      </c>
      <c r="AT155" s="231" t="s">
        <v>131</v>
      </c>
      <c r="AU155" s="231" t="s">
        <v>86</v>
      </c>
      <c r="AY155" s="16" t="s">
        <v>129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84</v>
      </c>
      <c r="BK155" s="232">
        <f>ROUND(I155*H155,2)</f>
        <v>0</v>
      </c>
      <c r="BL155" s="16" t="s">
        <v>135</v>
      </c>
      <c r="BM155" s="231" t="s">
        <v>264</v>
      </c>
    </row>
    <row r="156" s="2" customFormat="1">
      <c r="A156" s="37"/>
      <c r="B156" s="38"/>
      <c r="C156" s="39"/>
      <c r="D156" s="233" t="s">
        <v>137</v>
      </c>
      <c r="E156" s="39"/>
      <c r="F156" s="234" t="s">
        <v>265</v>
      </c>
      <c r="G156" s="39"/>
      <c r="H156" s="39"/>
      <c r="I156" s="235"/>
      <c r="J156" s="39"/>
      <c r="K156" s="39"/>
      <c r="L156" s="43"/>
      <c r="M156" s="236"/>
      <c r="N156" s="237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137</v>
      </c>
      <c r="AU156" s="16" t="s">
        <v>86</v>
      </c>
    </row>
    <row r="157" s="12" customFormat="1" ht="22.8" customHeight="1">
      <c r="A157" s="12"/>
      <c r="B157" s="203"/>
      <c r="C157" s="204"/>
      <c r="D157" s="205" t="s">
        <v>75</v>
      </c>
      <c r="E157" s="217" t="s">
        <v>271</v>
      </c>
      <c r="F157" s="217" t="s">
        <v>272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SUM(P158:P164)</f>
        <v>0</v>
      </c>
      <c r="Q157" s="211"/>
      <c r="R157" s="212">
        <f>SUM(R158:R164)</f>
        <v>0</v>
      </c>
      <c r="S157" s="211"/>
      <c r="T157" s="213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84</v>
      </c>
      <c r="AT157" s="215" t="s">
        <v>75</v>
      </c>
      <c r="AU157" s="215" t="s">
        <v>84</v>
      </c>
      <c r="AY157" s="214" t="s">
        <v>129</v>
      </c>
      <c r="BK157" s="216">
        <f>SUM(BK158:BK164)</f>
        <v>0</v>
      </c>
    </row>
    <row r="158" s="2" customFormat="1" ht="21.75" customHeight="1">
      <c r="A158" s="37"/>
      <c r="B158" s="38"/>
      <c r="C158" s="219" t="s">
        <v>180</v>
      </c>
      <c r="D158" s="219" t="s">
        <v>131</v>
      </c>
      <c r="E158" s="220" t="s">
        <v>274</v>
      </c>
      <c r="F158" s="221" t="s">
        <v>275</v>
      </c>
      <c r="G158" s="222" t="s">
        <v>276</v>
      </c>
      <c r="H158" s="223">
        <v>34.912999999999997</v>
      </c>
      <c r="I158" s="224"/>
      <c r="J158" s="225">
        <f>ROUND(I158*H158,2)</f>
        <v>0</v>
      </c>
      <c r="K158" s="226"/>
      <c r="L158" s="43"/>
      <c r="M158" s="227" t="s">
        <v>1</v>
      </c>
      <c r="N158" s="228" t="s">
        <v>41</v>
      </c>
      <c r="O158" s="90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1" t="s">
        <v>135</v>
      </c>
      <c r="AT158" s="231" t="s">
        <v>131</v>
      </c>
      <c r="AU158" s="231" t="s">
        <v>86</v>
      </c>
      <c r="AY158" s="16" t="s">
        <v>129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6" t="s">
        <v>84</v>
      </c>
      <c r="BK158" s="232">
        <f>ROUND(I158*H158,2)</f>
        <v>0</v>
      </c>
      <c r="BL158" s="16" t="s">
        <v>135</v>
      </c>
      <c r="BM158" s="231" t="s">
        <v>277</v>
      </c>
    </row>
    <row r="159" s="2" customFormat="1">
      <c r="A159" s="37"/>
      <c r="B159" s="38"/>
      <c r="C159" s="39"/>
      <c r="D159" s="233" t="s">
        <v>137</v>
      </c>
      <c r="E159" s="39"/>
      <c r="F159" s="234" t="s">
        <v>278</v>
      </c>
      <c r="G159" s="39"/>
      <c r="H159" s="39"/>
      <c r="I159" s="235"/>
      <c r="J159" s="39"/>
      <c r="K159" s="39"/>
      <c r="L159" s="43"/>
      <c r="M159" s="236"/>
      <c r="N159" s="237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137</v>
      </c>
      <c r="AU159" s="16" t="s">
        <v>86</v>
      </c>
    </row>
    <row r="160" s="2" customFormat="1" ht="24.15" customHeight="1">
      <c r="A160" s="37"/>
      <c r="B160" s="38"/>
      <c r="C160" s="219" t="s">
        <v>186</v>
      </c>
      <c r="D160" s="219" t="s">
        <v>131</v>
      </c>
      <c r="E160" s="220" t="s">
        <v>280</v>
      </c>
      <c r="F160" s="221" t="s">
        <v>281</v>
      </c>
      <c r="G160" s="222" t="s">
        <v>276</v>
      </c>
      <c r="H160" s="223">
        <v>663.34699999999998</v>
      </c>
      <c r="I160" s="224"/>
      <c r="J160" s="225">
        <f>ROUND(I160*H160,2)</f>
        <v>0</v>
      </c>
      <c r="K160" s="226"/>
      <c r="L160" s="43"/>
      <c r="M160" s="227" t="s">
        <v>1</v>
      </c>
      <c r="N160" s="228" t="s">
        <v>41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1" t="s">
        <v>135</v>
      </c>
      <c r="AT160" s="231" t="s">
        <v>131</v>
      </c>
      <c r="AU160" s="231" t="s">
        <v>86</v>
      </c>
      <c r="AY160" s="16" t="s">
        <v>129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6" t="s">
        <v>84</v>
      </c>
      <c r="BK160" s="232">
        <f>ROUND(I160*H160,2)</f>
        <v>0</v>
      </c>
      <c r="BL160" s="16" t="s">
        <v>135</v>
      </c>
      <c r="BM160" s="231" t="s">
        <v>282</v>
      </c>
    </row>
    <row r="161" s="2" customFormat="1">
      <c r="A161" s="37"/>
      <c r="B161" s="38"/>
      <c r="C161" s="39"/>
      <c r="D161" s="233" t="s">
        <v>137</v>
      </c>
      <c r="E161" s="39"/>
      <c r="F161" s="234" t="s">
        <v>283</v>
      </c>
      <c r="G161" s="39"/>
      <c r="H161" s="39"/>
      <c r="I161" s="235"/>
      <c r="J161" s="39"/>
      <c r="K161" s="39"/>
      <c r="L161" s="43"/>
      <c r="M161" s="236"/>
      <c r="N161" s="237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137</v>
      </c>
      <c r="AU161" s="16" t="s">
        <v>86</v>
      </c>
    </row>
    <row r="162" s="13" customFormat="1">
      <c r="A162" s="13"/>
      <c r="B162" s="238"/>
      <c r="C162" s="239"/>
      <c r="D162" s="233" t="s">
        <v>139</v>
      </c>
      <c r="E162" s="239"/>
      <c r="F162" s="241" t="s">
        <v>342</v>
      </c>
      <c r="G162" s="239"/>
      <c r="H162" s="242">
        <v>663.34699999999998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139</v>
      </c>
      <c r="AU162" s="248" t="s">
        <v>86</v>
      </c>
      <c r="AV162" s="13" t="s">
        <v>86</v>
      </c>
      <c r="AW162" s="13" t="s">
        <v>4</v>
      </c>
      <c r="AX162" s="13" t="s">
        <v>84</v>
      </c>
      <c r="AY162" s="248" t="s">
        <v>129</v>
      </c>
    </row>
    <row r="163" s="2" customFormat="1" ht="44.25" customHeight="1">
      <c r="A163" s="37"/>
      <c r="B163" s="38"/>
      <c r="C163" s="219" t="s">
        <v>194</v>
      </c>
      <c r="D163" s="219" t="s">
        <v>131</v>
      </c>
      <c r="E163" s="220" t="s">
        <v>297</v>
      </c>
      <c r="F163" s="221" t="s">
        <v>298</v>
      </c>
      <c r="G163" s="222" t="s">
        <v>276</v>
      </c>
      <c r="H163" s="223">
        <v>34.912999999999997</v>
      </c>
      <c r="I163" s="224"/>
      <c r="J163" s="225">
        <f>ROUND(I163*H163,2)</f>
        <v>0</v>
      </c>
      <c r="K163" s="226"/>
      <c r="L163" s="43"/>
      <c r="M163" s="227" t="s">
        <v>1</v>
      </c>
      <c r="N163" s="228" t="s">
        <v>41</v>
      </c>
      <c r="O163" s="90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135</v>
      </c>
      <c r="AT163" s="231" t="s">
        <v>131</v>
      </c>
      <c r="AU163" s="231" t="s">
        <v>86</v>
      </c>
      <c r="AY163" s="16" t="s">
        <v>129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84</v>
      </c>
      <c r="BK163" s="232">
        <f>ROUND(I163*H163,2)</f>
        <v>0</v>
      </c>
      <c r="BL163" s="16" t="s">
        <v>135</v>
      </c>
      <c r="BM163" s="231" t="s">
        <v>299</v>
      </c>
    </row>
    <row r="164" s="2" customFormat="1">
      <c r="A164" s="37"/>
      <c r="B164" s="38"/>
      <c r="C164" s="39"/>
      <c r="D164" s="233" t="s">
        <v>137</v>
      </c>
      <c r="E164" s="39"/>
      <c r="F164" s="234" t="s">
        <v>298</v>
      </c>
      <c r="G164" s="39"/>
      <c r="H164" s="39"/>
      <c r="I164" s="235"/>
      <c r="J164" s="39"/>
      <c r="K164" s="39"/>
      <c r="L164" s="43"/>
      <c r="M164" s="236"/>
      <c r="N164" s="23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137</v>
      </c>
      <c r="AU164" s="16" t="s">
        <v>86</v>
      </c>
    </row>
    <row r="165" s="12" customFormat="1" ht="22.8" customHeight="1">
      <c r="A165" s="12"/>
      <c r="B165" s="203"/>
      <c r="C165" s="204"/>
      <c r="D165" s="205" t="s">
        <v>75</v>
      </c>
      <c r="E165" s="217" t="s">
        <v>301</v>
      </c>
      <c r="F165" s="217" t="s">
        <v>302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SUM(P166:P167)</f>
        <v>0</v>
      </c>
      <c r="Q165" s="211"/>
      <c r="R165" s="212">
        <f>SUM(R166:R167)</f>
        <v>0</v>
      </c>
      <c r="S165" s="211"/>
      <c r="T165" s="213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84</v>
      </c>
      <c r="AT165" s="215" t="s">
        <v>75</v>
      </c>
      <c r="AU165" s="215" t="s">
        <v>84</v>
      </c>
      <c r="AY165" s="214" t="s">
        <v>129</v>
      </c>
      <c r="BK165" s="216">
        <f>SUM(BK166:BK167)</f>
        <v>0</v>
      </c>
    </row>
    <row r="166" s="2" customFormat="1" ht="24.15" customHeight="1">
      <c r="A166" s="37"/>
      <c r="B166" s="38"/>
      <c r="C166" s="219" t="s">
        <v>199</v>
      </c>
      <c r="D166" s="219" t="s">
        <v>131</v>
      </c>
      <c r="E166" s="220" t="s">
        <v>304</v>
      </c>
      <c r="F166" s="221" t="s">
        <v>305</v>
      </c>
      <c r="G166" s="222" t="s">
        <v>276</v>
      </c>
      <c r="H166" s="223">
        <v>39.636000000000003</v>
      </c>
      <c r="I166" s="224"/>
      <c r="J166" s="225">
        <f>ROUND(I166*H166,2)</f>
        <v>0</v>
      </c>
      <c r="K166" s="226"/>
      <c r="L166" s="43"/>
      <c r="M166" s="227" t="s">
        <v>1</v>
      </c>
      <c r="N166" s="228" t="s">
        <v>41</v>
      </c>
      <c r="O166" s="90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1" t="s">
        <v>135</v>
      </c>
      <c r="AT166" s="231" t="s">
        <v>131</v>
      </c>
      <c r="AU166" s="231" t="s">
        <v>86</v>
      </c>
      <c r="AY166" s="16" t="s">
        <v>129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6" t="s">
        <v>84</v>
      </c>
      <c r="BK166" s="232">
        <f>ROUND(I166*H166,2)</f>
        <v>0</v>
      </c>
      <c r="BL166" s="16" t="s">
        <v>135</v>
      </c>
      <c r="BM166" s="231" t="s">
        <v>306</v>
      </c>
    </row>
    <row r="167" s="2" customFormat="1">
      <c r="A167" s="37"/>
      <c r="B167" s="38"/>
      <c r="C167" s="39"/>
      <c r="D167" s="233" t="s">
        <v>137</v>
      </c>
      <c r="E167" s="39"/>
      <c r="F167" s="234" t="s">
        <v>307</v>
      </c>
      <c r="G167" s="39"/>
      <c r="H167" s="39"/>
      <c r="I167" s="235"/>
      <c r="J167" s="39"/>
      <c r="K167" s="39"/>
      <c r="L167" s="43"/>
      <c r="M167" s="236"/>
      <c r="N167" s="237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137</v>
      </c>
      <c r="AU167" s="16" t="s">
        <v>86</v>
      </c>
    </row>
    <row r="168" s="12" customFormat="1" ht="25.92" customHeight="1">
      <c r="A168" s="12"/>
      <c r="B168" s="203"/>
      <c r="C168" s="204"/>
      <c r="D168" s="205" t="s">
        <v>75</v>
      </c>
      <c r="E168" s="206" t="s">
        <v>308</v>
      </c>
      <c r="F168" s="206" t="s">
        <v>309</v>
      </c>
      <c r="G168" s="204"/>
      <c r="H168" s="204"/>
      <c r="I168" s="207"/>
      <c r="J168" s="208">
        <f>BK168</f>
        <v>0</v>
      </c>
      <c r="K168" s="204"/>
      <c r="L168" s="209"/>
      <c r="M168" s="210"/>
      <c r="N168" s="211"/>
      <c r="O168" s="211"/>
      <c r="P168" s="212">
        <f>P169+P172+P177</f>
        <v>0</v>
      </c>
      <c r="Q168" s="211"/>
      <c r="R168" s="212">
        <f>R169+R172+R177</f>
        <v>0</v>
      </c>
      <c r="S168" s="211"/>
      <c r="T168" s="213">
        <f>T169+T172+T177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162</v>
      </c>
      <c r="AT168" s="215" t="s">
        <v>75</v>
      </c>
      <c r="AU168" s="215" t="s">
        <v>76</v>
      </c>
      <c r="AY168" s="214" t="s">
        <v>129</v>
      </c>
      <c r="BK168" s="216">
        <f>BK169+BK172+BK177</f>
        <v>0</v>
      </c>
    </row>
    <row r="169" s="12" customFormat="1" ht="22.8" customHeight="1">
      <c r="A169" s="12"/>
      <c r="B169" s="203"/>
      <c r="C169" s="204"/>
      <c r="D169" s="205" t="s">
        <v>75</v>
      </c>
      <c r="E169" s="217" t="s">
        <v>310</v>
      </c>
      <c r="F169" s="217" t="s">
        <v>311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SUM(P170:P171)</f>
        <v>0</v>
      </c>
      <c r="Q169" s="211"/>
      <c r="R169" s="212">
        <f>SUM(R170:R171)</f>
        <v>0</v>
      </c>
      <c r="S169" s="211"/>
      <c r="T169" s="213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162</v>
      </c>
      <c r="AT169" s="215" t="s">
        <v>75</v>
      </c>
      <c r="AU169" s="215" t="s">
        <v>84</v>
      </c>
      <c r="AY169" s="214" t="s">
        <v>129</v>
      </c>
      <c r="BK169" s="216">
        <f>SUM(BK170:BK171)</f>
        <v>0</v>
      </c>
    </row>
    <row r="170" s="2" customFormat="1" ht="24.15" customHeight="1">
      <c r="A170" s="37"/>
      <c r="B170" s="38"/>
      <c r="C170" s="219" t="s">
        <v>204</v>
      </c>
      <c r="D170" s="219" t="s">
        <v>131</v>
      </c>
      <c r="E170" s="220" t="s">
        <v>313</v>
      </c>
      <c r="F170" s="221" t="s">
        <v>314</v>
      </c>
      <c r="G170" s="222" t="s">
        <v>315</v>
      </c>
      <c r="H170" s="223">
        <v>1</v>
      </c>
      <c r="I170" s="224"/>
      <c r="J170" s="225">
        <f>ROUND(I170*H170,2)</f>
        <v>0</v>
      </c>
      <c r="K170" s="226"/>
      <c r="L170" s="43"/>
      <c r="M170" s="227" t="s">
        <v>1</v>
      </c>
      <c r="N170" s="228" t="s">
        <v>41</v>
      </c>
      <c r="O170" s="90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1" t="s">
        <v>316</v>
      </c>
      <c r="AT170" s="231" t="s">
        <v>131</v>
      </c>
      <c r="AU170" s="231" t="s">
        <v>86</v>
      </c>
      <c r="AY170" s="16" t="s">
        <v>129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6" t="s">
        <v>84</v>
      </c>
      <c r="BK170" s="232">
        <f>ROUND(I170*H170,2)</f>
        <v>0</v>
      </c>
      <c r="BL170" s="16" t="s">
        <v>316</v>
      </c>
      <c r="BM170" s="231" t="s">
        <v>317</v>
      </c>
    </row>
    <row r="171" s="2" customFormat="1">
      <c r="A171" s="37"/>
      <c r="B171" s="38"/>
      <c r="C171" s="39"/>
      <c r="D171" s="233" t="s">
        <v>137</v>
      </c>
      <c r="E171" s="39"/>
      <c r="F171" s="234" t="s">
        <v>318</v>
      </c>
      <c r="G171" s="39"/>
      <c r="H171" s="39"/>
      <c r="I171" s="235"/>
      <c r="J171" s="39"/>
      <c r="K171" s="39"/>
      <c r="L171" s="43"/>
      <c r="M171" s="236"/>
      <c r="N171" s="237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137</v>
      </c>
      <c r="AU171" s="16" t="s">
        <v>86</v>
      </c>
    </row>
    <row r="172" s="12" customFormat="1" ht="22.8" customHeight="1">
      <c r="A172" s="12"/>
      <c r="B172" s="203"/>
      <c r="C172" s="204"/>
      <c r="D172" s="205" t="s">
        <v>75</v>
      </c>
      <c r="E172" s="217" t="s">
        <v>319</v>
      </c>
      <c r="F172" s="217" t="s">
        <v>320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SUM(P173:P176)</f>
        <v>0</v>
      </c>
      <c r="Q172" s="211"/>
      <c r="R172" s="212">
        <f>SUM(R173:R176)</f>
        <v>0</v>
      </c>
      <c r="S172" s="211"/>
      <c r="T172" s="213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162</v>
      </c>
      <c r="AT172" s="215" t="s">
        <v>75</v>
      </c>
      <c r="AU172" s="215" t="s">
        <v>84</v>
      </c>
      <c r="AY172" s="214" t="s">
        <v>129</v>
      </c>
      <c r="BK172" s="216">
        <f>SUM(BK173:BK176)</f>
        <v>0</v>
      </c>
    </row>
    <row r="173" s="2" customFormat="1" ht="16.5" customHeight="1">
      <c r="A173" s="37"/>
      <c r="B173" s="38"/>
      <c r="C173" s="219" t="s">
        <v>209</v>
      </c>
      <c r="D173" s="219" t="s">
        <v>131</v>
      </c>
      <c r="E173" s="220" t="s">
        <v>322</v>
      </c>
      <c r="F173" s="221" t="s">
        <v>320</v>
      </c>
      <c r="G173" s="222" t="s">
        <v>315</v>
      </c>
      <c r="H173" s="223">
        <v>1</v>
      </c>
      <c r="I173" s="224"/>
      <c r="J173" s="225">
        <f>ROUND(I173*H173,2)</f>
        <v>0</v>
      </c>
      <c r="K173" s="226"/>
      <c r="L173" s="43"/>
      <c r="M173" s="227" t="s">
        <v>1</v>
      </c>
      <c r="N173" s="228" t="s">
        <v>41</v>
      </c>
      <c r="O173" s="90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1" t="s">
        <v>316</v>
      </c>
      <c r="AT173" s="231" t="s">
        <v>131</v>
      </c>
      <c r="AU173" s="231" t="s">
        <v>86</v>
      </c>
      <c r="AY173" s="16" t="s">
        <v>129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6" t="s">
        <v>84</v>
      </c>
      <c r="BK173" s="232">
        <f>ROUND(I173*H173,2)</f>
        <v>0</v>
      </c>
      <c r="BL173" s="16" t="s">
        <v>316</v>
      </c>
      <c r="BM173" s="231" t="s">
        <v>323</v>
      </c>
    </row>
    <row r="174" s="2" customFormat="1">
      <c r="A174" s="37"/>
      <c r="B174" s="38"/>
      <c r="C174" s="39"/>
      <c r="D174" s="233" t="s">
        <v>137</v>
      </c>
      <c r="E174" s="39"/>
      <c r="F174" s="234" t="s">
        <v>320</v>
      </c>
      <c r="G174" s="39"/>
      <c r="H174" s="39"/>
      <c r="I174" s="235"/>
      <c r="J174" s="39"/>
      <c r="K174" s="39"/>
      <c r="L174" s="43"/>
      <c r="M174" s="236"/>
      <c r="N174" s="23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137</v>
      </c>
      <c r="AU174" s="16" t="s">
        <v>86</v>
      </c>
    </row>
    <row r="175" s="2" customFormat="1" ht="16.5" customHeight="1">
      <c r="A175" s="37"/>
      <c r="B175" s="38"/>
      <c r="C175" s="219" t="s">
        <v>217</v>
      </c>
      <c r="D175" s="219" t="s">
        <v>131</v>
      </c>
      <c r="E175" s="220" t="s">
        <v>325</v>
      </c>
      <c r="F175" s="221" t="s">
        <v>326</v>
      </c>
      <c r="G175" s="222" t="s">
        <v>315</v>
      </c>
      <c r="H175" s="223">
        <v>1</v>
      </c>
      <c r="I175" s="224"/>
      <c r="J175" s="225">
        <f>ROUND(I175*H175,2)</f>
        <v>0</v>
      </c>
      <c r="K175" s="226"/>
      <c r="L175" s="43"/>
      <c r="M175" s="227" t="s">
        <v>1</v>
      </c>
      <c r="N175" s="228" t="s">
        <v>41</v>
      </c>
      <c r="O175" s="90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316</v>
      </c>
      <c r="AT175" s="231" t="s">
        <v>131</v>
      </c>
      <c r="AU175" s="231" t="s">
        <v>86</v>
      </c>
      <c r="AY175" s="16" t="s">
        <v>129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84</v>
      </c>
      <c r="BK175" s="232">
        <f>ROUND(I175*H175,2)</f>
        <v>0</v>
      </c>
      <c r="BL175" s="16" t="s">
        <v>316</v>
      </c>
      <c r="BM175" s="231" t="s">
        <v>327</v>
      </c>
    </row>
    <row r="176" s="2" customFormat="1">
      <c r="A176" s="37"/>
      <c r="B176" s="38"/>
      <c r="C176" s="39"/>
      <c r="D176" s="233" t="s">
        <v>137</v>
      </c>
      <c r="E176" s="39"/>
      <c r="F176" s="234" t="s">
        <v>326</v>
      </c>
      <c r="G176" s="39"/>
      <c r="H176" s="39"/>
      <c r="I176" s="235"/>
      <c r="J176" s="39"/>
      <c r="K176" s="39"/>
      <c r="L176" s="43"/>
      <c r="M176" s="236"/>
      <c r="N176" s="237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137</v>
      </c>
      <c r="AU176" s="16" t="s">
        <v>86</v>
      </c>
    </row>
    <row r="177" s="12" customFormat="1" ht="22.8" customHeight="1">
      <c r="A177" s="12"/>
      <c r="B177" s="203"/>
      <c r="C177" s="204"/>
      <c r="D177" s="205" t="s">
        <v>75</v>
      </c>
      <c r="E177" s="217" t="s">
        <v>328</v>
      </c>
      <c r="F177" s="217" t="s">
        <v>329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SUM(P178:P179)</f>
        <v>0</v>
      </c>
      <c r="Q177" s="211"/>
      <c r="R177" s="212">
        <f>SUM(R178:R179)</f>
        <v>0</v>
      </c>
      <c r="S177" s="211"/>
      <c r="T177" s="213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162</v>
      </c>
      <c r="AT177" s="215" t="s">
        <v>75</v>
      </c>
      <c r="AU177" s="215" t="s">
        <v>84</v>
      </c>
      <c r="AY177" s="214" t="s">
        <v>129</v>
      </c>
      <c r="BK177" s="216">
        <f>SUM(BK178:BK179)</f>
        <v>0</v>
      </c>
    </row>
    <row r="178" s="2" customFormat="1" ht="16.5" customHeight="1">
      <c r="A178" s="37"/>
      <c r="B178" s="38"/>
      <c r="C178" s="219" t="s">
        <v>8</v>
      </c>
      <c r="D178" s="219" t="s">
        <v>131</v>
      </c>
      <c r="E178" s="220" t="s">
        <v>331</v>
      </c>
      <c r="F178" s="221" t="s">
        <v>332</v>
      </c>
      <c r="G178" s="222" t="s">
        <v>315</v>
      </c>
      <c r="H178" s="223">
        <v>2</v>
      </c>
      <c r="I178" s="224"/>
      <c r="J178" s="225">
        <f>ROUND(I178*H178,2)</f>
        <v>0</v>
      </c>
      <c r="K178" s="226"/>
      <c r="L178" s="43"/>
      <c r="M178" s="227" t="s">
        <v>1</v>
      </c>
      <c r="N178" s="228" t="s">
        <v>41</v>
      </c>
      <c r="O178" s="90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1" t="s">
        <v>316</v>
      </c>
      <c r="AT178" s="231" t="s">
        <v>131</v>
      </c>
      <c r="AU178" s="231" t="s">
        <v>86</v>
      </c>
      <c r="AY178" s="16" t="s">
        <v>129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6" t="s">
        <v>84</v>
      </c>
      <c r="BK178" s="232">
        <f>ROUND(I178*H178,2)</f>
        <v>0</v>
      </c>
      <c r="BL178" s="16" t="s">
        <v>316</v>
      </c>
      <c r="BM178" s="231" t="s">
        <v>333</v>
      </c>
    </row>
    <row r="179" s="2" customFormat="1">
      <c r="A179" s="37"/>
      <c r="B179" s="38"/>
      <c r="C179" s="39"/>
      <c r="D179" s="233" t="s">
        <v>137</v>
      </c>
      <c r="E179" s="39"/>
      <c r="F179" s="234" t="s">
        <v>332</v>
      </c>
      <c r="G179" s="39"/>
      <c r="H179" s="39"/>
      <c r="I179" s="235"/>
      <c r="J179" s="39"/>
      <c r="K179" s="39"/>
      <c r="L179" s="43"/>
      <c r="M179" s="271"/>
      <c r="N179" s="272"/>
      <c r="O179" s="273"/>
      <c r="P179" s="273"/>
      <c r="Q179" s="273"/>
      <c r="R179" s="273"/>
      <c r="S179" s="273"/>
      <c r="T179" s="27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137</v>
      </c>
      <c r="AU179" s="16" t="s">
        <v>86</v>
      </c>
    </row>
    <row r="180" s="2" customFormat="1" ht="6.96" customHeight="1">
      <c r="A180" s="37"/>
      <c r="B180" s="65"/>
      <c r="C180" s="66"/>
      <c r="D180" s="66"/>
      <c r="E180" s="66"/>
      <c r="F180" s="66"/>
      <c r="G180" s="66"/>
      <c r="H180" s="66"/>
      <c r="I180" s="66"/>
      <c r="J180" s="66"/>
      <c r="K180" s="66"/>
      <c r="L180" s="43"/>
      <c r="M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</row>
  </sheetData>
  <sheetProtection sheet="1" autoFilter="0" formatColumns="0" formatRows="0" objects="1" scenarios="1" spinCount="100000" saltValue="4rEXusfs9o6EIiAIpqudUesr8M++jMxqU6epaBZFavLsdumLcZoV9rBVSz8Xh774Za3knaysJdwLASIlnlqufQ==" hashValue="NqMac1AaRsyZIBry81UHtF9duJ9uXNAyKvM7gbG9YEhj3dp1iuqsaMIvQ0aWAgJHsSPm91/9yiCcC6izczpOcg==" algorithmName="SHA-512" password="CC35"/>
  <autoFilter ref="C125:K179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6"/>
      <c r="C3" s="137"/>
      <c r="D3" s="137"/>
      <c r="E3" s="137"/>
      <c r="F3" s="137"/>
      <c r="G3" s="137"/>
      <c r="H3" s="19"/>
    </row>
    <row r="4" s="1" customFormat="1" ht="24.96" customHeight="1">
      <c r="B4" s="19"/>
      <c r="C4" s="138" t="s">
        <v>343</v>
      </c>
      <c r="H4" s="19"/>
    </row>
    <row r="5" s="1" customFormat="1" ht="12" customHeight="1">
      <c r="B5" s="19"/>
      <c r="C5" s="275" t="s">
        <v>13</v>
      </c>
      <c r="D5" s="147" t="s">
        <v>14</v>
      </c>
      <c r="E5" s="1"/>
      <c r="F5" s="1"/>
      <c r="H5" s="19"/>
    </row>
    <row r="6" s="1" customFormat="1" ht="36.96" customHeight="1">
      <c r="B6" s="19"/>
      <c r="C6" s="276" t="s">
        <v>16</v>
      </c>
      <c r="D6" s="277" t="s">
        <v>17</v>
      </c>
      <c r="E6" s="1"/>
      <c r="F6" s="1"/>
      <c r="H6" s="19"/>
    </row>
    <row r="7" s="1" customFormat="1" ht="16.5" customHeight="1">
      <c r="B7" s="19"/>
      <c r="C7" s="140" t="s">
        <v>22</v>
      </c>
      <c r="D7" s="144" t="str">
        <f>'Rekapitulace stavby'!AN8</f>
        <v>5. 5. 2022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91"/>
      <c r="B9" s="278"/>
      <c r="C9" s="279" t="s">
        <v>57</v>
      </c>
      <c r="D9" s="280" t="s">
        <v>58</v>
      </c>
      <c r="E9" s="280" t="s">
        <v>116</v>
      </c>
      <c r="F9" s="281" t="s">
        <v>344</v>
      </c>
      <c r="G9" s="191"/>
      <c r="H9" s="278"/>
    </row>
    <row r="10" s="2" customFormat="1" ht="26.4" customHeight="1">
      <c r="A10" s="37"/>
      <c r="B10" s="43"/>
      <c r="C10" s="282" t="s">
        <v>345</v>
      </c>
      <c r="D10" s="282" t="s">
        <v>82</v>
      </c>
      <c r="E10" s="37"/>
      <c r="F10" s="37"/>
      <c r="G10" s="37"/>
      <c r="H10" s="43"/>
    </row>
    <row r="11" s="2" customFormat="1" ht="16.8" customHeight="1">
      <c r="A11" s="37"/>
      <c r="B11" s="43"/>
      <c r="C11" s="283" t="s">
        <v>90</v>
      </c>
      <c r="D11" s="284" t="s">
        <v>90</v>
      </c>
      <c r="E11" s="285" t="s">
        <v>1</v>
      </c>
      <c r="F11" s="286">
        <v>3.2000000000000002</v>
      </c>
      <c r="G11" s="37"/>
      <c r="H11" s="43"/>
    </row>
    <row r="12" s="2" customFormat="1" ht="16.8" customHeight="1">
      <c r="A12" s="37"/>
      <c r="B12" s="43"/>
      <c r="C12" s="287" t="s">
        <v>90</v>
      </c>
      <c r="D12" s="287" t="s">
        <v>161</v>
      </c>
      <c r="E12" s="16" t="s">
        <v>1</v>
      </c>
      <c r="F12" s="288">
        <v>3.2000000000000002</v>
      </c>
      <c r="G12" s="37"/>
      <c r="H12" s="43"/>
    </row>
    <row r="13" s="2" customFormat="1" ht="16.8" customHeight="1">
      <c r="A13" s="37"/>
      <c r="B13" s="43"/>
      <c r="C13" s="289" t="s">
        <v>346</v>
      </c>
      <c r="D13" s="37"/>
      <c r="E13" s="37"/>
      <c r="F13" s="37"/>
      <c r="G13" s="37"/>
      <c r="H13" s="43"/>
    </row>
    <row r="14" s="2" customFormat="1" ht="16.8" customHeight="1">
      <c r="A14" s="37"/>
      <c r="B14" s="43"/>
      <c r="C14" s="287" t="s">
        <v>156</v>
      </c>
      <c r="D14" s="287" t="s">
        <v>157</v>
      </c>
      <c r="E14" s="16" t="s">
        <v>158</v>
      </c>
      <c r="F14" s="288">
        <v>3.2000000000000002</v>
      </c>
      <c r="G14" s="37"/>
      <c r="H14" s="43"/>
    </row>
    <row r="15" s="2" customFormat="1">
      <c r="A15" s="37"/>
      <c r="B15" s="43"/>
      <c r="C15" s="287" t="s">
        <v>163</v>
      </c>
      <c r="D15" s="287" t="s">
        <v>164</v>
      </c>
      <c r="E15" s="16" t="s">
        <v>158</v>
      </c>
      <c r="F15" s="288">
        <v>1.6000000000000001</v>
      </c>
      <c r="G15" s="37"/>
      <c r="H15" s="43"/>
    </row>
    <row r="16" s="2" customFormat="1">
      <c r="A16" s="37"/>
      <c r="B16" s="43"/>
      <c r="C16" s="287" t="s">
        <v>169</v>
      </c>
      <c r="D16" s="287" t="s">
        <v>170</v>
      </c>
      <c r="E16" s="16" t="s">
        <v>158</v>
      </c>
      <c r="F16" s="288">
        <v>16</v>
      </c>
      <c r="G16" s="37"/>
      <c r="H16" s="43"/>
    </row>
    <row r="17" s="2" customFormat="1">
      <c r="A17" s="37"/>
      <c r="B17" s="43"/>
      <c r="C17" s="287" t="s">
        <v>292</v>
      </c>
      <c r="D17" s="287" t="s">
        <v>293</v>
      </c>
      <c r="E17" s="16" t="s">
        <v>276</v>
      </c>
      <c r="F17" s="288">
        <v>2.8799999999999999</v>
      </c>
      <c r="G17" s="37"/>
      <c r="H17" s="43"/>
    </row>
    <row r="18" s="2" customFormat="1" ht="16.8" customHeight="1">
      <c r="A18" s="37"/>
      <c r="B18" s="43"/>
      <c r="C18" s="283" t="s">
        <v>92</v>
      </c>
      <c r="D18" s="284" t="s">
        <v>93</v>
      </c>
      <c r="E18" s="285" t="s">
        <v>1</v>
      </c>
      <c r="F18" s="286">
        <v>1.6000000000000001</v>
      </c>
      <c r="G18" s="37"/>
      <c r="H18" s="43"/>
    </row>
    <row r="19" s="2" customFormat="1" ht="16.8" customHeight="1">
      <c r="A19" s="37"/>
      <c r="B19" s="43"/>
      <c r="C19" s="287" t="s">
        <v>92</v>
      </c>
      <c r="D19" s="287" t="s">
        <v>179</v>
      </c>
      <c r="E19" s="16" t="s">
        <v>1</v>
      </c>
      <c r="F19" s="288">
        <v>1.6000000000000001</v>
      </c>
      <c r="G19" s="37"/>
      <c r="H19" s="43"/>
    </row>
    <row r="20" s="2" customFormat="1" ht="16.8" customHeight="1">
      <c r="A20" s="37"/>
      <c r="B20" s="43"/>
      <c r="C20" s="289" t="s">
        <v>346</v>
      </c>
      <c r="D20" s="37"/>
      <c r="E20" s="37"/>
      <c r="F20" s="37"/>
      <c r="G20" s="37"/>
      <c r="H20" s="43"/>
    </row>
    <row r="21" s="2" customFormat="1" ht="16.8" customHeight="1">
      <c r="A21" s="37"/>
      <c r="B21" s="43"/>
      <c r="C21" s="287" t="s">
        <v>175</v>
      </c>
      <c r="D21" s="287" t="s">
        <v>176</v>
      </c>
      <c r="E21" s="16" t="s">
        <v>158</v>
      </c>
      <c r="F21" s="288">
        <v>1.6000000000000001</v>
      </c>
      <c r="G21" s="37"/>
      <c r="H21" s="43"/>
    </row>
    <row r="22" s="2" customFormat="1">
      <c r="A22" s="37"/>
      <c r="B22" s="43"/>
      <c r="C22" s="287" t="s">
        <v>163</v>
      </c>
      <c r="D22" s="287" t="s">
        <v>164</v>
      </c>
      <c r="E22" s="16" t="s">
        <v>158</v>
      </c>
      <c r="F22" s="288">
        <v>1.6000000000000001</v>
      </c>
      <c r="G22" s="37"/>
      <c r="H22" s="43"/>
    </row>
    <row r="23" s="2" customFormat="1">
      <c r="A23" s="37"/>
      <c r="B23" s="43"/>
      <c r="C23" s="287" t="s">
        <v>169</v>
      </c>
      <c r="D23" s="287" t="s">
        <v>170</v>
      </c>
      <c r="E23" s="16" t="s">
        <v>158</v>
      </c>
      <c r="F23" s="288">
        <v>16</v>
      </c>
      <c r="G23" s="37"/>
      <c r="H23" s="43"/>
    </row>
    <row r="24" s="2" customFormat="1">
      <c r="A24" s="37"/>
      <c r="B24" s="43"/>
      <c r="C24" s="287" t="s">
        <v>292</v>
      </c>
      <c r="D24" s="287" t="s">
        <v>293</v>
      </c>
      <c r="E24" s="16" t="s">
        <v>276</v>
      </c>
      <c r="F24" s="288">
        <v>2.8799999999999999</v>
      </c>
      <c r="G24" s="37"/>
      <c r="H24" s="43"/>
    </row>
    <row r="25" s="2" customFormat="1" ht="26.4" customHeight="1">
      <c r="A25" s="37"/>
      <c r="B25" s="43"/>
      <c r="C25" s="282" t="s">
        <v>347</v>
      </c>
      <c r="D25" s="282" t="s">
        <v>88</v>
      </c>
      <c r="E25" s="37"/>
      <c r="F25" s="37"/>
      <c r="G25" s="37"/>
      <c r="H25" s="43"/>
    </row>
    <row r="26" s="2" customFormat="1" ht="16.8" customHeight="1">
      <c r="A26" s="37"/>
      <c r="B26" s="43"/>
      <c r="C26" s="283" t="s">
        <v>90</v>
      </c>
      <c r="D26" s="284" t="s">
        <v>90</v>
      </c>
      <c r="E26" s="285" t="s">
        <v>1</v>
      </c>
      <c r="F26" s="286">
        <v>3.2000000000000002</v>
      </c>
      <c r="G26" s="37"/>
      <c r="H26" s="43"/>
    </row>
    <row r="27" s="2" customFormat="1" ht="16.8" customHeight="1">
      <c r="A27" s="37"/>
      <c r="B27" s="43"/>
      <c r="C27" s="287" t="s">
        <v>90</v>
      </c>
      <c r="D27" s="287" t="s">
        <v>161</v>
      </c>
      <c r="E27" s="16" t="s">
        <v>1</v>
      </c>
      <c r="F27" s="288">
        <v>3.2000000000000002</v>
      </c>
      <c r="G27" s="37"/>
      <c r="H27" s="43"/>
    </row>
    <row r="28" s="2" customFormat="1" ht="16.8" customHeight="1">
      <c r="A28" s="37"/>
      <c r="B28" s="43"/>
      <c r="C28" s="283" t="s">
        <v>92</v>
      </c>
      <c r="D28" s="284" t="s">
        <v>93</v>
      </c>
      <c r="E28" s="285" t="s">
        <v>1</v>
      </c>
      <c r="F28" s="286">
        <v>1.6000000000000001</v>
      </c>
      <c r="G28" s="37"/>
      <c r="H28" s="43"/>
    </row>
    <row r="29" s="2" customFormat="1" ht="16.8" customHeight="1">
      <c r="A29" s="37"/>
      <c r="B29" s="43"/>
      <c r="C29" s="287" t="s">
        <v>92</v>
      </c>
      <c r="D29" s="287" t="s">
        <v>179</v>
      </c>
      <c r="E29" s="16" t="s">
        <v>1</v>
      </c>
      <c r="F29" s="288">
        <v>1.6000000000000001</v>
      </c>
      <c r="G29" s="37"/>
      <c r="H29" s="43"/>
    </row>
    <row r="30" s="2" customFormat="1" ht="7.44" customHeight="1">
      <c r="A30" s="37"/>
      <c r="B30" s="170"/>
      <c r="C30" s="171"/>
      <c r="D30" s="171"/>
      <c r="E30" s="171"/>
      <c r="F30" s="171"/>
      <c r="G30" s="171"/>
      <c r="H30" s="43"/>
    </row>
    <row r="31" s="2" customFormat="1">
      <c r="A31" s="37"/>
      <c r="B31" s="37"/>
      <c r="C31" s="37"/>
      <c r="D31" s="37"/>
      <c r="E31" s="37"/>
      <c r="F31" s="37"/>
      <c r="G31" s="37"/>
      <c r="H31" s="37"/>
    </row>
  </sheetData>
  <sheetProtection sheet="1" formatColumns="0" formatRows="0" objects="1" scenarios="1" spinCount="100000" saltValue="Eh9iwSDchPALjRay5SBCH+GjOGRaG5+Gik+WDm/wW5VlCuAZhKVEI7IOJ92y5SNu9EgSwVQG3mkhsUKb+9GSdw==" hashValue="hjguqoguWFjia+TuOaR/aJaZcFNKaIjpJzmGDwgejofRH1H9EKSLmCDNRI3nbqK4JGzQJAjDulWGIuN7SLdbl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PC-PETR\Administrator</dc:creator>
  <cp:lastModifiedBy>PC-PETR\Administrator</cp:lastModifiedBy>
  <dcterms:created xsi:type="dcterms:W3CDTF">2022-05-05T11:59:52Z</dcterms:created>
  <dcterms:modified xsi:type="dcterms:W3CDTF">2022-05-05T11:59:57Z</dcterms:modified>
</cp:coreProperties>
</file>