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CHODNÍKY\Chodník_U_Stadionu_hala\PDF\"/>
    </mc:Choice>
  </mc:AlternateContent>
  <bookViews>
    <workbookView xWindow="0" yWindow="0" windowWidth="28800" windowHeight="12435" activeTab="3"/>
  </bookViews>
  <sheets>
    <sheet name="Pokyny pro vyplnění" sheetId="11" r:id="rId1"/>
    <sheet name="Stavba" sheetId="1" r:id="rId2"/>
    <sheet name="VzorPolozky" sheetId="10" state="hidden" r:id="rId3"/>
    <sheet name="SO 101 101 R0 Pol" sheetId="12" r:id="rId4"/>
    <sheet name="SO 101 VNON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101 101 R0 Pol'!$1:$7</definedName>
    <definedName name="_xlnm.Print_Titles" localSheetId="4">'SO 101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101 101 R0 Pol'!$A$1:$X$246</definedName>
    <definedName name="_xlnm.Print_Area" localSheetId="4">'SO 101 VNON Pol'!$A$1:$X$63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54" i="13" l="1"/>
  <c r="BA52" i="13"/>
  <c r="BA48" i="13"/>
  <c r="BA47" i="13"/>
  <c r="BA43" i="13"/>
  <c r="BA42" i="13"/>
  <c r="BA39" i="13"/>
  <c r="BA38" i="13"/>
  <c r="BA34" i="13"/>
  <c r="BA33" i="13"/>
  <c r="BA30" i="13"/>
  <c r="BA26" i="13"/>
  <c r="BA23" i="13"/>
  <c r="BA20" i="13"/>
  <c r="BA17" i="13"/>
  <c r="BA16" i="13"/>
  <c r="BA13" i="13"/>
  <c r="BA10" i="13"/>
  <c r="G9" i="13"/>
  <c r="M9" i="13" s="1"/>
  <c r="I9" i="13"/>
  <c r="K9" i="13"/>
  <c r="O9" i="13"/>
  <c r="Q9" i="13"/>
  <c r="V9" i="13"/>
  <c r="G12" i="13"/>
  <c r="M12" i="13" s="1"/>
  <c r="I12" i="13"/>
  <c r="K12" i="13"/>
  <c r="O12" i="13"/>
  <c r="Q12" i="13"/>
  <c r="V12" i="13"/>
  <c r="G15" i="13"/>
  <c r="M15" i="13" s="1"/>
  <c r="I15" i="13"/>
  <c r="K15" i="13"/>
  <c r="O15" i="13"/>
  <c r="Q15" i="13"/>
  <c r="V15" i="13"/>
  <c r="G19" i="13"/>
  <c r="M19" i="13" s="1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29" i="13"/>
  <c r="I29" i="13"/>
  <c r="K29" i="13"/>
  <c r="O29" i="13"/>
  <c r="Q29" i="13"/>
  <c r="V29" i="13"/>
  <c r="G32" i="13"/>
  <c r="M32" i="13" s="1"/>
  <c r="I32" i="13"/>
  <c r="K32" i="13"/>
  <c r="O32" i="13"/>
  <c r="Q32" i="13"/>
  <c r="V32" i="13"/>
  <c r="G37" i="13"/>
  <c r="M37" i="13" s="1"/>
  <c r="I37" i="13"/>
  <c r="K37" i="13"/>
  <c r="O37" i="13"/>
  <c r="Q37" i="13"/>
  <c r="V37" i="13"/>
  <c r="G41" i="13"/>
  <c r="M41" i="13" s="1"/>
  <c r="I41" i="13"/>
  <c r="K41" i="13"/>
  <c r="O41" i="13"/>
  <c r="Q41" i="13"/>
  <c r="V41" i="13"/>
  <c r="G45" i="13"/>
  <c r="M45" i="13" s="1"/>
  <c r="I45" i="13"/>
  <c r="K45" i="13"/>
  <c r="O45" i="13"/>
  <c r="Q45" i="13"/>
  <c r="V45" i="13"/>
  <c r="G50" i="13"/>
  <c r="M50" i="13" s="1"/>
  <c r="I50" i="13"/>
  <c r="K50" i="13"/>
  <c r="O50" i="13"/>
  <c r="Q50" i="13"/>
  <c r="V50" i="13"/>
  <c r="AE57" i="13"/>
  <c r="F43" i="1" s="1"/>
  <c r="BA215" i="12"/>
  <c r="BA209" i="12"/>
  <c r="BA204" i="12"/>
  <c r="BA132" i="12"/>
  <c r="BA95" i="12"/>
  <c r="BA85" i="12"/>
  <c r="BA41" i="12"/>
  <c r="BA36" i="12"/>
  <c r="G9" i="12"/>
  <c r="I9" i="12"/>
  <c r="K9" i="12"/>
  <c r="O9" i="12"/>
  <c r="Q9" i="12"/>
  <c r="V9" i="12"/>
  <c r="G14" i="12"/>
  <c r="M14" i="12" s="1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5" i="12"/>
  <c r="M25" i="12" s="1"/>
  <c r="I25" i="12"/>
  <c r="K25" i="12"/>
  <c r="O25" i="12"/>
  <c r="Q25" i="12"/>
  <c r="V25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40" i="12"/>
  <c r="M40" i="12" s="1"/>
  <c r="I40" i="12"/>
  <c r="K40" i="12"/>
  <c r="O40" i="12"/>
  <c r="Q40" i="12"/>
  <c r="V40" i="12"/>
  <c r="G48" i="12"/>
  <c r="M48" i="12" s="1"/>
  <c r="I48" i="12"/>
  <c r="K48" i="12"/>
  <c r="O48" i="12"/>
  <c r="Q48" i="12"/>
  <c r="V48" i="12"/>
  <c r="G57" i="12"/>
  <c r="M57" i="12" s="1"/>
  <c r="I57" i="12"/>
  <c r="K57" i="12"/>
  <c r="O57" i="12"/>
  <c r="Q57" i="12"/>
  <c r="V57" i="12"/>
  <c r="G62" i="12"/>
  <c r="M62" i="12" s="1"/>
  <c r="I62" i="12"/>
  <c r="K62" i="12"/>
  <c r="O62" i="12"/>
  <c r="Q62" i="12"/>
  <c r="V62" i="12"/>
  <c r="G65" i="12"/>
  <c r="M65" i="12" s="1"/>
  <c r="I65" i="12"/>
  <c r="K65" i="12"/>
  <c r="O65" i="12"/>
  <c r="Q65" i="12"/>
  <c r="V65" i="12"/>
  <c r="G70" i="12"/>
  <c r="M70" i="12" s="1"/>
  <c r="I70" i="12"/>
  <c r="K70" i="12"/>
  <c r="O70" i="12"/>
  <c r="Q70" i="12"/>
  <c r="V70" i="12"/>
  <c r="G73" i="12"/>
  <c r="M73" i="12" s="1"/>
  <c r="I73" i="12"/>
  <c r="K73" i="12"/>
  <c r="O73" i="12"/>
  <c r="Q73" i="12"/>
  <c r="V73" i="12"/>
  <c r="G77" i="12"/>
  <c r="M77" i="12" s="1"/>
  <c r="I77" i="12"/>
  <c r="K77" i="12"/>
  <c r="O77" i="12"/>
  <c r="Q77" i="12"/>
  <c r="V77" i="12"/>
  <c r="G80" i="12"/>
  <c r="I80" i="12"/>
  <c r="K80" i="12"/>
  <c r="M80" i="12"/>
  <c r="O80" i="12"/>
  <c r="Q80" i="12"/>
  <c r="V80" i="12"/>
  <c r="G84" i="12"/>
  <c r="M84" i="12" s="1"/>
  <c r="I84" i="12"/>
  <c r="K84" i="12"/>
  <c r="O84" i="12"/>
  <c r="Q84" i="12"/>
  <c r="V84" i="12"/>
  <c r="G89" i="12"/>
  <c r="M89" i="12" s="1"/>
  <c r="I89" i="12"/>
  <c r="K89" i="12"/>
  <c r="O89" i="12"/>
  <c r="Q89" i="12"/>
  <c r="V89" i="12"/>
  <c r="G94" i="12"/>
  <c r="M94" i="12" s="1"/>
  <c r="I94" i="12"/>
  <c r="K94" i="12"/>
  <c r="O94" i="12"/>
  <c r="Q94" i="12"/>
  <c r="V94" i="12"/>
  <c r="G100" i="12"/>
  <c r="M100" i="12" s="1"/>
  <c r="I100" i="12"/>
  <c r="K100" i="12"/>
  <c r="O100" i="12"/>
  <c r="Q100" i="12"/>
  <c r="V100" i="12"/>
  <c r="G105" i="12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K111" i="12"/>
  <c r="O111" i="12"/>
  <c r="Q111" i="12"/>
  <c r="V111" i="12"/>
  <c r="G116" i="12"/>
  <c r="M116" i="12" s="1"/>
  <c r="I116" i="12"/>
  <c r="K116" i="12"/>
  <c r="O116" i="12"/>
  <c r="Q116" i="12"/>
  <c r="V116" i="12"/>
  <c r="G120" i="12"/>
  <c r="M120" i="12" s="1"/>
  <c r="I120" i="12"/>
  <c r="K120" i="12"/>
  <c r="O120" i="12"/>
  <c r="Q120" i="12"/>
  <c r="V120" i="12"/>
  <c r="G124" i="12"/>
  <c r="M124" i="12" s="1"/>
  <c r="I124" i="12"/>
  <c r="K124" i="12"/>
  <c r="O124" i="12"/>
  <c r="Q124" i="12"/>
  <c r="V124" i="12"/>
  <c r="G127" i="12"/>
  <c r="M127" i="12" s="1"/>
  <c r="I127" i="12"/>
  <c r="K127" i="12"/>
  <c r="O127" i="12"/>
  <c r="Q127" i="12"/>
  <c r="V127" i="12"/>
  <c r="G131" i="12"/>
  <c r="M131" i="12" s="1"/>
  <c r="I131" i="12"/>
  <c r="K131" i="12"/>
  <c r="O131" i="12"/>
  <c r="Q131" i="12"/>
  <c r="V131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4" i="12"/>
  <c r="M144" i="12" s="1"/>
  <c r="I144" i="12"/>
  <c r="K144" i="12"/>
  <c r="O144" i="12"/>
  <c r="Q144" i="12"/>
  <c r="V144" i="12"/>
  <c r="G149" i="12"/>
  <c r="I149" i="12"/>
  <c r="K149" i="12"/>
  <c r="O149" i="12"/>
  <c r="Q149" i="12"/>
  <c r="V149" i="12"/>
  <c r="G158" i="12"/>
  <c r="M158" i="12" s="1"/>
  <c r="I158" i="12"/>
  <c r="K158" i="12"/>
  <c r="O158" i="12"/>
  <c r="Q158" i="12"/>
  <c r="V158" i="12"/>
  <c r="G163" i="12"/>
  <c r="M163" i="12" s="1"/>
  <c r="I163" i="12"/>
  <c r="K163" i="12"/>
  <c r="O163" i="12"/>
  <c r="Q163" i="12"/>
  <c r="V163" i="12"/>
  <c r="G168" i="12"/>
  <c r="M168" i="12" s="1"/>
  <c r="I168" i="12"/>
  <c r="K168" i="12"/>
  <c r="O168" i="12"/>
  <c r="Q168" i="12"/>
  <c r="V168" i="12"/>
  <c r="G171" i="12"/>
  <c r="M171" i="12" s="1"/>
  <c r="I171" i="12"/>
  <c r="K171" i="12"/>
  <c r="O171" i="12"/>
  <c r="Q171" i="12"/>
  <c r="V171" i="12"/>
  <c r="G176" i="12"/>
  <c r="M176" i="12" s="1"/>
  <c r="I176" i="12"/>
  <c r="K176" i="12"/>
  <c r="O176" i="12"/>
  <c r="Q176" i="12"/>
  <c r="V176" i="12"/>
  <c r="G180" i="12"/>
  <c r="M180" i="12" s="1"/>
  <c r="I180" i="12"/>
  <c r="K180" i="12"/>
  <c r="O180" i="12"/>
  <c r="Q180" i="12"/>
  <c r="V180" i="12"/>
  <c r="G184" i="12"/>
  <c r="M184" i="12" s="1"/>
  <c r="I184" i="12"/>
  <c r="K184" i="12"/>
  <c r="O184" i="12"/>
  <c r="Q184" i="12"/>
  <c r="V184" i="12"/>
  <c r="G188" i="12"/>
  <c r="M188" i="12" s="1"/>
  <c r="I188" i="12"/>
  <c r="K188" i="12"/>
  <c r="O188" i="12"/>
  <c r="Q188" i="12"/>
  <c r="V188" i="12"/>
  <c r="G193" i="12"/>
  <c r="M193" i="12" s="1"/>
  <c r="M192" i="12" s="1"/>
  <c r="I193" i="12"/>
  <c r="I192" i="12" s="1"/>
  <c r="K193" i="12"/>
  <c r="K192" i="12" s="1"/>
  <c r="O193" i="12"/>
  <c r="O192" i="12" s="1"/>
  <c r="Q193" i="12"/>
  <c r="Q192" i="12" s="1"/>
  <c r="V193" i="12"/>
  <c r="V192" i="12" s="1"/>
  <c r="G199" i="12"/>
  <c r="G198" i="12" s="1"/>
  <c r="I55" i="1" s="1"/>
  <c r="I199" i="12"/>
  <c r="I198" i="12" s="1"/>
  <c r="K199" i="12"/>
  <c r="K198" i="12" s="1"/>
  <c r="O199" i="12"/>
  <c r="O198" i="12" s="1"/>
  <c r="Q199" i="12"/>
  <c r="Q198" i="12" s="1"/>
  <c r="V199" i="12"/>
  <c r="V198" i="12" s="1"/>
  <c r="G203" i="12"/>
  <c r="I203" i="12"/>
  <c r="K203" i="12"/>
  <c r="O203" i="12"/>
  <c r="Q203" i="12"/>
  <c r="V203" i="12"/>
  <c r="G208" i="12"/>
  <c r="M208" i="12" s="1"/>
  <c r="I208" i="12"/>
  <c r="K208" i="12"/>
  <c r="O208" i="12"/>
  <c r="Q208" i="12"/>
  <c r="V208" i="12"/>
  <c r="G214" i="12"/>
  <c r="M214" i="12" s="1"/>
  <c r="I214" i="12"/>
  <c r="K214" i="12"/>
  <c r="O214" i="12"/>
  <c r="Q214" i="12"/>
  <c r="V214" i="12"/>
  <c r="G221" i="12"/>
  <c r="M221" i="12" s="1"/>
  <c r="I221" i="12"/>
  <c r="K221" i="12"/>
  <c r="O221" i="12"/>
  <c r="Q221" i="12"/>
  <c r="V221" i="12"/>
  <c r="G224" i="12"/>
  <c r="M224" i="12" s="1"/>
  <c r="I224" i="12"/>
  <c r="K224" i="12"/>
  <c r="O224" i="12"/>
  <c r="Q224" i="12"/>
  <c r="V224" i="12"/>
  <c r="G229" i="12"/>
  <c r="G228" i="12" s="1"/>
  <c r="I57" i="1" s="1"/>
  <c r="I229" i="12"/>
  <c r="I228" i="12" s="1"/>
  <c r="K229" i="12"/>
  <c r="K228" i="12" s="1"/>
  <c r="O229" i="12"/>
  <c r="O228" i="12" s="1"/>
  <c r="Q229" i="12"/>
  <c r="Q228" i="12" s="1"/>
  <c r="V229" i="12"/>
  <c r="V228" i="12" s="1"/>
  <c r="G234" i="12"/>
  <c r="I234" i="12"/>
  <c r="K234" i="12"/>
  <c r="O234" i="12"/>
  <c r="Q234" i="12"/>
  <c r="V234" i="12"/>
  <c r="G237" i="12"/>
  <c r="M237" i="12" s="1"/>
  <c r="I237" i="12"/>
  <c r="K237" i="12"/>
  <c r="O237" i="12"/>
  <c r="Q237" i="12"/>
  <c r="V237" i="12"/>
  <c r="AE240" i="12"/>
  <c r="F41" i="1" s="1"/>
  <c r="I17" i="1"/>
  <c r="H44" i="1"/>
  <c r="M105" i="12" l="1"/>
  <c r="G104" i="12"/>
  <c r="I52" i="1" s="1"/>
  <c r="M234" i="12"/>
  <c r="M233" i="12" s="1"/>
  <c r="G233" i="12"/>
  <c r="I58" i="1" s="1"/>
  <c r="M149" i="12"/>
  <c r="G148" i="12"/>
  <c r="M203" i="12"/>
  <c r="M202" i="12" s="1"/>
  <c r="G202" i="12"/>
  <c r="I56" i="1" s="1"/>
  <c r="I18" i="1" s="1"/>
  <c r="M9" i="12"/>
  <c r="M8" i="12" s="1"/>
  <c r="G8" i="12"/>
  <c r="M199" i="12"/>
  <c r="M198" i="12" s="1"/>
  <c r="G28" i="13"/>
  <c r="I60" i="1" s="1"/>
  <c r="I20" i="1" s="1"/>
  <c r="K233" i="12"/>
  <c r="Q233" i="12"/>
  <c r="Q202" i="12"/>
  <c r="G192" i="12"/>
  <c r="I54" i="1" s="1"/>
  <c r="F42" i="1"/>
  <c r="I233" i="12"/>
  <c r="V202" i="12"/>
  <c r="Q104" i="12"/>
  <c r="O202" i="12"/>
  <c r="K202" i="12"/>
  <c r="O148" i="12"/>
  <c r="O233" i="12"/>
  <c r="K8" i="12"/>
  <c r="I8" i="12"/>
  <c r="K28" i="13"/>
  <c r="K8" i="13"/>
  <c r="I8" i="13"/>
  <c r="V148" i="12"/>
  <c r="V104" i="12"/>
  <c r="I28" i="13"/>
  <c r="Q8" i="12"/>
  <c r="Q8" i="13"/>
  <c r="V233" i="12"/>
  <c r="M229" i="12"/>
  <c r="M228" i="12" s="1"/>
  <c r="K148" i="12"/>
  <c r="I148" i="12"/>
  <c r="K104" i="12"/>
  <c r="I104" i="12"/>
  <c r="Q148" i="12"/>
  <c r="I202" i="12"/>
  <c r="O104" i="12"/>
  <c r="V8" i="12"/>
  <c r="V28" i="13"/>
  <c r="V8" i="13"/>
  <c r="F39" i="1"/>
  <c r="F44" i="1" s="1"/>
  <c r="G23" i="1" s="1"/>
  <c r="O8" i="12"/>
  <c r="Q28" i="13"/>
  <c r="O28" i="13"/>
  <c r="O8" i="13"/>
  <c r="M8" i="13"/>
  <c r="G8" i="13"/>
  <c r="AF57" i="13"/>
  <c r="G43" i="1" s="1"/>
  <c r="I43" i="1" s="1"/>
  <c r="M29" i="13"/>
  <c r="M28" i="13" s="1"/>
  <c r="M148" i="12"/>
  <c r="M104" i="12"/>
  <c r="I53" i="1"/>
  <c r="AF240" i="12"/>
  <c r="J28" i="1"/>
  <c r="J26" i="1"/>
  <c r="G38" i="1"/>
  <c r="F38" i="1"/>
  <c r="J23" i="1"/>
  <c r="J24" i="1"/>
  <c r="J25" i="1"/>
  <c r="J27" i="1"/>
  <c r="E24" i="1"/>
  <c r="G24" i="1"/>
  <c r="E26" i="1"/>
  <c r="G26" i="1"/>
  <c r="G240" i="12" l="1"/>
  <c r="I59" i="1"/>
  <c r="I19" i="1" s="1"/>
  <c r="G57" i="13"/>
  <c r="G39" i="1"/>
  <c r="G42" i="1"/>
  <c r="I42" i="1" s="1"/>
  <c r="G41" i="1"/>
  <c r="I41" i="1" s="1"/>
  <c r="I51" i="1"/>
  <c r="I61" i="1" l="1"/>
  <c r="I16" i="1"/>
  <c r="I21" i="1" s="1"/>
  <c r="G44" i="1"/>
  <c r="G25" i="1" s="1"/>
  <c r="A27" i="1" s="1"/>
  <c r="I39" i="1"/>
  <c r="I44" i="1" s="1"/>
  <c r="J42" i="1" l="1"/>
  <c r="J39" i="1"/>
  <c r="J44" i="1" s="1"/>
  <c r="J41" i="1"/>
  <c r="J43" i="1"/>
  <c r="G28" i="1"/>
  <c r="G27" i="1" s="1"/>
  <c r="G29" i="1" s="1"/>
  <c r="A28" i="1"/>
  <c r="J59" i="1"/>
  <c r="J55" i="1"/>
  <c r="J58" i="1"/>
  <c r="J51" i="1"/>
  <c r="J56" i="1"/>
  <c r="J57" i="1"/>
  <c r="J54" i="1"/>
  <c r="J53" i="1"/>
  <c r="J60" i="1"/>
  <c r="J52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<sst xmlns="http://schemas.openxmlformats.org/spreadsheetml/2006/main" count="1074" uniqueCount="380">
  <si>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</si>
  <si>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</si>
  <si>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</si>
  <si>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</si>
  <si>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</si>
  <si>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</si>
  <si>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</si>
  <si>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</si>
  <si>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</si>
  <si>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</si>
  <si>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</si>
  <si>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</si>
  <si>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</si>
  <si>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</si>
  <si>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</si>
  <si>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</si>
  <si>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</si>
  <si>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</si>
  <si>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</si>
  <si>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</si>
  <si>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</si>
  <si>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</si>
  <si>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</si>
  <si>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</si>
  <si>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</si>
  <si>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</si>
  <si>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</si>
  <si>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</si>
  <si>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</si>
  <si>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</si>
  <si>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</si>
  <si>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</si>
  <si>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</si>
  <si>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</si>
  <si>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</si>
  <si>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</si>
  <si>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</si>
  <si>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</si>
  <si>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</si>
  <si>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</si>
  <si>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</si>
  <si>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</si>
  <si>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</si>
  <si>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ZV21-1105</t>
  </si>
  <si>
    <t>CHODNÍK PRO PĚŠÍ NA ULICI U STADIONU, UHERSKÝ BROD</t>
  </si>
  <si>
    <t>Stavba</t>
  </si>
  <si>
    <t>Inženýrský objekt</t>
  </si>
  <si>
    <t>SO 101</t>
  </si>
  <si>
    <t>CHODNÍK PRO PĚŠÍ</t>
  </si>
  <si>
    <t>101 R0</t>
  </si>
  <si>
    <t>VNON</t>
  </si>
  <si>
    <t>Vedlejší a Ostatní náklady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</si>
  <si>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</si>
  <si>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</si>
  <si>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</si>
  <si>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</si>
  <si>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</si>
  <si>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</si>
  <si>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</si>
  <si>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</si>
  <si>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</si>
  <si>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</si>
  <si>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</si>
  <si>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</si>
  <si>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</si>
  <si>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</si>
  <si>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</si>
  <si>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</si>
  <si>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</si>
  <si>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</si>
  <si>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</si>
  <si>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</si>
  <si>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</si>
  <si>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</si>
  <si>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</si>
  <si>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</si>
  <si>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</si>
  <si>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</si>
  <si>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</si>
  <si>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</si>
  <si>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</si>
  <si>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</si>
  <si>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</si>
  <si>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</si>
  <si>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</si>
  <si>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</si>
  <si>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</si>
  <si>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</si>
  <si>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</si>
  <si>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</si>
  <si>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</si>
  <si>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</si>
  <si>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</si>
  <si>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</si>
  <si>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</si>
  <si>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</si>
  <si>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</si>
  <si>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</si>
  <si>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</si>
  <si>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</si>
  <si>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</si>
  <si>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</si>
  <si>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</si>
  <si>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</si>
  <si>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</si>
  <si>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</si>
  <si>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</si>
  <si>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</si>
  <si>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</si>
  <si>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21/ II</t>
  </si>
  <si>
    <t>Práce</t>
  </si>
  <si>
    <t>POL1_</t>
  </si>
  <si>
    <t>s přemístěním hmot na skládku na vzdálenost do 3 m nebo s naložením na dopravní prostředek</t>
  </si>
  <si>
    <t>SPI</t>
  </si>
  <si>
    <t>ROZEBRÁNÍ BETONOVÉ DLAŽBY - 300/300/50mm : 8</t>
  </si>
  <si>
    <t>VV</t>
  </si>
  <si>
    <t xml:space="preserve">viz situace, zpráva : </t>
  </si>
  <si>
    <t>SPU</t>
  </si>
  <si>
    <t>113106231R00</t>
  </si>
  <si>
    <t>Rozebrání vozovek a ploch s jakoukoliv výplní spár _x000D_
 v jakékoliv ploše, ze zámkové dlažky, kladených do lože z kameniva</t>
  </si>
  <si>
    <t>ROZEBRÁNÍ BETONOVÉ DLAŽBY - 200/100/60mm : 5</t>
  </si>
  <si>
    <t xml:space="preserve">výměra odměřením ze situace : </t>
  </si>
  <si>
    <t>113107315R00</t>
  </si>
  <si>
    <t>Odstranění podkladů nebo krytů z kameniva těženého, v ploše jednotlivě do 50 m2, tloušťka vrstvy 150 mm</t>
  </si>
  <si>
    <t xml:space="preserve">podklad vybourané dlažby : </t>
  </si>
  <si>
    <t>Odkaz na mn. položky pořadí 1 : 8,00000</t>
  </si>
  <si>
    <t>Odkaz na mn. položky pořadí 2 : 5,00000</t>
  </si>
  <si>
    <t>Odkaz na mn. položky pořadí 5 : 14,00000</t>
  </si>
  <si>
    <t>113107515R00</t>
  </si>
  <si>
    <t>Odstranění podkladů nebo krytů z kameniva hrubého drceného, v ploše jednotlivě do 50 m2, tloušťka vrstvy 150 mm</t>
  </si>
  <si>
    <t>113108315R00</t>
  </si>
  <si>
    <t>Odstranění podkladů nebo krytů živičných, v ploše jednotlivě do 50 m2, tloušťka vrstvy 150 mm</t>
  </si>
  <si>
    <t>VYBOURÁNÍ ASFALTOBETONU TL. 150mm : 14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</si>
  <si>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</si>
  <si>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</si>
  <si>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</si>
  <si>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ASFALTOBETONU TL. 40mm : 22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</si>
  <si>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</si>
  <si>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</si>
  <si>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</si>
  <si>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</si>
  <si>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SILNIČNÍHO OBRUBNÍKU : 21</t>
  </si>
  <si>
    <t>VYTRHÁNÍ ŽULOVÉHO OBRUBNÍKU : 18</t>
  </si>
  <si>
    <t>VYTRHÁNÍ NÁJEZDOVÉHO OBRUBNÍKU : 4</t>
  </si>
  <si>
    <t>VYTRHÁNÍ BETONOVÉHO OBRUBNÍKU : 13</t>
  </si>
  <si>
    <t>162701105R00</t>
  </si>
  <si>
    <t>m3</t>
  </si>
  <si>
    <t>800-1</t>
  </si>
  <si>
    <t>po suchu, bez naložení výkopku, avšak se složením bez rozhrnutí, zpáteční cesta vozidla.</t>
  </si>
  <si>
    <t xml:space="preserve">přebytek odkopku na skládku : </t>
  </si>
  <si>
    <t>Odkaz na mn. položky pořadí 13 : 14,00000</t>
  </si>
  <si>
    <t>Odkaz na mn. položky pořadí 9 : 1,50000*-1</t>
  </si>
  <si>
    <t xml:space="preserve">přebytek sejmutého drnu na skládku : </t>
  </si>
  <si>
    <t>Odkaz na mn. položky pořadí 16 : 8,55000</t>
  </si>
  <si>
    <t>Odkaz na mn. položky pořadí 18 : 18,00000*-0,15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</si>
  <si>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</si>
  <si>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</si>
  <si>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</si>
  <si>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KONEČNÉ TERÉNNÍ ÚPRAVY - dosypání za obrubou : 1,5</t>
  </si>
  <si>
    <t xml:space="preserve">viz situace, řez, zpráva : </t>
  </si>
  <si>
    <t>171201201R00</t>
  </si>
  <si>
    <t>Uložení sypaniny na dočasnou skládku tak, že na 1 m2 plochy připadá přes 2 m3 výkopku nebo ornice</t>
  </si>
  <si>
    <t>Odkaz na mn. položky pořadí 8 : 18,35000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</si>
  <si>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</si>
  <si>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</si>
  <si>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</si>
  <si>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</si>
  <si>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</si>
  <si>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Odkaz na mn. položky pořadí 17 : 4,50000</t>
  </si>
  <si>
    <t>199000002R00</t>
  </si>
  <si>
    <t>Poplatky za skládku horniny 1- 4, skupina 17 05 04 z Katalogu odpadů</t>
  </si>
  <si>
    <t>122202201R00</t>
  </si>
  <si>
    <t>VÝKOP : 14</t>
  </si>
  <si>
    <t>122202209R00</t>
  </si>
  <si>
    <t>181101102R00</t>
  </si>
  <si>
    <t>Odkaz na mn. položky pořadí 28 : 69,30000*1,05</t>
  </si>
  <si>
    <t>Odkaz na mn. položky pořadí 35 : 0,52500*1,05</t>
  </si>
  <si>
    <t>121100001RAB</t>
  </si>
  <si>
    <t>Sejmutí ornice naložení a uložení_x000D_
 odvoz do 5 000 m</t>
  </si>
  <si>
    <t>AP-HSV</t>
  </si>
  <si>
    <t>Agregovaná položka</t>
  </si>
  <si>
    <t>POL2_</t>
  </si>
  <si>
    <t>popř. lesní půdy s naložením, vodorovným přemístěním a složením na hromady nebo se zpětným přemístěním a rozprostřením.</t>
  </si>
  <si>
    <t>ODHUMUSOVÁNÍ TL. 150mm : 57*0,15</t>
  </si>
  <si>
    <t>131100110RA0</t>
  </si>
  <si>
    <t>Hloubení jam zapažených v hornině 1 ÷ 4, odvoz do 1 000 m, uložení na skládku</t>
  </si>
  <si>
    <t>Včetně svislého přemístění do 6 m, vodorovného přemístění do 1 km a uložení na skládku.</t>
  </si>
  <si>
    <t>startovací a  koncová jáma pro protlak vedení VO : 1* 1,5*1,5*2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</si>
  <si>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</si>
  <si>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</si>
  <si>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</si>
  <si>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Včetně přesunu hmot.</t>
  </si>
  <si>
    <t>HUMUSOVÁNÍ TL. 150mm A ZATRAVNĚNÍ _x000D_
 : 18</t>
  </si>
  <si>
    <t>183400012RAA</t>
  </si>
  <si>
    <t>Příprava půdy pro výsadbu v rovině, strojní, chemické odplevelení, frézování, hnojení</t>
  </si>
  <si>
    <t>Odkaz na mn. položky pořadí 18 : 18,00000</t>
  </si>
  <si>
    <t>564831111R00</t>
  </si>
  <si>
    <t>Podklad ze štěrkodrti s rozprostřením a zhutněním frakce 0-63 mm, tloušťka po zhutnění 100 mm</t>
  </si>
  <si>
    <t>POL1_1</t>
  </si>
  <si>
    <t>Odkaz na mn. položky pořadí 34 : 66,00000*1,05</t>
  </si>
  <si>
    <t>564851111R00</t>
  </si>
  <si>
    <t>Podklad ze štěrkodrti s rozprostřením a zhutněním frakce 0-63 mm, tloušťka po zhutnění 150 mm</t>
  </si>
  <si>
    <t>565151111R00</t>
  </si>
  <si>
    <t>Podklad z kameniva obaleného asfaltem ACP 16+ až ACP 22+, v pruhu šířky do 3 m, třídy 1, tloušťka po zhutnění 70 mm</t>
  </si>
  <si>
    <t>s rozprostřením a zhutněním</t>
  </si>
  <si>
    <t>KOMUNIKACE - ASFALTOBETON - KOMPLETNÍ KONSTRUKCE : 0,5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</si>
  <si>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</si>
  <si>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</si>
  <si>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</si>
  <si>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Odkaz na mn. položky pořadí 29 : 0,50000</t>
  </si>
  <si>
    <t>573111112R00</t>
  </si>
  <si>
    <t>Postřik živičný infiltrační s posypem kamenivem v množství 1 kg/m2</t>
  </si>
  <si>
    <t>z asfaltu silničního</t>
  </si>
  <si>
    <t>573211111R00</t>
  </si>
  <si>
    <t>Postřik živičný spojovací bez posypu kamenivem z asfaltu silničního, v množství od 0,5 do 0,7 kg/m2</t>
  </si>
  <si>
    <t>Odkaz na mn. položky pořadí 33 : 22,50000</t>
  </si>
  <si>
    <t>577131111R00</t>
  </si>
  <si>
    <t>Beton asfaltový s rozprostřením a zhutněním v pruhu šířky do 3 m, ACO 11+, tloušťky 40 mm, plochy přes 1000 m2</t>
  </si>
  <si>
    <t>KOMUNIKACE - NOVÁ OBRUSNÁ VRSTVA - ASFALTOBETON (PO FRÉZOVÁNÍ) TL. 40mm : 22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</si>
  <si>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</si>
  <si>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</si>
  <si>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</si>
  <si>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CHODNÍK - BETONOVÁ DLAŽBA 200/100/60mm - ŠEDÁ BARVA : 62</t>
  </si>
  <si>
    <t>VAROVNÝ PÁS - RELIÉFNÍ DLAŽBA TL. 60mm - ČERVENÁ BARVA : 4</t>
  </si>
  <si>
    <t xml:space="preserve">viz situace, řezy a tech.zpráva : </t>
  </si>
  <si>
    <t>564861111R00</t>
  </si>
  <si>
    <t>frakce 0-63 mm, tloušťka po zhutnění 200 mm</t>
  </si>
  <si>
    <t>Odkaz na mn. položky pořadí 29 : 0,50000*1,05</t>
  </si>
  <si>
    <t>59245110R</t>
  </si>
  <si>
    <t>dlažba betonová dvouvrstvá, skladebná; obdélník; šedá; l = 200 mm; š = 100 mm; tl. 60,0 mm</t>
  </si>
  <si>
    <t>SPCM</t>
  </si>
  <si>
    <t>Specifikace</t>
  </si>
  <si>
    <t>POL3_</t>
  </si>
  <si>
    <t>CHODNÍK - BETONOVÁ DLAŽBA 200/100/60mm - ŠEDÁ BARVA : 62*1,05</t>
  </si>
  <si>
    <t>592451151R</t>
  </si>
  <si>
    <t>dlažba betonová dvouvrstvá, skladebná; obdélník; dlaždice pro nevidomé; červená; l = 200 mm; š = 100 mm; tl. 60,0 mm</t>
  </si>
  <si>
    <t>VAROVNÝ A SIGNÁLNÍ PÁS - RELIÉFNÍ DLAŽBA TL. 60mm - ČERVENÁ BARVA : 4*1,05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</si>
  <si>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</si>
  <si>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</si>
  <si>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</si>
  <si>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SILNIČNÍ OBRUBNÍK BO 15/25 (150/250/1000mm) - NÁŠLAP 100mm : 36</t>
  </si>
  <si>
    <t>PŘECHODOVÝ KUS DL. 1,0m BO 25/15 : 4</t>
  </si>
  <si>
    <t>NÁJEZDOVÝ OBRUBNÍK BO 15/15 (150/150/1000mm) - NÁŠLAP 20mm : 8</t>
  </si>
  <si>
    <t>BETONOVÝ OBRUBNÍK BO 10/25 (100/250/1000mm) - NÁŠLAP 60mm : 36</t>
  </si>
  <si>
    <t>BETONOVÝ OBRUBNÍK BO 10/25 (100/250/1000mm) - ZAPUŠTĚNÝ : 3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</si>
  <si>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</si>
  <si>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</si>
  <si>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</si>
  <si>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+ ZALITÍ BITUMENOVOU ZÁLIVKOU : 48</t>
  </si>
  <si>
    <t>919735113R00</t>
  </si>
  <si>
    <t>Řezání stávajících krytů nebo podkladů živičných, hloubky přes 100 do 150 mm</t>
  </si>
  <si>
    <t>včetně spotřeby vody</t>
  </si>
  <si>
    <t>ZAŘEZÁNÍ STYČNÉ SPÁRY ASFALTU : 48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</si>
  <si>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</si>
  <si>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</si>
  <si>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t</t>
  </si>
  <si>
    <t>Odkaz na mn. položky pořadí 39 : 48,00000*0,0025</t>
  </si>
  <si>
    <t>59217001R</t>
  </si>
  <si>
    <t>obrubník parkový materiál beton; l = 1000,0 mm; š = 100,0 mm; h = 250,0 mm; barva přírodní</t>
  </si>
  <si>
    <t>kus</t>
  </si>
  <si>
    <t>BETONOVÝ OBRUBNÍK BO 10/25 (100/250/1000mm) - NÁŠLAP 60mm : 36*1,05</t>
  </si>
  <si>
    <t>BETONOVÝ OBRUBNÍK BO 10/25 (100/250/1000mm) - ZAPUŠTĚNÝ : 3*1,05</t>
  </si>
  <si>
    <t>59217010R</t>
  </si>
  <si>
    <t>obrubník silniční materiál beton; l = 1000,0 mm; š = 150,0 mm; h = 250,0 mm; barva přírodní</t>
  </si>
  <si>
    <t>SILNIČNÍ OBRUBNÍK BO 15/25 (150/250/1000mm) - NÁŠLAP 100mm : 36*1,05</t>
  </si>
  <si>
    <t>59217476R</t>
  </si>
  <si>
    <t>obrubník silniční nájezdový; materiál beton; l = 1000,0 mm; š = 150,0 mm; h = 150,0 mm; barva šedá</t>
  </si>
  <si>
    <t>NÁJEZDOVÝ OBRUBNÍK BO 15/15 (150/150/1000mm) - NÁŠLAP 20mm : 8*1,05</t>
  </si>
  <si>
    <t>59217480R</t>
  </si>
  <si>
    <t>obrubník silniční přechodový levý; materiál beton; l = 1000,0 mm; š = 150,0 mm; výškový rozsah h = 150 až 250 mm; barva šedá</t>
  </si>
  <si>
    <t>PŘECHODOVÝ KUS DL. 1,0m BO 25/15 : 2*1,05</t>
  </si>
  <si>
    <t>59217481R</t>
  </si>
  <si>
    <t>obrubník silniční přechodový pravý; materiál beton; l = 1000,0 mm; š = 150,0 mm; výškový rozsah h = 150 až 250 mm; barva šedá</t>
  </si>
  <si>
    <t>961044111R00</t>
  </si>
  <si>
    <t>Bourání základů z betonu prostého</t>
  </si>
  <si>
    <t>801-3</t>
  </si>
  <si>
    <t>nebo vybourání otvorů průřezové plochy přes 4 m2 v základech,</t>
  </si>
  <si>
    <t>ZÁKLAD - ODSTRANĚNÍ STOŽÁRU : 0,35</t>
  </si>
  <si>
    <t xml:space="preserve">viz situace a tech.zpráva : 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</si>
  <si>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</si>
  <si>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</si>
  <si>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</si>
  <si>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</si>
  <si>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</si>
  <si>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141721101R00</t>
  </si>
  <si>
    <t>Řízené protlačení a vtažení trub PE v hornině 1 - 4 průměru do 110 mm</t>
  </si>
  <si>
    <t>Horizontálně řízené vrtání, vtažení potrubí na principu rozplavování a rozrušování zeminy pomocí vysokotlaké směsi vody a bentonitu. Případné svařování vtahovaného potrubí.</t>
  </si>
  <si>
    <t>PROTLAK VEDENÍ VO PŘES SILNICI_x000D_
_x000D_
_x000D_
_x000D_
_x000D_
_x000D_
_x000D_
_x000D_
 : 10</t>
  </si>
  <si>
    <t>210100050RA0</t>
  </si>
  <si>
    <t>Kabelová přípojka v zemní rýze NN, ve volném terénu, 1x kabel AYKY 4x35</t>
  </si>
  <si>
    <t>AP-M</t>
  </si>
  <si>
    <t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t>
  </si>
  <si>
    <t>NOVÉ ZEMNÍ VEDENÍ VO CYKY-J 4x16, V CELÉ DÉLCE  V CHRÁNI±CE 63/52 . ZEMNÍCÍ SOUSTAVA FeZn 30x4 : 40</t>
  </si>
  <si>
    <t xml:space="preserve">dl.10m protlakem přes silnici : </t>
  </si>
  <si>
    <t>210500010RAD</t>
  </si>
  <si>
    <t>Venkovní osvětlení stožár parkový, ocelový, výška 6 m</t>
  </si>
  <si>
    <t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t>
  </si>
  <si>
    <t>NOVÝ STOŽÁR VO, SVÍTIDLO POUŽITO STÁVAJÍCÍ : 1</t>
  </si>
  <si>
    <t xml:space="preserve">SADOVÝ STOŽÁR VO, TŘÍSTUPŇOVÝ, BEZPATICOVÝ, OBOUSTRANNĚ ŽÁROVĚ ZINKOVANÝ         : </t>
  </si>
  <si>
    <t xml:space="preserve">S OCHRANNOU MANŽETOU NA PATĚ STOŽÁRU V MÍSTĚ VETKNUTÍ_x000D_
            : </t>
  </si>
  <si>
    <t>28615234.AR</t>
  </si>
  <si>
    <t>trubka plastová kanalizační PP; hladká, s hrdlem; D = 110,0 mm; s = 2,70 mm; l = 1000,0 mm</t>
  </si>
  <si>
    <t>Odkaz na mn. položky pořadí 49 : 10,00000*1,05</t>
  </si>
  <si>
    <t>348360220R</t>
  </si>
  <si>
    <t xml:space="preserve">odpočet svítidla z agregované položky : </t>
  </si>
  <si>
    <t>Odkaz na mn. položky pořadí 51 : 1,00000*-1</t>
  </si>
  <si>
    <t>229830012R</t>
  </si>
  <si>
    <t>Vlastní</t>
  </si>
  <si>
    <t>979081111R00</t>
  </si>
  <si>
    <t>Přesun suti</t>
  </si>
  <si>
    <t>POL8_</t>
  </si>
  <si>
    <t>Včetně naložení na dopravní prostředek a složení na skládku, bez poplatku za skládku.</t>
  </si>
  <si>
    <t>979990101R00</t>
  </si>
  <si>
    <t>Poplatek za skládku směsi betonu a cihel do 30x30 cm, skupina 17 01 01 a 17 01 02 z Katalogu odpadů</t>
  </si>
  <si>
    <t>SUM</t>
  </si>
  <si>
    <t>JKSO:</t>
  </si>
  <si>
    <t>822.29</t>
  </si>
  <si>
    <t>komunikace pozemní ostatní</t>
  </si>
  <si>
    <t>JKSO</t>
  </si>
  <si>
    <t xml:space="preserve"> m2</t>
  </si>
  <si>
    <t>kryt (materiál konstrukce krytu) dlážděný</t>
  </si>
  <si>
    <t>JKSOChar</t>
  </si>
  <si>
    <t>rekonstrukce a modernizace objektu prostá</t>
  </si>
  <si>
    <t>JKSOAkce</t>
  </si>
  <si>
    <t>END</t>
  </si>
  <si>
    <t>005111010R</t>
  </si>
  <si>
    <t>Geodetické práce</t>
  </si>
  <si>
    <t>soubor</t>
  </si>
  <si>
    <t>Indiv</t>
  </si>
  <si>
    <t>Geodetické vytyčení staveniště, vytyčení výškových a polohových bodů stavby, zaměření inženýrských sití  vč. zaměření skutečného provedení stavby se zákresem do katastrální mapy.</t>
  </si>
  <si>
    <t>005111011R</t>
  </si>
  <si>
    <t>Vytýčení stávajících inženýrských sítí</t>
  </si>
  <si>
    <t>Vytýčení stávajících inženýrských sítí v místě stavby z hlediska jejich ochrany při provádění stavby.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</si>
  <si>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</si>
  <si>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</si>
  <si>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</si>
  <si>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</si>
  <si>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</si>
  <si>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</si>
  <si>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</si>
  <si>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</si>
  <si>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</si>
  <si>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</si>
  <si>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</si>
  <si>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</si>
  <si>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</si>
  <si>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005211030R</t>
  </si>
  <si>
    <t>Dočasná dopravní opatření</t>
  </si>
  <si>
    <t>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</si>
  <si>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005231010R</t>
  </si>
  <si>
    <t>Zkoušky a revize</t>
  </si>
  <si>
    <t>vč.zkoušek hutnění zemní pláně a vrstev konstrukcí zp.ploch.</t>
  </si>
  <si>
    <t>005241010R</t>
  </si>
  <si>
    <t>Dokumentace skutečného provedení, uvedení do provozu.</t>
  </si>
  <si>
    <t>Náklady na vyhotovení dokumentace skutečného provedení stavby vč.geodet.zaměření a její předání objednateli v požadované formě a požadovaném počtu.</t>
  </si>
  <si>
    <t>Příprava všech dalších podkladů pro projednání a uvedení stavby a jejích dílčích částí do provozu a užívání.</t>
  </si>
  <si>
    <t>005501010R</t>
  </si>
  <si>
    <t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</si>
  <si>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005602010R</t>
  </si>
  <si>
    <t>Provozní vlivy silniční, ztížený provoz a provádění prací na staveništi</t>
  </si>
  <si>
    <t>omezení prací v důsledku dopravního provozu na staveniště (zásobování, průjezd mimo stavebních vozidel).</t>
  </si>
  <si>
    <t>005701010R</t>
  </si>
  <si>
    <t>Staveništně bezpečnostní a hygienická opatření na staveništi</t>
  </si>
  <si>
    <t>- náklady na zařízení k zachycování ropných úkapů od motorových vozidel a strojů stojících či parkujících v prostoru staveniště případně na odstavných plochách v lázeńské zóně</t>
  </si>
  <si>
    <t>Náklady na provedení veškerých predepsaných zkoušek a revizí použitých materiálů a provedených konstrukcí, stavebních prací, vzniklého odpadu, doložení zkoušek objednateli.</t>
  </si>
  <si>
    <t>V rozsahu dle platných ČSN a TP a dalších potřebných zkoušek prováděných prostřednictvím akreditovaných zkušeben.</t>
  </si>
  <si>
    <t>Náklady spojené s dodržením podmínek uvedených dokumentech vyhlášené soutěže a dalších především obchodních podmínek smlouvy včetně vyměřených poplatků</t>
  </si>
  <si>
    <t>Komplet zahrnuje :</t>
  </si>
  <si>
    <t>Náklady na ztížené provádění stavebních prací, ztížená vnitrostaveništní doprava, opravy, údržba a průběžné čištění kropení komunikací užívaných v průběhu stavby,</t>
  </si>
  <si>
    <t>- náklady na zřízení oplocení staveniště v dostatečném rozsahu, náklady na zřízení koridorů pro bezpečný pohyb pěších v blízkosti staveniště vč. nezbytného osvětlení,</t>
  </si>
  <si>
    <t>zajištění řezání betonových prvků před prašností  vodní clonou</t>
  </si>
  <si>
    <t>Ostatní náklady z obchodních podmínek smlouvy</t>
  </si>
  <si>
    <t>Odvoz suti a vybouraných hmot na skládku zhotovitele</t>
  </si>
  <si>
    <t>Vodorovné přemístění výkopku z horniny 1 až 4, na skládku zhotovitele</t>
  </si>
  <si>
    <t>Odkopávky pro silnice v hor. 3 do 100 m3</t>
  </si>
  <si>
    <t>Příplatek za lepivost - odkop. pro silnice v hor.3</t>
  </si>
  <si>
    <t>Úprava pláně v zářezech v hor. 1-4, se zhutněním</t>
  </si>
  <si>
    <t>Demontáž svítidla, osvětlovacího stožáru</t>
  </si>
  <si>
    <t>demontáž svítidla pro další využití, 'ODSTRANĚNÍ STOŽÁRU VO vč. ZÁKLADU, likvidace</t>
  </si>
  <si>
    <t>Montáž LED svítidla, zpětné použití stávajícího demontovaného;  vč. nového kabelu a vystrojení ve stožáru,upevnění doporučená výška montáže 6-8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</si>
</sst>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40" zoomScaleSheetLayoutView="75" workbookViewId="0">
      <selection activeCell="B52" sqref="A52:XFD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86" t="s">
        <v>41</v>
      </c>
      <c r="C1" s="187"/>
      <c r="D1" s="187"/>
      <c r="E1" s="187"/>
      <c r="F1" s="187"/>
      <c r="G1" s="187"/>
      <c r="H1" s="187"/>
      <c r="I1" s="187"/>
      <c r="J1" s="188"/>
    </row>
    <row r="2" spans="1:15" ht="36" customHeight="1" x14ac:dyDescent="0.2">
      <c r="A2" s="2"/>
      <c r="B2" s="76" t="s">
        <v>22</v>
      </c>
      <c r="C2" s="77"/>
      <c r="D2" s="78" t="s">
        <v>43</v>
      </c>
      <c r="E2" s="195" t="s">
        <v>44</v>
      </c>
      <c r="F2" s="196"/>
      <c r="G2" s="196"/>
      <c r="H2" s="196"/>
      <c r="I2" s="196"/>
      <c r="J2" s="197"/>
      <c r="O2" s="1"/>
    </row>
    <row r="3" spans="1:15" ht="27" hidden="1" customHeight="1" x14ac:dyDescent="0.2">
      <c r="A3" s="2"/>
      <c r="B3" s="79"/>
      <c r="C3" s="77"/>
      <c r="D3" s="80"/>
      <c r="E3" s="198"/>
      <c r="F3" s="199"/>
      <c r="G3" s="199"/>
      <c r="H3" s="199"/>
      <c r="I3" s="199"/>
      <c r="J3" s="200"/>
    </row>
    <row r="4" spans="1:15" ht="23.25" customHeight="1" x14ac:dyDescent="0.2">
      <c r="A4" s="2"/>
      <c r="B4" s="81"/>
      <c r="C4" s="82"/>
      <c r="D4" s="83"/>
      <c r="E4" s="208"/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42</v>
      </c>
      <c r="D5" s="212"/>
      <c r="E5" s="213"/>
      <c r="F5" s="213"/>
      <c r="G5" s="21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2"/>
      <c r="E11" s="202"/>
      <c r="F11" s="202"/>
      <c r="G11" s="20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07"/>
      <c r="E12" s="207"/>
      <c r="F12" s="207"/>
      <c r="G12" s="207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1"/>
      <c r="F15" s="201"/>
      <c r="G15" s="203"/>
      <c r="H15" s="203"/>
      <c r="I15" s="203" t="s">
        <v>29</v>
      </c>
      <c r="J15" s="204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2"/>
      <c r="F16" s="193"/>
      <c r="G16" s="192"/>
      <c r="H16" s="193"/>
      <c r="I16" s="192">
        <f>SUMIF(F51:F60,A16,I51:I60)+SUMIF(F51:F60,"PSU",I51:I60)</f>
        <v>0</v>
      </c>
      <c r="J16" s="194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2"/>
      <c r="F17" s="193"/>
      <c r="G17" s="192"/>
      <c r="H17" s="193"/>
      <c r="I17" s="192">
        <f>SUMIF(F51:F60,A17,I51:I60)</f>
        <v>0</v>
      </c>
      <c r="J17" s="194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2"/>
      <c r="F18" s="193"/>
      <c r="G18" s="192"/>
      <c r="H18" s="193"/>
      <c r="I18" s="192">
        <f>SUMIF(F51:F60,A18,I51:I60)</f>
        <v>0</v>
      </c>
      <c r="J18" s="194"/>
    </row>
    <row r="19" spans="1:10" ht="23.25" customHeight="1" x14ac:dyDescent="0.2">
      <c r="A19" s="142" t="s">
        <v>73</v>
      </c>
      <c r="B19" s="38" t="s">
        <v>27</v>
      </c>
      <c r="C19" s="62"/>
      <c r="D19" s="63"/>
      <c r="E19" s="192"/>
      <c r="F19" s="193"/>
      <c r="G19" s="192"/>
      <c r="H19" s="193"/>
      <c r="I19" s="192">
        <f>SUMIF(F51:F60,A19,I51:I60)</f>
        <v>0</v>
      </c>
      <c r="J19" s="194"/>
    </row>
    <row r="20" spans="1:10" ht="23.25" customHeight="1" x14ac:dyDescent="0.2">
      <c r="A20" s="142" t="s">
        <v>74</v>
      </c>
      <c r="B20" s="38" t="s">
        <v>28</v>
      </c>
      <c r="C20" s="62"/>
      <c r="D20" s="63"/>
      <c r="E20" s="192"/>
      <c r="F20" s="193"/>
      <c r="G20" s="192"/>
      <c r="H20" s="193"/>
      <c r="I20" s="192">
        <f>SUMIF(F51:F60,A20,I51:I60)</f>
        <v>0</v>
      </c>
      <c r="J20" s="194"/>
    </row>
    <row r="21" spans="1:10" ht="23.25" customHeight="1" x14ac:dyDescent="0.2">
      <c r="A21" s="2"/>
      <c r="B21" s="48" t="s">
        <v>29</v>
      </c>
      <c r="C21" s="64"/>
      <c r="D21" s="65"/>
      <c r="E21" s="205"/>
      <c r="F21" s="206"/>
      <c r="G21" s="205"/>
      <c r="H21" s="206"/>
      <c r="I21" s="205">
        <f>SUM(I16:J20)</f>
        <v>0</v>
      </c>
      <c r="J21" s="22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21">
        <f>ZakladDPHSniVypocet</f>
        <v>0</v>
      </c>
      <c r="H23" s="222"/>
      <c r="I23" s="222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19">
        <f>I23*E23/100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21">
        <f>ZakladDPHZaklVypocet</f>
        <v>0</v>
      </c>
      <c r="H25" s="222"/>
      <c r="I25" s="222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189">
        <f>I25*E25/100</f>
        <v>0</v>
      </c>
      <c r="H26" s="190"/>
      <c r="I26" s="190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191">
        <f>CenaCelkemBezDPH-(ZakladDPHSni+ZakladDPHZakl)</f>
        <v>0</v>
      </c>
      <c r="H27" s="191"/>
      <c r="I27" s="191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25">
        <f>A27</f>
        <v>0</v>
      </c>
      <c r="H28" s="225"/>
      <c r="I28" s="22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24">
        <f>ZakladDPHSni+DPHSni+ZakladDPHZakl+DPHZakl+Zaokrouhleni</f>
        <v>0</v>
      </c>
      <c r="H29" s="224"/>
      <c r="I29" s="224"/>
      <c r="J29" s="123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45</v>
      </c>
      <c r="C39" s="234"/>
      <c r="D39" s="234"/>
      <c r="E39" s="234"/>
      <c r="F39" s="100">
        <f>'SO 101 101 R0 Pol'!AE240+'SO 101 VNON Pol'!AE57</f>
        <v>0</v>
      </c>
      <c r="G39" s="101">
        <f>'SO 101 101 R0 Pol'!AF240+'SO 101 VNON Pol'!AF57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235" t="s">
        <v>46</v>
      </c>
      <c r="D40" s="235"/>
      <c r="E40" s="235"/>
      <c r="F40" s="106"/>
      <c r="G40" s="107"/>
      <c r="H40" s="107"/>
      <c r="I40" s="108"/>
      <c r="J40" s="109"/>
    </row>
    <row r="41" spans="1:10" ht="25.5" customHeight="1" x14ac:dyDescent="0.2">
      <c r="A41" s="88">
        <v>2</v>
      </c>
      <c r="B41" s="105" t="s">
        <v>47</v>
      </c>
      <c r="C41" s="235" t="s">
        <v>48</v>
      </c>
      <c r="D41" s="235"/>
      <c r="E41" s="235"/>
      <c r="F41" s="106">
        <f>'SO 101 101 R0 Pol'!AE240+'SO 101 VNON Pol'!AE57</f>
        <v>0</v>
      </c>
      <c r="G41" s="107">
        <f>'SO 101 101 R0 Pol'!AF240+'SO 101 VNON Pol'!AF57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49</v>
      </c>
      <c r="C42" s="234" t="s">
        <v>48</v>
      </c>
      <c r="D42" s="234"/>
      <c r="E42" s="234"/>
      <c r="F42" s="111">
        <f>'SO 101 101 R0 Pol'!AE240</f>
        <v>0</v>
      </c>
      <c r="G42" s="102">
        <f>'SO 101 101 R0 Pol'!AF240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>
        <v>3</v>
      </c>
      <c r="B43" s="110" t="s">
        <v>50</v>
      </c>
      <c r="C43" s="234" t="s">
        <v>51</v>
      </c>
      <c r="D43" s="234"/>
      <c r="E43" s="234"/>
      <c r="F43" s="111">
        <f>'SO 101 VNON Pol'!AE57</f>
        <v>0</v>
      </c>
      <c r="G43" s="102">
        <f>'SO 101 VNON Pol'!AF57</f>
        <v>0</v>
      </c>
      <c r="H43" s="102"/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">
      <c r="A44" s="88"/>
      <c r="B44" s="230" t="s">
        <v>52</v>
      </c>
      <c r="C44" s="231"/>
      <c r="D44" s="231"/>
      <c r="E44" s="231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8" spans="1:10" ht="15.75" x14ac:dyDescent="0.25">
      <c r="B48" s="124" t="s">
        <v>54</v>
      </c>
    </row>
    <row r="50" spans="1:10" ht="25.5" customHeight="1" x14ac:dyDescent="0.2">
      <c r="A50" s="126"/>
      <c r="B50" s="129" t="s">
        <v>17</v>
      </c>
      <c r="C50" s="129" t="s">
        <v>5</v>
      </c>
      <c r="D50" s="130"/>
      <c r="E50" s="130"/>
      <c r="F50" s="131" t="s">
        <v>55</v>
      </c>
      <c r="G50" s="131"/>
      <c r="H50" s="131"/>
      <c r="I50" s="131" t="s">
        <v>29</v>
      </c>
      <c r="J50" s="131" t="s">
        <v>0</v>
      </c>
    </row>
    <row r="51" spans="1:10" ht="36.75" customHeight="1" x14ac:dyDescent="0.2">
      <c r="A51" s="127"/>
      <c r="B51" s="132" t="s">
        <v>56</v>
      </c>
      <c r="C51" s="232" t="s">
        <v>57</v>
      </c>
      <c r="D51" s="233"/>
      <c r="E51" s="233"/>
      <c r="F51" s="138" t="s">
        <v>24</v>
      </c>
      <c r="G51" s="139"/>
      <c r="H51" s="139"/>
      <c r="I51" s="139">
        <f>'SO 101 101 R0 Pol'!G8</f>
        <v>0</v>
      </c>
      <c r="J51" s="136" t="str">
        <f>IF(I61=0,"",I51/I61*100)</f>
        <v/>
      </c>
    </row>
    <row r="52" spans="1:10" ht="36.75" customHeight="1" x14ac:dyDescent="0.2">
      <c r="A52" s="127"/>
      <c r="B52" s="132" t="s">
        <v>58</v>
      </c>
      <c r="C52" s="232" t="s">
        <v>59</v>
      </c>
      <c r="D52" s="233"/>
      <c r="E52" s="233"/>
      <c r="F52" s="138" t="s">
        <v>24</v>
      </c>
      <c r="G52" s="139"/>
      <c r="H52" s="139"/>
      <c r="I52" s="139">
        <f>'SO 101 101 R0 Pol'!G104</f>
        <v>0</v>
      </c>
      <c r="J52" s="136" t="str">
        <f>IF(I61=0,"",I52/I61*100)</f>
        <v/>
      </c>
    </row>
    <row r="53" spans="1:10" ht="36.75" customHeight="1" x14ac:dyDescent="0.2">
      <c r="A53" s="127"/>
      <c r="B53" s="132" t="s">
        <v>60</v>
      </c>
      <c r="C53" s="232" t="s">
        <v>61</v>
      </c>
      <c r="D53" s="233"/>
      <c r="E53" s="233"/>
      <c r="F53" s="138" t="s">
        <v>24</v>
      </c>
      <c r="G53" s="139"/>
      <c r="H53" s="139"/>
      <c r="I53" s="139">
        <f>'SO 101 101 R0 Pol'!G148</f>
        <v>0</v>
      </c>
      <c r="J53" s="136" t="str">
        <f>IF(I61=0,"",I53/I61*100)</f>
        <v/>
      </c>
    </row>
    <row r="54" spans="1:10" ht="36.75" customHeight="1" x14ac:dyDescent="0.2">
      <c r="A54" s="127"/>
      <c r="B54" s="132" t="s">
        <v>62</v>
      </c>
      <c r="C54" s="232" t="s">
        <v>63</v>
      </c>
      <c r="D54" s="233"/>
      <c r="E54" s="233"/>
      <c r="F54" s="138" t="s">
        <v>24</v>
      </c>
      <c r="G54" s="139"/>
      <c r="H54" s="139"/>
      <c r="I54" s="139">
        <f>'SO 101 101 R0 Pol'!G192</f>
        <v>0</v>
      </c>
      <c r="J54" s="136" t="str">
        <f>IF(I61=0,"",I54/I61*100)</f>
        <v/>
      </c>
    </row>
    <row r="55" spans="1:10" ht="36.75" customHeight="1" x14ac:dyDescent="0.2">
      <c r="A55" s="127"/>
      <c r="B55" s="132" t="s">
        <v>64</v>
      </c>
      <c r="C55" s="232" t="s">
        <v>65</v>
      </c>
      <c r="D55" s="233"/>
      <c r="E55" s="233"/>
      <c r="F55" s="138" t="s">
        <v>24</v>
      </c>
      <c r="G55" s="139"/>
      <c r="H55" s="139"/>
      <c r="I55" s="139">
        <f>'SO 101 101 R0 Pol'!G198</f>
        <v>0</v>
      </c>
      <c r="J55" s="136" t="str">
        <f>IF(I61=0,"",I55/I61*100)</f>
        <v/>
      </c>
    </row>
    <row r="56" spans="1:10" ht="36.75" customHeight="1" x14ac:dyDescent="0.2">
      <c r="A56" s="127"/>
      <c r="B56" s="132" t="s">
        <v>66</v>
      </c>
      <c r="C56" s="232" t="s">
        <v>67</v>
      </c>
      <c r="D56" s="233"/>
      <c r="E56" s="233"/>
      <c r="F56" s="138" t="s">
        <v>26</v>
      </c>
      <c r="G56" s="139"/>
      <c r="H56" s="139"/>
      <c r="I56" s="139">
        <f>'SO 101 101 R0 Pol'!G202</f>
        <v>0</v>
      </c>
      <c r="J56" s="136" t="str">
        <f>IF(I61=0,"",I56/I61*100)</f>
        <v/>
      </c>
    </row>
    <row r="57" spans="1:10" ht="36.75" customHeight="1" x14ac:dyDescent="0.2">
      <c r="A57" s="127"/>
      <c r="B57" s="132" t="s">
        <v>68</v>
      </c>
      <c r="C57" s="232" t="s">
        <v>69</v>
      </c>
      <c r="D57" s="233"/>
      <c r="E57" s="233"/>
      <c r="F57" s="138" t="s">
        <v>26</v>
      </c>
      <c r="G57" s="139"/>
      <c r="H57" s="139"/>
      <c r="I57" s="139">
        <f>'SO 101 101 R0 Pol'!G228</f>
        <v>0</v>
      </c>
      <c r="J57" s="136" t="str">
        <f>IF(I61=0,"",I57/I61*100)</f>
        <v/>
      </c>
    </row>
    <row r="58" spans="1:10" ht="36.75" customHeight="1" x14ac:dyDescent="0.2">
      <c r="A58" s="127"/>
      <c r="B58" s="132" t="s">
        <v>70</v>
      </c>
      <c r="C58" s="232" t="s">
        <v>71</v>
      </c>
      <c r="D58" s="233"/>
      <c r="E58" s="233"/>
      <c r="F58" s="138" t="s">
        <v>72</v>
      </c>
      <c r="G58" s="139"/>
      <c r="H58" s="139"/>
      <c r="I58" s="139">
        <f>'SO 101 101 R0 Pol'!G233</f>
        <v>0</v>
      </c>
      <c r="J58" s="136" t="str">
        <f>IF(I61=0,"",I58/I61*100)</f>
        <v/>
      </c>
    </row>
    <row r="59" spans="1:10" ht="36.75" customHeight="1" x14ac:dyDescent="0.2">
      <c r="A59" s="127"/>
      <c r="B59" s="132" t="s">
        <v>73</v>
      </c>
      <c r="C59" s="232" t="s">
        <v>27</v>
      </c>
      <c r="D59" s="233"/>
      <c r="E59" s="233"/>
      <c r="F59" s="138" t="s">
        <v>73</v>
      </c>
      <c r="G59" s="139"/>
      <c r="H59" s="139"/>
      <c r="I59" s="139">
        <f>'SO 101 VNON Pol'!G8</f>
        <v>0</v>
      </c>
      <c r="J59" s="136" t="str">
        <f>IF(I61=0,"",I59/I61*100)</f>
        <v/>
      </c>
    </row>
    <row r="60" spans="1:10" ht="36.75" customHeight="1" x14ac:dyDescent="0.2">
      <c r="A60" s="127"/>
      <c r="B60" s="132" t="s">
        <v>74</v>
      </c>
      <c r="C60" s="232" t="s">
        <v>75</v>
      </c>
      <c r="D60" s="233"/>
      <c r="E60" s="233"/>
      <c r="F60" s="138" t="s">
        <v>74</v>
      </c>
      <c r="G60" s="139"/>
      <c r="H60" s="139"/>
      <c r="I60" s="139">
        <f>'SO 101 VNON Pol'!G28</f>
        <v>0</v>
      </c>
      <c r="J60" s="136" t="str">
        <f>IF(I61=0,"",I60/I61*100)</f>
        <v/>
      </c>
    </row>
    <row r="61" spans="1:10" ht="25.5" customHeight="1" x14ac:dyDescent="0.2">
      <c r="A61" s="128"/>
      <c r="B61" s="133" t="s">
        <v>1</v>
      </c>
      <c r="C61" s="134"/>
      <c r="D61" s="135"/>
      <c r="E61" s="135"/>
      <c r="F61" s="140"/>
      <c r="G61" s="141"/>
      <c r="H61" s="141"/>
      <c r="I61" s="141">
        <f>SUM(I51:I60)</f>
        <v>0</v>
      </c>
      <c r="J61" s="137">
        <f>SUM(J51:J60)</f>
        <v>0</v>
      </c>
    </row>
    <row r="62" spans="1:10" x14ac:dyDescent="0.2">
      <c r="F62" s="86"/>
      <c r="G62" s="86"/>
      <c r="H62" s="86"/>
      <c r="I62" s="86"/>
      <c r="J62" s="87"/>
    </row>
    <row r="63" spans="1:10" x14ac:dyDescent="0.2">
      <c r="F63" s="86"/>
      <c r="G63" s="86"/>
      <c r="H63" s="86"/>
      <c r="I63" s="86"/>
      <c r="J63" s="87"/>
    </row>
    <row r="64" spans="1:10" x14ac:dyDescent="0.2">
      <c r="F64" s="86"/>
      <c r="G64" s="86"/>
      <c r="H64" s="86"/>
      <c r="I64" s="86"/>
      <c r="J64" s="8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59:E59"/>
    <mergeCell ref="C60:E60"/>
    <mergeCell ref="C54:E54"/>
    <mergeCell ref="C55:E55"/>
    <mergeCell ref="C56:E56"/>
    <mergeCell ref="C57:E57"/>
    <mergeCell ref="C58:E58"/>
    <mergeCell ref="B44:E44"/>
    <mergeCell ref="C51:E51"/>
    <mergeCell ref="C52:E52"/>
    <mergeCell ref="C53:E53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58"/>
  <sheetViews>
    <sheetView tabSelected="1" workbookViewId="0">
      <pane ySplit="7" topLeftCell="A8" activePane="bottomLeft" state="frozen"/>
      <selection pane="bottomLeft" activeCell="C225" sqref="C225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76</v>
      </c>
      <c r="B1" s="240"/>
      <c r="C1" s="240"/>
      <c r="D1" s="240"/>
      <c r="E1" s="240"/>
      <c r="F1" s="240"/>
      <c r="G1" s="240"/>
      <c r="AG1" t="s">
        <v>77</v>
      </c>
    </row>
    <row r="2" spans="1:60" ht="24.95" customHeight="1" x14ac:dyDescent="0.2">
      <c r="A2" s="143" t="s">
        <v>7</v>
      </c>
      <c r="B2" s="49" t="s">
        <v>43</v>
      </c>
      <c r="C2" s="241" t="s">
        <v>44</v>
      </c>
      <c r="D2" s="242"/>
      <c r="E2" s="242"/>
      <c r="F2" s="242"/>
      <c r="G2" s="243"/>
      <c r="AG2" t="s">
        <v>78</v>
      </c>
    </row>
    <row r="3" spans="1:60" ht="24.95" customHeight="1" x14ac:dyDescent="0.2">
      <c r="A3" s="143" t="s">
        <v>8</v>
      </c>
      <c r="B3" s="49" t="s">
        <v>47</v>
      </c>
      <c r="C3" s="241" t="s">
        <v>48</v>
      </c>
      <c r="D3" s="242"/>
      <c r="E3" s="242"/>
      <c r="F3" s="242"/>
      <c r="G3" s="243"/>
      <c r="AC3" s="125" t="s">
        <v>79</v>
      </c>
      <c r="AG3" t="s">
        <v>80</v>
      </c>
    </row>
    <row r="4" spans="1:60" ht="24.95" customHeight="1" x14ac:dyDescent="0.2">
      <c r="A4" s="144" t="s">
        <v>9</v>
      </c>
      <c r="B4" s="145" t="s">
        <v>49</v>
      </c>
      <c r="C4" s="244" t="s">
        <v>48</v>
      </c>
      <c r="D4" s="245"/>
      <c r="E4" s="245"/>
      <c r="F4" s="245"/>
      <c r="G4" s="246"/>
      <c r="AG4" t="s">
        <v>81</v>
      </c>
    </row>
    <row r="5" spans="1:60" x14ac:dyDescent="0.2">
      <c r="D5" s="10"/>
    </row>
    <row r="6" spans="1:60" ht="38.25" x14ac:dyDescent="0.2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29</v>
      </c>
      <c r="H6" s="150" t="s">
        <v>30</v>
      </c>
      <c r="I6" s="150" t="s">
        <v>88</v>
      </c>
      <c r="J6" s="150" t="s">
        <v>31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  <c r="X6" s="150" t="s">
        <v>102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103</v>
      </c>
      <c r="B8" s="165" t="s">
        <v>56</v>
      </c>
      <c r="C8" s="179" t="s">
        <v>57</v>
      </c>
      <c r="D8" s="166"/>
      <c r="E8" s="167"/>
      <c r="F8" s="168"/>
      <c r="G8" s="168">
        <f>SUMIF(AG9:AG103,"&lt;&gt;NOR",G9:G103)</f>
        <v>0</v>
      </c>
      <c r="H8" s="168"/>
      <c r="I8" s="168">
        <f>SUM(I9:I103)</f>
        <v>0</v>
      </c>
      <c r="J8" s="168"/>
      <c r="K8" s="168">
        <f>SUM(K9:K103)</f>
        <v>0</v>
      </c>
      <c r="L8" s="168"/>
      <c r="M8" s="168">
        <f>SUM(M9:M103)</f>
        <v>0</v>
      </c>
      <c r="N8" s="168"/>
      <c r="O8" s="168">
        <f>SUM(O9:O103)</f>
        <v>0</v>
      </c>
      <c r="P8" s="168"/>
      <c r="Q8" s="168">
        <f>SUM(Q9:Q103)</f>
        <v>41.730000000000004</v>
      </c>
      <c r="R8" s="168"/>
      <c r="S8" s="168"/>
      <c r="T8" s="169"/>
      <c r="U8" s="163"/>
      <c r="V8" s="163">
        <f>SUM(V9:V103)</f>
        <v>51.510000000000005</v>
      </c>
      <c r="W8" s="163"/>
      <c r="X8" s="163"/>
      <c r="AG8" t="s">
        <v>104</v>
      </c>
    </row>
    <row r="9" spans="1:60" ht="22.5" outlineLevel="1" x14ac:dyDescent="0.2">
      <c r="A9" s="170">
        <v>1</v>
      </c>
      <c r="B9" s="171" t="s">
        <v>105</v>
      </c>
      <c r="C9" s="180" t="s">
        <v>106</v>
      </c>
      <c r="D9" s="172" t="s">
        <v>107</v>
      </c>
      <c r="E9" s="173">
        <v>8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0.13800000000000001</v>
      </c>
      <c r="Q9" s="175">
        <f>ROUND(E9*P9,2)</f>
        <v>1.1000000000000001</v>
      </c>
      <c r="R9" s="175" t="s">
        <v>108</v>
      </c>
      <c r="S9" s="175" t="s">
        <v>109</v>
      </c>
      <c r="T9" s="176" t="s">
        <v>109</v>
      </c>
      <c r="U9" s="160">
        <v>0.16</v>
      </c>
      <c r="V9" s="160">
        <f>ROUND(E9*U9,2)</f>
        <v>1.28</v>
      </c>
      <c r="W9" s="160"/>
      <c r="X9" s="160" t="s">
        <v>110</v>
      </c>
      <c r="Y9" s="151"/>
      <c r="Z9" s="151"/>
      <c r="AA9" s="151"/>
      <c r="AB9" s="151"/>
      <c r="AC9" s="151"/>
      <c r="AD9" s="151"/>
      <c r="AE9" s="151"/>
      <c r="AF9" s="151"/>
      <c r="AG9" s="151" t="s">
        <v>111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48" t="s">
        <v>112</v>
      </c>
      <c r="D10" s="249"/>
      <c r="E10" s="249"/>
      <c r="F10" s="249"/>
      <c r="G10" s="249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113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114</v>
      </c>
      <c r="D11" s="161"/>
      <c r="E11" s="162">
        <v>8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115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116</v>
      </c>
      <c r="D12" s="161"/>
      <c r="E12" s="162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115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50"/>
      <c r="D13" s="251"/>
      <c r="E13" s="251"/>
      <c r="F13" s="251"/>
      <c r="G13" s="251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117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0">
        <v>2</v>
      </c>
      <c r="B14" s="171" t="s">
        <v>118</v>
      </c>
      <c r="C14" s="180" t="s">
        <v>119</v>
      </c>
      <c r="D14" s="172" t="s">
        <v>107</v>
      </c>
      <c r="E14" s="173">
        <v>5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0.22500000000000001</v>
      </c>
      <c r="Q14" s="175">
        <f>ROUND(E14*P14,2)</f>
        <v>1.1299999999999999</v>
      </c>
      <c r="R14" s="175" t="s">
        <v>108</v>
      </c>
      <c r="S14" s="175" t="s">
        <v>109</v>
      </c>
      <c r="T14" s="176" t="s">
        <v>109</v>
      </c>
      <c r="U14" s="160">
        <v>0.14000000000000001</v>
      </c>
      <c r="V14" s="160">
        <f>ROUND(E14*U14,2)</f>
        <v>0.7</v>
      </c>
      <c r="W14" s="160"/>
      <c r="X14" s="160" t="s">
        <v>110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111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248" t="s">
        <v>112</v>
      </c>
      <c r="D15" s="249"/>
      <c r="E15" s="249"/>
      <c r="F15" s="249"/>
      <c r="G15" s="249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113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1" t="s">
        <v>120</v>
      </c>
      <c r="D16" s="161"/>
      <c r="E16" s="162">
        <v>5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115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1" t="s">
        <v>121</v>
      </c>
      <c r="D17" s="161"/>
      <c r="E17" s="162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115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50"/>
      <c r="D18" s="251"/>
      <c r="E18" s="251"/>
      <c r="F18" s="251"/>
      <c r="G18" s="25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117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70">
        <v>3</v>
      </c>
      <c r="B19" s="171" t="s">
        <v>122</v>
      </c>
      <c r="C19" s="180" t="s">
        <v>123</v>
      </c>
      <c r="D19" s="172" t="s">
        <v>107</v>
      </c>
      <c r="E19" s="173">
        <v>27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0.33</v>
      </c>
      <c r="Q19" s="175">
        <f>ROUND(E19*P19,2)</f>
        <v>8.91</v>
      </c>
      <c r="R19" s="175" t="s">
        <v>108</v>
      </c>
      <c r="S19" s="175" t="s">
        <v>109</v>
      </c>
      <c r="T19" s="176" t="s">
        <v>109</v>
      </c>
      <c r="U19" s="160">
        <v>0.3135</v>
      </c>
      <c r="V19" s="160">
        <f>ROUND(E19*U19,2)</f>
        <v>8.4600000000000009</v>
      </c>
      <c r="W19" s="160"/>
      <c r="X19" s="160" t="s">
        <v>110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111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1" t="s">
        <v>124</v>
      </c>
      <c r="D20" s="161"/>
      <c r="E20" s="162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115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1" t="s">
        <v>125</v>
      </c>
      <c r="D21" s="161"/>
      <c r="E21" s="162">
        <v>8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115</v>
      </c>
      <c r="AH21" s="151">
        <v>5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126</v>
      </c>
      <c r="D22" s="161"/>
      <c r="E22" s="162">
        <v>5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115</v>
      </c>
      <c r="AH22" s="151">
        <v>5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1" t="s">
        <v>127</v>
      </c>
      <c r="D23" s="161"/>
      <c r="E23" s="162">
        <v>14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115</v>
      </c>
      <c r="AH23" s="151">
        <v>5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50"/>
      <c r="D24" s="251"/>
      <c r="E24" s="251"/>
      <c r="F24" s="251"/>
      <c r="G24" s="251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117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70">
        <v>4</v>
      </c>
      <c r="B25" s="171" t="s">
        <v>128</v>
      </c>
      <c r="C25" s="180" t="s">
        <v>129</v>
      </c>
      <c r="D25" s="172" t="s">
        <v>107</v>
      </c>
      <c r="E25" s="173">
        <v>27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0.33</v>
      </c>
      <c r="Q25" s="175">
        <f>ROUND(E25*P25,2)</f>
        <v>8.91</v>
      </c>
      <c r="R25" s="175" t="s">
        <v>108</v>
      </c>
      <c r="S25" s="175" t="s">
        <v>109</v>
      </c>
      <c r="T25" s="176" t="s">
        <v>109</v>
      </c>
      <c r="U25" s="160">
        <v>0.52649999999999997</v>
      </c>
      <c r="V25" s="160">
        <f>ROUND(E25*U25,2)</f>
        <v>14.22</v>
      </c>
      <c r="W25" s="160"/>
      <c r="X25" s="160" t="s">
        <v>110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111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124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115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1" t="s">
        <v>125</v>
      </c>
      <c r="D27" s="161"/>
      <c r="E27" s="162">
        <v>8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115</v>
      </c>
      <c r="AH27" s="151">
        <v>5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1" t="s">
        <v>126</v>
      </c>
      <c r="D28" s="161"/>
      <c r="E28" s="162">
        <v>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51"/>
      <c r="Z28" s="151"/>
      <c r="AA28" s="151"/>
      <c r="AB28" s="151"/>
      <c r="AC28" s="151"/>
      <c r="AD28" s="151"/>
      <c r="AE28" s="151"/>
      <c r="AF28" s="151"/>
      <c r="AG28" s="151" t="s">
        <v>115</v>
      </c>
      <c r="AH28" s="151">
        <v>5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1" t="s">
        <v>127</v>
      </c>
      <c r="D29" s="161"/>
      <c r="E29" s="162">
        <v>14</v>
      </c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115</v>
      </c>
      <c r="AH29" s="151">
        <v>5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250"/>
      <c r="D30" s="251"/>
      <c r="E30" s="251"/>
      <c r="F30" s="251"/>
      <c r="G30" s="251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117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70">
        <v>5</v>
      </c>
      <c r="B31" s="171" t="s">
        <v>130</v>
      </c>
      <c r="C31" s="180" t="s">
        <v>131</v>
      </c>
      <c r="D31" s="172" t="s">
        <v>107</v>
      </c>
      <c r="E31" s="173">
        <v>14</v>
      </c>
      <c r="F31" s="174"/>
      <c r="G31" s="175">
        <f>ROUND(E31*F31,2)</f>
        <v>0</v>
      </c>
      <c r="H31" s="174"/>
      <c r="I31" s="175">
        <f>ROUND(E31*H31,2)</f>
        <v>0</v>
      </c>
      <c r="J31" s="174"/>
      <c r="K31" s="175">
        <f>ROUND(E31*J31,2)</f>
        <v>0</v>
      </c>
      <c r="L31" s="175">
        <v>21</v>
      </c>
      <c r="M31" s="175">
        <f>G31*(1+L31/100)</f>
        <v>0</v>
      </c>
      <c r="N31" s="175">
        <v>0</v>
      </c>
      <c r="O31" s="175">
        <f>ROUND(E31*N31,2)</f>
        <v>0</v>
      </c>
      <c r="P31" s="175">
        <v>0.33</v>
      </c>
      <c r="Q31" s="175">
        <f>ROUND(E31*P31,2)</f>
        <v>4.62</v>
      </c>
      <c r="R31" s="175" t="s">
        <v>108</v>
      </c>
      <c r="S31" s="175" t="s">
        <v>109</v>
      </c>
      <c r="T31" s="176" t="s">
        <v>109</v>
      </c>
      <c r="U31" s="160">
        <v>0.625</v>
      </c>
      <c r="V31" s="160">
        <f>ROUND(E31*U31,2)</f>
        <v>8.75</v>
      </c>
      <c r="W31" s="160"/>
      <c r="X31" s="160" t="s">
        <v>110</v>
      </c>
      <c r="Y31" s="151"/>
      <c r="Z31" s="151"/>
      <c r="AA31" s="151"/>
      <c r="AB31" s="151"/>
      <c r="AC31" s="151"/>
      <c r="AD31" s="151"/>
      <c r="AE31" s="151"/>
      <c r="AF31" s="151"/>
      <c r="AG31" s="151" t="s">
        <v>111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1" t="s">
        <v>132</v>
      </c>
      <c r="D32" s="161"/>
      <c r="E32" s="162">
        <v>14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115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1" t="s">
        <v>116</v>
      </c>
      <c r="D33" s="161"/>
      <c r="E33" s="162"/>
      <c r="F33" s="160"/>
      <c r="G33" s="1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115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50"/>
      <c r="D34" s="251"/>
      <c r="E34" s="251"/>
      <c r="F34" s="251"/>
      <c r="G34" s="251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117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0">
        <v>6</v>
      </c>
      <c r="B35" s="171" t="s">
        <v>133</v>
      </c>
      <c r="C35" s="180" t="s">
        <v>134</v>
      </c>
      <c r="D35" s="172" t="s">
        <v>107</v>
      </c>
      <c r="E35" s="173">
        <v>22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8.7999999999999995E-2</v>
      </c>
      <c r="Q35" s="175">
        <f>ROUND(E35*P35,2)</f>
        <v>1.94</v>
      </c>
      <c r="R35" s="175" t="s">
        <v>108</v>
      </c>
      <c r="S35" s="175" t="s">
        <v>109</v>
      </c>
      <c r="T35" s="176" t="s">
        <v>109</v>
      </c>
      <c r="U35" s="160">
        <v>7.1999999999999995E-2</v>
      </c>
      <c r="V35" s="160">
        <f>ROUND(E35*U35,2)</f>
        <v>1.58</v>
      </c>
      <c r="W35" s="160"/>
      <c r="X35" s="160" t="s">
        <v>110</v>
      </c>
      <c r="Y35" s="151"/>
      <c r="Z35" s="151"/>
      <c r="AA35" s="151"/>
      <c r="AB35" s="151"/>
      <c r="AC35" s="151"/>
      <c r="AD35" s="151"/>
      <c r="AE35" s="151"/>
      <c r="AF35" s="151"/>
      <c r="AG35" s="151" t="s">
        <v>111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8"/>
      <c r="B36" s="159"/>
      <c r="C36" s="248" t="s">
        <v>135</v>
      </c>
      <c r="D36" s="249"/>
      <c r="E36" s="249"/>
      <c r="F36" s="249"/>
      <c r="G36" s="249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113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77" t="str">
        <f>C36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136</v>
      </c>
      <c r="D37" s="161"/>
      <c r="E37" s="162">
        <v>22</v>
      </c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115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1" t="s">
        <v>116</v>
      </c>
      <c r="D38" s="161"/>
      <c r="E38" s="162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115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50"/>
      <c r="D39" s="251"/>
      <c r="E39" s="251"/>
      <c r="F39" s="251"/>
      <c r="G39" s="251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117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0">
        <v>7</v>
      </c>
      <c r="B40" s="171" t="s">
        <v>137</v>
      </c>
      <c r="C40" s="180" t="s">
        <v>138</v>
      </c>
      <c r="D40" s="172" t="s">
        <v>139</v>
      </c>
      <c r="E40" s="173">
        <v>56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0.27</v>
      </c>
      <c r="Q40" s="175">
        <f>ROUND(E40*P40,2)</f>
        <v>15.12</v>
      </c>
      <c r="R40" s="175" t="s">
        <v>108</v>
      </c>
      <c r="S40" s="175" t="s">
        <v>109</v>
      </c>
      <c r="T40" s="176" t="s">
        <v>109</v>
      </c>
      <c r="U40" s="160">
        <v>0.12</v>
      </c>
      <c r="V40" s="160">
        <f>ROUND(E40*U40,2)</f>
        <v>6.72</v>
      </c>
      <c r="W40" s="160"/>
      <c r="X40" s="160" t="s">
        <v>110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111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248" t="s">
        <v>140</v>
      </c>
      <c r="D41" s="249"/>
      <c r="E41" s="249"/>
      <c r="F41" s="249"/>
      <c r="G41" s="249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113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7" t="str">
        <f>C41</f>
        <v>s vybouráním lože, s přemístěním hmot na skládku na vzdálenost do 3 m nebo naložením na dopravní prostředek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1" t="s">
        <v>141</v>
      </c>
      <c r="D42" s="161"/>
      <c r="E42" s="162">
        <v>21</v>
      </c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115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1" t="s">
        <v>142</v>
      </c>
      <c r="D43" s="161"/>
      <c r="E43" s="162">
        <v>18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115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1" t="s">
        <v>143</v>
      </c>
      <c r="D44" s="161"/>
      <c r="E44" s="162">
        <v>4</v>
      </c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115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1" t="s">
        <v>144</v>
      </c>
      <c r="D45" s="161"/>
      <c r="E45" s="162">
        <v>13</v>
      </c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115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1" t="s">
        <v>121</v>
      </c>
      <c r="D46" s="161"/>
      <c r="E46" s="162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115</v>
      </c>
      <c r="AH46" s="151">
        <v>0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50"/>
      <c r="D47" s="251"/>
      <c r="E47" s="251"/>
      <c r="F47" s="251"/>
      <c r="G47" s="251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117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0">
        <v>8</v>
      </c>
      <c r="B48" s="171" t="s">
        <v>145</v>
      </c>
      <c r="C48" s="180" t="s">
        <v>373</v>
      </c>
      <c r="D48" s="172" t="s">
        <v>146</v>
      </c>
      <c r="E48" s="173">
        <v>18.350000000000001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 t="s">
        <v>147</v>
      </c>
      <c r="S48" s="175" t="s">
        <v>109</v>
      </c>
      <c r="T48" s="176" t="s">
        <v>109</v>
      </c>
      <c r="U48" s="160">
        <v>1.0999999999999999E-2</v>
      </c>
      <c r="V48" s="160">
        <f>ROUND(E48*U48,2)</f>
        <v>0.2</v>
      </c>
      <c r="W48" s="160"/>
      <c r="X48" s="160" t="s">
        <v>110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111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48" t="s">
        <v>148</v>
      </c>
      <c r="D49" s="249"/>
      <c r="E49" s="249"/>
      <c r="F49" s="249"/>
      <c r="G49" s="249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113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1" t="s">
        <v>149</v>
      </c>
      <c r="D50" s="161"/>
      <c r="E50" s="162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115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1" t="s">
        <v>150</v>
      </c>
      <c r="D51" s="161"/>
      <c r="E51" s="162">
        <v>14</v>
      </c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115</v>
      </c>
      <c r="AH51" s="151">
        <v>5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1" t="s">
        <v>151</v>
      </c>
      <c r="D52" s="161"/>
      <c r="E52" s="162">
        <v>-1.5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115</v>
      </c>
      <c r="AH52" s="151">
        <v>5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1" t="s">
        <v>152</v>
      </c>
      <c r="D53" s="161"/>
      <c r="E53" s="162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115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181" t="s">
        <v>153</v>
      </c>
      <c r="D54" s="161"/>
      <c r="E54" s="162">
        <v>8.5500000000000007</v>
      </c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115</v>
      </c>
      <c r="AH54" s="151">
        <v>5</v>
      </c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1" t="s">
        <v>154</v>
      </c>
      <c r="D55" s="161"/>
      <c r="E55" s="162">
        <v>-2.7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115</v>
      </c>
      <c r="AH55" s="151">
        <v>5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250"/>
      <c r="D56" s="251"/>
      <c r="E56" s="251"/>
      <c r="F56" s="251"/>
      <c r="G56" s="251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117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56.25" outlineLevel="1" x14ac:dyDescent="0.2">
      <c r="A57" s="170">
        <v>9</v>
      </c>
      <c r="B57" s="171" t="s">
        <v>155</v>
      </c>
      <c r="C57" s="180" t="s">
        <v>156</v>
      </c>
      <c r="D57" s="172" t="s">
        <v>146</v>
      </c>
      <c r="E57" s="173">
        <v>1.5</v>
      </c>
      <c r="F57" s="174"/>
      <c r="G57" s="175">
        <f>ROUND(E57*F57,2)</f>
        <v>0</v>
      </c>
      <c r="H57" s="174"/>
      <c r="I57" s="175">
        <f>ROUND(E57*H57,2)</f>
        <v>0</v>
      </c>
      <c r="J57" s="174"/>
      <c r="K57" s="175">
        <f>ROUND(E57*J57,2)</f>
        <v>0</v>
      </c>
      <c r="L57" s="175">
        <v>21</v>
      </c>
      <c r="M57" s="175">
        <f>G57*(1+L57/100)</f>
        <v>0</v>
      </c>
      <c r="N57" s="175">
        <v>0</v>
      </c>
      <c r="O57" s="175">
        <f>ROUND(E57*N57,2)</f>
        <v>0</v>
      </c>
      <c r="P57" s="175">
        <v>0</v>
      </c>
      <c r="Q57" s="175">
        <f>ROUND(E57*P57,2)</f>
        <v>0</v>
      </c>
      <c r="R57" s="175" t="s">
        <v>147</v>
      </c>
      <c r="S57" s="175" t="s">
        <v>109</v>
      </c>
      <c r="T57" s="176" t="s">
        <v>109</v>
      </c>
      <c r="U57" s="160">
        <v>4.2999999999999997E-2</v>
      </c>
      <c r="V57" s="160">
        <f>ROUND(E57*U57,2)</f>
        <v>0.06</v>
      </c>
      <c r="W57" s="160"/>
      <c r="X57" s="160" t="s">
        <v>110</v>
      </c>
      <c r="Y57" s="151"/>
      <c r="Z57" s="151"/>
      <c r="AA57" s="151"/>
      <c r="AB57" s="151"/>
      <c r="AC57" s="151"/>
      <c r="AD57" s="151"/>
      <c r="AE57" s="151"/>
      <c r="AF57" s="151"/>
      <c r="AG57" s="151" t="s">
        <v>111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248" t="s">
        <v>157</v>
      </c>
      <c r="D58" s="249"/>
      <c r="E58" s="249"/>
      <c r="F58" s="249"/>
      <c r="G58" s="249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113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1" t="s">
        <v>158</v>
      </c>
      <c r="D59" s="161"/>
      <c r="E59" s="162">
        <v>1.5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115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159</v>
      </c>
      <c r="D60" s="161"/>
      <c r="E60" s="162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115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250"/>
      <c r="D61" s="251"/>
      <c r="E61" s="251"/>
      <c r="F61" s="251"/>
      <c r="G61" s="251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117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70">
        <v>10</v>
      </c>
      <c r="B62" s="171" t="s">
        <v>160</v>
      </c>
      <c r="C62" s="180" t="s">
        <v>161</v>
      </c>
      <c r="D62" s="172" t="s">
        <v>146</v>
      </c>
      <c r="E62" s="173">
        <v>18.350000000000001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 t="s">
        <v>147</v>
      </c>
      <c r="S62" s="175" t="s">
        <v>109</v>
      </c>
      <c r="T62" s="176" t="s">
        <v>109</v>
      </c>
      <c r="U62" s="160">
        <v>8.9999999999999993E-3</v>
      </c>
      <c r="V62" s="160">
        <f>ROUND(E62*U62,2)</f>
        <v>0.17</v>
      </c>
      <c r="W62" s="160"/>
      <c r="X62" s="160" t="s">
        <v>110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111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1" t="s">
        <v>162</v>
      </c>
      <c r="D63" s="161"/>
      <c r="E63" s="162">
        <v>18.350000000000001</v>
      </c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115</v>
      </c>
      <c r="AH63" s="151">
        <v>5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250"/>
      <c r="D64" s="251"/>
      <c r="E64" s="251"/>
      <c r="F64" s="251"/>
      <c r="G64" s="251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117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70">
        <v>11</v>
      </c>
      <c r="B65" s="171" t="s">
        <v>163</v>
      </c>
      <c r="C65" s="180" t="s">
        <v>164</v>
      </c>
      <c r="D65" s="172" t="s">
        <v>146</v>
      </c>
      <c r="E65" s="173">
        <v>4.5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21</v>
      </c>
      <c r="M65" s="175">
        <f>G65*(1+L65/100)</f>
        <v>0</v>
      </c>
      <c r="N65" s="175">
        <v>0</v>
      </c>
      <c r="O65" s="175">
        <f>ROUND(E65*N65,2)</f>
        <v>0</v>
      </c>
      <c r="P65" s="175">
        <v>0</v>
      </c>
      <c r="Q65" s="175">
        <f>ROUND(E65*P65,2)</f>
        <v>0</v>
      </c>
      <c r="R65" s="175" t="s">
        <v>147</v>
      </c>
      <c r="S65" s="175" t="s">
        <v>109</v>
      </c>
      <c r="T65" s="176" t="s">
        <v>109</v>
      </c>
      <c r="U65" s="160">
        <v>0.20200000000000001</v>
      </c>
      <c r="V65" s="160">
        <f>ROUND(E65*U65,2)</f>
        <v>0.91</v>
      </c>
      <c r="W65" s="160"/>
      <c r="X65" s="160" t="s">
        <v>110</v>
      </c>
      <c r="Y65" s="151"/>
      <c r="Z65" s="151"/>
      <c r="AA65" s="151"/>
      <c r="AB65" s="151"/>
      <c r="AC65" s="151"/>
      <c r="AD65" s="151"/>
      <c r="AE65" s="151"/>
      <c r="AF65" s="151"/>
      <c r="AG65" s="151" t="s">
        <v>111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248" t="s">
        <v>165</v>
      </c>
      <c r="D66" s="249"/>
      <c r="E66" s="249"/>
      <c r="F66" s="249"/>
      <c r="G66" s="249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113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254" t="s">
        <v>166</v>
      </c>
      <c r="D67" s="255"/>
      <c r="E67" s="255"/>
      <c r="F67" s="255"/>
      <c r="G67" s="255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51"/>
      <c r="Z67" s="151"/>
      <c r="AA67" s="151"/>
      <c r="AB67" s="151"/>
      <c r="AC67" s="151"/>
      <c r="AD67" s="151"/>
      <c r="AE67" s="151"/>
      <c r="AF67" s="151"/>
      <c r="AG67" s="151" t="s">
        <v>167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1" t="s">
        <v>168</v>
      </c>
      <c r="D68" s="161"/>
      <c r="E68" s="162">
        <v>4.5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115</v>
      </c>
      <c r="AH68" s="151">
        <v>5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50"/>
      <c r="D69" s="251"/>
      <c r="E69" s="251"/>
      <c r="F69" s="251"/>
      <c r="G69" s="251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117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0">
        <v>12</v>
      </c>
      <c r="B70" s="171" t="s">
        <v>169</v>
      </c>
      <c r="C70" s="180" t="s">
        <v>170</v>
      </c>
      <c r="D70" s="172" t="s">
        <v>146</v>
      </c>
      <c r="E70" s="173">
        <v>18.350000000000001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0</v>
      </c>
      <c r="O70" s="175">
        <f>ROUND(E70*N70,2)</f>
        <v>0</v>
      </c>
      <c r="P70" s="175">
        <v>0</v>
      </c>
      <c r="Q70" s="175">
        <f>ROUND(E70*P70,2)</f>
        <v>0</v>
      </c>
      <c r="R70" s="175" t="s">
        <v>147</v>
      </c>
      <c r="S70" s="175" t="s">
        <v>109</v>
      </c>
      <c r="T70" s="176" t="s">
        <v>109</v>
      </c>
      <c r="U70" s="160">
        <v>0</v>
      </c>
      <c r="V70" s="160">
        <f>ROUND(E70*U70,2)</f>
        <v>0</v>
      </c>
      <c r="W70" s="160"/>
      <c r="X70" s="160" t="s">
        <v>110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111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1" t="s">
        <v>162</v>
      </c>
      <c r="D71" s="161"/>
      <c r="E71" s="162">
        <v>18.350000000000001</v>
      </c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115</v>
      </c>
      <c r="AH71" s="151">
        <v>5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250"/>
      <c r="D72" s="251"/>
      <c r="E72" s="251"/>
      <c r="F72" s="251"/>
      <c r="G72" s="251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117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0">
        <v>13</v>
      </c>
      <c r="B73" s="171" t="s">
        <v>171</v>
      </c>
      <c r="C73" s="180" t="s">
        <v>374</v>
      </c>
      <c r="D73" s="172" t="s">
        <v>146</v>
      </c>
      <c r="E73" s="173">
        <v>14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0</v>
      </c>
      <c r="O73" s="175">
        <f>ROUND(E73*N73,2)</f>
        <v>0</v>
      </c>
      <c r="P73" s="175">
        <v>0</v>
      </c>
      <c r="Q73" s="175">
        <f>ROUND(E73*P73,2)</f>
        <v>0</v>
      </c>
      <c r="R73" s="175"/>
      <c r="S73" s="175" t="s">
        <v>109</v>
      </c>
      <c r="T73" s="176" t="s">
        <v>109</v>
      </c>
      <c r="U73" s="160">
        <v>0.42199999999999999</v>
      </c>
      <c r="V73" s="160">
        <f>ROUND(E73*U73,2)</f>
        <v>5.91</v>
      </c>
      <c r="W73" s="160"/>
      <c r="X73" s="160" t="s">
        <v>110</v>
      </c>
      <c r="Y73" s="151"/>
      <c r="Z73" s="151"/>
      <c r="AA73" s="151"/>
      <c r="AB73" s="151"/>
      <c r="AC73" s="151"/>
      <c r="AD73" s="151"/>
      <c r="AE73" s="151"/>
      <c r="AF73" s="151"/>
      <c r="AG73" s="151" t="s">
        <v>111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8"/>
      <c r="B74" s="159"/>
      <c r="C74" s="181" t="s">
        <v>172</v>
      </c>
      <c r="D74" s="161"/>
      <c r="E74" s="162">
        <v>14</v>
      </c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60"/>
      <c r="W74" s="160"/>
      <c r="X74" s="160"/>
      <c r="Y74" s="151"/>
      <c r="Z74" s="151"/>
      <c r="AA74" s="151"/>
      <c r="AB74" s="151"/>
      <c r="AC74" s="151"/>
      <c r="AD74" s="151"/>
      <c r="AE74" s="151"/>
      <c r="AF74" s="151"/>
      <c r="AG74" s="151" t="s">
        <v>115</v>
      </c>
      <c r="AH74" s="151">
        <v>0</v>
      </c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1" t="s">
        <v>159</v>
      </c>
      <c r="D75" s="161"/>
      <c r="E75" s="162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115</v>
      </c>
      <c r="AH75" s="151">
        <v>0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250"/>
      <c r="D76" s="251"/>
      <c r="E76" s="251"/>
      <c r="F76" s="251"/>
      <c r="G76" s="251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117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0">
        <v>14</v>
      </c>
      <c r="B77" s="171" t="s">
        <v>173</v>
      </c>
      <c r="C77" s="180" t="s">
        <v>375</v>
      </c>
      <c r="D77" s="172" t="s">
        <v>146</v>
      </c>
      <c r="E77" s="173">
        <v>14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0</v>
      </c>
      <c r="O77" s="175">
        <f>ROUND(E77*N77,2)</f>
        <v>0</v>
      </c>
      <c r="P77" s="175">
        <v>0</v>
      </c>
      <c r="Q77" s="175">
        <f>ROUND(E77*P77,2)</f>
        <v>0</v>
      </c>
      <c r="R77" s="175"/>
      <c r="S77" s="175" t="s">
        <v>109</v>
      </c>
      <c r="T77" s="176" t="s">
        <v>109</v>
      </c>
      <c r="U77" s="160">
        <v>8.7999999999999995E-2</v>
      </c>
      <c r="V77" s="160">
        <f>ROUND(E77*U77,2)</f>
        <v>1.23</v>
      </c>
      <c r="W77" s="160"/>
      <c r="X77" s="160" t="s">
        <v>110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111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1" t="s">
        <v>150</v>
      </c>
      <c r="D78" s="161"/>
      <c r="E78" s="162">
        <v>14</v>
      </c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115</v>
      </c>
      <c r="AH78" s="151">
        <v>5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250"/>
      <c r="D79" s="251"/>
      <c r="E79" s="251"/>
      <c r="F79" s="251"/>
      <c r="G79" s="251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117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0">
        <v>15</v>
      </c>
      <c r="B80" s="171" t="s">
        <v>174</v>
      </c>
      <c r="C80" s="180" t="s">
        <v>376</v>
      </c>
      <c r="D80" s="172" t="s">
        <v>107</v>
      </c>
      <c r="E80" s="173">
        <v>73.316249999999997</v>
      </c>
      <c r="F80" s="174"/>
      <c r="G80" s="175">
        <f>ROUND(E80*F80,2)</f>
        <v>0</v>
      </c>
      <c r="H80" s="174"/>
      <c r="I80" s="175">
        <f>ROUND(E80*H80,2)</f>
        <v>0</v>
      </c>
      <c r="J80" s="174"/>
      <c r="K80" s="175">
        <f>ROUND(E80*J80,2)</f>
        <v>0</v>
      </c>
      <c r="L80" s="175">
        <v>21</v>
      </c>
      <c r="M80" s="175">
        <f>G80*(1+L80/100)</f>
        <v>0</v>
      </c>
      <c r="N80" s="175">
        <v>0</v>
      </c>
      <c r="O80" s="175">
        <f>ROUND(E80*N80,2)</f>
        <v>0</v>
      </c>
      <c r="P80" s="175">
        <v>0</v>
      </c>
      <c r="Q80" s="175">
        <f>ROUND(E80*P80,2)</f>
        <v>0</v>
      </c>
      <c r="R80" s="175"/>
      <c r="S80" s="175" t="s">
        <v>109</v>
      </c>
      <c r="T80" s="176" t="s">
        <v>109</v>
      </c>
      <c r="U80" s="160">
        <v>1.7999999999999999E-2</v>
      </c>
      <c r="V80" s="160">
        <f>ROUND(E80*U80,2)</f>
        <v>1.32</v>
      </c>
      <c r="W80" s="160"/>
      <c r="X80" s="160" t="s">
        <v>110</v>
      </c>
      <c r="Y80" s="151"/>
      <c r="Z80" s="151"/>
      <c r="AA80" s="151"/>
      <c r="AB80" s="151"/>
      <c r="AC80" s="151"/>
      <c r="AD80" s="151"/>
      <c r="AE80" s="151"/>
      <c r="AF80" s="151"/>
      <c r="AG80" s="151" t="s">
        <v>111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181" t="s">
        <v>175</v>
      </c>
      <c r="D81" s="161"/>
      <c r="E81" s="162">
        <v>72.765000000000001</v>
      </c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115</v>
      </c>
      <c r="AH81" s="151">
        <v>5</v>
      </c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8"/>
      <c r="B82" s="159"/>
      <c r="C82" s="181" t="s">
        <v>176</v>
      </c>
      <c r="D82" s="161"/>
      <c r="E82" s="162">
        <v>0.55125000000000002</v>
      </c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60"/>
      <c r="W82" s="160"/>
      <c r="X82" s="160"/>
      <c r="Y82" s="151"/>
      <c r="Z82" s="151"/>
      <c r="AA82" s="151"/>
      <c r="AB82" s="151"/>
      <c r="AC82" s="151"/>
      <c r="AD82" s="151"/>
      <c r="AE82" s="151"/>
      <c r="AF82" s="151"/>
      <c r="AG82" s="151" t="s">
        <v>115</v>
      </c>
      <c r="AH82" s="151">
        <v>5</v>
      </c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250"/>
      <c r="D83" s="251"/>
      <c r="E83" s="251"/>
      <c r="F83" s="251"/>
      <c r="G83" s="251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117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ht="22.5" outlineLevel="1" x14ac:dyDescent="0.2">
      <c r="A84" s="170">
        <v>16</v>
      </c>
      <c r="B84" s="171" t="s">
        <v>177</v>
      </c>
      <c r="C84" s="180" t="s">
        <v>178</v>
      </c>
      <c r="D84" s="172" t="s">
        <v>146</v>
      </c>
      <c r="E84" s="173">
        <v>8.5500000000000007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21</v>
      </c>
      <c r="M84" s="175">
        <f>G84*(1+L84/100)</f>
        <v>0</v>
      </c>
      <c r="N84" s="175">
        <v>0</v>
      </c>
      <c r="O84" s="175">
        <f>ROUND(E84*N84,2)</f>
        <v>0</v>
      </c>
      <c r="P84" s="175">
        <v>0</v>
      </c>
      <c r="Q84" s="175">
        <f>ROUND(E84*P84,2)</f>
        <v>0</v>
      </c>
      <c r="R84" s="175" t="s">
        <v>179</v>
      </c>
      <c r="S84" s="175" t="s">
        <v>109</v>
      </c>
      <c r="T84" s="176" t="s">
        <v>109</v>
      </c>
      <c r="U84" s="160">
        <v>0</v>
      </c>
      <c r="V84" s="160">
        <f>ROUND(E84*U84,2)</f>
        <v>0</v>
      </c>
      <c r="W84" s="160"/>
      <c r="X84" s="160" t="s">
        <v>180</v>
      </c>
      <c r="Y84" s="151"/>
      <c r="Z84" s="151"/>
      <c r="AA84" s="151"/>
      <c r="AB84" s="151"/>
      <c r="AC84" s="151"/>
      <c r="AD84" s="151"/>
      <c r="AE84" s="151"/>
      <c r="AF84" s="151"/>
      <c r="AG84" s="151" t="s">
        <v>181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248" t="s">
        <v>182</v>
      </c>
      <c r="D85" s="249"/>
      <c r="E85" s="249"/>
      <c r="F85" s="249"/>
      <c r="G85" s="249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113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77" t="str">
        <f>C85</f>
        <v>popř. lesní půdy s naložením, vodorovným přemístěním a složením na hromady nebo se zpětným přemístěním a rozprostřením.</v>
      </c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1" t="s">
        <v>183</v>
      </c>
      <c r="D86" s="161"/>
      <c r="E86" s="162">
        <v>8.5500000000000007</v>
      </c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115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1" t="s">
        <v>159</v>
      </c>
      <c r="D87" s="161"/>
      <c r="E87" s="162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115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58"/>
      <c r="B88" s="159"/>
      <c r="C88" s="250"/>
      <c r="D88" s="251"/>
      <c r="E88" s="251"/>
      <c r="F88" s="251"/>
      <c r="G88" s="251"/>
      <c r="H88" s="160"/>
      <c r="I88" s="160"/>
      <c r="J88" s="160"/>
      <c r="K88" s="160"/>
      <c r="L88" s="160"/>
      <c r="M88" s="160"/>
      <c r="N88" s="160"/>
      <c r="O88" s="160"/>
      <c r="P88" s="160"/>
      <c r="Q88" s="160"/>
      <c r="R88" s="160"/>
      <c r="S88" s="160"/>
      <c r="T88" s="160"/>
      <c r="U88" s="160"/>
      <c r="V88" s="160"/>
      <c r="W88" s="160"/>
      <c r="X88" s="160"/>
      <c r="Y88" s="151"/>
      <c r="Z88" s="151"/>
      <c r="AA88" s="151"/>
      <c r="AB88" s="151"/>
      <c r="AC88" s="151"/>
      <c r="AD88" s="151"/>
      <c r="AE88" s="151"/>
      <c r="AF88" s="151"/>
      <c r="AG88" s="151" t="s">
        <v>117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70">
        <v>17</v>
      </c>
      <c r="B89" s="171" t="s">
        <v>184</v>
      </c>
      <c r="C89" s="180" t="s">
        <v>185</v>
      </c>
      <c r="D89" s="172" t="s">
        <v>146</v>
      </c>
      <c r="E89" s="173">
        <v>4.5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6.3000000000000003E-4</v>
      </c>
      <c r="O89" s="175">
        <f>ROUND(E89*N89,2)</f>
        <v>0</v>
      </c>
      <c r="P89" s="175">
        <v>0</v>
      </c>
      <c r="Q89" s="175">
        <f>ROUND(E89*P89,2)</f>
        <v>0</v>
      </c>
      <c r="R89" s="175" t="s">
        <v>179</v>
      </c>
      <c r="S89" s="175" t="s">
        <v>109</v>
      </c>
      <c r="T89" s="176" t="s">
        <v>109</v>
      </c>
      <c r="U89" s="160">
        <v>0</v>
      </c>
      <c r="V89" s="160">
        <f>ROUND(E89*U89,2)</f>
        <v>0</v>
      </c>
      <c r="W89" s="160"/>
      <c r="X89" s="160" t="s">
        <v>180</v>
      </c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252" t="s">
        <v>186</v>
      </c>
      <c r="D90" s="253"/>
      <c r="E90" s="253"/>
      <c r="F90" s="253"/>
      <c r="G90" s="253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167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1" t="s">
        <v>187</v>
      </c>
      <c r="D91" s="161"/>
      <c r="E91" s="162">
        <v>4.5</v>
      </c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115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1" t="s">
        <v>159</v>
      </c>
      <c r="D92" s="161"/>
      <c r="E92" s="162"/>
      <c r="F92" s="160"/>
      <c r="G92" s="160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115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250"/>
      <c r="D93" s="251"/>
      <c r="E93" s="251"/>
      <c r="F93" s="251"/>
      <c r="G93" s="251"/>
      <c r="H93" s="160"/>
      <c r="I93" s="160"/>
      <c r="J93" s="160"/>
      <c r="K93" s="160"/>
      <c r="L93" s="160"/>
      <c r="M93" s="160"/>
      <c r="N93" s="160"/>
      <c r="O93" s="160"/>
      <c r="P93" s="160"/>
      <c r="Q93" s="160"/>
      <c r="R93" s="160"/>
      <c r="S93" s="160"/>
      <c r="T93" s="160"/>
      <c r="U93" s="160"/>
      <c r="V93" s="160"/>
      <c r="W93" s="160"/>
      <c r="X93" s="160"/>
      <c r="Y93" s="151"/>
      <c r="Z93" s="151"/>
      <c r="AA93" s="151"/>
      <c r="AB93" s="151"/>
      <c r="AC93" s="151"/>
      <c r="AD93" s="151"/>
      <c r="AE93" s="151"/>
      <c r="AF93" s="151"/>
      <c r="AG93" s="151" t="s">
        <v>117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0">
        <v>18</v>
      </c>
      <c r="B94" s="171" t="s">
        <v>188</v>
      </c>
      <c r="C94" s="180" t="s">
        <v>189</v>
      </c>
      <c r="D94" s="172" t="s">
        <v>107</v>
      </c>
      <c r="E94" s="173">
        <v>18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21</v>
      </c>
      <c r="M94" s="175">
        <f>G94*(1+L94/100)</f>
        <v>0</v>
      </c>
      <c r="N94" s="175">
        <v>3.0000000000000001E-5</v>
      </c>
      <c r="O94" s="175">
        <f>ROUND(E94*N94,2)</f>
        <v>0</v>
      </c>
      <c r="P94" s="175">
        <v>0</v>
      </c>
      <c r="Q94" s="175">
        <f>ROUND(E94*P94,2)</f>
        <v>0</v>
      </c>
      <c r="R94" s="175" t="s">
        <v>179</v>
      </c>
      <c r="S94" s="175" t="s">
        <v>109</v>
      </c>
      <c r="T94" s="176" t="s">
        <v>109</v>
      </c>
      <c r="U94" s="160">
        <v>0</v>
      </c>
      <c r="V94" s="160">
        <f>ROUND(E94*U94,2)</f>
        <v>0</v>
      </c>
      <c r="W94" s="160"/>
      <c r="X94" s="160" t="s">
        <v>180</v>
      </c>
      <c r="Y94" s="151"/>
      <c r="Z94" s="151"/>
      <c r="AA94" s="151"/>
      <c r="AB94" s="151"/>
      <c r="AC94" s="151"/>
      <c r="AD94" s="151"/>
      <c r="AE94" s="151"/>
      <c r="AF94" s="151"/>
      <c r="AG94" s="151" t="s">
        <v>181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58"/>
      <c r="B95" s="159"/>
      <c r="C95" s="248" t="s">
        <v>190</v>
      </c>
      <c r="D95" s="249"/>
      <c r="E95" s="249"/>
      <c r="F95" s="249"/>
      <c r="G95" s="249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113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77" t="str">
        <f>C95</f>
        <v>vč. urovnání ornice, naložení na skládce, vodorovným přemístěním ornice na místo rozprostření, založení trávníku osetím a dodávky travního semene.</v>
      </c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254" t="s">
        <v>191</v>
      </c>
      <c r="D96" s="255"/>
      <c r="E96" s="255"/>
      <c r="F96" s="255"/>
      <c r="G96" s="255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167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2.5" outlineLevel="1" x14ac:dyDescent="0.2">
      <c r="A97" s="158"/>
      <c r="B97" s="159"/>
      <c r="C97" s="181" t="s">
        <v>192</v>
      </c>
      <c r="D97" s="161"/>
      <c r="E97" s="162">
        <v>18</v>
      </c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115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1" t="s">
        <v>159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115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250"/>
      <c r="D99" s="251"/>
      <c r="E99" s="251"/>
      <c r="F99" s="251"/>
      <c r="G99" s="251"/>
      <c r="H99" s="160"/>
      <c r="I99" s="160"/>
      <c r="J99" s="160"/>
      <c r="K99" s="160"/>
      <c r="L99" s="160"/>
      <c r="M99" s="160"/>
      <c r="N99" s="160"/>
      <c r="O99" s="160"/>
      <c r="P99" s="160"/>
      <c r="Q99" s="160"/>
      <c r="R99" s="160"/>
      <c r="S99" s="160"/>
      <c r="T99" s="160"/>
      <c r="U99" s="160"/>
      <c r="V99" s="160"/>
      <c r="W99" s="160"/>
      <c r="X99" s="160"/>
      <c r="Y99" s="151"/>
      <c r="Z99" s="151"/>
      <c r="AA99" s="151"/>
      <c r="AB99" s="151"/>
      <c r="AC99" s="151"/>
      <c r="AD99" s="151"/>
      <c r="AE99" s="151"/>
      <c r="AF99" s="151"/>
      <c r="AG99" s="151" t="s">
        <v>117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0">
        <v>19</v>
      </c>
      <c r="B100" s="171" t="s">
        <v>193</v>
      </c>
      <c r="C100" s="180" t="s">
        <v>194</v>
      </c>
      <c r="D100" s="172" t="s">
        <v>107</v>
      </c>
      <c r="E100" s="173">
        <v>18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1.1E-4</v>
      </c>
      <c r="O100" s="175">
        <f>ROUND(E100*N100,2)</f>
        <v>0</v>
      </c>
      <c r="P100" s="175">
        <v>0</v>
      </c>
      <c r="Q100" s="175">
        <f>ROUND(E100*P100,2)</f>
        <v>0</v>
      </c>
      <c r="R100" s="175" t="s">
        <v>179</v>
      </c>
      <c r="S100" s="175" t="s">
        <v>109</v>
      </c>
      <c r="T100" s="176" t="s">
        <v>109</v>
      </c>
      <c r="U100" s="160">
        <v>0</v>
      </c>
      <c r="V100" s="160">
        <f>ROUND(E100*U100,2)</f>
        <v>0</v>
      </c>
      <c r="W100" s="160"/>
      <c r="X100" s="160" t="s">
        <v>180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252" t="s">
        <v>191</v>
      </c>
      <c r="D101" s="253"/>
      <c r="E101" s="253"/>
      <c r="F101" s="253"/>
      <c r="G101" s="253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167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1" t="s">
        <v>195</v>
      </c>
      <c r="D102" s="161"/>
      <c r="E102" s="162">
        <v>18</v>
      </c>
      <c r="F102" s="160"/>
      <c r="G102" s="160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115</v>
      </c>
      <c r="AH102" s="151">
        <v>5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250"/>
      <c r="D103" s="251"/>
      <c r="E103" s="251"/>
      <c r="F103" s="251"/>
      <c r="G103" s="251"/>
      <c r="H103" s="160"/>
      <c r="I103" s="160"/>
      <c r="J103" s="160"/>
      <c r="K103" s="160"/>
      <c r="L103" s="160"/>
      <c r="M103" s="160"/>
      <c r="N103" s="160"/>
      <c r="O103" s="160"/>
      <c r="P103" s="160"/>
      <c r="Q103" s="160"/>
      <c r="R103" s="160"/>
      <c r="S103" s="160"/>
      <c r="T103" s="160"/>
      <c r="U103" s="160"/>
      <c r="V103" s="160"/>
      <c r="W103" s="160"/>
      <c r="X103" s="160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117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x14ac:dyDescent="0.2">
      <c r="A104" s="164" t="s">
        <v>103</v>
      </c>
      <c r="B104" s="165" t="s">
        <v>58</v>
      </c>
      <c r="C104" s="179" t="s">
        <v>59</v>
      </c>
      <c r="D104" s="166"/>
      <c r="E104" s="167"/>
      <c r="F104" s="168"/>
      <c r="G104" s="168">
        <f>SUMIF(AG105:AG147,"&lt;&gt;NOR",G105:G147)</f>
        <v>0</v>
      </c>
      <c r="H104" s="168"/>
      <c r="I104" s="168">
        <f>SUM(I105:I147)</f>
        <v>0</v>
      </c>
      <c r="J104" s="168"/>
      <c r="K104" s="168">
        <f>SUM(K105:K147)</f>
        <v>0</v>
      </c>
      <c r="L104" s="168"/>
      <c r="M104" s="168">
        <f>SUM(M105:M147)</f>
        <v>0</v>
      </c>
      <c r="N104" s="168"/>
      <c r="O104" s="168">
        <f>SUM(O105:O147)</f>
        <v>62.819999999999993</v>
      </c>
      <c r="P104" s="168"/>
      <c r="Q104" s="168">
        <f>SUM(Q105:Q147)</f>
        <v>0</v>
      </c>
      <c r="R104" s="168"/>
      <c r="S104" s="168"/>
      <c r="T104" s="169"/>
      <c r="U104" s="163"/>
      <c r="V104" s="163">
        <f>SUM(V105:V147)</f>
        <v>34.770000000000003</v>
      </c>
      <c r="W104" s="163"/>
      <c r="X104" s="163"/>
      <c r="AG104" t="s">
        <v>104</v>
      </c>
    </row>
    <row r="105" spans="1:60" ht="22.5" outlineLevel="1" x14ac:dyDescent="0.2">
      <c r="A105" s="170">
        <v>20</v>
      </c>
      <c r="B105" s="171" t="s">
        <v>196</v>
      </c>
      <c r="C105" s="180" t="s">
        <v>197</v>
      </c>
      <c r="D105" s="172" t="s">
        <v>107</v>
      </c>
      <c r="E105" s="173">
        <v>69.3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21</v>
      </c>
      <c r="M105" s="175">
        <f>G105*(1+L105/100)</f>
        <v>0</v>
      </c>
      <c r="N105" s="175">
        <v>0.28799999999999998</v>
      </c>
      <c r="O105" s="175">
        <f>ROUND(E105*N105,2)</f>
        <v>19.96</v>
      </c>
      <c r="P105" s="175">
        <v>0</v>
      </c>
      <c r="Q105" s="175">
        <f>ROUND(E105*P105,2)</f>
        <v>0</v>
      </c>
      <c r="R105" s="175" t="s">
        <v>108</v>
      </c>
      <c r="S105" s="175" t="s">
        <v>109</v>
      </c>
      <c r="T105" s="176" t="s">
        <v>109</v>
      </c>
      <c r="U105" s="160">
        <v>2.3E-2</v>
      </c>
      <c r="V105" s="160">
        <f>ROUND(E105*U105,2)</f>
        <v>1.59</v>
      </c>
      <c r="W105" s="160"/>
      <c r="X105" s="160" t="s">
        <v>110</v>
      </c>
      <c r="Y105" s="151"/>
      <c r="Z105" s="151"/>
      <c r="AA105" s="151"/>
      <c r="AB105" s="151"/>
      <c r="AC105" s="151"/>
      <c r="AD105" s="151"/>
      <c r="AE105" s="151"/>
      <c r="AF105" s="151"/>
      <c r="AG105" s="151" t="s">
        <v>111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1" t="s">
        <v>199</v>
      </c>
      <c r="D106" s="161"/>
      <c r="E106" s="162">
        <v>69.3</v>
      </c>
      <c r="F106" s="160"/>
      <c r="G106" s="160"/>
      <c r="H106" s="160"/>
      <c r="I106" s="160"/>
      <c r="J106" s="160"/>
      <c r="K106" s="160"/>
      <c r="L106" s="160"/>
      <c r="M106" s="160"/>
      <c r="N106" s="160"/>
      <c r="O106" s="160"/>
      <c r="P106" s="160"/>
      <c r="Q106" s="160"/>
      <c r="R106" s="160"/>
      <c r="S106" s="160"/>
      <c r="T106" s="160"/>
      <c r="U106" s="160"/>
      <c r="V106" s="160"/>
      <c r="W106" s="160"/>
      <c r="X106" s="160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115</v>
      </c>
      <c r="AH106" s="151">
        <v>5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250"/>
      <c r="D107" s="251"/>
      <c r="E107" s="251"/>
      <c r="F107" s="251"/>
      <c r="G107" s="251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ht="22.5" outlineLevel="1" x14ac:dyDescent="0.2">
      <c r="A108" s="170">
        <v>21</v>
      </c>
      <c r="B108" s="171" t="s">
        <v>200</v>
      </c>
      <c r="C108" s="180" t="s">
        <v>201</v>
      </c>
      <c r="D108" s="172" t="s">
        <v>107</v>
      </c>
      <c r="E108" s="173">
        <v>69.3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21</v>
      </c>
      <c r="M108" s="175">
        <f>G108*(1+L108/100)</f>
        <v>0</v>
      </c>
      <c r="N108" s="175">
        <v>0.378</v>
      </c>
      <c r="O108" s="175">
        <f>ROUND(E108*N108,2)</f>
        <v>26.2</v>
      </c>
      <c r="P108" s="175">
        <v>0</v>
      </c>
      <c r="Q108" s="175">
        <f>ROUND(E108*P108,2)</f>
        <v>0</v>
      </c>
      <c r="R108" s="175" t="s">
        <v>108</v>
      </c>
      <c r="S108" s="175" t="s">
        <v>109</v>
      </c>
      <c r="T108" s="176" t="s">
        <v>109</v>
      </c>
      <c r="U108" s="160">
        <v>2.5999999999999999E-2</v>
      </c>
      <c r="V108" s="160">
        <f>ROUND(E108*U108,2)</f>
        <v>1.8</v>
      </c>
      <c r="W108" s="160"/>
      <c r="X108" s="160" t="s">
        <v>110</v>
      </c>
      <c r="Y108" s="151"/>
      <c r="Z108" s="151"/>
      <c r="AA108" s="151"/>
      <c r="AB108" s="151"/>
      <c r="AC108" s="151"/>
      <c r="AD108" s="151"/>
      <c r="AE108" s="151"/>
      <c r="AF108" s="151"/>
      <c r="AG108" s="151" t="s">
        <v>111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1" t="s">
        <v>199</v>
      </c>
      <c r="D109" s="161"/>
      <c r="E109" s="162">
        <v>69.3</v>
      </c>
      <c r="F109" s="160"/>
      <c r="G109" s="160"/>
      <c r="H109" s="160"/>
      <c r="I109" s="160"/>
      <c r="J109" s="160"/>
      <c r="K109" s="160"/>
      <c r="L109" s="160"/>
      <c r="M109" s="160"/>
      <c r="N109" s="160"/>
      <c r="O109" s="160"/>
      <c r="P109" s="160"/>
      <c r="Q109" s="160"/>
      <c r="R109" s="160"/>
      <c r="S109" s="160"/>
      <c r="T109" s="160"/>
      <c r="U109" s="160"/>
      <c r="V109" s="160"/>
      <c r="W109" s="160"/>
      <c r="X109" s="160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115</v>
      </c>
      <c r="AH109" s="151">
        <v>5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250"/>
      <c r="D110" s="251"/>
      <c r="E110" s="251"/>
      <c r="F110" s="251"/>
      <c r="G110" s="251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117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70">
        <v>22</v>
      </c>
      <c r="B111" s="171" t="s">
        <v>202</v>
      </c>
      <c r="C111" s="180" t="s">
        <v>203</v>
      </c>
      <c r="D111" s="172" t="s">
        <v>107</v>
      </c>
      <c r="E111" s="173">
        <v>0.5</v>
      </c>
      <c r="F111" s="174"/>
      <c r="G111" s="175">
        <f>ROUND(E111*F111,2)</f>
        <v>0</v>
      </c>
      <c r="H111" s="174"/>
      <c r="I111" s="175">
        <f>ROUND(E111*H111,2)</f>
        <v>0</v>
      </c>
      <c r="J111" s="174"/>
      <c r="K111" s="175">
        <f>ROUND(E111*J111,2)</f>
        <v>0</v>
      </c>
      <c r="L111" s="175">
        <v>21</v>
      </c>
      <c r="M111" s="175">
        <f>G111*(1+L111/100)</f>
        <v>0</v>
      </c>
      <c r="N111" s="175">
        <v>0.18462999999999999</v>
      </c>
      <c r="O111" s="175">
        <f>ROUND(E111*N111,2)</f>
        <v>0.09</v>
      </c>
      <c r="P111" s="175">
        <v>0</v>
      </c>
      <c r="Q111" s="175">
        <f>ROUND(E111*P111,2)</f>
        <v>0</v>
      </c>
      <c r="R111" s="175" t="s">
        <v>108</v>
      </c>
      <c r="S111" s="175" t="s">
        <v>109</v>
      </c>
      <c r="T111" s="176" t="s">
        <v>109</v>
      </c>
      <c r="U111" s="160">
        <v>6.4000000000000001E-2</v>
      </c>
      <c r="V111" s="160">
        <f>ROUND(E111*U111,2)</f>
        <v>0.03</v>
      </c>
      <c r="W111" s="160"/>
      <c r="X111" s="160" t="s">
        <v>110</v>
      </c>
      <c r="Y111" s="151"/>
      <c r="Z111" s="151"/>
      <c r="AA111" s="151"/>
      <c r="AB111" s="151"/>
      <c r="AC111" s="151"/>
      <c r="AD111" s="151"/>
      <c r="AE111" s="151"/>
      <c r="AF111" s="151"/>
      <c r="AG111" s="151" t="s">
        <v>111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248" t="s">
        <v>204</v>
      </c>
      <c r="D112" s="249"/>
      <c r="E112" s="249"/>
      <c r="F112" s="249"/>
      <c r="G112" s="249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8"/>
      <c r="B113" s="159"/>
      <c r="C113" s="181" t="s">
        <v>205</v>
      </c>
      <c r="D113" s="161"/>
      <c r="E113" s="162">
        <v>0.5</v>
      </c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115</v>
      </c>
      <c r="AH113" s="151">
        <v>0</v>
      </c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1" t="s">
        <v>159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115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250"/>
      <c r="D115" s="251"/>
      <c r="E115" s="251"/>
      <c r="F115" s="251"/>
      <c r="G115" s="251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0">
        <v>23</v>
      </c>
      <c r="B116" s="171" t="s">
        <v>206</v>
      </c>
      <c r="C116" s="180" t="s">
        <v>207</v>
      </c>
      <c r="D116" s="172" t="s">
        <v>107</v>
      </c>
      <c r="E116" s="173">
        <v>0.5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21</v>
      </c>
      <c r="M116" s="175">
        <f>G116*(1+L116/100)</f>
        <v>0</v>
      </c>
      <c r="N116" s="175">
        <v>0.33206000000000002</v>
      </c>
      <c r="O116" s="175">
        <f>ROUND(E116*N116,2)</f>
        <v>0.17</v>
      </c>
      <c r="P116" s="175">
        <v>0</v>
      </c>
      <c r="Q116" s="175">
        <f>ROUND(E116*P116,2)</f>
        <v>0</v>
      </c>
      <c r="R116" s="175" t="s">
        <v>108</v>
      </c>
      <c r="S116" s="175" t="s">
        <v>109</v>
      </c>
      <c r="T116" s="176" t="s">
        <v>109</v>
      </c>
      <c r="U116" s="160">
        <v>2.5000000000000001E-2</v>
      </c>
      <c r="V116" s="160">
        <f>ROUND(E116*U116,2)</f>
        <v>0.01</v>
      </c>
      <c r="W116" s="160"/>
      <c r="X116" s="160" t="s">
        <v>110</v>
      </c>
      <c r="Y116" s="151"/>
      <c r="Z116" s="151"/>
      <c r="AA116" s="151"/>
      <c r="AB116" s="151"/>
      <c r="AC116" s="151"/>
      <c r="AD116" s="151"/>
      <c r="AE116" s="151"/>
      <c r="AF116" s="151"/>
      <c r="AG116" s="151" t="s">
        <v>111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248" t="s">
        <v>208</v>
      </c>
      <c r="D117" s="249"/>
      <c r="E117" s="249"/>
      <c r="F117" s="249"/>
      <c r="G117" s="249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1" t="s">
        <v>209</v>
      </c>
      <c r="D118" s="161"/>
      <c r="E118" s="162">
        <v>0.5</v>
      </c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115</v>
      </c>
      <c r="AH118" s="151">
        <v>5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50"/>
      <c r="D119" s="251"/>
      <c r="E119" s="251"/>
      <c r="F119" s="251"/>
      <c r="G119" s="251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0">
        <v>24</v>
      </c>
      <c r="B120" s="171" t="s">
        <v>210</v>
      </c>
      <c r="C120" s="180" t="s">
        <v>211</v>
      </c>
      <c r="D120" s="172" t="s">
        <v>107</v>
      </c>
      <c r="E120" s="173">
        <v>0.5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6.0099999999999997E-3</v>
      </c>
      <c r="O120" s="175">
        <f>ROUND(E120*N120,2)</f>
        <v>0</v>
      </c>
      <c r="P120" s="175">
        <v>0</v>
      </c>
      <c r="Q120" s="175">
        <f>ROUND(E120*P120,2)</f>
        <v>0</v>
      </c>
      <c r="R120" s="175" t="s">
        <v>108</v>
      </c>
      <c r="S120" s="175" t="s">
        <v>109</v>
      </c>
      <c r="T120" s="176" t="s">
        <v>109</v>
      </c>
      <c r="U120" s="160">
        <v>4.0000000000000001E-3</v>
      </c>
      <c r="V120" s="160">
        <f>ROUND(E120*U120,2)</f>
        <v>0</v>
      </c>
      <c r="W120" s="160"/>
      <c r="X120" s="160" t="s">
        <v>110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111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8"/>
      <c r="B121" s="159"/>
      <c r="C121" s="248" t="s">
        <v>212</v>
      </c>
      <c r="D121" s="249"/>
      <c r="E121" s="249"/>
      <c r="F121" s="249"/>
      <c r="G121" s="249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1" t="s">
        <v>209</v>
      </c>
      <c r="D122" s="161"/>
      <c r="E122" s="162">
        <v>0.5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115</v>
      </c>
      <c r="AH122" s="151">
        <v>5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250"/>
      <c r="D123" s="251"/>
      <c r="E123" s="251"/>
      <c r="F123" s="251"/>
      <c r="G123" s="251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117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70">
        <v>25</v>
      </c>
      <c r="B124" s="171" t="s">
        <v>213</v>
      </c>
      <c r="C124" s="180" t="s">
        <v>214</v>
      </c>
      <c r="D124" s="172" t="s">
        <v>107</v>
      </c>
      <c r="E124" s="173">
        <v>22.5</v>
      </c>
      <c r="F124" s="174"/>
      <c r="G124" s="175">
        <f>ROUND(E124*F124,2)</f>
        <v>0</v>
      </c>
      <c r="H124" s="174"/>
      <c r="I124" s="175">
        <f>ROUND(E124*H124,2)</f>
        <v>0</v>
      </c>
      <c r="J124" s="174"/>
      <c r="K124" s="175">
        <f>ROUND(E124*J124,2)</f>
        <v>0</v>
      </c>
      <c r="L124" s="175">
        <v>21</v>
      </c>
      <c r="M124" s="175">
        <f>G124*(1+L124/100)</f>
        <v>0</v>
      </c>
      <c r="N124" s="175">
        <v>6.0999999999999997E-4</v>
      </c>
      <c r="O124" s="175">
        <f>ROUND(E124*N124,2)</f>
        <v>0.01</v>
      </c>
      <c r="P124" s="175">
        <v>0</v>
      </c>
      <c r="Q124" s="175">
        <f>ROUND(E124*P124,2)</f>
        <v>0</v>
      </c>
      <c r="R124" s="175" t="s">
        <v>108</v>
      </c>
      <c r="S124" s="175" t="s">
        <v>109</v>
      </c>
      <c r="T124" s="176" t="s">
        <v>109</v>
      </c>
      <c r="U124" s="160">
        <v>2E-3</v>
      </c>
      <c r="V124" s="160">
        <f>ROUND(E124*U124,2)</f>
        <v>0.05</v>
      </c>
      <c r="W124" s="160"/>
      <c r="X124" s="160" t="s">
        <v>110</v>
      </c>
      <c r="Y124" s="151"/>
      <c r="Z124" s="151"/>
      <c r="AA124" s="151"/>
      <c r="AB124" s="151"/>
      <c r="AC124" s="151"/>
      <c r="AD124" s="151"/>
      <c r="AE124" s="151"/>
      <c r="AF124" s="151"/>
      <c r="AG124" s="151" t="s">
        <v>111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181" t="s">
        <v>215</v>
      </c>
      <c r="D125" s="161"/>
      <c r="E125" s="162">
        <v>22.5</v>
      </c>
      <c r="F125" s="160"/>
      <c r="G125" s="160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115</v>
      </c>
      <c r="AH125" s="151">
        <v>5</v>
      </c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58"/>
      <c r="B126" s="159"/>
      <c r="C126" s="250"/>
      <c r="D126" s="251"/>
      <c r="E126" s="251"/>
      <c r="F126" s="251"/>
      <c r="G126" s="251"/>
      <c r="H126" s="160"/>
      <c r="I126" s="160"/>
      <c r="J126" s="160"/>
      <c r="K126" s="160"/>
      <c r="L126" s="160"/>
      <c r="M126" s="160"/>
      <c r="N126" s="160"/>
      <c r="O126" s="160"/>
      <c r="P126" s="160"/>
      <c r="Q126" s="160"/>
      <c r="R126" s="160"/>
      <c r="S126" s="160"/>
      <c r="T126" s="160"/>
      <c r="U126" s="160"/>
      <c r="V126" s="160"/>
      <c r="W126" s="160"/>
      <c r="X126" s="160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117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2.5" outlineLevel="1" x14ac:dyDescent="0.2">
      <c r="A127" s="170">
        <v>26</v>
      </c>
      <c r="B127" s="171" t="s">
        <v>216</v>
      </c>
      <c r="C127" s="180" t="s">
        <v>217</v>
      </c>
      <c r="D127" s="172" t="s">
        <v>107</v>
      </c>
      <c r="E127" s="173">
        <v>22.5</v>
      </c>
      <c r="F127" s="174"/>
      <c r="G127" s="175">
        <f>ROUND(E127*F127,2)</f>
        <v>0</v>
      </c>
      <c r="H127" s="174"/>
      <c r="I127" s="175">
        <f>ROUND(E127*H127,2)</f>
        <v>0</v>
      </c>
      <c r="J127" s="174"/>
      <c r="K127" s="175">
        <f>ROUND(E127*J127,2)</f>
        <v>0</v>
      </c>
      <c r="L127" s="175">
        <v>21</v>
      </c>
      <c r="M127" s="175">
        <f>G127*(1+L127/100)</f>
        <v>0</v>
      </c>
      <c r="N127" s="175">
        <v>0.10373</v>
      </c>
      <c r="O127" s="175">
        <f>ROUND(E127*N127,2)</f>
        <v>2.33</v>
      </c>
      <c r="P127" s="175">
        <v>0</v>
      </c>
      <c r="Q127" s="175">
        <f>ROUND(E127*P127,2)</f>
        <v>0</v>
      </c>
      <c r="R127" s="175" t="s">
        <v>108</v>
      </c>
      <c r="S127" s="175" t="s">
        <v>109</v>
      </c>
      <c r="T127" s="176" t="s">
        <v>109</v>
      </c>
      <c r="U127" s="160">
        <v>6.4000000000000001E-2</v>
      </c>
      <c r="V127" s="160">
        <f>ROUND(E127*U127,2)</f>
        <v>1.44</v>
      </c>
      <c r="W127" s="160"/>
      <c r="X127" s="160" t="s">
        <v>110</v>
      </c>
      <c r="Y127" s="151"/>
      <c r="Z127" s="151"/>
      <c r="AA127" s="151"/>
      <c r="AB127" s="151"/>
      <c r="AC127" s="151"/>
      <c r="AD127" s="151"/>
      <c r="AE127" s="151"/>
      <c r="AF127" s="151"/>
      <c r="AG127" s="151" t="s">
        <v>111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1" t="s">
        <v>209</v>
      </c>
      <c r="D128" s="161"/>
      <c r="E128" s="162">
        <v>0.5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115</v>
      </c>
      <c r="AH128" s="151">
        <v>5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 x14ac:dyDescent="0.2">
      <c r="A129" s="158"/>
      <c r="B129" s="159"/>
      <c r="C129" s="181" t="s">
        <v>218</v>
      </c>
      <c r="D129" s="161"/>
      <c r="E129" s="162">
        <v>22</v>
      </c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115</v>
      </c>
      <c r="AH129" s="151">
        <v>0</v>
      </c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58"/>
      <c r="B130" s="159"/>
      <c r="C130" s="250"/>
      <c r="D130" s="251"/>
      <c r="E130" s="251"/>
      <c r="F130" s="251"/>
      <c r="G130" s="251"/>
      <c r="H130" s="160"/>
      <c r="I130" s="160"/>
      <c r="J130" s="160"/>
      <c r="K130" s="160"/>
      <c r="L130" s="160"/>
      <c r="M130" s="160"/>
      <c r="N130" s="160"/>
      <c r="O130" s="160"/>
      <c r="P130" s="160"/>
      <c r="Q130" s="160"/>
      <c r="R130" s="160"/>
      <c r="S130" s="160"/>
      <c r="T130" s="160"/>
      <c r="U130" s="160"/>
      <c r="V130" s="160"/>
      <c r="W130" s="160"/>
      <c r="X130" s="160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117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0">
        <v>27</v>
      </c>
      <c r="B131" s="171" t="s">
        <v>219</v>
      </c>
      <c r="C131" s="180" t="s">
        <v>220</v>
      </c>
      <c r="D131" s="172" t="s">
        <v>107</v>
      </c>
      <c r="E131" s="173">
        <v>66</v>
      </c>
      <c r="F131" s="174"/>
      <c r="G131" s="175">
        <f>ROUND(E131*F131,2)</f>
        <v>0</v>
      </c>
      <c r="H131" s="174"/>
      <c r="I131" s="175">
        <f>ROUND(E131*H131,2)</f>
        <v>0</v>
      </c>
      <c r="J131" s="174"/>
      <c r="K131" s="175">
        <f>ROUND(E131*J131,2)</f>
        <v>0</v>
      </c>
      <c r="L131" s="175">
        <v>21</v>
      </c>
      <c r="M131" s="175">
        <f>G131*(1+L131/100)</f>
        <v>0</v>
      </c>
      <c r="N131" s="175">
        <v>7.3899999999999993E-2</v>
      </c>
      <c r="O131" s="175">
        <f>ROUND(E131*N131,2)</f>
        <v>4.88</v>
      </c>
      <c r="P131" s="175">
        <v>0</v>
      </c>
      <c r="Q131" s="175">
        <f>ROUND(E131*P131,2)</f>
        <v>0</v>
      </c>
      <c r="R131" s="175" t="s">
        <v>108</v>
      </c>
      <c r="S131" s="175" t="s">
        <v>109</v>
      </c>
      <c r="T131" s="176" t="s">
        <v>109</v>
      </c>
      <c r="U131" s="160">
        <v>0.45200000000000001</v>
      </c>
      <c r="V131" s="160">
        <f>ROUND(E131*U131,2)</f>
        <v>29.83</v>
      </c>
      <c r="W131" s="160"/>
      <c r="X131" s="160" t="s">
        <v>110</v>
      </c>
      <c r="Y131" s="151"/>
      <c r="Z131" s="151"/>
      <c r="AA131" s="151"/>
      <c r="AB131" s="151"/>
      <c r="AC131" s="151"/>
      <c r="AD131" s="151"/>
      <c r="AE131" s="151"/>
      <c r="AF131" s="151"/>
      <c r="AG131" s="151" t="s">
        <v>111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2.5" outlineLevel="1" x14ac:dyDescent="0.2">
      <c r="A132" s="158"/>
      <c r="B132" s="159"/>
      <c r="C132" s="248" t="s">
        <v>221</v>
      </c>
      <c r="D132" s="249"/>
      <c r="E132" s="249"/>
      <c r="F132" s="249"/>
      <c r="G132" s="249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113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77" t="str">
        <f>C132</f>
        <v>s provedením lože z kameniva drceného, s vyplněním spár, s dvojitým hutněním a se smetením přebytečného materiálu na krajnici. S dodáním hmot pro lože a výplň spár.</v>
      </c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181" t="s">
        <v>222</v>
      </c>
      <c r="D133" s="161"/>
      <c r="E133" s="162">
        <v>62</v>
      </c>
      <c r="F133" s="160"/>
      <c r="G133" s="160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115</v>
      </c>
      <c r="AH133" s="151">
        <v>0</v>
      </c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58"/>
      <c r="B134" s="159"/>
      <c r="C134" s="181" t="s">
        <v>223</v>
      </c>
      <c r="D134" s="161"/>
      <c r="E134" s="162">
        <v>4</v>
      </c>
      <c r="F134" s="160"/>
      <c r="G134" s="160"/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115</v>
      </c>
      <c r="AH134" s="151">
        <v>0</v>
      </c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58"/>
      <c r="B135" s="159"/>
      <c r="C135" s="181" t="s">
        <v>224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60"/>
      <c r="O135" s="160"/>
      <c r="P135" s="160"/>
      <c r="Q135" s="160"/>
      <c r="R135" s="160"/>
      <c r="S135" s="160"/>
      <c r="T135" s="160"/>
      <c r="U135" s="160"/>
      <c r="V135" s="160"/>
      <c r="W135" s="160"/>
      <c r="X135" s="160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115</v>
      </c>
      <c r="AH135" s="151">
        <v>0</v>
      </c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50"/>
      <c r="D136" s="251"/>
      <c r="E136" s="251"/>
      <c r="F136" s="251"/>
      <c r="G136" s="251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117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0">
        <v>28</v>
      </c>
      <c r="B137" s="171" t="s">
        <v>225</v>
      </c>
      <c r="C137" s="180" t="s">
        <v>226</v>
      </c>
      <c r="D137" s="172" t="s">
        <v>107</v>
      </c>
      <c r="E137" s="173">
        <v>0.52500000000000002</v>
      </c>
      <c r="F137" s="174"/>
      <c r="G137" s="175">
        <f>ROUND(E137*F137,2)</f>
        <v>0</v>
      </c>
      <c r="H137" s="174"/>
      <c r="I137" s="175">
        <f>ROUND(E137*H137,2)</f>
        <v>0</v>
      </c>
      <c r="J137" s="174"/>
      <c r="K137" s="175">
        <f>ROUND(E137*J137,2)</f>
        <v>0</v>
      </c>
      <c r="L137" s="175">
        <v>21</v>
      </c>
      <c r="M137" s="175">
        <f>G137*(1+L137/100)</f>
        <v>0</v>
      </c>
      <c r="N137" s="175">
        <v>0.441</v>
      </c>
      <c r="O137" s="175">
        <f>ROUND(E137*N137,2)</f>
        <v>0.23</v>
      </c>
      <c r="P137" s="175">
        <v>0</v>
      </c>
      <c r="Q137" s="175">
        <f>ROUND(E137*P137,2)</f>
        <v>0</v>
      </c>
      <c r="R137" s="175"/>
      <c r="S137" s="175" t="s">
        <v>109</v>
      </c>
      <c r="T137" s="176" t="s">
        <v>109</v>
      </c>
      <c r="U137" s="160">
        <v>2.9000000000000001E-2</v>
      </c>
      <c r="V137" s="160">
        <f>ROUND(E137*U137,2)</f>
        <v>0.02</v>
      </c>
      <c r="W137" s="160"/>
      <c r="X137" s="160" t="s">
        <v>110</v>
      </c>
      <c r="Y137" s="151"/>
      <c r="Z137" s="151"/>
      <c r="AA137" s="151"/>
      <c r="AB137" s="151"/>
      <c r="AC137" s="151"/>
      <c r="AD137" s="151"/>
      <c r="AE137" s="151"/>
      <c r="AF137" s="151"/>
      <c r="AG137" s="151" t="s">
        <v>111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1" t="s">
        <v>227</v>
      </c>
      <c r="D138" s="161"/>
      <c r="E138" s="162">
        <v>0.52500000000000002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115</v>
      </c>
      <c r="AH138" s="151">
        <v>5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250"/>
      <c r="D139" s="251"/>
      <c r="E139" s="251"/>
      <c r="F139" s="251"/>
      <c r="G139" s="251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117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ht="22.5" outlineLevel="1" x14ac:dyDescent="0.2">
      <c r="A140" s="170">
        <v>29</v>
      </c>
      <c r="B140" s="171" t="s">
        <v>228</v>
      </c>
      <c r="C140" s="180" t="s">
        <v>229</v>
      </c>
      <c r="D140" s="172" t="s">
        <v>107</v>
      </c>
      <c r="E140" s="173">
        <v>65.099999999999994</v>
      </c>
      <c r="F140" s="174"/>
      <c r="G140" s="175">
        <f>ROUND(E140*F140,2)</f>
        <v>0</v>
      </c>
      <c r="H140" s="174"/>
      <c r="I140" s="175">
        <f>ROUND(E140*H140,2)</f>
        <v>0</v>
      </c>
      <c r="J140" s="174"/>
      <c r="K140" s="175">
        <f>ROUND(E140*J140,2)</f>
        <v>0</v>
      </c>
      <c r="L140" s="175">
        <v>21</v>
      </c>
      <c r="M140" s="175">
        <f>G140*(1+L140/100)</f>
        <v>0</v>
      </c>
      <c r="N140" s="175">
        <v>0.129</v>
      </c>
      <c r="O140" s="175">
        <f>ROUND(E140*N140,2)</f>
        <v>8.4</v>
      </c>
      <c r="P140" s="175">
        <v>0</v>
      </c>
      <c r="Q140" s="175">
        <f>ROUND(E140*P140,2)</f>
        <v>0</v>
      </c>
      <c r="R140" s="175" t="s">
        <v>230</v>
      </c>
      <c r="S140" s="175" t="s">
        <v>109</v>
      </c>
      <c r="T140" s="176" t="s">
        <v>109</v>
      </c>
      <c r="U140" s="160">
        <v>0</v>
      </c>
      <c r="V140" s="160">
        <f>ROUND(E140*U140,2)</f>
        <v>0</v>
      </c>
      <c r="W140" s="160"/>
      <c r="X140" s="160" t="s">
        <v>231</v>
      </c>
      <c r="Y140" s="151"/>
      <c r="Z140" s="151"/>
      <c r="AA140" s="151"/>
      <c r="AB140" s="151"/>
      <c r="AC140" s="151"/>
      <c r="AD140" s="151"/>
      <c r="AE140" s="151"/>
      <c r="AF140" s="151"/>
      <c r="AG140" s="151" t="s">
        <v>232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1" t="s">
        <v>233</v>
      </c>
      <c r="D141" s="161"/>
      <c r="E141" s="162">
        <v>65.099999999999994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115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1" t="s">
        <v>224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115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250"/>
      <c r="D143" s="251"/>
      <c r="E143" s="251"/>
      <c r="F143" s="251"/>
      <c r="G143" s="251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117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70">
        <v>30</v>
      </c>
      <c r="B144" s="171" t="s">
        <v>234</v>
      </c>
      <c r="C144" s="180" t="s">
        <v>235</v>
      </c>
      <c r="D144" s="172" t="s">
        <v>107</v>
      </c>
      <c r="E144" s="173">
        <v>4.2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0.13150000000000001</v>
      </c>
      <c r="O144" s="175">
        <f>ROUND(E144*N144,2)</f>
        <v>0.55000000000000004</v>
      </c>
      <c r="P144" s="175">
        <v>0</v>
      </c>
      <c r="Q144" s="175">
        <f>ROUND(E144*P144,2)</f>
        <v>0</v>
      </c>
      <c r="R144" s="175" t="s">
        <v>230</v>
      </c>
      <c r="S144" s="175" t="s">
        <v>109</v>
      </c>
      <c r="T144" s="176" t="s">
        <v>109</v>
      </c>
      <c r="U144" s="160">
        <v>0</v>
      </c>
      <c r="V144" s="160">
        <f>ROUND(E144*U144,2)</f>
        <v>0</v>
      </c>
      <c r="W144" s="160"/>
      <c r="X144" s="160" t="s">
        <v>231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232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58"/>
      <c r="B145" s="159"/>
      <c r="C145" s="181" t="s">
        <v>236</v>
      </c>
      <c r="D145" s="161"/>
      <c r="E145" s="162">
        <v>4.2</v>
      </c>
      <c r="F145" s="160"/>
      <c r="G145" s="160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115</v>
      </c>
      <c r="AH145" s="151">
        <v>0</v>
      </c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1" t="s">
        <v>224</v>
      </c>
      <c r="D146" s="161"/>
      <c r="E146" s="162"/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115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250"/>
      <c r="D147" s="251"/>
      <c r="E147" s="251"/>
      <c r="F147" s="251"/>
      <c r="G147" s="251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117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x14ac:dyDescent="0.2">
      <c r="A148" s="164" t="s">
        <v>103</v>
      </c>
      <c r="B148" s="165" t="s">
        <v>60</v>
      </c>
      <c r="C148" s="179" t="s">
        <v>61</v>
      </c>
      <c r="D148" s="166"/>
      <c r="E148" s="167"/>
      <c r="F148" s="168"/>
      <c r="G148" s="168">
        <f>SUMIF(AG149:AG191,"&lt;&gt;NOR",G149:G191)</f>
        <v>0</v>
      </c>
      <c r="H148" s="168"/>
      <c r="I148" s="168">
        <f>SUM(I149:I191)</f>
        <v>0</v>
      </c>
      <c r="J148" s="168"/>
      <c r="K148" s="168">
        <f>SUM(K149:K191)</f>
        <v>0</v>
      </c>
      <c r="L148" s="168"/>
      <c r="M148" s="168">
        <f>SUM(M149:M191)</f>
        <v>0</v>
      </c>
      <c r="N148" s="168"/>
      <c r="O148" s="168">
        <f>SUM(O149:O191)</f>
        <v>22.490000000000002</v>
      </c>
      <c r="P148" s="168"/>
      <c r="Q148" s="168">
        <f>SUM(Q149:Q191)</f>
        <v>0</v>
      </c>
      <c r="R148" s="168"/>
      <c r="S148" s="168"/>
      <c r="T148" s="169"/>
      <c r="U148" s="163"/>
      <c r="V148" s="163">
        <f>SUM(V149:V191)</f>
        <v>27.79</v>
      </c>
      <c r="W148" s="163"/>
      <c r="X148" s="163"/>
      <c r="AG148" t="s">
        <v>104</v>
      </c>
    </row>
    <row r="149" spans="1:60" ht="22.5" outlineLevel="1" x14ac:dyDescent="0.2">
      <c r="A149" s="170">
        <v>31</v>
      </c>
      <c r="B149" s="171" t="s">
        <v>237</v>
      </c>
      <c r="C149" s="180" t="s">
        <v>238</v>
      </c>
      <c r="D149" s="172" t="s">
        <v>139</v>
      </c>
      <c r="E149" s="173">
        <v>87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21</v>
      </c>
      <c r="M149" s="175">
        <f>G149*(1+L149/100)</f>
        <v>0</v>
      </c>
      <c r="N149" s="175">
        <v>0.188</v>
      </c>
      <c r="O149" s="175">
        <f>ROUND(E149*N149,2)</f>
        <v>16.36</v>
      </c>
      <c r="P149" s="175">
        <v>0</v>
      </c>
      <c r="Q149" s="175">
        <f>ROUND(E149*P149,2)</f>
        <v>0</v>
      </c>
      <c r="R149" s="175" t="s">
        <v>108</v>
      </c>
      <c r="S149" s="175" t="s">
        <v>109</v>
      </c>
      <c r="T149" s="176" t="s">
        <v>109</v>
      </c>
      <c r="U149" s="160">
        <v>0.27200000000000002</v>
      </c>
      <c r="V149" s="160">
        <f>ROUND(E149*U149,2)</f>
        <v>23.66</v>
      </c>
      <c r="W149" s="160"/>
      <c r="X149" s="160" t="s">
        <v>110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111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248" t="s">
        <v>239</v>
      </c>
      <c r="D150" s="249"/>
      <c r="E150" s="249"/>
      <c r="F150" s="249"/>
      <c r="G150" s="249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113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1" t="s">
        <v>240</v>
      </c>
      <c r="D151" s="161"/>
      <c r="E151" s="162">
        <v>36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115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241</v>
      </c>
      <c r="D152" s="161"/>
      <c r="E152" s="162">
        <v>4</v>
      </c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115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181" t="s">
        <v>242</v>
      </c>
      <c r="D153" s="161"/>
      <c r="E153" s="162">
        <v>8</v>
      </c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115</v>
      </c>
      <c r="AH153" s="151">
        <v>0</v>
      </c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58"/>
      <c r="B154" s="159"/>
      <c r="C154" s="181" t="s">
        <v>243</v>
      </c>
      <c r="D154" s="161"/>
      <c r="E154" s="162">
        <v>36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60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115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244</v>
      </c>
      <c r="D155" s="161"/>
      <c r="E155" s="162">
        <v>3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115</v>
      </c>
      <c r="AH155" s="151">
        <v>0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181" t="s">
        <v>116</v>
      </c>
      <c r="D156" s="161"/>
      <c r="E156" s="162"/>
      <c r="F156" s="160"/>
      <c r="G156" s="160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115</v>
      </c>
      <c r="AH156" s="151">
        <v>0</v>
      </c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58"/>
      <c r="B157" s="159"/>
      <c r="C157" s="250"/>
      <c r="D157" s="251"/>
      <c r="E157" s="251"/>
      <c r="F157" s="251"/>
      <c r="G157" s="251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117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ht="22.5" outlineLevel="1" x14ac:dyDescent="0.2">
      <c r="A158" s="170">
        <v>32</v>
      </c>
      <c r="B158" s="171" t="s">
        <v>245</v>
      </c>
      <c r="C158" s="180" t="s">
        <v>246</v>
      </c>
      <c r="D158" s="172" t="s">
        <v>139</v>
      </c>
      <c r="E158" s="173">
        <v>48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21</v>
      </c>
      <c r="M158" s="175">
        <f>G158*(1+L158/100)</f>
        <v>0</v>
      </c>
      <c r="N158" s="175">
        <v>2.0000000000000002E-5</v>
      </c>
      <c r="O158" s="175">
        <f>ROUND(E158*N158,2)</f>
        <v>0</v>
      </c>
      <c r="P158" s="175">
        <v>0</v>
      </c>
      <c r="Q158" s="175">
        <f>ROUND(E158*P158,2)</f>
        <v>0</v>
      </c>
      <c r="R158" s="175" t="s">
        <v>108</v>
      </c>
      <c r="S158" s="175" t="s">
        <v>109</v>
      </c>
      <c r="T158" s="176" t="s">
        <v>109</v>
      </c>
      <c r="U158" s="160">
        <v>3.1E-2</v>
      </c>
      <c r="V158" s="160">
        <f>ROUND(E158*U158,2)</f>
        <v>1.49</v>
      </c>
      <c r="W158" s="160"/>
      <c r="X158" s="160" t="s">
        <v>110</v>
      </c>
      <c r="Y158" s="151"/>
      <c r="Z158" s="151"/>
      <c r="AA158" s="151"/>
      <c r="AB158" s="151"/>
      <c r="AC158" s="151"/>
      <c r="AD158" s="151"/>
      <c r="AE158" s="151"/>
      <c r="AF158" s="151"/>
      <c r="AG158" s="151" t="s">
        <v>111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248" t="s">
        <v>247</v>
      </c>
      <c r="D159" s="249"/>
      <c r="E159" s="249"/>
      <c r="F159" s="249"/>
      <c r="G159" s="249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113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1" t="s">
        <v>248</v>
      </c>
      <c r="D160" s="161"/>
      <c r="E160" s="162">
        <v>48</v>
      </c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115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181" t="s">
        <v>116</v>
      </c>
      <c r="D161" s="161"/>
      <c r="E161" s="162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115</v>
      </c>
      <c r="AH161" s="151">
        <v>0</v>
      </c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">
      <c r="A162" s="158"/>
      <c r="B162" s="159"/>
      <c r="C162" s="250"/>
      <c r="D162" s="251"/>
      <c r="E162" s="251"/>
      <c r="F162" s="251"/>
      <c r="G162" s="251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117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70">
        <v>33</v>
      </c>
      <c r="B163" s="171" t="s">
        <v>249</v>
      </c>
      <c r="C163" s="180" t="s">
        <v>250</v>
      </c>
      <c r="D163" s="172" t="s">
        <v>139</v>
      </c>
      <c r="E163" s="173">
        <v>48</v>
      </c>
      <c r="F163" s="174"/>
      <c r="G163" s="175">
        <f>ROUND(E163*F163,2)</f>
        <v>0</v>
      </c>
      <c r="H163" s="174"/>
      <c r="I163" s="175">
        <f>ROUND(E163*H163,2)</f>
        <v>0</v>
      </c>
      <c r="J163" s="174"/>
      <c r="K163" s="175">
        <f>ROUND(E163*J163,2)</f>
        <v>0</v>
      </c>
      <c r="L163" s="175">
        <v>21</v>
      </c>
      <c r="M163" s="175">
        <f>G163*(1+L163/100)</f>
        <v>0</v>
      </c>
      <c r="N163" s="175">
        <v>0</v>
      </c>
      <c r="O163" s="175">
        <f>ROUND(E163*N163,2)</f>
        <v>0</v>
      </c>
      <c r="P163" s="175">
        <v>0</v>
      </c>
      <c r="Q163" s="175">
        <f>ROUND(E163*P163,2)</f>
        <v>0</v>
      </c>
      <c r="R163" s="175" t="s">
        <v>108</v>
      </c>
      <c r="S163" s="175" t="s">
        <v>109</v>
      </c>
      <c r="T163" s="176" t="s">
        <v>109</v>
      </c>
      <c r="U163" s="160">
        <v>5.5E-2</v>
      </c>
      <c r="V163" s="160">
        <f>ROUND(E163*U163,2)</f>
        <v>2.64</v>
      </c>
      <c r="W163" s="160"/>
      <c r="X163" s="160" t="s">
        <v>110</v>
      </c>
      <c r="Y163" s="151"/>
      <c r="Z163" s="151"/>
      <c r="AA163" s="151"/>
      <c r="AB163" s="151"/>
      <c r="AC163" s="151"/>
      <c r="AD163" s="151"/>
      <c r="AE163" s="151"/>
      <c r="AF163" s="151"/>
      <c r="AG163" s="151" t="s">
        <v>111</v>
      </c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248" t="s">
        <v>251</v>
      </c>
      <c r="D164" s="249"/>
      <c r="E164" s="249"/>
      <c r="F164" s="249"/>
      <c r="G164" s="249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113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181" t="s">
        <v>252</v>
      </c>
      <c r="D165" s="161"/>
      <c r="E165" s="162">
        <v>48</v>
      </c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115</v>
      </c>
      <c r="AH165" s="151">
        <v>0</v>
      </c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">
      <c r="A166" s="158"/>
      <c r="B166" s="159"/>
      <c r="C166" s="181" t="s">
        <v>116</v>
      </c>
      <c r="D166" s="161"/>
      <c r="E166" s="162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115</v>
      </c>
      <c r="AH166" s="151">
        <v>0</v>
      </c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250"/>
      <c r="D167" s="251"/>
      <c r="E167" s="251"/>
      <c r="F167" s="251"/>
      <c r="G167" s="251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117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ht="33.75" outlineLevel="1" x14ac:dyDescent="0.2">
      <c r="A168" s="170">
        <v>34</v>
      </c>
      <c r="B168" s="171" t="s">
        <v>253</v>
      </c>
      <c r="C168" s="180" t="s">
        <v>254</v>
      </c>
      <c r="D168" s="172" t="s">
        <v>255</v>
      </c>
      <c r="E168" s="173">
        <v>0.12</v>
      </c>
      <c r="F168" s="174"/>
      <c r="G168" s="175">
        <f>ROUND(E168*F168,2)</f>
        <v>0</v>
      </c>
      <c r="H168" s="174"/>
      <c r="I168" s="175">
        <f>ROUND(E168*H168,2)</f>
        <v>0</v>
      </c>
      <c r="J168" s="174"/>
      <c r="K168" s="175">
        <f>ROUND(E168*J168,2)</f>
        <v>0</v>
      </c>
      <c r="L168" s="175">
        <v>21</v>
      </c>
      <c r="M168" s="175">
        <f>G168*(1+L168/100)</f>
        <v>0</v>
      </c>
      <c r="N168" s="175">
        <v>1</v>
      </c>
      <c r="O168" s="175">
        <f>ROUND(E168*N168,2)</f>
        <v>0.12</v>
      </c>
      <c r="P168" s="175">
        <v>0</v>
      </c>
      <c r="Q168" s="175">
        <f>ROUND(E168*P168,2)</f>
        <v>0</v>
      </c>
      <c r="R168" s="175" t="s">
        <v>230</v>
      </c>
      <c r="S168" s="175" t="s">
        <v>109</v>
      </c>
      <c r="T168" s="176" t="s">
        <v>109</v>
      </c>
      <c r="U168" s="160">
        <v>0</v>
      </c>
      <c r="V168" s="160">
        <f>ROUND(E168*U168,2)</f>
        <v>0</v>
      </c>
      <c r="W168" s="160"/>
      <c r="X168" s="160" t="s">
        <v>231</v>
      </c>
      <c r="Y168" s="151"/>
      <c r="Z168" s="151"/>
      <c r="AA168" s="151"/>
      <c r="AB168" s="151"/>
      <c r="AC168" s="151"/>
      <c r="AD168" s="151"/>
      <c r="AE168" s="151"/>
      <c r="AF168" s="151"/>
      <c r="AG168" s="151" t="s">
        <v>232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181" t="s">
        <v>256</v>
      </c>
      <c r="D169" s="161"/>
      <c r="E169" s="162">
        <v>0.12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115</v>
      </c>
      <c r="AH169" s="151">
        <v>5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">
      <c r="A170" s="158"/>
      <c r="B170" s="159"/>
      <c r="C170" s="250"/>
      <c r="D170" s="251"/>
      <c r="E170" s="251"/>
      <c r="F170" s="251"/>
      <c r="G170" s="251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117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ht="22.5" outlineLevel="1" x14ac:dyDescent="0.2">
      <c r="A171" s="170">
        <v>35</v>
      </c>
      <c r="B171" s="171" t="s">
        <v>257</v>
      </c>
      <c r="C171" s="180" t="s">
        <v>258</v>
      </c>
      <c r="D171" s="172" t="s">
        <v>259</v>
      </c>
      <c r="E171" s="173">
        <v>40.950000000000003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21</v>
      </c>
      <c r="M171" s="175">
        <f>G171*(1+L171/100)</f>
        <v>0</v>
      </c>
      <c r="N171" s="175">
        <v>5.4170000000000003E-2</v>
      </c>
      <c r="O171" s="175">
        <f>ROUND(E171*N171,2)</f>
        <v>2.2200000000000002</v>
      </c>
      <c r="P171" s="175">
        <v>0</v>
      </c>
      <c r="Q171" s="175">
        <f>ROUND(E171*P171,2)</f>
        <v>0</v>
      </c>
      <c r="R171" s="175" t="s">
        <v>230</v>
      </c>
      <c r="S171" s="175" t="s">
        <v>109</v>
      </c>
      <c r="T171" s="176" t="s">
        <v>109</v>
      </c>
      <c r="U171" s="160">
        <v>0</v>
      </c>
      <c r="V171" s="160">
        <f>ROUND(E171*U171,2)</f>
        <v>0</v>
      </c>
      <c r="W171" s="160"/>
      <c r="X171" s="160" t="s">
        <v>231</v>
      </c>
      <c r="Y171" s="151"/>
      <c r="Z171" s="151"/>
      <c r="AA171" s="151"/>
      <c r="AB171" s="151"/>
      <c r="AC171" s="151"/>
      <c r="AD171" s="151"/>
      <c r="AE171" s="151"/>
      <c r="AF171" s="151"/>
      <c r="AG171" s="151" t="s">
        <v>232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1" t="s">
        <v>260</v>
      </c>
      <c r="D172" s="161"/>
      <c r="E172" s="162">
        <v>37.799999999999997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115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181" t="s">
        <v>261</v>
      </c>
      <c r="D173" s="161"/>
      <c r="E173" s="162">
        <v>3.15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115</v>
      </c>
      <c r="AH173" s="151">
        <v>0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">
      <c r="A174" s="158"/>
      <c r="B174" s="159"/>
      <c r="C174" s="181" t="s">
        <v>116</v>
      </c>
      <c r="D174" s="161"/>
      <c r="E174" s="162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51"/>
      <c r="Z174" s="151"/>
      <c r="AA174" s="151"/>
      <c r="AB174" s="151"/>
      <c r="AC174" s="151"/>
      <c r="AD174" s="151"/>
      <c r="AE174" s="151"/>
      <c r="AF174" s="151"/>
      <c r="AG174" s="151" t="s">
        <v>115</v>
      </c>
      <c r="AH174" s="151">
        <v>0</v>
      </c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250"/>
      <c r="D175" s="251"/>
      <c r="E175" s="251"/>
      <c r="F175" s="251"/>
      <c r="G175" s="251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117</v>
      </c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ht="22.5" outlineLevel="1" x14ac:dyDescent="0.2">
      <c r="A176" s="170">
        <v>36</v>
      </c>
      <c r="B176" s="171" t="s">
        <v>262</v>
      </c>
      <c r="C176" s="180" t="s">
        <v>263</v>
      </c>
      <c r="D176" s="172" t="s">
        <v>259</v>
      </c>
      <c r="E176" s="173">
        <v>37.799999999999997</v>
      </c>
      <c r="F176" s="174"/>
      <c r="G176" s="175">
        <f>ROUND(E176*F176,2)</f>
        <v>0</v>
      </c>
      <c r="H176" s="174"/>
      <c r="I176" s="175">
        <f>ROUND(E176*H176,2)</f>
        <v>0</v>
      </c>
      <c r="J176" s="174"/>
      <c r="K176" s="175">
        <f>ROUND(E176*J176,2)</f>
        <v>0</v>
      </c>
      <c r="L176" s="175">
        <v>21</v>
      </c>
      <c r="M176" s="175">
        <f>G176*(1+L176/100)</f>
        <v>0</v>
      </c>
      <c r="N176" s="175">
        <v>8.1970000000000001E-2</v>
      </c>
      <c r="O176" s="175">
        <f>ROUND(E176*N176,2)</f>
        <v>3.1</v>
      </c>
      <c r="P176" s="175">
        <v>0</v>
      </c>
      <c r="Q176" s="175">
        <f>ROUND(E176*P176,2)</f>
        <v>0</v>
      </c>
      <c r="R176" s="175" t="s">
        <v>230</v>
      </c>
      <c r="S176" s="175" t="s">
        <v>109</v>
      </c>
      <c r="T176" s="176" t="s">
        <v>109</v>
      </c>
      <c r="U176" s="160">
        <v>0</v>
      </c>
      <c r="V176" s="160">
        <f>ROUND(E176*U176,2)</f>
        <v>0</v>
      </c>
      <c r="W176" s="160"/>
      <c r="X176" s="160" t="s">
        <v>231</v>
      </c>
      <c r="Y176" s="151"/>
      <c r="Z176" s="151"/>
      <c r="AA176" s="151"/>
      <c r="AB176" s="151"/>
      <c r="AC176" s="151"/>
      <c r="AD176" s="151"/>
      <c r="AE176" s="151"/>
      <c r="AF176" s="151"/>
      <c r="AG176" s="151" t="s">
        <v>232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181" t="s">
        <v>264</v>
      </c>
      <c r="D177" s="161"/>
      <c r="E177" s="162">
        <v>37.799999999999997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115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">
      <c r="A178" s="158"/>
      <c r="B178" s="159"/>
      <c r="C178" s="181" t="s">
        <v>116</v>
      </c>
      <c r="D178" s="161"/>
      <c r="E178" s="162"/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60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115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">
      <c r="A179" s="158"/>
      <c r="B179" s="159"/>
      <c r="C179" s="250"/>
      <c r="D179" s="251"/>
      <c r="E179" s="251"/>
      <c r="F179" s="251"/>
      <c r="G179" s="251"/>
      <c r="H179" s="160"/>
      <c r="I179" s="160"/>
      <c r="J179" s="160"/>
      <c r="K179" s="160"/>
      <c r="L179" s="160"/>
      <c r="M179" s="160"/>
      <c r="N179" s="160"/>
      <c r="O179" s="160"/>
      <c r="P179" s="160"/>
      <c r="Q179" s="160"/>
      <c r="R179" s="160"/>
      <c r="S179" s="160"/>
      <c r="T179" s="160"/>
      <c r="U179" s="160"/>
      <c r="V179" s="160"/>
      <c r="W179" s="160"/>
      <c r="X179" s="160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117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70">
        <v>37</v>
      </c>
      <c r="B180" s="171" t="s">
        <v>265</v>
      </c>
      <c r="C180" s="180" t="s">
        <v>266</v>
      </c>
      <c r="D180" s="172" t="s">
        <v>259</v>
      </c>
      <c r="E180" s="173">
        <v>8.4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21</v>
      </c>
      <c r="M180" s="175">
        <f>G180*(1+L180/100)</f>
        <v>0</v>
      </c>
      <c r="N180" s="175">
        <v>4.8300000000000003E-2</v>
      </c>
      <c r="O180" s="175">
        <f>ROUND(E180*N180,2)</f>
        <v>0.41</v>
      </c>
      <c r="P180" s="175">
        <v>0</v>
      </c>
      <c r="Q180" s="175">
        <f>ROUND(E180*P180,2)</f>
        <v>0</v>
      </c>
      <c r="R180" s="175" t="s">
        <v>230</v>
      </c>
      <c r="S180" s="175" t="s">
        <v>109</v>
      </c>
      <c r="T180" s="176" t="s">
        <v>109</v>
      </c>
      <c r="U180" s="160">
        <v>0</v>
      </c>
      <c r="V180" s="160">
        <f>ROUND(E180*U180,2)</f>
        <v>0</v>
      </c>
      <c r="W180" s="160"/>
      <c r="X180" s="160" t="s">
        <v>231</v>
      </c>
      <c r="Y180" s="151"/>
      <c r="Z180" s="151"/>
      <c r="AA180" s="151"/>
      <c r="AB180" s="151"/>
      <c r="AC180" s="151"/>
      <c r="AD180" s="151"/>
      <c r="AE180" s="151"/>
      <c r="AF180" s="151"/>
      <c r="AG180" s="151" t="s">
        <v>232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181" t="s">
        <v>267</v>
      </c>
      <c r="D181" s="161"/>
      <c r="E181" s="162">
        <v>8.4</v>
      </c>
      <c r="F181" s="160"/>
      <c r="G181" s="160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115</v>
      </c>
      <c r="AH181" s="151">
        <v>0</v>
      </c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">
      <c r="A182" s="158"/>
      <c r="B182" s="159"/>
      <c r="C182" s="181" t="s">
        <v>116</v>
      </c>
      <c r="D182" s="161"/>
      <c r="E182" s="162"/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115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250"/>
      <c r="D183" s="251"/>
      <c r="E183" s="251"/>
      <c r="F183" s="251"/>
      <c r="G183" s="251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117</v>
      </c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ht="22.5" outlineLevel="1" x14ac:dyDescent="0.2">
      <c r="A184" s="170">
        <v>38</v>
      </c>
      <c r="B184" s="171" t="s">
        <v>268</v>
      </c>
      <c r="C184" s="180" t="s">
        <v>269</v>
      </c>
      <c r="D184" s="172" t="s">
        <v>259</v>
      </c>
      <c r="E184" s="173">
        <v>2.1</v>
      </c>
      <c r="F184" s="174"/>
      <c r="G184" s="175">
        <f>ROUND(E184*F184,2)</f>
        <v>0</v>
      </c>
      <c r="H184" s="174"/>
      <c r="I184" s="175">
        <f>ROUND(E184*H184,2)</f>
        <v>0</v>
      </c>
      <c r="J184" s="174"/>
      <c r="K184" s="175">
        <f>ROUND(E184*J184,2)</f>
        <v>0</v>
      </c>
      <c r="L184" s="175">
        <v>21</v>
      </c>
      <c r="M184" s="175">
        <f>G184*(1+L184/100)</f>
        <v>0</v>
      </c>
      <c r="N184" s="175">
        <v>6.7000000000000004E-2</v>
      </c>
      <c r="O184" s="175">
        <f>ROUND(E184*N184,2)</f>
        <v>0.14000000000000001</v>
      </c>
      <c r="P184" s="175">
        <v>0</v>
      </c>
      <c r="Q184" s="175">
        <f>ROUND(E184*P184,2)</f>
        <v>0</v>
      </c>
      <c r="R184" s="175" t="s">
        <v>230</v>
      </c>
      <c r="S184" s="175" t="s">
        <v>109</v>
      </c>
      <c r="T184" s="176" t="s">
        <v>109</v>
      </c>
      <c r="U184" s="160">
        <v>0</v>
      </c>
      <c r="V184" s="160">
        <f>ROUND(E184*U184,2)</f>
        <v>0</v>
      </c>
      <c r="W184" s="160"/>
      <c r="X184" s="160" t="s">
        <v>231</v>
      </c>
      <c r="Y184" s="151"/>
      <c r="Z184" s="151"/>
      <c r="AA184" s="151"/>
      <c r="AB184" s="151"/>
      <c r="AC184" s="151"/>
      <c r="AD184" s="151"/>
      <c r="AE184" s="151"/>
      <c r="AF184" s="151"/>
      <c r="AG184" s="151" t="s">
        <v>232</v>
      </c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181" t="s">
        <v>270</v>
      </c>
      <c r="D185" s="161"/>
      <c r="E185" s="162">
        <v>2.1</v>
      </c>
      <c r="F185" s="160"/>
      <c r="G185" s="160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115</v>
      </c>
      <c r="AH185" s="151">
        <v>0</v>
      </c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58"/>
      <c r="B186" s="159"/>
      <c r="C186" s="181" t="s">
        <v>116</v>
      </c>
      <c r="D186" s="161"/>
      <c r="E186" s="162"/>
      <c r="F186" s="160"/>
      <c r="G186" s="160"/>
      <c r="H186" s="160"/>
      <c r="I186" s="160"/>
      <c r="J186" s="160"/>
      <c r="K186" s="160"/>
      <c r="L186" s="160"/>
      <c r="M186" s="160"/>
      <c r="N186" s="160"/>
      <c r="O186" s="160"/>
      <c r="P186" s="160"/>
      <c r="Q186" s="160"/>
      <c r="R186" s="160"/>
      <c r="S186" s="160"/>
      <c r="T186" s="160"/>
      <c r="U186" s="160"/>
      <c r="V186" s="160"/>
      <c r="W186" s="160"/>
      <c r="X186" s="160"/>
      <c r="Y186" s="151"/>
      <c r="Z186" s="151"/>
      <c r="AA186" s="151"/>
      <c r="AB186" s="151"/>
      <c r="AC186" s="151"/>
      <c r="AD186" s="151"/>
      <c r="AE186" s="151"/>
      <c r="AF186" s="151"/>
      <c r="AG186" s="151" t="s">
        <v>115</v>
      </c>
      <c r="AH186" s="151">
        <v>0</v>
      </c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50"/>
      <c r="D187" s="251"/>
      <c r="E187" s="251"/>
      <c r="F187" s="251"/>
      <c r="G187" s="251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117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ht="22.5" outlineLevel="1" x14ac:dyDescent="0.2">
      <c r="A188" s="170">
        <v>39</v>
      </c>
      <c r="B188" s="171" t="s">
        <v>271</v>
      </c>
      <c r="C188" s="180" t="s">
        <v>272</v>
      </c>
      <c r="D188" s="172" t="s">
        <v>259</v>
      </c>
      <c r="E188" s="173">
        <v>2.1</v>
      </c>
      <c r="F188" s="174"/>
      <c r="G188" s="175">
        <f>ROUND(E188*F188,2)</f>
        <v>0</v>
      </c>
      <c r="H188" s="174"/>
      <c r="I188" s="175">
        <f>ROUND(E188*H188,2)</f>
        <v>0</v>
      </c>
      <c r="J188" s="174"/>
      <c r="K188" s="175">
        <f>ROUND(E188*J188,2)</f>
        <v>0</v>
      </c>
      <c r="L188" s="175">
        <v>21</v>
      </c>
      <c r="M188" s="175">
        <f>G188*(1+L188/100)</f>
        <v>0</v>
      </c>
      <c r="N188" s="175">
        <v>6.7000000000000004E-2</v>
      </c>
      <c r="O188" s="175">
        <f>ROUND(E188*N188,2)</f>
        <v>0.14000000000000001</v>
      </c>
      <c r="P188" s="175">
        <v>0</v>
      </c>
      <c r="Q188" s="175">
        <f>ROUND(E188*P188,2)</f>
        <v>0</v>
      </c>
      <c r="R188" s="175" t="s">
        <v>230</v>
      </c>
      <c r="S188" s="175" t="s">
        <v>109</v>
      </c>
      <c r="T188" s="176" t="s">
        <v>109</v>
      </c>
      <c r="U188" s="160">
        <v>0</v>
      </c>
      <c r="V188" s="160">
        <f>ROUND(E188*U188,2)</f>
        <v>0</v>
      </c>
      <c r="W188" s="160"/>
      <c r="X188" s="160" t="s">
        <v>231</v>
      </c>
      <c r="Y188" s="151"/>
      <c r="Z188" s="151"/>
      <c r="AA188" s="151"/>
      <c r="AB188" s="151"/>
      <c r="AC188" s="151"/>
      <c r="AD188" s="151"/>
      <c r="AE188" s="151"/>
      <c r="AF188" s="151"/>
      <c r="AG188" s="151" t="s">
        <v>232</v>
      </c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1" t="s">
        <v>270</v>
      </c>
      <c r="D189" s="161"/>
      <c r="E189" s="162">
        <v>2.1</v>
      </c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115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181" t="s">
        <v>116</v>
      </c>
      <c r="D190" s="161"/>
      <c r="E190" s="162"/>
      <c r="F190" s="160"/>
      <c r="G190" s="160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115</v>
      </c>
      <c r="AH190" s="151">
        <v>0</v>
      </c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">
      <c r="A191" s="158"/>
      <c r="B191" s="159"/>
      <c r="C191" s="250"/>
      <c r="D191" s="251"/>
      <c r="E191" s="251"/>
      <c r="F191" s="251"/>
      <c r="G191" s="251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60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117</v>
      </c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x14ac:dyDescent="0.2">
      <c r="A192" s="164" t="s">
        <v>103</v>
      </c>
      <c r="B192" s="165" t="s">
        <v>62</v>
      </c>
      <c r="C192" s="179" t="s">
        <v>63</v>
      </c>
      <c r="D192" s="166"/>
      <c r="E192" s="167"/>
      <c r="F192" s="168"/>
      <c r="G192" s="168">
        <f>SUMIF(AG193:AG197,"&lt;&gt;NOR",G193:G197)</f>
        <v>0</v>
      </c>
      <c r="H192" s="168"/>
      <c r="I192" s="168">
        <f>SUM(I193:I197)</f>
        <v>0</v>
      </c>
      <c r="J192" s="168"/>
      <c r="K192" s="168">
        <f>SUM(K193:K197)</f>
        <v>0</v>
      </c>
      <c r="L192" s="168"/>
      <c r="M192" s="168">
        <f>SUM(M193:M197)</f>
        <v>0</v>
      </c>
      <c r="N192" s="168"/>
      <c r="O192" s="168">
        <f>SUM(O193:O197)</f>
        <v>0</v>
      </c>
      <c r="P192" s="168"/>
      <c r="Q192" s="168">
        <f>SUM(Q193:Q197)</f>
        <v>0.7</v>
      </c>
      <c r="R192" s="168"/>
      <c r="S192" s="168"/>
      <c r="T192" s="169"/>
      <c r="U192" s="163"/>
      <c r="V192" s="163">
        <f>SUM(V193:V197)</f>
        <v>2.25</v>
      </c>
      <c r="W192" s="163"/>
      <c r="X192" s="163"/>
      <c r="AG192" t="s">
        <v>104</v>
      </c>
    </row>
    <row r="193" spans="1:60" outlineLevel="1" x14ac:dyDescent="0.2">
      <c r="A193" s="170">
        <v>40</v>
      </c>
      <c r="B193" s="171" t="s">
        <v>273</v>
      </c>
      <c r="C193" s="180" t="s">
        <v>274</v>
      </c>
      <c r="D193" s="172" t="s">
        <v>146</v>
      </c>
      <c r="E193" s="173">
        <v>0.35</v>
      </c>
      <c r="F193" s="174"/>
      <c r="G193" s="175">
        <f>ROUND(E193*F193,2)</f>
        <v>0</v>
      </c>
      <c r="H193" s="174"/>
      <c r="I193" s="175">
        <f>ROUND(E193*H193,2)</f>
        <v>0</v>
      </c>
      <c r="J193" s="174"/>
      <c r="K193" s="175">
        <f>ROUND(E193*J193,2)</f>
        <v>0</v>
      </c>
      <c r="L193" s="175">
        <v>21</v>
      </c>
      <c r="M193" s="175">
        <f>G193*(1+L193/100)</f>
        <v>0</v>
      </c>
      <c r="N193" s="175">
        <v>0</v>
      </c>
      <c r="O193" s="175">
        <f>ROUND(E193*N193,2)</f>
        <v>0</v>
      </c>
      <c r="P193" s="175">
        <v>2</v>
      </c>
      <c r="Q193" s="175">
        <f>ROUND(E193*P193,2)</f>
        <v>0.7</v>
      </c>
      <c r="R193" s="175" t="s">
        <v>275</v>
      </c>
      <c r="S193" s="175" t="s">
        <v>109</v>
      </c>
      <c r="T193" s="176" t="s">
        <v>109</v>
      </c>
      <c r="U193" s="160">
        <v>6.4359999999999999</v>
      </c>
      <c r="V193" s="160">
        <f>ROUND(E193*U193,2)</f>
        <v>2.25</v>
      </c>
      <c r="W193" s="160"/>
      <c r="X193" s="160" t="s">
        <v>110</v>
      </c>
      <c r="Y193" s="151"/>
      <c r="Z193" s="151"/>
      <c r="AA193" s="151"/>
      <c r="AB193" s="151"/>
      <c r="AC193" s="151"/>
      <c r="AD193" s="151"/>
      <c r="AE193" s="151"/>
      <c r="AF193" s="151"/>
      <c r="AG193" s="151" t="s">
        <v>111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248" t="s">
        <v>276</v>
      </c>
      <c r="D194" s="249"/>
      <c r="E194" s="249"/>
      <c r="F194" s="249"/>
      <c r="G194" s="249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113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">
      <c r="A195" s="158"/>
      <c r="B195" s="159"/>
      <c r="C195" s="181" t="s">
        <v>277</v>
      </c>
      <c r="D195" s="161"/>
      <c r="E195" s="162">
        <v>0.35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60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115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">
      <c r="A196" s="158"/>
      <c r="B196" s="159"/>
      <c r="C196" s="181" t="s">
        <v>278</v>
      </c>
      <c r="D196" s="161"/>
      <c r="E196" s="162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60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115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">
      <c r="A197" s="158"/>
      <c r="B197" s="159"/>
      <c r="C197" s="250"/>
      <c r="D197" s="251"/>
      <c r="E197" s="251"/>
      <c r="F197" s="251"/>
      <c r="G197" s="251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117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x14ac:dyDescent="0.2">
      <c r="A198" s="164" t="s">
        <v>103</v>
      </c>
      <c r="B198" s="165" t="s">
        <v>64</v>
      </c>
      <c r="C198" s="179" t="s">
        <v>65</v>
      </c>
      <c r="D198" s="166"/>
      <c r="E198" s="167"/>
      <c r="F198" s="168"/>
      <c r="G198" s="168">
        <f>SUMIF(AG199:AG201,"&lt;&gt;NOR",G199:G201)</f>
        <v>0</v>
      </c>
      <c r="H198" s="168"/>
      <c r="I198" s="168">
        <f>SUM(I199:I201)</f>
        <v>0</v>
      </c>
      <c r="J198" s="168"/>
      <c r="K198" s="168">
        <f>SUM(K199:K201)</f>
        <v>0</v>
      </c>
      <c r="L198" s="168"/>
      <c r="M198" s="168">
        <f>SUM(M199:M201)</f>
        <v>0</v>
      </c>
      <c r="N198" s="168"/>
      <c r="O198" s="168">
        <f>SUM(O199:O201)</f>
        <v>0</v>
      </c>
      <c r="P198" s="168"/>
      <c r="Q198" s="168">
        <f>SUM(Q199:Q201)</f>
        <v>0</v>
      </c>
      <c r="R198" s="168"/>
      <c r="S198" s="168"/>
      <c r="T198" s="169"/>
      <c r="U198" s="163"/>
      <c r="V198" s="163">
        <f>SUM(V199:V201)</f>
        <v>41.05</v>
      </c>
      <c r="W198" s="163"/>
      <c r="X198" s="163"/>
      <c r="AG198" t="s">
        <v>104</v>
      </c>
    </row>
    <row r="199" spans="1:60" outlineLevel="1" x14ac:dyDescent="0.2">
      <c r="A199" s="170">
        <v>41</v>
      </c>
      <c r="B199" s="171" t="s">
        <v>279</v>
      </c>
      <c r="C199" s="180" t="s">
        <v>280</v>
      </c>
      <c r="D199" s="172" t="s">
        <v>255</v>
      </c>
      <c r="E199" s="173">
        <v>105.26112999999999</v>
      </c>
      <c r="F199" s="174"/>
      <c r="G199" s="175">
        <f>ROUND(E199*F199,2)</f>
        <v>0</v>
      </c>
      <c r="H199" s="174"/>
      <c r="I199" s="175">
        <f>ROUND(E199*H199,2)</f>
        <v>0</v>
      </c>
      <c r="J199" s="174"/>
      <c r="K199" s="175">
        <f>ROUND(E199*J199,2)</f>
        <v>0</v>
      </c>
      <c r="L199" s="175">
        <v>21</v>
      </c>
      <c r="M199" s="175">
        <f>G199*(1+L199/100)</f>
        <v>0</v>
      </c>
      <c r="N199" s="175">
        <v>0</v>
      </c>
      <c r="O199" s="175">
        <f>ROUND(E199*N199,2)</f>
        <v>0</v>
      </c>
      <c r="P199" s="175">
        <v>0</v>
      </c>
      <c r="Q199" s="175">
        <f>ROUND(E199*P199,2)</f>
        <v>0</v>
      </c>
      <c r="R199" s="175" t="s">
        <v>108</v>
      </c>
      <c r="S199" s="175" t="s">
        <v>109</v>
      </c>
      <c r="T199" s="176" t="s">
        <v>109</v>
      </c>
      <c r="U199" s="160">
        <v>0.39</v>
      </c>
      <c r="V199" s="160">
        <f>ROUND(E199*U199,2)</f>
        <v>41.05</v>
      </c>
      <c r="W199" s="160"/>
      <c r="X199" s="160" t="s">
        <v>281</v>
      </c>
      <c r="Y199" s="151"/>
      <c r="Z199" s="151"/>
      <c r="AA199" s="151"/>
      <c r="AB199" s="151"/>
      <c r="AC199" s="151"/>
      <c r="AD199" s="151"/>
      <c r="AE199" s="151"/>
      <c r="AF199" s="151"/>
      <c r="AG199" s="151" t="s">
        <v>282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outlineLevel="1" x14ac:dyDescent="0.2">
      <c r="A200" s="158"/>
      <c r="B200" s="159"/>
      <c r="C200" s="248" t="s">
        <v>283</v>
      </c>
      <c r="D200" s="249"/>
      <c r="E200" s="249"/>
      <c r="F200" s="249"/>
      <c r="G200" s="249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113</v>
      </c>
      <c r="AH200" s="151"/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outlineLevel="1" x14ac:dyDescent="0.2">
      <c r="A201" s="158"/>
      <c r="B201" s="159"/>
      <c r="C201" s="250"/>
      <c r="D201" s="251"/>
      <c r="E201" s="251"/>
      <c r="F201" s="251"/>
      <c r="G201" s="251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117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x14ac:dyDescent="0.2">
      <c r="A202" s="164" t="s">
        <v>103</v>
      </c>
      <c r="B202" s="165" t="s">
        <v>66</v>
      </c>
      <c r="C202" s="179" t="s">
        <v>67</v>
      </c>
      <c r="D202" s="166"/>
      <c r="E202" s="167"/>
      <c r="F202" s="168"/>
      <c r="G202" s="168">
        <f>SUMIF(AG203:AG227,"&lt;&gt;NOR",G203:G227)</f>
        <v>0</v>
      </c>
      <c r="H202" s="168"/>
      <c r="I202" s="168">
        <f>SUM(I203:I227)</f>
        <v>0</v>
      </c>
      <c r="J202" s="168"/>
      <c r="K202" s="168">
        <f>SUM(K203:K227)</f>
        <v>0</v>
      </c>
      <c r="L202" s="168"/>
      <c r="M202" s="168">
        <f>SUM(M203:M227)</f>
        <v>0</v>
      </c>
      <c r="N202" s="168"/>
      <c r="O202" s="168">
        <f>SUM(O203:O227)</f>
        <v>18.070000000000004</v>
      </c>
      <c r="P202" s="168"/>
      <c r="Q202" s="168">
        <f>SUM(Q203:Q227)</f>
        <v>0</v>
      </c>
      <c r="R202" s="168"/>
      <c r="S202" s="168"/>
      <c r="T202" s="169"/>
      <c r="U202" s="163"/>
      <c r="V202" s="163">
        <f>SUM(V203:V227)</f>
        <v>17</v>
      </c>
      <c r="W202" s="163"/>
      <c r="X202" s="163"/>
      <c r="AG202" t="s">
        <v>104</v>
      </c>
    </row>
    <row r="203" spans="1:60" outlineLevel="1" x14ac:dyDescent="0.2">
      <c r="A203" s="170">
        <v>42</v>
      </c>
      <c r="B203" s="171" t="s">
        <v>284</v>
      </c>
      <c r="C203" s="180" t="s">
        <v>285</v>
      </c>
      <c r="D203" s="172" t="s">
        <v>139</v>
      </c>
      <c r="E203" s="173">
        <v>10</v>
      </c>
      <c r="F203" s="174"/>
      <c r="G203" s="175">
        <f>ROUND(E203*F203,2)</f>
        <v>0</v>
      </c>
      <c r="H203" s="174"/>
      <c r="I203" s="175">
        <f>ROUND(E203*H203,2)</f>
        <v>0</v>
      </c>
      <c r="J203" s="174"/>
      <c r="K203" s="175">
        <f>ROUND(E203*J203,2)</f>
        <v>0</v>
      </c>
      <c r="L203" s="175">
        <v>21</v>
      </c>
      <c r="M203" s="175">
        <f>G203*(1+L203/100)</f>
        <v>0</v>
      </c>
      <c r="N203" s="175">
        <v>3.48E-3</v>
      </c>
      <c r="O203" s="175">
        <f>ROUND(E203*N203,2)</f>
        <v>0.03</v>
      </c>
      <c r="P203" s="175">
        <v>0</v>
      </c>
      <c r="Q203" s="175">
        <f>ROUND(E203*P203,2)</f>
        <v>0</v>
      </c>
      <c r="R203" s="175" t="s">
        <v>147</v>
      </c>
      <c r="S203" s="175" t="s">
        <v>109</v>
      </c>
      <c r="T203" s="176" t="s">
        <v>109</v>
      </c>
      <c r="U203" s="160">
        <v>1.7</v>
      </c>
      <c r="V203" s="160">
        <f>ROUND(E203*U203,2)</f>
        <v>17</v>
      </c>
      <c r="W203" s="160"/>
      <c r="X203" s="160" t="s">
        <v>110</v>
      </c>
      <c r="Y203" s="151"/>
      <c r="Z203" s="151"/>
      <c r="AA203" s="151"/>
      <c r="AB203" s="151"/>
      <c r="AC203" s="151"/>
      <c r="AD203" s="151"/>
      <c r="AE203" s="151"/>
      <c r="AF203" s="151"/>
      <c r="AG203" s="151" t="s">
        <v>111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ht="22.5" outlineLevel="1" x14ac:dyDescent="0.2">
      <c r="A204" s="158"/>
      <c r="B204" s="159"/>
      <c r="C204" s="248" t="s">
        <v>286</v>
      </c>
      <c r="D204" s="249"/>
      <c r="E204" s="249"/>
      <c r="F204" s="249"/>
      <c r="G204" s="249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0"/>
      <c r="V204" s="160"/>
      <c r="W204" s="160"/>
      <c r="X204" s="160"/>
      <c r="Y204" s="151"/>
      <c r="Z204" s="151"/>
      <c r="AA204" s="151"/>
      <c r="AB204" s="151"/>
      <c r="AC204" s="151"/>
      <c r="AD204" s="151"/>
      <c r="AE204" s="151"/>
      <c r="AF204" s="151"/>
      <c r="AG204" s="151" t="s">
        <v>113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77" t="str">
        <f>C204</f>
        <v>Horizontálně řízené vrtání, vtažení potrubí na principu rozplavování a rozrušování zeminy pomocí vysokotlaké směsi vody a bentonitu. Případné svařování vtahovaného potrubí.</v>
      </c>
      <c r="BB204" s="151"/>
      <c r="BC204" s="151"/>
      <c r="BD204" s="151"/>
      <c r="BE204" s="151"/>
      <c r="BF204" s="151"/>
      <c r="BG204" s="151"/>
      <c r="BH204" s="151"/>
    </row>
    <row r="205" spans="1:60" ht="20.25" customHeight="1" outlineLevel="1" x14ac:dyDescent="0.2">
      <c r="A205" s="158"/>
      <c r="B205" s="159"/>
      <c r="C205" s="181" t="s">
        <v>287</v>
      </c>
      <c r="D205" s="161"/>
      <c r="E205" s="162">
        <v>10</v>
      </c>
      <c r="F205" s="160"/>
      <c r="G205" s="160"/>
      <c r="H205" s="160"/>
      <c r="I205" s="160"/>
      <c r="J205" s="160"/>
      <c r="K205" s="160"/>
      <c r="L205" s="160"/>
      <c r="M205" s="160"/>
      <c r="N205" s="160"/>
      <c r="O205" s="160"/>
      <c r="P205" s="160"/>
      <c r="Q205" s="160"/>
      <c r="R205" s="160"/>
      <c r="S205" s="160"/>
      <c r="T205" s="160"/>
      <c r="U205" s="160"/>
      <c r="V205" s="160"/>
      <c r="W205" s="160"/>
      <c r="X205" s="160"/>
      <c r="Y205" s="151"/>
      <c r="Z205" s="151"/>
      <c r="AA205" s="151"/>
      <c r="AB205" s="151"/>
      <c r="AC205" s="151"/>
      <c r="AD205" s="151"/>
      <c r="AE205" s="151"/>
      <c r="AF205" s="151"/>
      <c r="AG205" s="151" t="s">
        <v>115</v>
      </c>
      <c r="AH205" s="151">
        <v>0</v>
      </c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181" t="s">
        <v>159</v>
      </c>
      <c r="D206" s="161"/>
      <c r="E206" s="162"/>
      <c r="F206" s="160"/>
      <c r="G206" s="160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115</v>
      </c>
      <c r="AH206" s="151">
        <v>0</v>
      </c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250"/>
      <c r="D207" s="251"/>
      <c r="E207" s="251"/>
      <c r="F207" s="251"/>
      <c r="G207" s="251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117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0">
        <v>53</v>
      </c>
      <c r="B208" s="171" t="s">
        <v>288</v>
      </c>
      <c r="C208" s="180" t="s">
        <v>289</v>
      </c>
      <c r="D208" s="172" t="s">
        <v>139</v>
      </c>
      <c r="E208" s="173">
        <v>40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5">
        <v>0.27424999999999999</v>
      </c>
      <c r="O208" s="175">
        <f>ROUND(E208*N208,2)</f>
        <v>10.97</v>
      </c>
      <c r="P208" s="175">
        <v>0</v>
      </c>
      <c r="Q208" s="175">
        <f>ROUND(E208*P208,2)</f>
        <v>0</v>
      </c>
      <c r="R208" s="175" t="s">
        <v>290</v>
      </c>
      <c r="S208" s="175" t="s">
        <v>109</v>
      </c>
      <c r="T208" s="176" t="s">
        <v>109</v>
      </c>
      <c r="U208" s="160">
        <v>0</v>
      </c>
      <c r="V208" s="160">
        <f>ROUND(E208*U208,2)</f>
        <v>0</v>
      </c>
      <c r="W208" s="160"/>
      <c r="X208" s="160" t="s">
        <v>180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181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ht="90" outlineLevel="1" x14ac:dyDescent="0.2">
      <c r="A209" s="158"/>
      <c r="B209" s="159"/>
      <c r="C209" s="248" t="s">
        <v>291</v>
      </c>
      <c r="D209" s="249"/>
      <c r="E209" s="249"/>
      <c r="F209" s="249"/>
      <c r="G209" s="249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113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77" t="str">
        <f>C209</f>
        <v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v>
      </c>
      <c r="BB209" s="151"/>
      <c r="BC209" s="151"/>
      <c r="BD209" s="151"/>
      <c r="BE209" s="151"/>
      <c r="BF209" s="151"/>
      <c r="BG209" s="151"/>
      <c r="BH209" s="151"/>
    </row>
    <row r="210" spans="1:60" ht="22.5" outlineLevel="1" x14ac:dyDescent="0.2">
      <c r="A210" s="158"/>
      <c r="B210" s="159"/>
      <c r="C210" s="181" t="s">
        <v>292</v>
      </c>
      <c r="D210" s="161"/>
      <c r="E210" s="162">
        <v>40</v>
      </c>
      <c r="F210" s="160"/>
      <c r="G210" s="160"/>
      <c r="H210" s="160"/>
      <c r="I210" s="160"/>
      <c r="J210" s="160"/>
      <c r="K210" s="160"/>
      <c r="L210" s="160"/>
      <c r="M210" s="160"/>
      <c r="N210" s="160"/>
      <c r="O210" s="160"/>
      <c r="P210" s="160"/>
      <c r="Q210" s="160"/>
      <c r="R210" s="160"/>
      <c r="S210" s="160"/>
      <c r="T210" s="160"/>
      <c r="U210" s="160"/>
      <c r="V210" s="160"/>
      <c r="W210" s="160"/>
      <c r="X210" s="160"/>
      <c r="Y210" s="151"/>
      <c r="Z210" s="151"/>
      <c r="AA210" s="151"/>
      <c r="AB210" s="151"/>
      <c r="AC210" s="151"/>
      <c r="AD210" s="151"/>
      <c r="AE210" s="151"/>
      <c r="AF210" s="151"/>
      <c r="AG210" s="151" t="s">
        <v>115</v>
      </c>
      <c r="AH210" s="151">
        <v>0</v>
      </c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outlineLevel="1" x14ac:dyDescent="0.2">
      <c r="A211" s="158"/>
      <c r="B211" s="159"/>
      <c r="C211" s="181" t="s">
        <v>293</v>
      </c>
      <c r="D211" s="161"/>
      <c r="E211" s="162"/>
      <c r="F211" s="160"/>
      <c r="G211" s="160"/>
      <c r="H211" s="160"/>
      <c r="I211" s="160"/>
      <c r="J211" s="160"/>
      <c r="K211" s="160"/>
      <c r="L211" s="160"/>
      <c r="M211" s="160"/>
      <c r="N211" s="160"/>
      <c r="O211" s="160"/>
      <c r="P211" s="160"/>
      <c r="Q211" s="160"/>
      <c r="R211" s="160"/>
      <c r="S211" s="160"/>
      <c r="T211" s="160"/>
      <c r="U211" s="160"/>
      <c r="V211" s="160"/>
      <c r="W211" s="160"/>
      <c r="X211" s="160"/>
      <c r="Y211" s="151"/>
      <c r="Z211" s="151"/>
      <c r="AA211" s="151"/>
      <c r="AB211" s="151"/>
      <c r="AC211" s="151"/>
      <c r="AD211" s="151"/>
      <c r="AE211" s="151"/>
      <c r="AF211" s="151"/>
      <c r="AG211" s="151" t="s">
        <v>115</v>
      </c>
      <c r="AH211" s="151">
        <v>0</v>
      </c>
      <c r="AI211" s="151"/>
      <c r="AJ211" s="151"/>
      <c r="AK211" s="151"/>
      <c r="AL211" s="151"/>
      <c r="AM211" s="151"/>
      <c r="AN211" s="151"/>
      <c r="AO211" s="151"/>
      <c r="AP211" s="151"/>
      <c r="AQ211" s="151"/>
      <c r="AR211" s="151"/>
      <c r="AS211" s="151"/>
      <c r="AT211" s="151"/>
      <c r="AU211" s="151"/>
      <c r="AV211" s="151"/>
      <c r="AW211" s="151"/>
      <c r="AX211" s="151"/>
      <c r="AY211" s="151"/>
      <c r="AZ211" s="151"/>
      <c r="BA211" s="151"/>
      <c r="BB211" s="151"/>
      <c r="BC211" s="151"/>
      <c r="BD211" s="151"/>
      <c r="BE211" s="151"/>
      <c r="BF211" s="151"/>
      <c r="BG211" s="151"/>
      <c r="BH211" s="151"/>
    </row>
    <row r="212" spans="1:60" outlineLevel="1" x14ac:dyDescent="0.2">
      <c r="A212" s="158"/>
      <c r="B212" s="159"/>
      <c r="C212" s="181" t="s">
        <v>116</v>
      </c>
      <c r="D212" s="161"/>
      <c r="E212" s="162"/>
      <c r="F212" s="160"/>
      <c r="G212" s="160"/>
      <c r="H212" s="160"/>
      <c r="I212" s="160"/>
      <c r="J212" s="160"/>
      <c r="K212" s="160"/>
      <c r="L212" s="160"/>
      <c r="M212" s="160"/>
      <c r="N212" s="160"/>
      <c r="O212" s="160"/>
      <c r="P212" s="160"/>
      <c r="Q212" s="160"/>
      <c r="R212" s="160"/>
      <c r="S212" s="160"/>
      <c r="T212" s="160"/>
      <c r="U212" s="160"/>
      <c r="V212" s="160"/>
      <c r="W212" s="160"/>
      <c r="X212" s="160"/>
      <c r="Y212" s="151"/>
      <c r="Z212" s="151"/>
      <c r="AA212" s="151"/>
      <c r="AB212" s="151"/>
      <c r="AC212" s="151"/>
      <c r="AD212" s="151"/>
      <c r="AE212" s="151"/>
      <c r="AF212" s="151"/>
      <c r="AG212" s="151" t="s">
        <v>115</v>
      </c>
      <c r="AH212" s="151">
        <v>0</v>
      </c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">
      <c r="A213" s="158"/>
      <c r="B213" s="159"/>
      <c r="C213" s="250"/>
      <c r="D213" s="251"/>
      <c r="E213" s="251"/>
      <c r="F213" s="251"/>
      <c r="G213" s="251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51"/>
      <c r="Z213" s="151"/>
      <c r="AA213" s="151"/>
      <c r="AB213" s="151"/>
      <c r="AC213" s="151"/>
      <c r="AD213" s="151"/>
      <c r="AE213" s="151"/>
      <c r="AF213" s="151"/>
      <c r="AG213" s="151" t="s">
        <v>117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">
      <c r="A214" s="170">
        <v>44</v>
      </c>
      <c r="B214" s="171" t="s">
        <v>294</v>
      </c>
      <c r="C214" s="180" t="s">
        <v>295</v>
      </c>
      <c r="D214" s="172" t="s">
        <v>259</v>
      </c>
      <c r="E214" s="173">
        <v>1</v>
      </c>
      <c r="F214" s="174"/>
      <c r="G214" s="175">
        <f>ROUND(E214*F214,2)</f>
        <v>0</v>
      </c>
      <c r="H214" s="174"/>
      <c r="I214" s="175">
        <f>ROUND(E214*H214,2)</f>
        <v>0</v>
      </c>
      <c r="J214" s="174"/>
      <c r="K214" s="175">
        <f>ROUND(E214*J214,2)</f>
        <v>0</v>
      </c>
      <c r="L214" s="175">
        <v>21</v>
      </c>
      <c r="M214" s="175">
        <f>G214*(1+L214/100)</f>
        <v>0</v>
      </c>
      <c r="N214" s="175">
        <v>7.0520100000000001</v>
      </c>
      <c r="O214" s="175">
        <f>ROUND(E214*N214,2)</f>
        <v>7.05</v>
      </c>
      <c r="P214" s="175">
        <v>0</v>
      </c>
      <c r="Q214" s="175">
        <f>ROUND(E214*P214,2)</f>
        <v>0</v>
      </c>
      <c r="R214" s="175" t="s">
        <v>290</v>
      </c>
      <c r="S214" s="175" t="s">
        <v>109</v>
      </c>
      <c r="T214" s="176" t="s">
        <v>109</v>
      </c>
      <c r="U214" s="160">
        <v>0</v>
      </c>
      <c r="V214" s="160">
        <f>ROUND(E214*U214,2)</f>
        <v>0</v>
      </c>
      <c r="W214" s="160"/>
      <c r="X214" s="160" t="s">
        <v>180</v>
      </c>
      <c r="Y214" s="151"/>
      <c r="Z214" s="151"/>
      <c r="AA214" s="151"/>
      <c r="AB214" s="151"/>
      <c r="AC214" s="151"/>
      <c r="AD214" s="151"/>
      <c r="AE214" s="151"/>
      <c r="AF214" s="151"/>
      <c r="AG214" s="151" t="s">
        <v>181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ht="157.5" outlineLevel="1" x14ac:dyDescent="0.2">
      <c r="A215" s="158"/>
      <c r="B215" s="159"/>
      <c r="C215" s="248" t="s">
        <v>296</v>
      </c>
      <c r="D215" s="249"/>
      <c r="E215" s="249"/>
      <c r="F215" s="249"/>
      <c r="G215" s="249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51"/>
      <c r="Z215" s="151"/>
      <c r="AA215" s="151"/>
      <c r="AB215" s="151"/>
      <c r="AC215" s="151"/>
      <c r="AD215" s="151"/>
      <c r="AE215" s="151"/>
      <c r="AF215" s="151"/>
      <c r="AG215" s="151" t="s">
        <v>113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77" t="str">
        <f>C215</f>
        <v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v>
      </c>
      <c r="BB215" s="151"/>
      <c r="BC215" s="151"/>
      <c r="BD215" s="151"/>
      <c r="BE215" s="151"/>
      <c r="BF215" s="151"/>
      <c r="BG215" s="151"/>
      <c r="BH215" s="151"/>
    </row>
    <row r="216" spans="1:60" outlineLevel="1" x14ac:dyDescent="0.2">
      <c r="A216" s="158"/>
      <c r="B216" s="159"/>
      <c r="C216" s="181" t="s">
        <v>297</v>
      </c>
      <c r="D216" s="161"/>
      <c r="E216" s="162">
        <v>1</v>
      </c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51"/>
      <c r="Z216" s="151"/>
      <c r="AA216" s="151"/>
      <c r="AB216" s="151"/>
      <c r="AC216" s="151"/>
      <c r="AD216" s="151"/>
      <c r="AE216" s="151"/>
      <c r="AF216" s="151"/>
      <c r="AG216" s="151" t="s">
        <v>115</v>
      </c>
      <c r="AH216" s="151">
        <v>0</v>
      </c>
      <c r="AI216" s="151"/>
      <c r="AJ216" s="151"/>
      <c r="AK216" s="151"/>
      <c r="AL216" s="151"/>
      <c r="AM216" s="151"/>
      <c r="AN216" s="151"/>
      <c r="AO216" s="151"/>
      <c r="AP216" s="151"/>
      <c r="AQ216" s="151"/>
      <c r="AR216" s="151"/>
      <c r="AS216" s="151"/>
      <c r="AT216" s="151"/>
      <c r="AU216" s="151"/>
      <c r="AV216" s="151"/>
      <c r="AW216" s="151"/>
      <c r="AX216" s="151"/>
      <c r="AY216" s="151"/>
      <c r="AZ216" s="151"/>
      <c r="BA216" s="151"/>
      <c r="BB216" s="151"/>
      <c r="BC216" s="151"/>
      <c r="BD216" s="151"/>
      <c r="BE216" s="151"/>
      <c r="BF216" s="151"/>
      <c r="BG216" s="151"/>
      <c r="BH216" s="151"/>
    </row>
    <row r="217" spans="1:60" ht="22.5" outlineLevel="1" x14ac:dyDescent="0.2">
      <c r="A217" s="158"/>
      <c r="B217" s="159"/>
      <c r="C217" s="181" t="s">
        <v>298</v>
      </c>
      <c r="D217" s="161"/>
      <c r="E217" s="162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51"/>
      <c r="Z217" s="151"/>
      <c r="AA217" s="151"/>
      <c r="AB217" s="151"/>
      <c r="AC217" s="151"/>
      <c r="AD217" s="151"/>
      <c r="AE217" s="151"/>
      <c r="AF217" s="151"/>
      <c r="AG217" s="151" t="s">
        <v>115</v>
      </c>
      <c r="AH217" s="151">
        <v>0</v>
      </c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ht="22.5" outlineLevel="1" x14ac:dyDescent="0.2">
      <c r="A218" s="158"/>
      <c r="B218" s="159"/>
      <c r="C218" s="181" t="s">
        <v>299</v>
      </c>
      <c r="D218" s="161"/>
      <c r="E218" s="162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115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">
      <c r="A219" s="158"/>
      <c r="B219" s="159"/>
      <c r="C219" s="181" t="s">
        <v>116</v>
      </c>
      <c r="D219" s="161"/>
      <c r="E219" s="162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115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">
      <c r="A220" s="158"/>
      <c r="B220" s="159"/>
      <c r="C220" s="250"/>
      <c r="D220" s="251"/>
      <c r="E220" s="251"/>
      <c r="F220" s="251"/>
      <c r="G220" s="251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51"/>
      <c r="Z220" s="151"/>
      <c r="AA220" s="151"/>
      <c r="AB220" s="151"/>
      <c r="AC220" s="151"/>
      <c r="AD220" s="151"/>
      <c r="AE220" s="151"/>
      <c r="AF220" s="151"/>
      <c r="AG220" s="151" t="s">
        <v>117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ht="22.5" outlineLevel="1" x14ac:dyDescent="0.2">
      <c r="A221" s="170">
        <v>45</v>
      </c>
      <c r="B221" s="171" t="s">
        <v>300</v>
      </c>
      <c r="C221" s="180" t="s">
        <v>301</v>
      </c>
      <c r="D221" s="172" t="s">
        <v>259</v>
      </c>
      <c r="E221" s="173">
        <v>10.5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21</v>
      </c>
      <c r="M221" s="175">
        <f>G221*(1+L221/100)</f>
        <v>0</v>
      </c>
      <c r="N221" s="175">
        <v>1.08E-3</v>
      </c>
      <c r="O221" s="175">
        <f>ROUND(E221*N221,2)</f>
        <v>0.01</v>
      </c>
      <c r="P221" s="175">
        <v>0</v>
      </c>
      <c r="Q221" s="175">
        <f>ROUND(E221*P221,2)</f>
        <v>0</v>
      </c>
      <c r="R221" s="175" t="s">
        <v>230</v>
      </c>
      <c r="S221" s="175" t="s">
        <v>109</v>
      </c>
      <c r="T221" s="176" t="s">
        <v>109</v>
      </c>
      <c r="U221" s="160">
        <v>0</v>
      </c>
      <c r="V221" s="160">
        <f>ROUND(E221*U221,2)</f>
        <v>0</v>
      </c>
      <c r="W221" s="160"/>
      <c r="X221" s="160" t="s">
        <v>231</v>
      </c>
      <c r="Y221" s="151"/>
      <c r="Z221" s="151"/>
      <c r="AA221" s="151"/>
      <c r="AB221" s="151"/>
      <c r="AC221" s="151"/>
      <c r="AD221" s="151"/>
      <c r="AE221" s="151"/>
      <c r="AF221" s="151"/>
      <c r="AG221" s="151" t="s">
        <v>232</v>
      </c>
      <c r="AH221" s="151"/>
      <c r="AI221" s="151"/>
      <c r="AJ221" s="151"/>
      <c r="AK221" s="151"/>
      <c r="AL221" s="151"/>
      <c r="AM221" s="151"/>
      <c r="AN221" s="151"/>
      <c r="AO221" s="151"/>
      <c r="AP221" s="151"/>
      <c r="AQ221" s="151"/>
      <c r="AR221" s="151"/>
      <c r="AS221" s="151"/>
      <c r="AT221" s="151"/>
      <c r="AU221" s="151"/>
      <c r="AV221" s="151"/>
      <c r="AW221" s="151"/>
      <c r="AX221" s="151"/>
      <c r="AY221" s="151"/>
      <c r="AZ221" s="151"/>
      <c r="BA221" s="151"/>
      <c r="BB221" s="151"/>
      <c r="BC221" s="151"/>
      <c r="BD221" s="151"/>
      <c r="BE221" s="151"/>
      <c r="BF221" s="151"/>
      <c r="BG221" s="151"/>
      <c r="BH221" s="151"/>
    </row>
    <row r="222" spans="1:60" outlineLevel="1" x14ac:dyDescent="0.2">
      <c r="A222" s="158"/>
      <c r="B222" s="159"/>
      <c r="C222" s="181" t="s">
        <v>302</v>
      </c>
      <c r="D222" s="161"/>
      <c r="E222" s="162">
        <v>10.5</v>
      </c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51"/>
      <c r="Z222" s="151"/>
      <c r="AA222" s="151"/>
      <c r="AB222" s="151"/>
      <c r="AC222" s="151"/>
      <c r="AD222" s="151"/>
      <c r="AE222" s="151"/>
      <c r="AF222" s="151"/>
      <c r="AG222" s="151" t="s">
        <v>115</v>
      </c>
      <c r="AH222" s="151">
        <v>5</v>
      </c>
      <c r="AI222" s="151"/>
      <c r="AJ222" s="151"/>
      <c r="AK222" s="151"/>
      <c r="AL222" s="151"/>
      <c r="AM222" s="151"/>
      <c r="AN222" s="151"/>
      <c r="AO222" s="151"/>
      <c r="AP222" s="151"/>
      <c r="AQ222" s="151"/>
      <c r="AR222" s="151"/>
      <c r="AS222" s="151"/>
      <c r="AT222" s="151"/>
      <c r="AU222" s="151"/>
      <c r="AV222" s="151"/>
      <c r="AW222" s="151"/>
      <c r="AX222" s="151"/>
      <c r="AY222" s="151"/>
      <c r="AZ222" s="151"/>
      <c r="BA222" s="151"/>
      <c r="BB222" s="151"/>
      <c r="BC222" s="151"/>
      <c r="BD222" s="151"/>
      <c r="BE222" s="151"/>
      <c r="BF222" s="151"/>
      <c r="BG222" s="151"/>
      <c r="BH222" s="151"/>
    </row>
    <row r="223" spans="1:60" outlineLevel="1" x14ac:dyDescent="0.2">
      <c r="A223" s="158"/>
      <c r="B223" s="159"/>
      <c r="C223" s="250"/>
      <c r="D223" s="251"/>
      <c r="E223" s="251"/>
      <c r="F223" s="251"/>
      <c r="G223" s="251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51"/>
      <c r="Z223" s="151"/>
      <c r="AA223" s="151"/>
      <c r="AB223" s="151"/>
      <c r="AC223" s="151"/>
      <c r="AD223" s="151"/>
      <c r="AE223" s="151"/>
      <c r="AF223" s="151"/>
      <c r="AG223" s="151" t="s">
        <v>117</v>
      </c>
      <c r="AH223" s="151"/>
      <c r="AI223" s="151"/>
      <c r="AJ223" s="151"/>
      <c r="AK223" s="151"/>
      <c r="AL223" s="151"/>
      <c r="AM223" s="151"/>
      <c r="AN223" s="151"/>
      <c r="AO223" s="151"/>
      <c r="AP223" s="151"/>
      <c r="AQ223" s="151"/>
      <c r="AR223" s="151"/>
      <c r="AS223" s="151"/>
      <c r="AT223" s="151"/>
      <c r="AU223" s="151"/>
      <c r="AV223" s="151"/>
      <c r="AW223" s="151"/>
      <c r="AX223" s="151"/>
      <c r="AY223" s="151"/>
      <c r="AZ223" s="151"/>
      <c r="BA223" s="151"/>
      <c r="BB223" s="151"/>
      <c r="BC223" s="151"/>
      <c r="BD223" s="151"/>
      <c r="BE223" s="151"/>
      <c r="BF223" s="151"/>
      <c r="BG223" s="151"/>
      <c r="BH223" s="151"/>
    </row>
    <row r="224" spans="1:60" ht="22.5" outlineLevel="1" x14ac:dyDescent="0.2">
      <c r="A224" s="170">
        <v>46</v>
      </c>
      <c r="B224" s="171" t="s">
        <v>303</v>
      </c>
      <c r="C224" s="180" t="s">
        <v>379</v>
      </c>
      <c r="D224" s="172" t="s">
        <v>259</v>
      </c>
      <c r="E224" s="173">
        <v>1</v>
      </c>
      <c r="F224" s="174"/>
      <c r="G224" s="175">
        <f>ROUND(E224*F224,2)</f>
        <v>0</v>
      </c>
      <c r="H224" s="174"/>
      <c r="I224" s="175">
        <f>ROUND(E224*H224,2)</f>
        <v>0</v>
      </c>
      <c r="J224" s="174"/>
      <c r="K224" s="175">
        <f>ROUND(E224*J224,2)</f>
        <v>0</v>
      </c>
      <c r="L224" s="175">
        <v>21</v>
      </c>
      <c r="M224" s="175">
        <f>G224*(1+L224/100)</f>
        <v>0</v>
      </c>
      <c r="N224" s="175">
        <v>9.8200000000000006E-3</v>
      </c>
      <c r="O224" s="175">
        <f>ROUND(E224*N224,2)</f>
        <v>0.01</v>
      </c>
      <c r="P224" s="175">
        <v>0</v>
      </c>
      <c r="Q224" s="175">
        <f>ROUND(E224*P224,2)</f>
        <v>0</v>
      </c>
      <c r="R224" s="175" t="s">
        <v>230</v>
      </c>
      <c r="S224" s="175" t="s">
        <v>109</v>
      </c>
      <c r="T224" s="176" t="s">
        <v>109</v>
      </c>
      <c r="U224" s="160">
        <v>0</v>
      </c>
      <c r="V224" s="160">
        <f>ROUND(E224*U224,2)</f>
        <v>0</v>
      </c>
      <c r="W224" s="160"/>
      <c r="X224" s="160" t="s">
        <v>231</v>
      </c>
      <c r="Y224" s="151"/>
      <c r="Z224" s="151"/>
      <c r="AA224" s="151"/>
      <c r="AB224" s="151"/>
      <c r="AC224" s="151"/>
      <c r="AD224" s="151"/>
      <c r="AE224" s="151"/>
      <c r="AF224" s="151"/>
      <c r="AG224" s="151" t="s">
        <v>232</v>
      </c>
      <c r="AH224" s="151"/>
      <c r="AI224" s="151"/>
      <c r="AJ224" s="151"/>
      <c r="AK224" s="151"/>
      <c r="AL224" s="151"/>
      <c r="AM224" s="151"/>
      <c r="AN224" s="151"/>
      <c r="AO224" s="151"/>
      <c r="AP224" s="151"/>
      <c r="AQ224" s="151"/>
      <c r="AR224" s="151"/>
      <c r="AS224" s="151"/>
      <c r="AT224" s="151"/>
      <c r="AU224" s="151"/>
      <c r="AV224" s="151"/>
      <c r="AW224" s="151"/>
      <c r="AX224" s="151"/>
      <c r="AY224" s="151"/>
      <c r="AZ224" s="151"/>
      <c r="BA224" s="151"/>
      <c r="BB224" s="151"/>
      <c r="BC224" s="151"/>
      <c r="BD224" s="151"/>
      <c r="BE224" s="151"/>
      <c r="BF224" s="151"/>
      <c r="BG224" s="151"/>
      <c r="BH224" s="151"/>
    </row>
    <row r="225" spans="1:60" outlineLevel="1" x14ac:dyDescent="0.2">
      <c r="A225" s="158"/>
      <c r="B225" s="159"/>
      <c r="C225" s="181" t="s">
        <v>304</v>
      </c>
      <c r="D225" s="161"/>
      <c r="E225" s="162"/>
      <c r="F225" s="160"/>
      <c r="G225" s="160"/>
      <c r="H225" s="160"/>
      <c r="I225" s="160"/>
      <c r="J225" s="160"/>
      <c r="K225" s="160"/>
      <c r="L225" s="160"/>
      <c r="M225" s="160"/>
      <c r="N225" s="160"/>
      <c r="O225" s="160"/>
      <c r="P225" s="160"/>
      <c r="Q225" s="160"/>
      <c r="R225" s="160"/>
      <c r="S225" s="160"/>
      <c r="T225" s="160"/>
      <c r="U225" s="160"/>
      <c r="V225" s="160"/>
      <c r="W225" s="160"/>
      <c r="X225" s="160"/>
      <c r="Y225" s="151"/>
      <c r="Z225" s="151"/>
      <c r="AA225" s="151"/>
      <c r="AB225" s="151"/>
      <c r="AC225" s="151"/>
      <c r="AD225" s="151"/>
      <c r="AE225" s="151"/>
      <c r="AF225" s="151"/>
      <c r="AG225" s="151" t="s">
        <v>115</v>
      </c>
      <c r="AH225" s="151">
        <v>0</v>
      </c>
      <c r="AI225" s="151"/>
      <c r="AJ225" s="151"/>
      <c r="AK225" s="151"/>
      <c r="AL225" s="151"/>
      <c r="AM225" s="151"/>
      <c r="AN225" s="151"/>
      <c r="AO225" s="151"/>
      <c r="AP225" s="151"/>
      <c r="AQ225" s="151"/>
      <c r="AR225" s="151"/>
      <c r="AS225" s="151"/>
      <c r="AT225" s="151"/>
      <c r="AU225" s="151"/>
      <c r="AV225" s="151"/>
      <c r="AW225" s="151"/>
      <c r="AX225" s="151"/>
      <c r="AY225" s="151"/>
      <c r="AZ225" s="151"/>
      <c r="BA225" s="151"/>
      <c r="BB225" s="151"/>
      <c r="BC225" s="151"/>
      <c r="BD225" s="151"/>
      <c r="BE225" s="151"/>
      <c r="BF225" s="151"/>
      <c r="BG225" s="151"/>
      <c r="BH225" s="151"/>
    </row>
    <row r="226" spans="1:60" outlineLevel="1" x14ac:dyDescent="0.2">
      <c r="A226" s="158"/>
      <c r="B226" s="159"/>
      <c r="C226" s="181" t="s">
        <v>305</v>
      </c>
      <c r="D226" s="161"/>
      <c r="E226" s="162">
        <v>1</v>
      </c>
      <c r="F226" s="160"/>
      <c r="G226" s="160"/>
      <c r="H226" s="160"/>
      <c r="I226" s="160"/>
      <c r="J226" s="160"/>
      <c r="K226" s="160"/>
      <c r="L226" s="160"/>
      <c r="M226" s="160"/>
      <c r="N226" s="160"/>
      <c r="O226" s="160"/>
      <c r="P226" s="160"/>
      <c r="Q226" s="160"/>
      <c r="R226" s="160"/>
      <c r="S226" s="160"/>
      <c r="T226" s="160"/>
      <c r="U226" s="160"/>
      <c r="V226" s="160"/>
      <c r="W226" s="160"/>
      <c r="X226" s="160"/>
      <c r="Y226" s="151"/>
      <c r="Z226" s="151"/>
      <c r="AA226" s="151"/>
      <c r="AB226" s="151"/>
      <c r="AC226" s="151"/>
      <c r="AD226" s="151"/>
      <c r="AE226" s="151"/>
      <c r="AF226" s="151"/>
      <c r="AG226" s="151" t="s">
        <v>115</v>
      </c>
      <c r="AH226" s="151">
        <v>5</v>
      </c>
      <c r="AI226" s="151"/>
      <c r="AJ226" s="151"/>
      <c r="AK226" s="151"/>
      <c r="AL226" s="151"/>
      <c r="AM226" s="151"/>
      <c r="AN226" s="151"/>
      <c r="AO226" s="151"/>
      <c r="AP226" s="151"/>
      <c r="AQ226" s="151"/>
      <c r="AR226" s="151"/>
      <c r="AS226" s="151"/>
      <c r="AT226" s="151"/>
      <c r="AU226" s="151"/>
      <c r="AV226" s="151"/>
      <c r="AW226" s="151"/>
      <c r="AX226" s="151"/>
      <c r="AY226" s="151"/>
      <c r="AZ226" s="151"/>
      <c r="BA226" s="151"/>
      <c r="BB226" s="151"/>
      <c r="BC226" s="151"/>
      <c r="BD226" s="151"/>
      <c r="BE226" s="151"/>
      <c r="BF226" s="151"/>
      <c r="BG226" s="151"/>
      <c r="BH226" s="151"/>
    </row>
    <row r="227" spans="1:60" outlineLevel="1" x14ac:dyDescent="0.2">
      <c r="A227" s="158"/>
      <c r="B227" s="159"/>
      <c r="C227" s="250"/>
      <c r="D227" s="251"/>
      <c r="E227" s="251"/>
      <c r="F227" s="251"/>
      <c r="G227" s="251"/>
      <c r="H227" s="160"/>
      <c r="I227" s="160"/>
      <c r="J227" s="160"/>
      <c r="K227" s="160"/>
      <c r="L227" s="160"/>
      <c r="M227" s="160"/>
      <c r="N227" s="160"/>
      <c r="O227" s="160"/>
      <c r="P227" s="160"/>
      <c r="Q227" s="160"/>
      <c r="R227" s="160"/>
      <c r="S227" s="160"/>
      <c r="T227" s="160"/>
      <c r="U227" s="160"/>
      <c r="V227" s="160"/>
      <c r="W227" s="160"/>
      <c r="X227" s="160"/>
      <c r="Y227" s="151"/>
      <c r="Z227" s="151"/>
      <c r="AA227" s="151"/>
      <c r="AB227" s="151"/>
      <c r="AC227" s="151"/>
      <c r="AD227" s="151"/>
      <c r="AE227" s="151"/>
      <c r="AF227" s="151"/>
      <c r="AG227" s="151" t="s">
        <v>117</v>
      </c>
      <c r="AH227" s="151"/>
      <c r="AI227" s="151"/>
      <c r="AJ227" s="151"/>
      <c r="AK227" s="151"/>
      <c r="AL227" s="151"/>
      <c r="AM227" s="151"/>
      <c r="AN227" s="151"/>
      <c r="AO227" s="151"/>
      <c r="AP227" s="151"/>
      <c r="AQ227" s="151"/>
      <c r="AR227" s="151"/>
      <c r="AS227" s="151"/>
      <c r="AT227" s="151"/>
      <c r="AU227" s="151"/>
      <c r="AV227" s="151"/>
      <c r="AW227" s="151"/>
      <c r="AX227" s="151"/>
      <c r="AY227" s="151"/>
      <c r="AZ227" s="151"/>
      <c r="BA227" s="151"/>
      <c r="BB227" s="151"/>
      <c r="BC227" s="151"/>
      <c r="BD227" s="151"/>
      <c r="BE227" s="151"/>
      <c r="BF227" s="151"/>
      <c r="BG227" s="151"/>
      <c r="BH227" s="151"/>
    </row>
    <row r="228" spans="1:60" x14ac:dyDescent="0.2">
      <c r="A228" s="164" t="s">
        <v>103</v>
      </c>
      <c r="B228" s="165" t="s">
        <v>68</v>
      </c>
      <c r="C228" s="179" t="s">
        <v>69</v>
      </c>
      <c r="D228" s="166"/>
      <c r="E228" s="167"/>
      <c r="F228" s="168"/>
      <c r="G228" s="168">
        <f>SUMIF(AG229:AG232,"&lt;&gt;NOR",G229:G232)</f>
        <v>0</v>
      </c>
      <c r="H228" s="168"/>
      <c r="I228" s="168">
        <f>SUM(I229:I232)</f>
        <v>0</v>
      </c>
      <c r="J228" s="168"/>
      <c r="K228" s="168">
        <f>SUM(K229:K232)</f>
        <v>0</v>
      </c>
      <c r="L228" s="168"/>
      <c r="M228" s="168">
        <f>SUM(M229:M232)</f>
        <v>0</v>
      </c>
      <c r="N228" s="168"/>
      <c r="O228" s="168">
        <f>SUM(O229:O232)</f>
        <v>0</v>
      </c>
      <c r="P228" s="168"/>
      <c r="Q228" s="168">
        <f>SUM(Q229:Q232)</f>
        <v>0.05</v>
      </c>
      <c r="R228" s="168"/>
      <c r="S228" s="168"/>
      <c r="T228" s="169"/>
      <c r="U228" s="163"/>
      <c r="V228" s="163">
        <f>SUM(V229:V232)</f>
        <v>6.23</v>
      </c>
      <c r="W228" s="163"/>
      <c r="X228" s="163"/>
      <c r="AG228" t="s">
        <v>104</v>
      </c>
    </row>
    <row r="229" spans="1:60" outlineLevel="1" x14ac:dyDescent="0.2">
      <c r="A229" s="170">
        <v>47</v>
      </c>
      <c r="B229" s="171" t="s">
        <v>306</v>
      </c>
      <c r="C229" s="180" t="s">
        <v>377</v>
      </c>
      <c r="D229" s="172" t="s">
        <v>259</v>
      </c>
      <c r="E229" s="173">
        <v>1</v>
      </c>
      <c r="F229" s="174"/>
      <c r="G229" s="175">
        <f>ROUND(E229*F229,2)</f>
        <v>0</v>
      </c>
      <c r="H229" s="174"/>
      <c r="I229" s="175">
        <f>ROUND(E229*H229,2)</f>
        <v>0</v>
      </c>
      <c r="J229" s="174"/>
      <c r="K229" s="175">
        <f>ROUND(E229*J229,2)</f>
        <v>0</v>
      </c>
      <c r="L229" s="175">
        <v>21</v>
      </c>
      <c r="M229" s="175">
        <f>G229*(1+L229/100)</f>
        <v>0</v>
      </c>
      <c r="N229" s="175">
        <v>0</v>
      </c>
      <c r="O229" s="175">
        <f>ROUND(E229*N229,2)</f>
        <v>0</v>
      </c>
      <c r="P229" s="175">
        <v>0.05</v>
      </c>
      <c r="Q229" s="175">
        <f>ROUND(E229*P229,2)</f>
        <v>0.05</v>
      </c>
      <c r="R229" s="175"/>
      <c r="S229" s="175" t="s">
        <v>307</v>
      </c>
      <c r="T229" s="176" t="s">
        <v>109</v>
      </c>
      <c r="U229" s="160">
        <v>6.23</v>
      </c>
      <c r="V229" s="160">
        <f>ROUND(E229*U229,2)</f>
        <v>6.23</v>
      </c>
      <c r="W229" s="160"/>
      <c r="X229" s="160" t="s">
        <v>110</v>
      </c>
      <c r="Y229" s="151"/>
      <c r="Z229" s="151"/>
      <c r="AA229" s="151"/>
      <c r="AB229" s="151"/>
      <c r="AC229" s="151"/>
      <c r="AD229" s="151"/>
      <c r="AE229" s="151"/>
      <c r="AF229" s="151"/>
      <c r="AG229" s="151" t="s">
        <v>111</v>
      </c>
      <c r="AH229" s="151"/>
      <c r="AI229" s="151"/>
      <c r="AJ229" s="151"/>
      <c r="AK229" s="151"/>
      <c r="AL229" s="151"/>
      <c r="AM229" s="151"/>
      <c r="AN229" s="151"/>
      <c r="AO229" s="151"/>
      <c r="AP229" s="151"/>
      <c r="AQ229" s="151"/>
      <c r="AR229" s="151"/>
      <c r="AS229" s="151"/>
      <c r="AT229" s="151"/>
      <c r="AU229" s="151"/>
      <c r="AV229" s="151"/>
      <c r="AW229" s="151"/>
      <c r="AX229" s="151"/>
      <c r="AY229" s="151"/>
      <c r="AZ229" s="151"/>
      <c r="BA229" s="151"/>
      <c r="BB229" s="151"/>
      <c r="BC229" s="151"/>
      <c r="BD229" s="151"/>
      <c r="BE229" s="151"/>
      <c r="BF229" s="151"/>
      <c r="BG229" s="151"/>
      <c r="BH229" s="151"/>
    </row>
    <row r="230" spans="1:60" ht="17.25" customHeight="1" outlineLevel="1" x14ac:dyDescent="0.2">
      <c r="A230" s="158"/>
      <c r="B230" s="159"/>
      <c r="C230" s="181" t="s">
        <v>378</v>
      </c>
      <c r="D230" s="161"/>
      <c r="E230" s="162">
        <v>1</v>
      </c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51"/>
      <c r="Z230" s="151"/>
      <c r="AA230" s="151"/>
      <c r="AB230" s="151"/>
      <c r="AC230" s="151"/>
      <c r="AD230" s="151"/>
      <c r="AE230" s="151"/>
      <c r="AF230" s="151"/>
      <c r="AG230" s="151" t="s">
        <v>115</v>
      </c>
      <c r="AH230" s="151">
        <v>0</v>
      </c>
      <c r="AI230" s="151"/>
      <c r="AJ230" s="151"/>
      <c r="AK230" s="151"/>
      <c r="AL230" s="151"/>
      <c r="AM230" s="151"/>
      <c r="AN230" s="151"/>
      <c r="AO230" s="151"/>
      <c r="AP230" s="151"/>
      <c r="AQ230" s="151"/>
      <c r="AR230" s="151"/>
      <c r="AS230" s="151"/>
      <c r="AT230" s="151"/>
      <c r="AU230" s="151"/>
      <c r="AV230" s="151"/>
      <c r="AW230" s="151"/>
      <c r="AX230" s="151"/>
      <c r="AY230" s="151"/>
      <c r="AZ230" s="151"/>
      <c r="BA230" s="151"/>
      <c r="BB230" s="151"/>
      <c r="BC230" s="151"/>
      <c r="BD230" s="151"/>
      <c r="BE230" s="151"/>
      <c r="BF230" s="151"/>
      <c r="BG230" s="151"/>
      <c r="BH230" s="151"/>
    </row>
    <row r="231" spans="1:60" outlineLevel="1" x14ac:dyDescent="0.2">
      <c r="A231" s="158"/>
      <c r="B231" s="159"/>
      <c r="C231" s="181" t="s">
        <v>278</v>
      </c>
      <c r="D231" s="161"/>
      <c r="E231" s="162"/>
      <c r="F231" s="160"/>
      <c r="G231" s="160"/>
      <c r="H231" s="160"/>
      <c r="I231" s="160"/>
      <c r="J231" s="160"/>
      <c r="K231" s="160"/>
      <c r="L231" s="160"/>
      <c r="M231" s="160"/>
      <c r="N231" s="160"/>
      <c r="O231" s="160"/>
      <c r="P231" s="160"/>
      <c r="Q231" s="160"/>
      <c r="R231" s="160"/>
      <c r="S231" s="160"/>
      <c r="T231" s="160"/>
      <c r="U231" s="160"/>
      <c r="V231" s="160"/>
      <c r="W231" s="160"/>
      <c r="X231" s="160"/>
      <c r="Y231" s="151"/>
      <c r="Z231" s="151"/>
      <c r="AA231" s="151"/>
      <c r="AB231" s="151"/>
      <c r="AC231" s="151"/>
      <c r="AD231" s="151"/>
      <c r="AE231" s="151"/>
      <c r="AF231" s="151"/>
      <c r="AG231" s="151" t="s">
        <v>115</v>
      </c>
      <c r="AH231" s="151">
        <v>0</v>
      </c>
      <c r="AI231" s="151"/>
      <c r="AJ231" s="151"/>
      <c r="AK231" s="151"/>
      <c r="AL231" s="151"/>
      <c r="AM231" s="151"/>
      <c r="AN231" s="151"/>
      <c r="AO231" s="151"/>
      <c r="AP231" s="151"/>
      <c r="AQ231" s="151"/>
      <c r="AR231" s="151"/>
      <c r="AS231" s="151"/>
      <c r="AT231" s="151"/>
      <c r="AU231" s="151"/>
      <c r="AV231" s="151"/>
      <c r="AW231" s="151"/>
      <c r="AX231" s="151"/>
      <c r="AY231" s="151"/>
      <c r="AZ231" s="151"/>
      <c r="BA231" s="151"/>
      <c r="BB231" s="151"/>
      <c r="BC231" s="151"/>
      <c r="BD231" s="151"/>
      <c r="BE231" s="151"/>
      <c r="BF231" s="151"/>
      <c r="BG231" s="151"/>
      <c r="BH231" s="151"/>
    </row>
    <row r="232" spans="1:60" outlineLevel="1" x14ac:dyDescent="0.2">
      <c r="A232" s="158"/>
      <c r="B232" s="159"/>
      <c r="C232" s="250"/>
      <c r="D232" s="251"/>
      <c r="E232" s="251"/>
      <c r="F232" s="251"/>
      <c r="G232" s="251"/>
      <c r="H232" s="160"/>
      <c r="I232" s="160"/>
      <c r="J232" s="160"/>
      <c r="K232" s="160"/>
      <c r="L232" s="160"/>
      <c r="M232" s="160"/>
      <c r="N232" s="160"/>
      <c r="O232" s="160"/>
      <c r="P232" s="160"/>
      <c r="Q232" s="160"/>
      <c r="R232" s="160"/>
      <c r="S232" s="160"/>
      <c r="T232" s="160"/>
      <c r="U232" s="160"/>
      <c r="V232" s="160"/>
      <c r="W232" s="160"/>
      <c r="X232" s="160"/>
      <c r="Y232" s="151"/>
      <c r="Z232" s="151"/>
      <c r="AA232" s="151"/>
      <c r="AB232" s="151"/>
      <c r="AC232" s="151"/>
      <c r="AD232" s="151"/>
      <c r="AE232" s="151"/>
      <c r="AF232" s="151"/>
      <c r="AG232" s="151" t="s">
        <v>117</v>
      </c>
      <c r="AH232" s="151"/>
      <c r="AI232" s="151"/>
      <c r="AJ232" s="151"/>
      <c r="AK232" s="151"/>
      <c r="AL232" s="151"/>
      <c r="AM232" s="151"/>
      <c r="AN232" s="151"/>
      <c r="AO232" s="151"/>
      <c r="AP232" s="151"/>
      <c r="AQ232" s="151"/>
      <c r="AR232" s="151"/>
      <c r="AS232" s="151"/>
      <c r="AT232" s="151"/>
      <c r="AU232" s="151"/>
      <c r="AV232" s="151"/>
      <c r="AW232" s="151"/>
      <c r="AX232" s="151"/>
      <c r="AY232" s="151"/>
      <c r="AZ232" s="151"/>
      <c r="BA232" s="151"/>
      <c r="BB232" s="151"/>
      <c r="BC232" s="151"/>
      <c r="BD232" s="151"/>
      <c r="BE232" s="151"/>
      <c r="BF232" s="151"/>
      <c r="BG232" s="151"/>
      <c r="BH232" s="151"/>
    </row>
    <row r="233" spans="1:60" x14ac:dyDescent="0.2">
      <c r="A233" s="164" t="s">
        <v>103</v>
      </c>
      <c r="B233" s="165" t="s">
        <v>70</v>
      </c>
      <c r="C233" s="179" t="s">
        <v>71</v>
      </c>
      <c r="D233" s="166"/>
      <c r="E233" s="167"/>
      <c r="F233" s="168"/>
      <c r="G233" s="168">
        <f>SUMIF(AG234:AG238,"&lt;&gt;NOR",G234:G238)</f>
        <v>0</v>
      </c>
      <c r="H233" s="168"/>
      <c r="I233" s="168">
        <f>SUM(I234:I238)</f>
        <v>0</v>
      </c>
      <c r="J233" s="168"/>
      <c r="K233" s="168">
        <f>SUM(K234:K238)</f>
        <v>0</v>
      </c>
      <c r="L233" s="168"/>
      <c r="M233" s="168">
        <f>SUM(M234:M238)</f>
        <v>0</v>
      </c>
      <c r="N233" s="168"/>
      <c r="O233" s="168">
        <f>SUM(O234:O238)</f>
        <v>0</v>
      </c>
      <c r="P233" s="168"/>
      <c r="Q233" s="168">
        <f>SUM(Q234:Q238)</f>
        <v>0</v>
      </c>
      <c r="R233" s="168"/>
      <c r="S233" s="168"/>
      <c r="T233" s="169"/>
      <c r="U233" s="163"/>
      <c r="V233" s="163">
        <f>SUM(V234:V238)</f>
        <v>20.81</v>
      </c>
      <c r="W233" s="163"/>
      <c r="X233" s="163"/>
      <c r="AG233" t="s">
        <v>104</v>
      </c>
    </row>
    <row r="234" spans="1:60" outlineLevel="1" x14ac:dyDescent="0.2">
      <c r="A234" s="170">
        <v>48</v>
      </c>
      <c r="B234" s="171" t="s">
        <v>308</v>
      </c>
      <c r="C234" s="180" t="s">
        <v>372</v>
      </c>
      <c r="D234" s="172" t="s">
        <v>255</v>
      </c>
      <c r="E234" s="173">
        <v>42.475000000000001</v>
      </c>
      <c r="F234" s="174"/>
      <c r="G234" s="175">
        <f>ROUND(E234*F234,2)</f>
        <v>0</v>
      </c>
      <c r="H234" s="174"/>
      <c r="I234" s="175">
        <f>ROUND(E234*H234,2)</f>
        <v>0</v>
      </c>
      <c r="J234" s="174"/>
      <c r="K234" s="175">
        <f>ROUND(E234*J234,2)</f>
        <v>0</v>
      </c>
      <c r="L234" s="175">
        <v>21</v>
      </c>
      <c r="M234" s="175">
        <f>G234*(1+L234/100)</f>
        <v>0</v>
      </c>
      <c r="N234" s="175">
        <v>0</v>
      </c>
      <c r="O234" s="175">
        <f>ROUND(E234*N234,2)</f>
        <v>0</v>
      </c>
      <c r="P234" s="175">
        <v>0</v>
      </c>
      <c r="Q234" s="175">
        <f>ROUND(E234*P234,2)</f>
        <v>0</v>
      </c>
      <c r="R234" s="175" t="s">
        <v>275</v>
      </c>
      <c r="S234" s="175" t="s">
        <v>109</v>
      </c>
      <c r="T234" s="176" t="s">
        <v>109</v>
      </c>
      <c r="U234" s="160">
        <v>0.49</v>
      </c>
      <c r="V234" s="160">
        <f>ROUND(E234*U234,2)</f>
        <v>20.81</v>
      </c>
      <c r="W234" s="160"/>
      <c r="X234" s="160" t="s">
        <v>309</v>
      </c>
      <c r="Y234" s="151"/>
      <c r="Z234" s="151"/>
      <c r="AA234" s="151"/>
      <c r="AB234" s="151"/>
      <c r="AC234" s="151"/>
      <c r="AD234" s="151"/>
      <c r="AE234" s="151"/>
      <c r="AF234" s="151"/>
      <c r="AG234" s="151" t="s">
        <v>310</v>
      </c>
      <c r="AH234" s="151"/>
      <c r="AI234" s="151"/>
      <c r="AJ234" s="151"/>
      <c r="AK234" s="151"/>
      <c r="AL234" s="151"/>
      <c r="AM234" s="151"/>
      <c r="AN234" s="151"/>
      <c r="AO234" s="151"/>
      <c r="AP234" s="151"/>
      <c r="AQ234" s="151"/>
      <c r="AR234" s="151"/>
      <c r="AS234" s="151"/>
      <c r="AT234" s="151"/>
      <c r="AU234" s="151"/>
      <c r="AV234" s="151"/>
      <c r="AW234" s="151"/>
      <c r="AX234" s="151"/>
      <c r="AY234" s="151"/>
      <c r="AZ234" s="151"/>
      <c r="BA234" s="151"/>
      <c r="BB234" s="151"/>
      <c r="BC234" s="151"/>
      <c r="BD234" s="151"/>
      <c r="BE234" s="151"/>
      <c r="BF234" s="151"/>
      <c r="BG234" s="151"/>
      <c r="BH234" s="151"/>
    </row>
    <row r="235" spans="1:60" outlineLevel="1" x14ac:dyDescent="0.2">
      <c r="A235" s="158"/>
      <c r="B235" s="159"/>
      <c r="C235" s="252" t="s">
        <v>311</v>
      </c>
      <c r="D235" s="253"/>
      <c r="E235" s="253"/>
      <c r="F235" s="253"/>
      <c r="G235" s="253"/>
      <c r="H235" s="160"/>
      <c r="I235" s="160"/>
      <c r="J235" s="160"/>
      <c r="K235" s="160"/>
      <c r="L235" s="160"/>
      <c r="M235" s="160"/>
      <c r="N235" s="160"/>
      <c r="O235" s="160"/>
      <c r="P235" s="160"/>
      <c r="Q235" s="160"/>
      <c r="R235" s="160"/>
      <c r="S235" s="160"/>
      <c r="T235" s="160"/>
      <c r="U235" s="160"/>
      <c r="V235" s="160"/>
      <c r="W235" s="160"/>
      <c r="X235" s="160"/>
      <c r="Y235" s="151"/>
      <c r="Z235" s="151"/>
      <c r="AA235" s="151"/>
      <c r="AB235" s="151"/>
      <c r="AC235" s="151"/>
      <c r="AD235" s="151"/>
      <c r="AE235" s="151"/>
      <c r="AF235" s="151"/>
      <c r="AG235" s="151" t="s">
        <v>167</v>
      </c>
      <c r="AH235" s="151"/>
      <c r="AI235" s="151"/>
      <c r="AJ235" s="151"/>
      <c r="AK235" s="151"/>
      <c r="AL235" s="151"/>
      <c r="AM235" s="151"/>
      <c r="AN235" s="151"/>
      <c r="AO235" s="151"/>
      <c r="AP235" s="151"/>
      <c r="AQ235" s="151"/>
      <c r="AR235" s="151"/>
      <c r="AS235" s="151"/>
      <c r="AT235" s="151"/>
      <c r="AU235" s="151"/>
      <c r="AV235" s="151"/>
      <c r="AW235" s="151"/>
      <c r="AX235" s="151"/>
      <c r="AY235" s="151"/>
      <c r="AZ235" s="151"/>
      <c r="BA235" s="151"/>
      <c r="BB235" s="151"/>
      <c r="BC235" s="151"/>
      <c r="BD235" s="151"/>
      <c r="BE235" s="151"/>
      <c r="BF235" s="151"/>
      <c r="BG235" s="151"/>
      <c r="BH235" s="151"/>
    </row>
    <row r="236" spans="1:60" outlineLevel="1" x14ac:dyDescent="0.2">
      <c r="A236" s="158"/>
      <c r="B236" s="159"/>
      <c r="C236" s="250"/>
      <c r="D236" s="251"/>
      <c r="E236" s="251"/>
      <c r="F236" s="251"/>
      <c r="G236" s="251"/>
      <c r="H236" s="160"/>
      <c r="I236" s="160"/>
      <c r="J236" s="160"/>
      <c r="K236" s="160"/>
      <c r="L236" s="160"/>
      <c r="M236" s="160"/>
      <c r="N236" s="160"/>
      <c r="O236" s="160"/>
      <c r="P236" s="160"/>
      <c r="Q236" s="160"/>
      <c r="R236" s="160"/>
      <c r="S236" s="160"/>
      <c r="T236" s="160"/>
      <c r="U236" s="160"/>
      <c r="V236" s="160"/>
      <c r="W236" s="160"/>
      <c r="X236" s="160"/>
      <c r="Y236" s="151"/>
      <c r="Z236" s="151"/>
      <c r="AA236" s="151"/>
      <c r="AB236" s="151"/>
      <c r="AC236" s="151"/>
      <c r="AD236" s="151"/>
      <c r="AE236" s="151"/>
      <c r="AF236" s="151"/>
      <c r="AG236" s="151" t="s">
        <v>117</v>
      </c>
      <c r="AH236" s="151"/>
      <c r="AI236" s="151"/>
      <c r="AJ236" s="151"/>
      <c r="AK236" s="151"/>
      <c r="AL236" s="151"/>
      <c r="AM236" s="151"/>
      <c r="AN236" s="151"/>
      <c r="AO236" s="151"/>
      <c r="AP236" s="151"/>
      <c r="AQ236" s="151"/>
      <c r="AR236" s="151"/>
      <c r="AS236" s="151"/>
      <c r="AT236" s="151"/>
      <c r="AU236" s="151"/>
      <c r="AV236" s="151"/>
      <c r="AW236" s="151"/>
      <c r="AX236" s="151"/>
      <c r="AY236" s="151"/>
      <c r="AZ236" s="151"/>
      <c r="BA236" s="151"/>
      <c r="BB236" s="151"/>
      <c r="BC236" s="151"/>
      <c r="BD236" s="151"/>
      <c r="BE236" s="151"/>
      <c r="BF236" s="151"/>
      <c r="BG236" s="151"/>
      <c r="BH236" s="151"/>
    </row>
    <row r="237" spans="1:60" ht="22.5" outlineLevel="1" x14ac:dyDescent="0.2">
      <c r="A237" s="170">
        <v>49</v>
      </c>
      <c r="B237" s="171" t="s">
        <v>312</v>
      </c>
      <c r="C237" s="180" t="s">
        <v>313</v>
      </c>
      <c r="D237" s="172" t="s">
        <v>255</v>
      </c>
      <c r="E237" s="173">
        <v>42.475000000000001</v>
      </c>
      <c r="F237" s="174"/>
      <c r="G237" s="175">
        <f>ROUND(E237*F237,2)</f>
        <v>0</v>
      </c>
      <c r="H237" s="174"/>
      <c r="I237" s="175">
        <f>ROUND(E237*H237,2)</f>
        <v>0</v>
      </c>
      <c r="J237" s="174"/>
      <c r="K237" s="175">
        <f>ROUND(E237*J237,2)</f>
        <v>0</v>
      </c>
      <c r="L237" s="175">
        <v>21</v>
      </c>
      <c r="M237" s="175">
        <f>G237*(1+L237/100)</f>
        <v>0</v>
      </c>
      <c r="N237" s="175">
        <v>0</v>
      </c>
      <c r="O237" s="175">
        <f>ROUND(E237*N237,2)</f>
        <v>0</v>
      </c>
      <c r="P237" s="175">
        <v>0</v>
      </c>
      <c r="Q237" s="175">
        <f>ROUND(E237*P237,2)</f>
        <v>0</v>
      </c>
      <c r="R237" s="175" t="s">
        <v>275</v>
      </c>
      <c r="S237" s="175" t="s">
        <v>109</v>
      </c>
      <c r="T237" s="176" t="s">
        <v>109</v>
      </c>
      <c r="U237" s="160">
        <v>0</v>
      </c>
      <c r="V237" s="160">
        <f>ROUND(E237*U237,2)</f>
        <v>0</v>
      </c>
      <c r="W237" s="160"/>
      <c r="X237" s="160" t="s">
        <v>309</v>
      </c>
      <c r="Y237" s="151"/>
      <c r="Z237" s="151"/>
      <c r="AA237" s="151"/>
      <c r="AB237" s="151"/>
      <c r="AC237" s="151"/>
      <c r="AD237" s="151"/>
      <c r="AE237" s="151"/>
      <c r="AF237" s="151"/>
      <c r="AG237" s="151" t="s">
        <v>310</v>
      </c>
      <c r="AH237" s="151"/>
      <c r="AI237" s="151"/>
      <c r="AJ237" s="151"/>
      <c r="AK237" s="151"/>
      <c r="AL237" s="151"/>
      <c r="AM237" s="151"/>
      <c r="AN237" s="151"/>
      <c r="AO237" s="151"/>
      <c r="AP237" s="151"/>
      <c r="AQ237" s="151"/>
      <c r="AR237" s="151"/>
      <c r="AS237" s="151"/>
      <c r="AT237" s="151"/>
      <c r="AU237" s="151"/>
      <c r="AV237" s="151"/>
      <c r="AW237" s="151"/>
      <c r="AX237" s="151"/>
      <c r="AY237" s="151"/>
      <c r="AZ237" s="151"/>
      <c r="BA237" s="151"/>
      <c r="BB237" s="151"/>
      <c r="BC237" s="151"/>
      <c r="BD237" s="151"/>
      <c r="BE237" s="151"/>
      <c r="BF237" s="151"/>
      <c r="BG237" s="151"/>
      <c r="BH237" s="151"/>
    </row>
    <row r="238" spans="1:60" outlineLevel="1" x14ac:dyDescent="0.2">
      <c r="A238" s="158"/>
      <c r="B238" s="159"/>
      <c r="C238" s="256"/>
      <c r="D238" s="257"/>
      <c r="E238" s="257"/>
      <c r="F238" s="257"/>
      <c r="G238" s="257"/>
      <c r="H238" s="160"/>
      <c r="I238" s="160"/>
      <c r="J238" s="160"/>
      <c r="K238" s="160"/>
      <c r="L238" s="160"/>
      <c r="M238" s="160"/>
      <c r="N238" s="160"/>
      <c r="O238" s="160"/>
      <c r="P238" s="160"/>
      <c r="Q238" s="160"/>
      <c r="R238" s="160"/>
      <c r="S238" s="160"/>
      <c r="T238" s="160"/>
      <c r="U238" s="160"/>
      <c r="V238" s="160"/>
      <c r="W238" s="160"/>
      <c r="X238" s="160"/>
      <c r="Y238" s="151"/>
      <c r="Z238" s="151"/>
      <c r="AA238" s="151"/>
      <c r="AB238" s="151"/>
      <c r="AC238" s="151"/>
      <c r="AD238" s="151"/>
      <c r="AE238" s="151"/>
      <c r="AF238" s="151"/>
      <c r="AG238" s="151" t="s">
        <v>117</v>
      </c>
      <c r="AH238" s="151"/>
      <c r="AI238" s="151"/>
      <c r="AJ238" s="151"/>
      <c r="AK238" s="151"/>
      <c r="AL238" s="151"/>
      <c r="AM238" s="151"/>
      <c r="AN238" s="151"/>
      <c r="AO238" s="151"/>
      <c r="AP238" s="151"/>
      <c r="AQ238" s="151"/>
      <c r="AR238" s="151"/>
      <c r="AS238" s="151"/>
      <c r="AT238" s="151"/>
      <c r="AU238" s="151"/>
      <c r="AV238" s="151"/>
      <c r="AW238" s="151"/>
      <c r="AX238" s="151"/>
      <c r="AY238" s="151"/>
      <c r="AZ238" s="151"/>
      <c r="BA238" s="151"/>
      <c r="BB238" s="151"/>
      <c r="BC238" s="151"/>
      <c r="BD238" s="151"/>
      <c r="BE238" s="151"/>
      <c r="BF238" s="151"/>
      <c r="BG238" s="151"/>
      <c r="BH238" s="151"/>
    </row>
    <row r="239" spans="1:60" x14ac:dyDescent="0.2">
      <c r="A239" s="3"/>
      <c r="B239" s="4"/>
      <c r="C239" s="182"/>
      <c r="D239" s="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AE239">
        <v>15</v>
      </c>
      <c r="AF239">
        <v>21</v>
      </c>
      <c r="AG239" t="s">
        <v>90</v>
      </c>
    </row>
    <row r="240" spans="1:60" x14ac:dyDescent="0.2">
      <c r="A240" s="154"/>
      <c r="B240" s="155" t="s">
        <v>29</v>
      </c>
      <c r="C240" s="183"/>
      <c r="D240" s="156"/>
      <c r="E240" s="157"/>
      <c r="F240" s="157"/>
      <c r="G240" s="178">
        <f>G8+G104+G148+G192+G198+G202+G228+G233</f>
        <v>0</v>
      </c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AE240">
        <f>SUMIF(L7:L238,AE239,G7:G238)</f>
        <v>0</v>
      </c>
      <c r="AF240">
        <f>SUMIF(L7:L238,AF239,G7:G238)</f>
        <v>0</v>
      </c>
      <c r="AG240" t="s">
        <v>314</v>
      </c>
    </row>
    <row r="241" spans="1:33" x14ac:dyDescent="0.2">
      <c r="A241" s="247" t="s">
        <v>315</v>
      </c>
      <c r="B241" s="247"/>
      <c r="C241" s="182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33" x14ac:dyDescent="0.2">
      <c r="A242" s="3"/>
      <c r="B242" s="4" t="s">
        <v>316</v>
      </c>
      <c r="C242" s="182" t="s">
        <v>317</v>
      </c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AG242" t="s">
        <v>318</v>
      </c>
    </row>
    <row r="243" spans="1:33" x14ac:dyDescent="0.2">
      <c r="A243" s="3"/>
      <c r="B243" s="4" t="s">
        <v>319</v>
      </c>
      <c r="C243" s="182" t="s">
        <v>320</v>
      </c>
      <c r="D243" s="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AG243" t="s">
        <v>321</v>
      </c>
    </row>
    <row r="244" spans="1:33" x14ac:dyDescent="0.2">
      <c r="A244" s="3"/>
      <c r="B244" s="4"/>
      <c r="C244" s="182" t="s">
        <v>322</v>
      </c>
      <c r="D244" s="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AG244" t="s">
        <v>323</v>
      </c>
    </row>
    <row r="245" spans="1:33" x14ac:dyDescent="0.2">
      <c r="A245" s="3"/>
      <c r="B245" s="4"/>
      <c r="C245" s="182"/>
      <c r="D245" s="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33" x14ac:dyDescent="0.2">
      <c r="C246" s="184"/>
      <c r="D246" s="10"/>
      <c r="AG246" t="s">
        <v>324</v>
      </c>
    </row>
    <row r="247" spans="1:33" x14ac:dyDescent="0.2">
      <c r="D247" s="10"/>
    </row>
    <row r="248" spans="1:33" x14ac:dyDescent="0.2">
      <c r="D248" s="10"/>
    </row>
    <row r="249" spans="1:33" x14ac:dyDescent="0.2">
      <c r="D249" s="10"/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</sheetData>
  <mergeCells count="80">
    <mergeCell ref="C238:G238"/>
    <mergeCell ref="C223:G223"/>
    <mergeCell ref="C227:G227"/>
    <mergeCell ref="C232:G232"/>
    <mergeCell ref="C235:G235"/>
    <mergeCell ref="C236:G236"/>
    <mergeCell ref="C220:G220"/>
    <mergeCell ref="C187:G187"/>
    <mergeCell ref="C191:G191"/>
    <mergeCell ref="C194:G194"/>
    <mergeCell ref="C197:G197"/>
    <mergeCell ref="C200:G200"/>
    <mergeCell ref="C201:G201"/>
    <mergeCell ref="C204:G204"/>
    <mergeCell ref="C207:G207"/>
    <mergeCell ref="C209:G209"/>
    <mergeCell ref="C213:G213"/>
    <mergeCell ref="C215:G215"/>
    <mergeCell ref="C183:G183"/>
    <mergeCell ref="C143:G143"/>
    <mergeCell ref="C147:G147"/>
    <mergeCell ref="C150:G150"/>
    <mergeCell ref="C157:G157"/>
    <mergeCell ref="C159:G159"/>
    <mergeCell ref="C162:G162"/>
    <mergeCell ref="C164:G164"/>
    <mergeCell ref="C167:G167"/>
    <mergeCell ref="C170:G170"/>
    <mergeCell ref="C175:G175"/>
    <mergeCell ref="C179:G179"/>
    <mergeCell ref="C139:G139"/>
    <mergeCell ref="C110:G110"/>
    <mergeCell ref="C112:G112"/>
    <mergeCell ref="C115:G115"/>
    <mergeCell ref="C117:G117"/>
    <mergeCell ref="C119:G119"/>
    <mergeCell ref="C121:G121"/>
    <mergeCell ref="C123:G123"/>
    <mergeCell ref="C126:G126"/>
    <mergeCell ref="C130:G130"/>
    <mergeCell ref="C132:G132"/>
    <mergeCell ref="C136:G136"/>
    <mergeCell ref="C107:G107"/>
    <mergeCell ref="C99:G99"/>
    <mergeCell ref="C101:G101"/>
    <mergeCell ref="C103:G103"/>
    <mergeCell ref="C64:G64"/>
    <mergeCell ref="C96:G96"/>
    <mergeCell ref="C67:G67"/>
    <mergeCell ref="C69:G69"/>
    <mergeCell ref="C72:G72"/>
    <mergeCell ref="C76:G76"/>
    <mergeCell ref="C79:G79"/>
    <mergeCell ref="C83:G83"/>
    <mergeCell ref="C85:G85"/>
    <mergeCell ref="C88:G88"/>
    <mergeCell ref="C90:G90"/>
    <mergeCell ref="C93:G93"/>
    <mergeCell ref="C95:G95"/>
    <mergeCell ref="C47:G47"/>
    <mergeCell ref="C49:G49"/>
    <mergeCell ref="C56:G56"/>
    <mergeCell ref="C58:G58"/>
    <mergeCell ref="C61:G61"/>
    <mergeCell ref="A1:G1"/>
    <mergeCell ref="C2:G2"/>
    <mergeCell ref="C3:G3"/>
    <mergeCell ref="C4:G4"/>
    <mergeCell ref="A241:B241"/>
    <mergeCell ref="C10:G10"/>
    <mergeCell ref="C13:G13"/>
    <mergeCell ref="C15:G15"/>
    <mergeCell ref="C18:G18"/>
    <mergeCell ref="C24:G24"/>
    <mergeCell ref="C66:G66"/>
    <mergeCell ref="C30:G30"/>
    <mergeCell ref="C34:G34"/>
    <mergeCell ref="C36:G36"/>
    <mergeCell ref="C39:G39"/>
    <mergeCell ref="C41:G4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2" sqref="C42:G42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0" t="s">
        <v>76</v>
      </c>
      <c r="B1" s="240"/>
      <c r="C1" s="240"/>
      <c r="D1" s="240"/>
      <c r="E1" s="240"/>
      <c r="F1" s="240"/>
      <c r="G1" s="240"/>
      <c r="AG1" t="s">
        <v>77</v>
      </c>
    </row>
    <row r="2" spans="1:60" ht="24.95" customHeight="1" x14ac:dyDescent="0.2">
      <c r="A2" s="143" t="s">
        <v>7</v>
      </c>
      <c r="B2" s="49" t="s">
        <v>43</v>
      </c>
      <c r="C2" s="241" t="s">
        <v>44</v>
      </c>
      <c r="D2" s="242"/>
      <c r="E2" s="242"/>
      <c r="F2" s="242"/>
      <c r="G2" s="243"/>
      <c r="AG2" t="s">
        <v>78</v>
      </c>
    </row>
    <row r="3" spans="1:60" ht="24.95" customHeight="1" x14ac:dyDescent="0.2">
      <c r="A3" s="143" t="s">
        <v>8</v>
      </c>
      <c r="B3" s="49" t="s">
        <v>47</v>
      </c>
      <c r="C3" s="241" t="s">
        <v>48</v>
      </c>
      <c r="D3" s="242"/>
      <c r="E3" s="242"/>
      <c r="F3" s="242"/>
      <c r="G3" s="243"/>
      <c r="AC3" s="125" t="s">
        <v>79</v>
      </c>
      <c r="AG3" t="s">
        <v>80</v>
      </c>
    </row>
    <row r="4" spans="1:60" ht="24.95" customHeight="1" x14ac:dyDescent="0.2">
      <c r="A4" s="144" t="s">
        <v>9</v>
      </c>
      <c r="B4" s="145" t="s">
        <v>50</v>
      </c>
      <c r="C4" s="244" t="s">
        <v>51</v>
      </c>
      <c r="D4" s="245"/>
      <c r="E4" s="245"/>
      <c r="F4" s="245"/>
      <c r="G4" s="246"/>
      <c r="AG4" t="s">
        <v>81</v>
      </c>
    </row>
    <row r="5" spans="1:60" x14ac:dyDescent="0.2">
      <c r="D5" s="10"/>
    </row>
    <row r="6" spans="1:60" ht="38.25" x14ac:dyDescent="0.2">
      <c r="A6" s="147" t="s">
        <v>82</v>
      </c>
      <c r="B6" s="149" t="s">
        <v>83</v>
      </c>
      <c r="C6" s="149" t="s">
        <v>84</v>
      </c>
      <c r="D6" s="148" t="s">
        <v>85</v>
      </c>
      <c r="E6" s="147" t="s">
        <v>86</v>
      </c>
      <c r="F6" s="146" t="s">
        <v>87</v>
      </c>
      <c r="G6" s="147" t="s">
        <v>29</v>
      </c>
      <c r="H6" s="150" t="s">
        <v>30</v>
      </c>
      <c r="I6" s="150" t="s">
        <v>88</v>
      </c>
      <c r="J6" s="150" t="s">
        <v>31</v>
      </c>
      <c r="K6" s="150" t="s">
        <v>89</v>
      </c>
      <c r="L6" s="150" t="s">
        <v>90</v>
      </c>
      <c r="M6" s="150" t="s">
        <v>91</v>
      </c>
      <c r="N6" s="150" t="s">
        <v>92</v>
      </c>
      <c r="O6" s="150" t="s">
        <v>93</v>
      </c>
      <c r="P6" s="150" t="s">
        <v>94</v>
      </c>
      <c r="Q6" s="150" t="s">
        <v>95</v>
      </c>
      <c r="R6" s="150" t="s">
        <v>96</v>
      </c>
      <c r="S6" s="150" t="s">
        <v>97</v>
      </c>
      <c r="T6" s="150" t="s">
        <v>98</v>
      </c>
      <c r="U6" s="150" t="s">
        <v>99</v>
      </c>
      <c r="V6" s="150" t="s">
        <v>100</v>
      </c>
      <c r="W6" s="150" t="s">
        <v>101</v>
      </c>
      <c r="X6" s="150" t="s">
        <v>102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103</v>
      </c>
      <c r="B8" s="165" t="s">
        <v>73</v>
      </c>
      <c r="C8" s="179" t="s">
        <v>27</v>
      </c>
      <c r="D8" s="166"/>
      <c r="E8" s="167"/>
      <c r="F8" s="168"/>
      <c r="G8" s="168">
        <f>SUMIF(AG9:AG27,"&lt;&gt;NOR",G9:G27)</f>
        <v>0</v>
      </c>
      <c r="H8" s="168"/>
      <c r="I8" s="168">
        <f>SUM(I9:I27)</f>
        <v>0</v>
      </c>
      <c r="J8" s="168"/>
      <c r="K8" s="168">
        <f>SUM(K9:K27)</f>
        <v>0</v>
      </c>
      <c r="L8" s="168"/>
      <c r="M8" s="168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8"/>
      <c r="S8" s="168"/>
      <c r="T8" s="169"/>
      <c r="U8" s="163"/>
      <c r="V8" s="163">
        <f>SUM(V9:V27)</f>
        <v>0</v>
      </c>
      <c r="W8" s="163"/>
      <c r="X8" s="163"/>
      <c r="AG8" t="s">
        <v>104</v>
      </c>
    </row>
    <row r="9" spans="1:60" outlineLevel="1" x14ac:dyDescent="0.2">
      <c r="A9" s="170">
        <v>1</v>
      </c>
      <c r="B9" s="171" t="s">
        <v>325</v>
      </c>
      <c r="C9" s="180" t="s">
        <v>326</v>
      </c>
      <c r="D9" s="172" t="s">
        <v>327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307</v>
      </c>
      <c r="T9" s="176" t="s">
        <v>328</v>
      </c>
      <c r="U9" s="160">
        <v>0</v>
      </c>
      <c r="V9" s="160">
        <f>ROUND(E9*U9,2)</f>
        <v>0</v>
      </c>
      <c r="W9" s="160"/>
      <c r="X9" s="160" t="s">
        <v>110</v>
      </c>
      <c r="Y9" s="151"/>
      <c r="Z9" s="151"/>
      <c r="AA9" s="151"/>
      <c r="AB9" s="151"/>
      <c r="AC9" s="151"/>
      <c r="AD9" s="151"/>
      <c r="AE9" s="151"/>
      <c r="AF9" s="151"/>
      <c r="AG9" s="151" t="s">
        <v>198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8"/>
      <c r="B10" s="159"/>
      <c r="C10" s="252" t="s">
        <v>329</v>
      </c>
      <c r="D10" s="253"/>
      <c r="E10" s="253"/>
      <c r="F10" s="253"/>
      <c r="G10" s="253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167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Geodetické vytyčení staveniště, vytyčení výškových a polohových bodů stavby, zaměření inženýrských sití  vč. zaměření skutečného provedení stavby se zákresem do katastrální mapy.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250"/>
      <c r="D11" s="251"/>
      <c r="E11" s="251"/>
      <c r="F11" s="251"/>
      <c r="G11" s="251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117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70">
        <v>2</v>
      </c>
      <c r="B12" s="171" t="s">
        <v>330</v>
      </c>
      <c r="C12" s="180" t="s">
        <v>331</v>
      </c>
      <c r="D12" s="172" t="s">
        <v>327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307</v>
      </c>
      <c r="T12" s="176" t="s">
        <v>328</v>
      </c>
      <c r="U12" s="160">
        <v>0</v>
      </c>
      <c r="V12" s="160">
        <f>ROUND(E12*U12,2)</f>
        <v>0</v>
      </c>
      <c r="W12" s="160"/>
      <c r="X12" s="160" t="s">
        <v>110</v>
      </c>
      <c r="Y12" s="151"/>
      <c r="Z12" s="151"/>
      <c r="AA12" s="151"/>
      <c r="AB12" s="151"/>
      <c r="AC12" s="151"/>
      <c r="AD12" s="151"/>
      <c r="AE12" s="151"/>
      <c r="AF12" s="151"/>
      <c r="AG12" s="151" t="s">
        <v>198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52" t="s">
        <v>332</v>
      </c>
      <c r="D13" s="253"/>
      <c r="E13" s="253"/>
      <c r="F13" s="253"/>
      <c r="G13" s="253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167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77" t="str">
        <f>C13</f>
        <v>Vytýčení stávajících inženýrských sítí v místě stavby z hlediska jejich ochrany při provádění stavby.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250"/>
      <c r="D14" s="251"/>
      <c r="E14" s="251"/>
      <c r="F14" s="251"/>
      <c r="G14" s="251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 t="s">
        <v>117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3</v>
      </c>
      <c r="B15" s="171" t="s">
        <v>333</v>
      </c>
      <c r="C15" s="180" t="s">
        <v>334</v>
      </c>
      <c r="D15" s="172" t="s">
        <v>327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307</v>
      </c>
      <c r="T15" s="176" t="s">
        <v>328</v>
      </c>
      <c r="U15" s="160">
        <v>0</v>
      </c>
      <c r="V15" s="160">
        <f>ROUND(E15*U15,2)</f>
        <v>0</v>
      </c>
      <c r="W15" s="160"/>
      <c r="X15" s="160" t="s">
        <v>110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198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158"/>
      <c r="B16" s="159"/>
      <c r="C16" s="252" t="s">
        <v>335</v>
      </c>
      <c r="D16" s="253"/>
      <c r="E16" s="253"/>
      <c r="F16" s="253"/>
      <c r="G16" s="253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167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7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8"/>
      <c r="B17" s="159"/>
      <c r="C17" s="254" t="s">
        <v>336</v>
      </c>
      <c r="D17" s="255"/>
      <c r="E17" s="255"/>
      <c r="F17" s="255"/>
      <c r="G17" s="255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167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7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50"/>
      <c r="D18" s="251"/>
      <c r="E18" s="251"/>
      <c r="F18" s="251"/>
      <c r="G18" s="251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117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4</v>
      </c>
      <c r="B19" s="171" t="s">
        <v>337</v>
      </c>
      <c r="C19" s="180" t="s">
        <v>338</v>
      </c>
      <c r="D19" s="172" t="s">
        <v>327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307</v>
      </c>
      <c r="T19" s="176" t="s">
        <v>328</v>
      </c>
      <c r="U19" s="160">
        <v>0</v>
      </c>
      <c r="V19" s="160">
        <f>ROUND(E19*U19,2)</f>
        <v>0</v>
      </c>
      <c r="W19" s="160"/>
      <c r="X19" s="160" t="s">
        <v>110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198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252" t="s">
        <v>339</v>
      </c>
      <c r="D20" s="253"/>
      <c r="E20" s="253"/>
      <c r="F20" s="253"/>
      <c r="G20" s="253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167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7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50"/>
      <c r="D21" s="251"/>
      <c r="E21" s="251"/>
      <c r="F21" s="251"/>
      <c r="G21" s="251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117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5</v>
      </c>
      <c r="B22" s="171" t="s">
        <v>340</v>
      </c>
      <c r="C22" s="180" t="s">
        <v>341</v>
      </c>
      <c r="D22" s="172" t="s">
        <v>327</v>
      </c>
      <c r="E22" s="173">
        <v>1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 t="s">
        <v>307</v>
      </c>
      <c r="T22" s="176" t="s">
        <v>328</v>
      </c>
      <c r="U22" s="160">
        <v>0</v>
      </c>
      <c r="V22" s="160">
        <f>ROUND(E22*U22,2)</f>
        <v>0</v>
      </c>
      <c r="W22" s="160"/>
      <c r="X22" s="160" t="s">
        <v>110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198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1" x14ac:dyDescent="0.2">
      <c r="A23" s="158"/>
      <c r="B23" s="159"/>
      <c r="C23" s="252" t="s">
        <v>342</v>
      </c>
      <c r="D23" s="253"/>
      <c r="E23" s="253"/>
      <c r="F23" s="253"/>
      <c r="G23" s="253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167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7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50"/>
      <c r="D24" s="251"/>
      <c r="E24" s="251"/>
      <c r="F24" s="251"/>
      <c r="G24" s="251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117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6</v>
      </c>
      <c r="B25" s="171" t="s">
        <v>343</v>
      </c>
      <c r="C25" s="180" t="s">
        <v>344</v>
      </c>
      <c r="D25" s="172" t="s">
        <v>327</v>
      </c>
      <c r="E25" s="173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5"/>
      <c r="S25" s="175" t="s">
        <v>307</v>
      </c>
      <c r="T25" s="176" t="s">
        <v>328</v>
      </c>
      <c r="U25" s="160">
        <v>0</v>
      </c>
      <c r="V25" s="160">
        <f>ROUND(E25*U25,2)</f>
        <v>0</v>
      </c>
      <c r="W25" s="160"/>
      <c r="X25" s="160" t="s">
        <v>110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198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 x14ac:dyDescent="0.2">
      <c r="A26" s="158"/>
      <c r="B26" s="159"/>
      <c r="C26" s="252" t="s">
        <v>345</v>
      </c>
      <c r="D26" s="253"/>
      <c r="E26" s="253"/>
      <c r="F26" s="253"/>
      <c r="G26" s="253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167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7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50"/>
      <c r="D27" s="251"/>
      <c r="E27" s="251"/>
      <c r="F27" s="251"/>
      <c r="G27" s="251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117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4" t="s">
        <v>103</v>
      </c>
      <c r="B28" s="165" t="s">
        <v>74</v>
      </c>
      <c r="C28" s="179" t="s">
        <v>28</v>
      </c>
      <c r="D28" s="166"/>
      <c r="E28" s="167"/>
      <c r="F28" s="168"/>
      <c r="G28" s="168">
        <f>SUMIF(AG29:AG55,"&lt;&gt;NOR",G29:G55)</f>
        <v>0</v>
      </c>
      <c r="H28" s="168"/>
      <c r="I28" s="168">
        <f>SUM(I29:I55)</f>
        <v>0</v>
      </c>
      <c r="J28" s="168"/>
      <c r="K28" s="168">
        <f>SUM(K29:K55)</f>
        <v>0</v>
      </c>
      <c r="L28" s="168"/>
      <c r="M28" s="168">
        <f>SUM(M29:M55)</f>
        <v>0</v>
      </c>
      <c r="N28" s="168"/>
      <c r="O28" s="168">
        <f>SUM(O29:O55)</f>
        <v>0</v>
      </c>
      <c r="P28" s="168"/>
      <c r="Q28" s="168">
        <f>SUM(Q29:Q55)</f>
        <v>0</v>
      </c>
      <c r="R28" s="168"/>
      <c r="S28" s="168"/>
      <c r="T28" s="169"/>
      <c r="U28" s="163"/>
      <c r="V28" s="163">
        <f>SUM(V29:V55)</f>
        <v>0</v>
      </c>
      <c r="W28" s="163"/>
      <c r="X28" s="163"/>
      <c r="AG28" t="s">
        <v>104</v>
      </c>
    </row>
    <row r="29" spans="1:60" outlineLevel="1" x14ac:dyDescent="0.2">
      <c r="A29" s="170">
        <v>7</v>
      </c>
      <c r="B29" s="171" t="s">
        <v>346</v>
      </c>
      <c r="C29" s="180" t="s">
        <v>347</v>
      </c>
      <c r="D29" s="172" t="s">
        <v>327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/>
      <c r="S29" s="175" t="s">
        <v>307</v>
      </c>
      <c r="T29" s="176" t="s">
        <v>328</v>
      </c>
      <c r="U29" s="160">
        <v>0</v>
      </c>
      <c r="V29" s="160">
        <f>ROUND(E29*U29,2)</f>
        <v>0</v>
      </c>
      <c r="W29" s="160"/>
      <c r="X29" s="160" t="s">
        <v>110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198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33.75" outlineLevel="1" x14ac:dyDescent="0.2">
      <c r="A30" s="158"/>
      <c r="B30" s="159"/>
      <c r="C30" s="252" t="s">
        <v>348</v>
      </c>
      <c r="D30" s="253"/>
      <c r="E30" s="253"/>
      <c r="F30" s="253"/>
      <c r="G30" s="253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167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77" t="str">
        <f>C30</f>
        <v>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50"/>
      <c r="D31" s="251"/>
      <c r="E31" s="251"/>
      <c r="F31" s="251"/>
      <c r="G31" s="251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117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0">
        <v>8</v>
      </c>
      <c r="B32" s="171" t="s">
        <v>349</v>
      </c>
      <c r="C32" s="180" t="s">
        <v>350</v>
      </c>
      <c r="D32" s="172" t="s">
        <v>327</v>
      </c>
      <c r="E32" s="173">
        <v>1</v>
      </c>
      <c r="F32" s="174"/>
      <c r="G32" s="175">
        <f>ROUND(E32*F32,2)</f>
        <v>0</v>
      </c>
      <c r="H32" s="174"/>
      <c r="I32" s="175">
        <f>ROUND(E32*H32,2)</f>
        <v>0</v>
      </c>
      <c r="J32" s="174"/>
      <c r="K32" s="175">
        <f>ROUND(E32*J32,2)</f>
        <v>0</v>
      </c>
      <c r="L32" s="175">
        <v>21</v>
      </c>
      <c r="M32" s="175">
        <f>G32*(1+L32/100)</f>
        <v>0</v>
      </c>
      <c r="N32" s="175">
        <v>0</v>
      </c>
      <c r="O32" s="175">
        <f>ROUND(E32*N32,2)</f>
        <v>0</v>
      </c>
      <c r="P32" s="175">
        <v>0</v>
      </c>
      <c r="Q32" s="175">
        <f>ROUND(E32*P32,2)</f>
        <v>0</v>
      </c>
      <c r="R32" s="175"/>
      <c r="S32" s="175" t="s">
        <v>307</v>
      </c>
      <c r="T32" s="176" t="s">
        <v>328</v>
      </c>
      <c r="U32" s="160">
        <v>0</v>
      </c>
      <c r="V32" s="160">
        <f>ROUND(E32*U32,2)</f>
        <v>0</v>
      </c>
      <c r="W32" s="160"/>
      <c r="X32" s="160" t="s">
        <v>110</v>
      </c>
      <c r="Y32" s="151"/>
      <c r="Z32" s="151"/>
      <c r="AA32" s="151"/>
      <c r="AB32" s="151"/>
      <c r="AC32" s="151"/>
      <c r="AD32" s="151"/>
      <c r="AE32" s="151"/>
      <c r="AF32" s="151"/>
      <c r="AG32" s="151" t="s">
        <v>198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8"/>
      <c r="B33" s="159"/>
      <c r="C33" s="252" t="s">
        <v>364</v>
      </c>
      <c r="D33" s="253"/>
      <c r="E33" s="253"/>
      <c r="F33" s="253"/>
      <c r="G33" s="253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167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77" t="str">
        <f>C33</f>
        <v>Náklady na provedení veškerých predepsaných zkoušek a revizí použitých materiálů a provedených konstrukcí, stavebních prací, vzniklého odpadu, doložení zkoušek objednateli.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54" t="s">
        <v>365</v>
      </c>
      <c r="D34" s="255"/>
      <c r="E34" s="255"/>
      <c r="F34" s="255"/>
      <c r="G34" s="255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167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7" t="str">
        <f>C34</f>
        <v>V rozsahu dle platných ČSN a TP a dalších potřebných zkoušek prováděných prostřednictvím akreditovaných zkušeben.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254" t="s">
        <v>351</v>
      </c>
      <c r="D35" s="255"/>
      <c r="E35" s="255"/>
      <c r="F35" s="255"/>
      <c r="G35" s="255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167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50"/>
      <c r="D36" s="251"/>
      <c r="E36" s="251"/>
      <c r="F36" s="251"/>
      <c r="G36" s="251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117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0">
        <v>9</v>
      </c>
      <c r="B37" s="171" t="s">
        <v>352</v>
      </c>
      <c r="C37" s="180" t="s">
        <v>353</v>
      </c>
      <c r="D37" s="172" t="s">
        <v>327</v>
      </c>
      <c r="E37" s="173">
        <v>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 t="s">
        <v>307</v>
      </c>
      <c r="T37" s="176" t="s">
        <v>328</v>
      </c>
      <c r="U37" s="160">
        <v>0</v>
      </c>
      <c r="V37" s="160">
        <f>ROUND(E37*U37,2)</f>
        <v>0</v>
      </c>
      <c r="W37" s="160"/>
      <c r="X37" s="160" t="s">
        <v>110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198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252" t="s">
        <v>354</v>
      </c>
      <c r="D38" s="253"/>
      <c r="E38" s="253"/>
      <c r="F38" s="253"/>
      <c r="G38" s="253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167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77" t="str">
        <f>C38</f>
        <v>Náklady na vyhotovení dokumentace skutečného provedení stavby vč.geodet.zaměření a její předání objednateli v požadované formě a požadovaném počtu.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54" t="s">
        <v>355</v>
      </c>
      <c r="D39" s="255"/>
      <c r="E39" s="255"/>
      <c r="F39" s="255"/>
      <c r="G39" s="255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77" t="str">
        <f>C39</f>
        <v>Příprava všech dalších podkladů pro projednání a uvedení stavby a jejích dílčích částí do provozu a užívání.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50"/>
      <c r="D40" s="251"/>
      <c r="E40" s="251"/>
      <c r="F40" s="251"/>
      <c r="G40" s="251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117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70">
        <v>10</v>
      </c>
      <c r="B41" s="171" t="s">
        <v>356</v>
      </c>
      <c r="C41" s="180" t="s">
        <v>371</v>
      </c>
      <c r="D41" s="172" t="s">
        <v>327</v>
      </c>
      <c r="E41" s="173">
        <v>1</v>
      </c>
      <c r="F41" s="174"/>
      <c r="G41" s="175">
        <f>ROUND(E41*F41,2)</f>
        <v>0</v>
      </c>
      <c r="H41" s="174"/>
      <c r="I41" s="175">
        <f>ROUND(E41*H41,2)</f>
        <v>0</v>
      </c>
      <c r="J41" s="174"/>
      <c r="K41" s="175">
        <f>ROUND(E41*J41,2)</f>
        <v>0</v>
      </c>
      <c r="L41" s="175">
        <v>21</v>
      </c>
      <c r="M41" s="175">
        <f>G41*(1+L41/100)</f>
        <v>0</v>
      </c>
      <c r="N41" s="175">
        <v>0</v>
      </c>
      <c r="O41" s="175">
        <f>ROUND(E41*N41,2)</f>
        <v>0</v>
      </c>
      <c r="P41" s="175">
        <v>0</v>
      </c>
      <c r="Q41" s="175">
        <f>ROUND(E41*P41,2)</f>
        <v>0</v>
      </c>
      <c r="R41" s="175"/>
      <c r="S41" s="175" t="s">
        <v>307</v>
      </c>
      <c r="T41" s="176" t="s">
        <v>328</v>
      </c>
      <c r="U41" s="160">
        <v>0</v>
      </c>
      <c r="V41" s="160">
        <f>ROUND(E41*U41,2)</f>
        <v>0</v>
      </c>
      <c r="W41" s="160"/>
      <c r="X41" s="160" t="s">
        <v>110</v>
      </c>
      <c r="Y41" s="151"/>
      <c r="Z41" s="151"/>
      <c r="AA41" s="151"/>
      <c r="AB41" s="151"/>
      <c r="AC41" s="151"/>
      <c r="AD41" s="151"/>
      <c r="AE41" s="151"/>
      <c r="AF41" s="151"/>
      <c r="AG41" s="151" t="s">
        <v>198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8"/>
      <c r="B42" s="159"/>
      <c r="C42" s="252" t="s">
        <v>366</v>
      </c>
      <c r="D42" s="253"/>
      <c r="E42" s="253"/>
      <c r="F42" s="253"/>
      <c r="G42" s="253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167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7" t="str">
        <f>C42</f>
        <v>Náklady spojené s dodržením podmínek uvedených dokumentech vyhlášené soutěže a dalších především obchodních podmínek smlouvy včetně vyměřených poplatků</v>
      </c>
      <c r="BB42" s="151"/>
      <c r="BC42" s="151"/>
      <c r="BD42" s="151"/>
      <c r="BE42" s="151"/>
      <c r="BF42" s="151"/>
      <c r="BG42" s="151"/>
      <c r="BH42" s="151"/>
    </row>
    <row r="43" spans="1:60" ht="33.75" outlineLevel="1" x14ac:dyDescent="0.2">
      <c r="A43" s="158"/>
      <c r="B43" s="159"/>
      <c r="C43" s="254" t="s">
        <v>357</v>
      </c>
      <c r="D43" s="255"/>
      <c r="E43" s="255"/>
      <c r="F43" s="255"/>
      <c r="G43" s="255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167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77" t="str">
        <f>C43</f>
        <v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250"/>
      <c r="D44" s="251"/>
      <c r="E44" s="251"/>
      <c r="F44" s="251"/>
      <c r="G44" s="251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51"/>
      <c r="Z44" s="151"/>
      <c r="AA44" s="151"/>
      <c r="AB44" s="151"/>
      <c r="AC44" s="151"/>
      <c r="AD44" s="151"/>
      <c r="AE44" s="151"/>
      <c r="AF44" s="151"/>
      <c r="AG44" s="151" t="s">
        <v>117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0">
        <v>11</v>
      </c>
      <c r="B45" s="171" t="s">
        <v>358</v>
      </c>
      <c r="C45" s="180" t="s">
        <v>359</v>
      </c>
      <c r="D45" s="172" t="s">
        <v>327</v>
      </c>
      <c r="E45" s="173">
        <v>1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21</v>
      </c>
      <c r="M45" s="175">
        <f>G45*(1+L45/100)</f>
        <v>0</v>
      </c>
      <c r="N45" s="175">
        <v>0</v>
      </c>
      <c r="O45" s="175">
        <f>ROUND(E45*N45,2)</f>
        <v>0</v>
      </c>
      <c r="P45" s="175">
        <v>0</v>
      </c>
      <c r="Q45" s="175">
        <f>ROUND(E45*P45,2)</f>
        <v>0</v>
      </c>
      <c r="R45" s="175"/>
      <c r="S45" s="175" t="s">
        <v>307</v>
      </c>
      <c r="T45" s="176" t="s">
        <v>328</v>
      </c>
      <c r="U45" s="160">
        <v>0</v>
      </c>
      <c r="V45" s="160">
        <f>ROUND(E45*U45,2)</f>
        <v>0</v>
      </c>
      <c r="W45" s="160"/>
      <c r="X45" s="160" t="s">
        <v>110</v>
      </c>
      <c r="Y45" s="151"/>
      <c r="Z45" s="151"/>
      <c r="AA45" s="151"/>
      <c r="AB45" s="151"/>
      <c r="AC45" s="151"/>
      <c r="AD45" s="151"/>
      <c r="AE45" s="151"/>
      <c r="AF45" s="151"/>
      <c r="AG45" s="151" t="s">
        <v>198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252" t="s">
        <v>367</v>
      </c>
      <c r="D46" s="253"/>
      <c r="E46" s="253"/>
      <c r="F46" s="253"/>
      <c r="G46" s="253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167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8"/>
      <c r="B47" s="159"/>
      <c r="C47" s="254" t="s">
        <v>368</v>
      </c>
      <c r="D47" s="255"/>
      <c r="E47" s="255"/>
      <c r="F47" s="255"/>
      <c r="G47" s="25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167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77" t="str">
        <f>C47</f>
        <v>Náklady na ztížené provádění stavebních prací, ztížená vnitrostaveništní doprava, opravy, údržba a průběžné čištění kropení komunikací užívaných v průběhu stavby,</v>
      </c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54" t="s">
        <v>360</v>
      </c>
      <c r="D48" s="255"/>
      <c r="E48" s="255"/>
      <c r="F48" s="255"/>
      <c r="G48" s="255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 t="s">
        <v>167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77" t="str">
        <f>C48</f>
        <v>omezení prací v důsledku dopravního provozu na staveniště (zásobování, průjezd mimo stavebních vozidel).</v>
      </c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50"/>
      <c r="D49" s="251"/>
      <c r="E49" s="251"/>
      <c r="F49" s="251"/>
      <c r="G49" s="251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117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12</v>
      </c>
      <c r="B50" s="171" t="s">
        <v>361</v>
      </c>
      <c r="C50" s="180" t="s">
        <v>362</v>
      </c>
      <c r="D50" s="172" t="s">
        <v>327</v>
      </c>
      <c r="E50" s="173">
        <v>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/>
      <c r="S50" s="175" t="s">
        <v>307</v>
      </c>
      <c r="T50" s="176" t="s">
        <v>328</v>
      </c>
      <c r="U50" s="160">
        <v>0</v>
      </c>
      <c r="V50" s="160">
        <f>ROUND(E50*U50,2)</f>
        <v>0</v>
      </c>
      <c r="W50" s="160"/>
      <c r="X50" s="160" t="s">
        <v>110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198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252" t="s">
        <v>367</v>
      </c>
      <c r="D51" s="253"/>
      <c r="E51" s="253"/>
      <c r="F51" s="253"/>
      <c r="G51" s="253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167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8"/>
      <c r="B52" s="159"/>
      <c r="C52" s="254" t="s">
        <v>369</v>
      </c>
      <c r="D52" s="255"/>
      <c r="E52" s="255"/>
      <c r="F52" s="255"/>
      <c r="G52" s="255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167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77" t="str">
        <f>C52</f>
        <v>- náklady na zřízení oplocení staveniště v dostatečném rozsahu, náklady na zřízení koridorů pro bezpečný pohyb pěších v blízkosti staveniště vč. nezbytného osvětlení,</v>
      </c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254" t="s">
        <v>370</v>
      </c>
      <c r="D53" s="255"/>
      <c r="E53" s="255"/>
      <c r="F53" s="255"/>
      <c r="G53" s="255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51"/>
      <c r="Z53" s="151"/>
      <c r="AA53" s="151"/>
      <c r="AB53" s="151"/>
      <c r="AC53" s="151"/>
      <c r="AD53" s="151"/>
      <c r="AE53" s="151"/>
      <c r="AF53" s="151"/>
      <c r="AG53" s="151" t="s">
        <v>167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8"/>
      <c r="B54" s="159"/>
      <c r="C54" s="254" t="s">
        <v>363</v>
      </c>
      <c r="D54" s="255"/>
      <c r="E54" s="255"/>
      <c r="F54" s="255"/>
      <c r="G54" s="255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167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77" t="str">
        <f>C54</f>
        <v>- náklady na zařízení k zachycování ropných úkapů od motorových vozidel a strojů stojících či parkujících v prostoru staveniště případně na odstavných plochách v lázeńské zóně</v>
      </c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250"/>
      <c r="D55" s="251"/>
      <c r="E55" s="251"/>
      <c r="F55" s="251"/>
      <c r="G55" s="251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117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x14ac:dyDescent="0.2">
      <c r="A56" s="3"/>
      <c r="B56" s="4"/>
      <c r="C56" s="182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E56">
        <v>15</v>
      </c>
      <c r="AF56">
        <v>21</v>
      </c>
      <c r="AG56" t="s">
        <v>90</v>
      </c>
    </row>
    <row r="57" spans="1:60" x14ac:dyDescent="0.2">
      <c r="A57" s="154"/>
      <c r="B57" s="155" t="s">
        <v>29</v>
      </c>
      <c r="C57" s="183"/>
      <c r="D57" s="156"/>
      <c r="E57" s="157"/>
      <c r="F57" s="157"/>
      <c r="G57" s="178">
        <f>G8+G28</f>
        <v>0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f>SUMIF(L7:L55,AE56,G7:G55)</f>
        <v>0</v>
      </c>
      <c r="AF57">
        <f>SUMIF(L7:L55,AF56,G7:G55)</f>
        <v>0</v>
      </c>
      <c r="AG57" t="s">
        <v>314</v>
      </c>
    </row>
    <row r="58" spans="1:60" x14ac:dyDescent="0.2">
      <c r="A58" s="247" t="s">
        <v>315</v>
      </c>
      <c r="B58" s="247"/>
      <c r="C58" s="182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60" x14ac:dyDescent="0.2">
      <c r="A59" s="3"/>
      <c r="B59" s="4" t="s">
        <v>316</v>
      </c>
      <c r="C59" s="182" t="s">
        <v>317</v>
      </c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AG59" t="s">
        <v>318</v>
      </c>
    </row>
    <row r="60" spans="1:60" x14ac:dyDescent="0.2">
      <c r="A60" s="3"/>
      <c r="B60" s="4" t="s">
        <v>319</v>
      </c>
      <c r="C60" s="182" t="s">
        <v>320</v>
      </c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AG60" t="s">
        <v>321</v>
      </c>
    </row>
    <row r="61" spans="1:60" x14ac:dyDescent="0.2">
      <c r="A61" s="3"/>
      <c r="B61" s="4"/>
      <c r="C61" s="182" t="s">
        <v>322</v>
      </c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G61" t="s">
        <v>323</v>
      </c>
    </row>
    <row r="62" spans="1:60" x14ac:dyDescent="0.2">
      <c r="A62" s="3"/>
      <c r="B62" s="4"/>
      <c r="C62" s="182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60" x14ac:dyDescent="0.2">
      <c r="C63" s="184"/>
      <c r="D63" s="10"/>
      <c r="AG63" t="s">
        <v>324</v>
      </c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39">
    <mergeCell ref="C51:G51"/>
    <mergeCell ref="C52:G52"/>
    <mergeCell ref="C53:G53"/>
    <mergeCell ref="C54:G54"/>
    <mergeCell ref="C55:G55"/>
    <mergeCell ref="C33:G33"/>
    <mergeCell ref="C49:G49"/>
    <mergeCell ref="C35:G35"/>
    <mergeCell ref="C36:G36"/>
    <mergeCell ref="C38:G38"/>
    <mergeCell ref="C39:G39"/>
    <mergeCell ref="C40:G40"/>
    <mergeCell ref="C42:G42"/>
    <mergeCell ref="C43:G43"/>
    <mergeCell ref="C44:G44"/>
    <mergeCell ref="C46:G46"/>
    <mergeCell ref="C47:G47"/>
    <mergeCell ref="C48:G48"/>
    <mergeCell ref="C24:G24"/>
    <mergeCell ref="C26:G26"/>
    <mergeCell ref="C27:G27"/>
    <mergeCell ref="C30:G30"/>
    <mergeCell ref="C31:G31"/>
    <mergeCell ref="A1:G1"/>
    <mergeCell ref="C2:G2"/>
    <mergeCell ref="C3:G3"/>
    <mergeCell ref="C4:G4"/>
    <mergeCell ref="A58:B58"/>
    <mergeCell ref="C10:G10"/>
    <mergeCell ref="C11:G11"/>
    <mergeCell ref="C13:G13"/>
    <mergeCell ref="C14:G14"/>
    <mergeCell ref="C16:G16"/>
    <mergeCell ref="C34:G34"/>
    <mergeCell ref="C17:G17"/>
    <mergeCell ref="C18:G18"/>
    <mergeCell ref="C20:G20"/>
    <mergeCell ref="C21:G21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101 101 R0 Pol</vt:lpstr>
      <vt:lpstr>SO 101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101 101 R0 Pol'!Názvy_tisku</vt:lpstr>
      <vt:lpstr>'SO 101 VNON Pol'!Názvy_tisku</vt:lpstr>
      <vt:lpstr>oadresa</vt:lpstr>
      <vt:lpstr>Stavba!Objednatel</vt:lpstr>
      <vt:lpstr>Stavba!Objekt</vt:lpstr>
      <vt:lpstr>'SO 101 101 R0 Pol'!Oblast_tisku</vt:lpstr>
      <vt:lpstr>'SO 101 VNON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Obadal</cp:lastModifiedBy>
  <cp:lastPrinted>2021-12-20T07:22:17Z</cp:lastPrinted>
  <dcterms:created xsi:type="dcterms:W3CDTF">2009-04-08T07:15:50Z</dcterms:created>
  <dcterms:modified xsi:type="dcterms:W3CDTF">2022-05-18T05:47:56Z</dcterms:modified>
</cp:coreProperties>
</file>