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\Desktop\TERMSTAV\R-Pekárek\Atletická dráha Kyjov\"/>
    </mc:Choice>
  </mc:AlternateContent>
  <xr:revisionPtr revIDLastSave="0" documentId="8_{04BD1454-8CDD-4189-83C6-8C6C5B017BCC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  <sheet name="01 03 Pol" sheetId="14" r:id="rId6"/>
    <sheet name="01 04 Pol" sheetId="15" r:id="rId7"/>
    <sheet name="01 05 Pol" sheetId="16" r:id="rId8"/>
    <sheet name="01 06 Pol" sheetId="17" r:id="rId9"/>
    <sheet name="01 07 Pol" sheetId="18" r:id="rId10"/>
    <sheet name="01 08 Pol" sheetId="19" r:id="rId11"/>
    <sheet name="01 09 Pol" sheetId="20" r:id="rId12"/>
  </sheets>
  <externalReferences>
    <externalReference r:id="rId13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Pol'!$1:$7</definedName>
    <definedName name="_xlnm.Print_Titles" localSheetId="5">'01 03 Pol'!$1:$7</definedName>
    <definedName name="_xlnm.Print_Titles" localSheetId="6">'01 04 Pol'!$1:$7</definedName>
    <definedName name="_xlnm.Print_Titles" localSheetId="7">'01 05 Pol'!$1:$7</definedName>
    <definedName name="_xlnm.Print_Titles" localSheetId="8">'01 06 Pol'!$1:$7</definedName>
    <definedName name="_xlnm.Print_Titles" localSheetId="9">'01 07 Pol'!$1:$7</definedName>
    <definedName name="_xlnm.Print_Titles" localSheetId="10">'01 08 Pol'!$1:$7</definedName>
    <definedName name="_xlnm.Print_Titles" localSheetId="11">'01 09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Pol'!$A$1:$X$66</definedName>
    <definedName name="_xlnm.Print_Area" localSheetId="4">'01 02 Pol'!$A$1:$X$89</definedName>
    <definedName name="_xlnm.Print_Area" localSheetId="5">'01 03 Pol'!$A$1:$X$41</definedName>
    <definedName name="_xlnm.Print_Area" localSheetId="6">'01 04 Pol'!$A$1:$X$42</definedName>
    <definedName name="_xlnm.Print_Area" localSheetId="7">'01 05 Pol'!$A$1:$X$40</definedName>
    <definedName name="_xlnm.Print_Area" localSheetId="8">'01 06 Pol'!$A$1:$X$83</definedName>
    <definedName name="_xlnm.Print_Area" localSheetId="9">'01 07 Pol'!$A$1:$X$64</definedName>
    <definedName name="_xlnm.Print_Area" localSheetId="10">'01 08 Pol'!$A$1:$X$25</definedName>
    <definedName name="_xlnm.Print_Area" localSheetId="11">'01 09 Pol'!$A$1:$X$45</definedName>
    <definedName name="_xlnm.Print_Area" localSheetId="1">Stavba!$A$1:$J$80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44" i="20"/>
  <c r="BA39" i="20"/>
  <c r="BA32" i="20"/>
  <c r="BA29" i="20"/>
  <c r="BA19" i="20"/>
  <c r="BA16" i="20"/>
  <c r="BA13" i="20"/>
  <c r="BA10" i="20"/>
  <c r="G8" i="20"/>
  <c r="G9" i="20"/>
  <c r="M9" i="20" s="1"/>
  <c r="I9" i="20"/>
  <c r="I8" i="20" s="1"/>
  <c r="K9" i="20"/>
  <c r="K8" i="20" s="1"/>
  <c r="O9" i="20"/>
  <c r="O8" i="20" s="1"/>
  <c r="Q9" i="20"/>
  <c r="Q8" i="20" s="1"/>
  <c r="V9" i="20"/>
  <c r="V8" i="20" s="1"/>
  <c r="G12" i="20"/>
  <c r="M12" i="20" s="1"/>
  <c r="I12" i="20"/>
  <c r="K12" i="20"/>
  <c r="O12" i="20"/>
  <c r="Q12" i="20"/>
  <c r="V12" i="20"/>
  <c r="G15" i="20"/>
  <c r="I15" i="20"/>
  <c r="K15" i="20"/>
  <c r="M15" i="20"/>
  <c r="O15" i="20"/>
  <c r="Q15" i="20"/>
  <c r="V15" i="20"/>
  <c r="G18" i="20"/>
  <c r="I18" i="20"/>
  <c r="K18" i="20"/>
  <c r="M18" i="20"/>
  <c r="O18" i="20"/>
  <c r="Q18" i="20"/>
  <c r="V18" i="20"/>
  <c r="G21" i="20"/>
  <c r="I21" i="20"/>
  <c r="K21" i="20"/>
  <c r="M21" i="20"/>
  <c r="O21" i="20"/>
  <c r="Q21" i="20"/>
  <c r="V21" i="20"/>
  <c r="G25" i="20"/>
  <c r="M25" i="20" s="1"/>
  <c r="I25" i="20"/>
  <c r="K25" i="20"/>
  <c r="O25" i="20"/>
  <c r="Q25" i="20"/>
  <c r="V25" i="20"/>
  <c r="V27" i="20"/>
  <c r="G28" i="20"/>
  <c r="G27" i="20" s="1"/>
  <c r="I28" i="20"/>
  <c r="I27" i="20" s="1"/>
  <c r="K28" i="20"/>
  <c r="K27" i="20" s="1"/>
  <c r="O28" i="20"/>
  <c r="O27" i="20" s="1"/>
  <c r="Q28" i="20"/>
  <c r="V28" i="20"/>
  <c r="G31" i="20"/>
  <c r="M31" i="20" s="1"/>
  <c r="I31" i="20"/>
  <c r="K31" i="20"/>
  <c r="O31" i="20"/>
  <c r="Q31" i="20"/>
  <c r="Q27" i="20" s="1"/>
  <c r="V31" i="20"/>
  <c r="G35" i="20"/>
  <c r="I35" i="20"/>
  <c r="K35" i="20"/>
  <c r="M35" i="20"/>
  <c r="O35" i="20"/>
  <c r="Q35" i="20"/>
  <c r="V35" i="20"/>
  <c r="G37" i="20"/>
  <c r="K37" i="20"/>
  <c r="M37" i="20"/>
  <c r="G38" i="20"/>
  <c r="I38" i="20"/>
  <c r="I37" i="20" s="1"/>
  <c r="K38" i="20"/>
  <c r="M38" i="20"/>
  <c r="O38" i="20"/>
  <c r="O37" i="20" s="1"/>
  <c r="Q38" i="20"/>
  <c r="Q37" i="20" s="1"/>
  <c r="V38" i="20"/>
  <c r="V37" i="20" s="1"/>
  <c r="G40" i="20"/>
  <c r="K40" i="20"/>
  <c r="O40" i="20"/>
  <c r="Q40" i="20"/>
  <c r="G41" i="20"/>
  <c r="I41" i="20"/>
  <c r="I40" i="20" s="1"/>
  <c r="K41" i="20"/>
  <c r="M41" i="20"/>
  <c r="M40" i="20" s="1"/>
  <c r="O41" i="20"/>
  <c r="Q41" i="20"/>
  <c r="V41" i="20"/>
  <c r="V40" i="20" s="1"/>
  <c r="AE44" i="20"/>
  <c r="G24" i="19"/>
  <c r="G8" i="19"/>
  <c r="G9" i="19"/>
  <c r="M9" i="19" s="1"/>
  <c r="M8" i="19" s="1"/>
  <c r="I9" i="19"/>
  <c r="I8" i="19" s="1"/>
  <c r="K9" i="19"/>
  <c r="K8" i="19" s="1"/>
  <c r="O9" i="19"/>
  <c r="O8" i="19" s="1"/>
  <c r="Q9" i="19"/>
  <c r="Q8" i="19" s="1"/>
  <c r="V9" i="19"/>
  <c r="V8" i="19" s="1"/>
  <c r="G12" i="19"/>
  <c r="K12" i="19"/>
  <c r="G13" i="19"/>
  <c r="I13" i="19"/>
  <c r="I12" i="19" s="1"/>
  <c r="K13" i="19"/>
  <c r="M13" i="19"/>
  <c r="M12" i="19" s="1"/>
  <c r="O13" i="19"/>
  <c r="O12" i="19" s="1"/>
  <c r="Q13" i="19"/>
  <c r="V13" i="19"/>
  <c r="V12" i="19" s="1"/>
  <c r="G16" i="19"/>
  <c r="I16" i="19"/>
  <c r="K16" i="19"/>
  <c r="M16" i="19"/>
  <c r="O16" i="19"/>
  <c r="Q16" i="19"/>
  <c r="Q12" i="19" s="1"/>
  <c r="V16" i="19"/>
  <c r="G19" i="19"/>
  <c r="Q19" i="19"/>
  <c r="G20" i="19"/>
  <c r="M20" i="19" s="1"/>
  <c r="M19" i="19" s="1"/>
  <c r="I20" i="19"/>
  <c r="I19" i="19" s="1"/>
  <c r="K20" i="19"/>
  <c r="K19" i="19" s="1"/>
  <c r="O20" i="19"/>
  <c r="O19" i="19" s="1"/>
  <c r="Q20" i="19"/>
  <c r="V20" i="19"/>
  <c r="V19" i="19" s="1"/>
  <c r="AE24" i="19"/>
  <c r="AF24" i="19"/>
  <c r="G63" i="18"/>
  <c r="BA45" i="18"/>
  <c r="BA35" i="18"/>
  <c r="BA32" i="18"/>
  <c r="BA20" i="18"/>
  <c r="BA17" i="18"/>
  <c r="BA13" i="18"/>
  <c r="BA10" i="18"/>
  <c r="G8" i="18"/>
  <c r="G9" i="18"/>
  <c r="M9" i="18" s="1"/>
  <c r="I9" i="18"/>
  <c r="I8" i="18" s="1"/>
  <c r="K9" i="18"/>
  <c r="K8" i="18" s="1"/>
  <c r="O9" i="18"/>
  <c r="O8" i="18" s="1"/>
  <c r="Q9" i="18"/>
  <c r="Q8" i="18" s="1"/>
  <c r="V9" i="18"/>
  <c r="G12" i="18"/>
  <c r="M12" i="18" s="1"/>
  <c r="I12" i="18"/>
  <c r="K12" i="18"/>
  <c r="O12" i="18"/>
  <c r="Q12" i="18"/>
  <c r="V12" i="18"/>
  <c r="V8" i="18" s="1"/>
  <c r="G16" i="18"/>
  <c r="I16" i="18"/>
  <c r="K16" i="18"/>
  <c r="M16" i="18"/>
  <c r="O16" i="18"/>
  <c r="Q16" i="18"/>
  <c r="V16" i="18"/>
  <c r="G19" i="18"/>
  <c r="M19" i="18" s="1"/>
  <c r="I19" i="18"/>
  <c r="K19" i="18"/>
  <c r="O19" i="18"/>
  <c r="Q19" i="18"/>
  <c r="V19" i="18"/>
  <c r="G22" i="18"/>
  <c r="I22" i="18"/>
  <c r="K22" i="18"/>
  <c r="M22" i="18"/>
  <c r="O22" i="18"/>
  <c r="Q22" i="18"/>
  <c r="V22" i="18"/>
  <c r="G25" i="18"/>
  <c r="I25" i="18"/>
  <c r="K25" i="18"/>
  <c r="M25" i="18"/>
  <c r="O25" i="18"/>
  <c r="Q25" i="18"/>
  <c r="V25" i="18"/>
  <c r="G28" i="18"/>
  <c r="G27" i="18" s="1"/>
  <c r="I28" i="18"/>
  <c r="I27" i="18" s="1"/>
  <c r="K28" i="18"/>
  <c r="K27" i="18" s="1"/>
  <c r="O28" i="18"/>
  <c r="Q28" i="18"/>
  <c r="Q27" i="18" s="1"/>
  <c r="V28" i="18"/>
  <c r="V27" i="18" s="1"/>
  <c r="G31" i="18"/>
  <c r="M31" i="18" s="1"/>
  <c r="I31" i="18"/>
  <c r="K31" i="18"/>
  <c r="O31" i="18"/>
  <c r="Q31" i="18"/>
  <c r="V31" i="18"/>
  <c r="G34" i="18"/>
  <c r="I34" i="18"/>
  <c r="K34" i="18"/>
  <c r="M34" i="18"/>
  <c r="O34" i="18"/>
  <c r="Q34" i="18"/>
  <c r="V34" i="18"/>
  <c r="G38" i="18"/>
  <c r="I38" i="18"/>
  <c r="K38" i="18"/>
  <c r="M38" i="18"/>
  <c r="O38" i="18"/>
  <c r="O27" i="18" s="1"/>
  <c r="Q38" i="18"/>
  <c r="V38" i="18"/>
  <c r="O40" i="18"/>
  <c r="G41" i="18"/>
  <c r="I41" i="18"/>
  <c r="I40" i="18" s="1"/>
  <c r="K41" i="18"/>
  <c r="K40" i="18" s="1"/>
  <c r="M41" i="18"/>
  <c r="O41" i="18"/>
  <c r="Q41" i="18"/>
  <c r="Q40" i="18" s="1"/>
  <c r="V41" i="18"/>
  <c r="V40" i="18" s="1"/>
  <c r="G44" i="18"/>
  <c r="I44" i="18"/>
  <c r="K44" i="18"/>
  <c r="M44" i="18"/>
  <c r="O44" i="18"/>
  <c r="Q44" i="18"/>
  <c r="V44" i="18"/>
  <c r="G46" i="18"/>
  <c r="G40" i="18" s="1"/>
  <c r="I46" i="18"/>
  <c r="K46" i="18"/>
  <c r="O46" i="18"/>
  <c r="Q46" i="18"/>
  <c r="V46" i="18"/>
  <c r="G48" i="18"/>
  <c r="O48" i="18"/>
  <c r="G49" i="18"/>
  <c r="M49" i="18" s="1"/>
  <c r="M48" i="18" s="1"/>
  <c r="I49" i="18"/>
  <c r="I48" i="18" s="1"/>
  <c r="K49" i="18"/>
  <c r="K48" i="18" s="1"/>
  <c r="O49" i="18"/>
  <c r="Q49" i="18"/>
  <c r="Q48" i="18" s="1"/>
  <c r="V49" i="18"/>
  <c r="V48" i="18" s="1"/>
  <c r="G53" i="18"/>
  <c r="I53" i="18"/>
  <c r="K53" i="18"/>
  <c r="M53" i="18"/>
  <c r="O53" i="18"/>
  <c r="Q53" i="18"/>
  <c r="V53" i="18"/>
  <c r="G57" i="18"/>
  <c r="G56" i="18" s="1"/>
  <c r="I57" i="18"/>
  <c r="I56" i="18" s="1"/>
  <c r="K57" i="18"/>
  <c r="K56" i="18" s="1"/>
  <c r="O57" i="18"/>
  <c r="O56" i="18" s="1"/>
  <c r="Q57" i="18"/>
  <c r="Q56" i="18" s="1"/>
  <c r="V57" i="18"/>
  <c r="V56" i="18" s="1"/>
  <c r="G59" i="18"/>
  <c r="I59" i="18"/>
  <c r="K59" i="18"/>
  <c r="Q59" i="18"/>
  <c r="G60" i="18"/>
  <c r="I60" i="18"/>
  <c r="K60" i="18"/>
  <c r="M60" i="18"/>
  <c r="M59" i="18" s="1"/>
  <c r="O60" i="18"/>
  <c r="O59" i="18" s="1"/>
  <c r="Q60" i="18"/>
  <c r="V60" i="18"/>
  <c r="V59" i="18" s="1"/>
  <c r="AE63" i="18"/>
  <c r="G82" i="17"/>
  <c r="BA25" i="17"/>
  <c r="BA22" i="17"/>
  <c r="BA18" i="17"/>
  <c r="BA15" i="17"/>
  <c r="BA12" i="17"/>
  <c r="BA10" i="17"/>
  <c r="G9" i="17"/>
  <c r="I9" i="17"/>
  <c r="I8" i="17" s="1"/>
  <c r="K9" i="17"/>
  <c r="M9" i="17"/>
  <c r="O9" i="17"/>
  <c r="O8" i="17" s="1"/>
  <c r="Q9" i="17"/>
  <c r="Q8" i="17" s="1"/>
  <c r="V9" i="17"/>
  <c r="V8" i="17" s="1"/>
  <c r="G11" i="17"/>
  <c r="I11" i="17"/>
  <c r="K11" i="17"/>
  <c r="K8" i="17" s="1"/>
  <c r="M11" i="17"/>
  <c r="O11" i="17"/>
  <c r="Q11" i="17"/>
  <c r="V11" i="17"/>
  <c r="G14" i="17"/>
  <c r="I14" i="17"/>
  <c r="K14" i="17"/>
  <c r="M14" i="17"/>
  <c r="O14" i="17"/>
  <c r="Q14" i="17"/>
  <c r="V14" i="17"/>
  <c r="G17" i="17"/>
  <c r="M17" i="17" s="1"/>
  <c r="I17" i="17"/>
  <c r="K17" i="17"/>
  <c r="O17" i="17"/>
  <c r="Q17" i="17"/>
  <c r="V17" i="17"/>
  <c r="G21" i="17"/>
  <c r="M21" i="17" s="1"/>
  <c r="I21" i="17"/>
  <c r="K21" i="17"/>
  <c r="O21" i="17"/>
  <c r="Q21" i="17"/>
  <c r="V21" i="17"/>
  <c r="G24" i="17"/>
  <c r="M24" i="17" s="1"/>
  <c r="I24" i="17"/>
  <c r="K24" i="17"/>
  <c r="O24" i="17"/>
  <c r="Q24" i="17"/>
  <c r="V24" i="17"/>
  <c r="G28" i="17"/>
  <c r="M28" i="17" s="1"/>
  <c r="I28" i="17"/>
  <c r="K28" i="17"/>
  <c r="O28" i="17"/>
  <c r="Q28" i="17"/>
  <c r="V28" i="17"/>
  <c r="G32" i="17"/>
  <c r="M32" i="17" s="1"/>
  <c r="I32" i="17"/>
  <c r="K32" i="17"/>
  <c r="O32" i="17"/>
  <c r="Q32" i="17"/>
  <c r="V32" i="17"/>
  <c r="G34" i="17"/>
  <c r="I34" i="17"/>
  <c r="G35" i="17"/>
  <c r="I35" i="17"/>
  <c r="K35" i="17"/>
  <c r="K34" i="17" s="1"/>
  <c r="M35" i="17"/>
  <c r="O35" i="17"/>
  <c r="O34" i="17" s="1"/>
  <c r="Q35" i="17"/>
  <c r="Q34" i="17" s="1"/>
  <c r="V35" i="17"/>
  <c r="V34" i="17" s="1"/>
  <c r="G36" i="17"/>
  <c r="I36" i="17"/>
  <c r="K36" i="17"/>
  <c r="M36" i="17"/>
  <c r="M34" i="17" s="1"/>
  <c r="O36" i="17"/>
  <c r="Q36" i="17"/>
  <c r="V36" i="17"/>
  <c r="G38" i="17"/>
  <c r="I38" i="17"/>
  <c r="K38" i="17"/>
  <c r="M38" i="17"/>
  <c r="O38" i="17"/>
  <c r="Q38" i="17"/>
  <c r="V38" i="17"/>
  <c r="O40" i="17"/>
  <c r="Q40" i="17"/>
  <c r="G41" i="17"/>
  <c r="G40" i="17" s="1"/>
  <c r="I41" i="17"/>
  <c r="I40" i="17" s="1"/>
  <c r="K41" i="17"/>
  <c r="K40" i="17" s="1"/>
  <c r="O41" i="17"/>
  <c r="Q41" i="17"/>
  <c r="V41" i="17"/>
  <c r="V40" i="17" s="1"/>
  <c r="G43" i="17"/>
  <c r="M43" i="17" s="1"/>
  <c r="I43" i="17"/>
  <c r="K43" i="17"/>
  <c r="O43" i="17"/>
  <c r="Q43" i="17"/>
  <c r="V43" i="17"/>
  <c r="G45" i="17"/>
  <c r="M45" i="17" s="1"/>
  <c r="I45" i="17"/>
  <c r="K45" i="17"/>
  <c r="O45" i="17"/>
  <c r="Q45" i="17"/>
  <c r="V45" i="17"/>
  <c r="G48" i="17"/>
  <c r="M48" i="17" s="1"/>
  <c r="I48" i="17"/>
  <c r="K48" i="17"/>
  <c r="O48" i="17"/>
  <c r="Q48" i="17"/>
  <c r="V48" i="17"/>
  <c r="G50" i="17"/>
  <c r="I50" i="17"/>
  <c r="K50" i="17"/>
  <c r="G51" i="17"/>
  <c r="I51" i="17"/>
  <c r="K51" i="17"/>
  <c r="M51" i="17"/>
  <c r="M50" i="17" s="1"/>
  <c r="O51" i="17"/>
  <c r="Q51" i="17"/>
  <c r="Q50" i="17" s="1"/>
  <c r="V51" i="17"/>
  <c r="V50" i="17" s="1"/>
  <c r="G53" i="17"/>
  <c r="I53" i="17"/>
  <c r="K53" i="17"/>
  <c r="M53" i="17"/>
  <c r="O53" i="17"/>
  <c r="O50" i="17" s="1"/>
  <c r="Q53" i="17"/>
  <c r="V53" i="17"/>
  <c r="O55" i="17"/>
  <c r="Q55" i="17"/>
  <c r="G56" i="17"/>
  <c r="G55" i="17" s="1"/>
  <c r="I56" i="17"/>
  <c r="I55" i="17" s="1"/>
  <c r="K56" i="17"/>
  <c r="K55" i="17" s="1"/>
  <c r="O56" i="17"/>
  <c r="Q56" i="17"/>
  <c r="V56" i="17"/>
  <c r="V55" i="17" s="1"/>
  <c r="Q58" i="17"/>
  <c r="V58" i="17"/>
  <c r="G59" i="17"/>
  <c r="M59" i="17" s="1"/>
  <c r="I59" i="17"/>
  <c r="K59" i="17"/>
  <c r="K58" i="17" s="1"/>
  <c r="O59" i="17"/>
  <c r="O58" i="17" s="1"/>
  <c r="Q59" i="17"/>
  <c r="V59" i="17"/>
  <c r="G61" i="17"/>
  <c r="M61" i="17" s="1"/>
  <c r="I61" i="17"/>
  <c r="I58" i="17" s="1"/>
  <c r="K61" i="17"/>
  <c r="O61" i="17"/>
  <c r="Q61" i="17"/>
  <c r="V61" i="17"/>
  <c r="G63" i="17"/>
  <c r="I63" i="17"/>
  <c r="K63" i="17"/>
  <c r="O63" i="17"/>
  <c r="G64" i="17"/>
  <c r="I64" i="17"/>
  <c r="K64" i="17"/>
  <c r="M64" i="17"/>
  <c r="M63" i="17" s="1"/>
  <c r="O64" i="17"/>
  <c r="Q64" i="17"/>
  <c r="Q63" i="17" s="1"/>
  <c r="V64" i="17"/>
  <c r="V63" i="17" s="1"/>
  <c r="K66" i="17"/>
  <c r="O66" i="17"/>
  <c r="V66" i="17"/>
  <c r="G67" i="17"/>
  <c r="G66" i="17" s="1"/>
  <c r="I67" i="17"/>
  <c r="I66" i="17" s="1"/>
  <c r="K67" i="17"/>
  <c r="O67" i="17"/>
  <c r="Q67" i="17"/>
  <c r="Q66" i="17" s="1"/>
  <c r="V67" i="17"/>
  <c r="G69" i="17"/>
  <c r="Q69" i="17"/>
  <c r="V69" i="17"/>
  <c r="G70" i="17"/>
  <c r="I70" i="17"/>
  <c r="I69" i="17" s="1"/>
  <c r="K70" i="17"/>
  <c r="K69" i="17" s="1"/>
  <c r="M70" i="17"/>
  <c r="M69" i="17" s="1"/>
  <c r="O70" i="17"/>
  <c r="Q70" i="17"/>
  <c r="V70" i="17"/>
  <c r="G73" i="17"/>
  <c r="M73" i="17" s="1"/>
  <c r="I73" i="17"/>
  <c r="K73" i="17"/>
  <c r="O73" i="17"/>
  <c r="Q73" i="17"/>
  <c r="V73" i="17"/>
  <c r="G76" i="17"/>
  <c r="I76" i="17"/>
  <c r="K76" i="17"/>
  <c r="M76" i="17"/>
  <c r="O76" i="17"/>
  <c r="O69" i="17" s="1"/>
  <c r="Q76" i="17"/>
  <c r="V76" i="17"/>
  <c r="G79" i="17"/>
  <c r="M79" i="17" s="1"/>
  <c r="I79" i="17"/>
  <c r="K79" i="17"/>
  <c r="O79" i="17"/>
  <c r="Q79" i="17"/>
  <c r="V79" i="17"/>
  <c r="AE82" i="17"/>
  <c r="AF82" i="17"/>
  <c r="G39" i="16"/>
  <c r="BA36" i="16"/>
  <c r="G8" i="16"/>
  <c r="G9" i="16"/>
  <c r="M9" i="16" s="1"/>
  <c r="I9" i="16"/>
  <c r="I8" i="16" s="1"/>
  <c r="K9" i="16"/>
  <c r="K8" i="16" s="1"/>
  <c r="O9" i="16"/>
  <c r="O8" i="16" s="1"/>
  <c r="Q9" i="16"/>
  <c r="Q8" i="16" s="1"/>
  <c r="V9" i="16"/>
  <c r="V8" i="16" s="1"/>
  <c r="G11" i="16"/>
  <c r="M11" i="16" s="1"/>
  <c r="I11" i="16"/>
  <c r="K11" i="16"/>
  <c r="O11" i="16"/>
  <c r="Q11" i="16"/>
  <c r="V11" i="16"/>
  <c r="G12" i="16"/>
  <c r="I12" i="16"/>
  <c r="K12" i="16"/>
  <c r="M12" i="16"/>
  <c r="O12" i="16"/>
  <c r="Q12" i="16"/>
  <c r="V12" i="16"/>
  <c r="G13" i="16"/>
  <c r="M13" i="16" s="1"/>
  <c r="I13" i="16"/>
  <c r="K13" i="16"/>
  <c r="O13" i="16"/>
  <c r="Q13" i="16"/>
  <c r="V13" i="16"/>
  <c r="G15" i="16"/>
  <c r="Q15" i="16"/>
  <c r="G16" i="16"/>
  <c r="I16" i="16"/>
  <c r="I15" i="16" s="1"/>
  <c r="K16" i="16"/>
  <c r="K15" i="16" s="1"/>
  <c r="M16" i="16"/>
  <c r="M15" i="16" s="1"/>
  <c r="O16" i="16"/>
  <c r="O15" i="16" s="1"/>
  <c r="Q16" i="16"/>
  <c r="V16" i="16"/>
  <c r="V15" i="16" s="1"/>
  <c r="G18" i="16"/>
  <c r="G17" i="16" s="1"/>
  <c r="I18" i="16"/>
  <c r="I17" i="16" s="1"/>
  <c r="K18" i="16"/>
  <c r="O18" i="16"/>
  <c r="Q18" i="16"/>
  <c r="Q17" i="16" s="1"/>
  <c r="V18" i="16"/>
  <c r="V17" i="16" s="1"/>
  <c r="G19" i="16"/>
  <c r="M19" i="16" s="1"/>
  <c r="I19" i="16"/>
  <c r="K19" i="16"/>
  <c r="K17" i="16" s="1"/>
  <c r="O19" i="16"/>
  <c r="O17" i="16" s="1"/>
  <c r="Q19" i="16"/>
  <c r="V19" i="16"/>
  <c r="G20" i="16"/>
  <c r="I20" i="16"/>
  <c r="K20" i="16"/>
  <c r="M20" i="16"/>
  <c r="O20" i="16"/>
  <c r="Q20" i="16"/>
  <c r="V20" i="16"/>
  <c r="G21" i="16"/>
  <c r="I21" i="16"/>
  <c r="K21" i="16"/>
  <c r="M21" i="16"/>
  <c r="O21" i="16"/>
  <c r="Q21" i="16"/>
  <c r="V21" i="16"/>
  <c r="O22" i="16"/>
  <c r="G23" i="16"/>
  <c r="G22" i="16" s="1"/>
  <c r="I23" i="16"/>
  <c r="I22" i="16" s="1"/>
  <c r="K23" i="16"/>
  <c r="K22" i="16" s="1"/>
  <c r="O23" i="16"/>
  <c r="Q23" i="16"/>
  <c r="Q22" i="16" s="1"/>
  <c r="V23" i="16"/>
  <c r="V22" i="16" s="1"/>
  <c r="I25" i="16"/>
  <c r="V25" i="16"/>
  <c r="G26" i="16"/>
  <c r="G25" i="16" s="1"/>
  <c r="I26" i="16"/>
  <c r="K26" i="16"/>
  <c r="K25" i="16" s="1"/>
  <c r="O26" i="16"/>
  <c r="O25" i="16" s="1"/>
  <c r="Q26" i="16"/>
  <c r="Q25" i="16" s="1"/>
  <c r="V26" i="16"/>
  <c r="G27" i="16"/>
  <c r="M27" i="16"/>
  <c r="G28" i="16"/>
  <c r="I28" i="16"/>
  <c r="I27" i="16" s="1"/>
  <c r="K28" i="16"/>
  <c r="K27" i="16" s="1"/>
  <c r="M28" i="16"/>
  <c r="O28" i="16"/>
  <c r="O27" i="16" s="1"/>
  <c r="Q28" i="16"/>
  <c r="Q27" i="16" s="1"/>
  <c r="V28" i="16"/>
  <c r="V27" i="16" s="1"/>
  <c r="G30" i="16"/>
  <c r="K30" i="16"/>
  <c r="Q30" i="16"/>
  <c r="G31" i="16"/>
  <c r="I31" i="16"/>
  <c r="I30" i="16" s="1"/>
  <c r="K31" i="16"/>
  <c r="M31" i="16"/>
  <c r="M30" i="16" s="1"/>
  <c r="O31" i="16"/>
  <c r="O30" i="16" s="1"/>
  <c r="Q31" i="16"/>
  <c r="V31" i="16"/>
  <c r="V30" i="16" s="1"/>
  <c r="O33" i="16"/>
  <c r="G34" i="16"/>
  <c r="G33" i="16" s="1"/>
  <c r="I34" i="16"/>
  <c r="I33" i="16" s="1"/>
  <c r="K34" i="16"/>
  <c r="O34" i="16"/>
  <c r="Q34" i="16"/>
  <c r="Q33" i="16" s="1"/>
  <c r="V34" i="16"/>
  <c r="V33" i="16" s="1"/>
  <c r="G35" i="16"/>
  <c r="M35" i="16" s="1"/>
  <c r="I35" i="16"/>
  <c r="K35" i="16"/>
  <c r="K33" i="16" s="1"/>
  <c r="O35" i="16"/>
  <c r="Q35" i="16"/>
  <c r="V35" i="16"/>
  <c r="G37" i="16"/>
  <c r="M37" i="16" s="1"/>
  <c r="I37" i="16"/>
  <c r="K37" i="16"/>
  <c r="O37" i="16"/>
  <c r="Q37" i="16"/>
  <c r="V37" i="16"/>
  <c r="AE39" i="16"/>
  <c r="AF39" i="16"/>
  <c r="G41" i="15"/>
  <c r="BA38" i="15"/>
  <c r="BA18" i="15"/>
  <c r="G8" i="15"/>
  <c r="G9" i="15"/>
  <c r="M9" i="15" s="1"/>
  <c r="I9" i="15"/>
  <c r="I8" i="15" s="1"/>
  <c r="K9" i="15"/>
  <c r="K8" i="15" s="1"/>
  <c r="O9" i="15"/>
  <c r="O8" i="15" s="1"/>
  <c r="Q9" i="15"/>
  <c r="Q8" i="15" s="1"/>
  <c r="V9" i="15"/>
  <c r="V8" i="15" s="1"/>
  <c r="G11" i="15"/>
  <c r="I11" i="15"/>
  <c r="K11" i="15"/>
  <c r="M11" i="15"/>
  <c r="O11" i="15"/>
  <c r="Q11" i="15"/>
  <c r="V11" i="15"/>
  <c r="G13" i="15"/>
  <c r="I13" i="15"/>
  <c r="K13" i="15"/>
  <c r="M13" i="15"/>
  <c r="O13" i="15"/>
  <c r="Q13" i="15"/>
  <c r="V13" i="15"/>
  <c r="G15" i="15"/>
  <c r="M15" i="15" s="1"/>
  <c r="I15" i="15"/>
  <c r="K15" i="15"/>
  <c r="O15" i="15"/>
  <c r="Q15" i="15"/>
  <c r="V15" i="15"/>
  <c r="G16" i="15"/>
  <c r="Q16" i="15"/>
  <c r="G17" i="15"/>
  <c r="I17" i="15"/>
  <c r="I16" i="15" s="1"/>
  <c r="K17" i="15"/>
  <c r="K16" i="15" s="1"/>
  <c r="M17" i="15"/>
  <c r="M16" i="15" s="1"/>
  <c r="O17" i="15"/>
  <c r="O16" i="15" s="1"/>
  <c r="Q17" i="15"/>
  <c r="V17" i="15"/>
  <c r="V16" i="15" s="1"/>
  <c r="K19" i="15"/>
  <c r="G20" i="15"/>
  <c r="G19" i="15" s="1"/>
  <c r="I20" i="15"/>
  <c r="I19" i="15" s="1"/>
  <c r="K20" i="15"/>
  <c r="O20" i="15"/>
  <c r="O19" i="15" s="1"/>
  <c r="Q20" i="15"/>
  <c r="Q19" i="15" s="1"/>
  <c r="V20" i="15"/>
  <c r="V19" i="15" s="1"/>
  <c r="G22" i="15"/>
  <c r="I22" i="15"/>
  <c r="O22" i="15"/>
  <c r="G23" i="15"/>
  <c r="I23" i="15"/>
  <c r="K23" i="15"/>
  <c r="K22" i="15" s="1"/>
  <c r="M23" i="15"/>
  <c r="M22" i="15" s="1"/>
  <c r="O23" i="15"/>
  <c r="Q23" i="15"/>
  <c r="Q22" i="15" s="1"/>
  <c r="V23" i="15"/>
  <c r="V22" i="15" s="1"/>
  <c r="G24" i="15"/>
  <c r="K24" i="15"/>
  <c r="M24" i="15"/>
  <c r="V24" i="15"/>
  <c r="G25" i="15"/>
  <c r="I25" i="15"/>
  <c r="I24" i="15" s="1"/>
  <c r="K25" i="15"/>
  <c r="M25" i="15"/>
  <c r="O25" i="15"/>
  <c r="O24" i="15" s="1"/>
  <c r="Q25" i="15"/>
  <c r="Q24" i="15" s="1"/>
  <c r="V25" i="15"/>
  <c r="G27" i="15"/>
  <c r="K27" i="15"/>
  <c r="O27" i="15"/>
  <c r="Q27" i="15"/>
  <c r="G28" i="15"/>
  <c r="I28" i="15"/>
  <c r="I27" i="15" s="1"/>
  <c r="K28" i="15"/>
  <c r="M28" i="15"/>
  <c r="M27" i="15" s="1"/>
  <c r="O28" i="15"/>
  <c r="Q28" i="15"/>
  <c r="V28" i="15"/>
  <c r="V27" i="15" s="1"/>
  <c r="K30" i="15"/>
  <c r="O30" i="15"/>
  <c r="V30" i="15"/>
  <c r="G31" i="15"/>
  <c r="G30" i="15" s="1"/>
  <c r="I31" i="15"/>
  <c r="I30" i="15" s="1"/>
  <c r="K31" i="15"/>
  <c r="O31" i="15"/>
  <c r="Q31" i="15"/>
  <c r="Q30" i="15" s="1"/>
  <c r="V31" i="15"/>
  <c r="I33" i="15"/>
  <c r="G34" i="15"/>
  <c r="I34" i="15"/>
  <c r="K34" i="15"/>
  <c r="K33" i="15" s="1"/>
  <c r="M34" i="15"/>
  <c r="O34" i="15"/>
  <c r="Q34" i="15"/>
  <c r="Q33" i="15" s="1"/>
  <c r="V34" i="15"/>
  <c r="G35" i="15"/>
  <c r="I35" i="15"/>
  <c r="K35" i="15"/>
  <c r="M35" i="15"/>
  <c r="O35" i="15"/>
  <c r="O33" i="15" s="1"/>
  <c r="Q35" i="15"/>
  <c r="V35" i="15"/>
  <c r="V33" i="15" s="1"/>
  <c r="G37" i="15"/>
  <c r="I37" i="15"/>
  <c r="K37" i="15"/>
  <c r="M37" i="15"/>
  <c r="O37" i="15"/>
  <c r="Q37" i="15"/>
  <c r="V37" i="15"/>
  <c r="G39" i="15"/>
  <c r="M39" i="15" s="1"/>
  <c r="I39" i="15"/>
  <c r="K39" i="15"/>
  <c r="O39" i="15"/>
  <c r="Q39" i="15"/>
  <c r="V39" i="15"/>
  <c r="AE41" i="15"/>
  <c r="AF41" i="15"/>
  <c r="G40" i="14"/>
  <c r="BA37" i="14"/>
  <c r="BA20" i="14"/>
  <c r="BA16" i="14"/>
  <c r="G8" i="14"/>
  <c r="G9" i="14"/>
  <c r="I9" i="14"/>
  <c r="I8" i="14" s="1"/>
  <c r="K9" i="14"/>
  <c r="M9" i="14"/>
  <c r="M8" i="14" s="1"/>
  <c r="O9" i="14"/>
  <c r="Q9" i="14"/>
  <c r="Q8" i="14" s="1"/>
  <c r="V9" i="14"/>
  <c r="V8" i="14" s="1"/>
  <c r="G11" i="14"/>
  <c r="I11" i="14"/>
  <c r="K11" i="14"/>
  <c r="K8" i="14" s="1"/>
  <c r="M11" i="14"/>
  <c r="O11" i="14"/>
  <c r="O8" i="14" s="1"/>
  <c r="Q11" i="14"/>
  <c r="V11" i="14"/>
  <c r="G13" i="14"/>
  <c r="I13" i="14"/>
  <c r="K13" i="14"/>
  <c r="M13" i="14"/>
  <c r="O13" i="14"/>
  <c r="Q13" i="14"/>
  <c r="V13" i="14"/>
  <c r="G14" i="14"/>
  <c r="O14" i="14"/>
  <c r="V14" i="14"/>
  <c r="G15" i="14"/>
  <c r="I15" i="14"/>
  <c r="I14" i="14" s="1"/>
  <c r="K15" i="14"/>
  <c r="K14" i="14" s="1"/>
  <c r="M15" i="14"/>
  <c r="M14" i="14" s="1"/>
  <c r="O15" i="14"/>
  <c r="Q15" i="14"/>
  <c r="Q14" i="14" s="1"/>
  <c r="V15" i="14"/>
  <c r="G18" i="14"/>
  <c r="K18" i="14"/>
  <c r="Q18" i="14"/>
  <c r="V18" i="14"/>
  <c r="G19" i="14"/>
  <c r="I19" i="14"/>
  <c r="I18" i="14" s="1"/>
  <c r="K19" i="14"/>
  <c r="M19" i="14"/>
  <c r="M18" i="14" s="1"/>
  <c r="O19" i="14"/>
  <c r="O18" i="14" s="1"/>
  <c r="Q19" i="14"/>
  <c r="V19" i="14"/>
  <c r="G21" i="14"/>
  <c r="G22" i="14"/>
  <c r="I22" i="14"/>
  <c r="I21" i="14" s="1"/>
  <c r="K22" i="14"/>
  <c r="M22" i="14"/>
  <c r="M21" i="14" s="1"/>
  <c r="O22" i="14"/>
  <c r="Q22" i="14"/>
  <c r="Q21" i="14" s="1"/>
  <c r="V22" i="14"/>
  <c r="V21" i="14" s="1"/>
  <c r="G24" i="14"/>
  <c r="I24" i="14"/>
  <c r="K24" i="14"/>
  <c r="K21" i="14" s="1"/>
  <c r="M24" i="14"/>
  <c r="O24" i="14"/>
  <c r="O21" i="14" s="1"/>
  <c r="Q24" i="14"/>
  <c r="V24" i="14"/>
  <c r="K26" i="14"/>
  <c r="Q26" i="14"/>
  <c r="G27" i="14"/>
  <c r="G26" i="14" s="1"/>
  <c r="I27" i="14"/>
  <c r="I26" i="14" s="1"/>
  <c r="K27" i="14"/>
  <c r="O27" i="14"/>
  <c r="O26" i="14" s="1"/>
  <c r="Q27" i="14"/>
  <c r="V27" i="14"/>
  <c r="V26" i="14" s="1"/>
  <c r="I29" i="14"/>
  <c r="O29" i="14"/>
  <c r="Q29" i="14"/>
  <c r="G30" i="14"/>
  <c r="M30" i="14" s="1"/>
  <c r="M29" i="14" s="1"/>
  <c r="I30" i="14"/>
  <c r="K30" i="14"/>
  <c r="K29" i="14" s="1"/>
  <c r="O30" i="14"/>
  <c r="Q30" i="14"/>
  <c r="V30" i="14"/>
  <c r="V29" i="14" s="1"/>
  <c r="G32" i="14"/>
  <c r="G31" i="14" s="1"/>
  <c r="I32" i="14"/>
  <c r="K32" i="14"/>
  <c r="K31" i="14" s="1"/>
  <c r="O32" i="14"/>
  <c r="O31" i="14" s="1"/>
  <c r="Q32" i="14"/>
  <c r="Q31" i="14" s="1"/>
  <c r="V32" i="14"/>
  <c r="G33" i="14"/>
  <c r="I33" i="14"/>
  <c r="I31" i="14" s="1"/>
  <c r="K33" i="14"/>
  <c r="M33" i="14"/>
  <c r="O33" i="14"/>
  <c r="Q33" i="14"/>
  <c r="V33" i="14"/>
  <c r="V31" i="14" s="1"/>
  <c r="K34" i="14"/>
  <c r="G35" i="14"/>
  <c r="G34" i="14" s="1"/>
  <c r="I35" i="14"/>
  <c r="I34" i="14" s="1"/>
  <c r="K35" i="14"/>
  <c r="M35" i="14"/>
  <c r="M34" i="14" s="1"/>
  <c r="O35" i="14"/>
  <c r="Q35" i="14"/>
  <c r="Q34" i="14" s="1"/>
  <c r="V35" i="14"/>
  <c r="G36" i="14"/>
  <c r="M36" i="14" s="1"/>
  <c r="I36" i="14"/>
  <c r="K36" i="14"/>
  <c r="O36" i="14"/>
  <c r="O34" i="14" s="1"/>
  <c r="Q36" i="14"/>
  <c r="V36" i="14"/>
  <c r="V34" i="14" s="1"/>
  <c r="G38" i="14"/>
  <c r="M38" i="14" s="1"/>
  <c r="I38" i="14"/>
  <c r="K38" i="14"/>
  <c r="O38" i="14"/>
  <c r="Q38" i="14"/>
  <c r="V38" i="14"/>
  <c r="AE40" i="14"/>
  <c r="G88" i="13"/>
  <c r="BA61" i="13"/>
  <c r="BA55" i="13"/>
  <c r="BA53" i="13"/>
  <c r="BA25" i="13"/>
  <c r="BA22" i="13"/>
  <c r="BA19" i="13"/>
  <c r="BA17" i="13"/>
  <c r="BA14" i="13"/>
  <c r="G9" i="13"/>
  <c r="M9" i="13" s="1"/>
  <c r="I9" i="13"/>
  <c r="I8" i="13" s="1"/>
  <c r="K9" i="13"/>
  <c r="K8" i="13" s="1"/>
  <c r="O9" i="13"/>
  <c r="O8" i="13" s="1"/>
  <c r="Q9" i="13"/>
  <c r="V9" i="13"/>
  <c r="V8" i="13" s="1"/>
  <c r="G11" i="13"/>
  <c r="I11" i="13"/>
  <c r="K11" i="13"/>
  <c r="M11" i="13"/>
  <c r="O11" i="13"/>
  <c r="Q11" i="13"/>
  <c r="V11" i="13"/>
  <c r="G13" i="13"/>
  <c r="I13" i="13"/>
  <c r="K13" i="13"/>
  <c r="M13" i="13"/>
  <c r="O13" i="13"/>
  <c r="Q13" i="13"/>
  <c r="V13" i="13"/>
  <c r="G16" i="13"/>
  <c r="I16" i="13"/>
  <c r="K16" i="13"/>
  <c r="M16" i="13"/>
  <c r="O16" i="13"/>
  <c r="Q16" i="13"/>
  <c r="Q8" i="13" s="1"/>
  <c r="V16" i="13"/>
  <c r="G18" i="13"/>
  <c r="M18" i="13" s="1"/>
  <c r="I18" i="13"/>
  <c r="K18" i="13"/>
  <c r="O18" i="13"/>
  <c r="Q18" i="13"/>
  <c r="V18" i="13"/>
  <c r="G21" i="13"/>
  <c r="I21" i="13"/>
  <c r="K21" i="13"/>
  <c r="M21" i="13"/>
  <c r="O21" i="13"/>
  <c r="Q21" i="13"/>
  <c r="V21" i="13"/>
  <c r="G24" i="13"/>
  <c r="M24" i="13" s="1"/>
  <c r="I24" i="13"/>
  <c r="K24" i="13"/>
  <c r="O24" i="13"/>
  <c r="Q24" i="13"/>
  <c r="V24" i="13"/>
  <c r="G28" i="13"/>
  <c r="G8" i="13" s="1"/>
  <c r="I28" i="13"/>
  <c r="K28" i="13"/>
  <c r="O28" i="13"/>
  <c r="Q28" i="13"/>
  <c r="V28" i="13"/>
  <c r="G33" i="13"/>
  <c r="M33" i="13" s="1"/>
  <c r="I33" i="13"/>
  <c r="K33" i="13"/>
  <c r="O33" i="13"/>
  <c r="Q33" i="13"/>
  <c r="V33" i="13"/>
  <c r="G36" i="13"/>
  <c r="K36" i="13"/>
  <c r="G37" i="13"/>
  <c r="I37" i="13"/>
  <c r="I36" i="13" s="1"/>
  <c r="K37" i="13"/>
  <c r="M37" i="13"/>
  <c r="M36" i="13" s="1"/>
  <c r="O37" i="13"/>
  <c r="O36" i="13" s="1"/>
  <c r="Q37" i="13"/>
  <c r="Q36" i="13" s="1"/>
  <c r="V37" i="13"/>
  <c r="V36" i="13" s="1"/>
  <c r="G38" i="13"/>
  <c r="I38" i="13"/>
  <c r="K38" i="13"/>
  <c r="M38" i="13"/>
  <c r="O38" i="13"/>
  <c r="Q38" i="13"/>
  <c r="V38" i="13"/>
  <c r="Q40" i="13"/>
  <c r="G41" i="13"/>
  <c r="I41" i="13"/>
  <c r="I40" i="13" s="1"/>
  <c r="K41" i="13"/>
  <c r="M41" i="13"/>
  <c r="O41" i="13"/>
  <c r="O40" i="13" s="1"/>
  <c r="Q41" i="13"/>
  <c r="V41" i="13"/>
  <c r="V40" i="13" s="1"/>
  <c r="G45" i="13"/>
  <c r="M45" i="13" s="1"/>
  <c r="I45" i="13"/>
  <c r="K45" i="13"/>
  <c r="K40" i="13" s="1"/>
  <c r="O45" i="13"/>
  <c r="Q45" i="13"/>
  <c r="V45" i="13"/>
  <c r="G47" i="13"/>
  <c r="G40" i="13" s="1"/>
  <c r="I47" i="13"/>
  <c r="K47" i="13"/>
  <c r="O47" i="13"/>
  <c r="Q47" i="13"/>
  <c r="V47" i="13"/>
  <c r="G50" i="13"/>
  <c r="M50" i="13" s="1"/>
  <c r="I50" i="13"/>
  <c r="K50" i="13"/>
  <c r="O50" i="13"/>
  <c r="Q50" i="13"/>
  <c r="V50" i="13"/>
  <c r="G52" i="13"/>
  <c r="M52" i="13" s="1"/>
  <c r="I52" i="13"/>
  <c r="K52" i="13"/>
  <c r="O52" i="13"/>
  <c r="Q52" i="13"/>
  <c r="V52" i="13"/>
  <c r="G54" i="13"/>
  <c r="I54" i="13"/>
  <c r="K54" i="13"/>
  <c r="M54" i="13"/>
  <c r="O54" i="13"/>
  <c r="Q54" i="13"/>
  <c r="V54" i="13"/>
  <c r="G57" i="13"/>
  <c r="M57" i="13" s="1"/>
  <c r="I57" i="13"/>
  <c r="K57" i="13"/>
  <c r="O57" i="13"/>
  <c r="Q57" i="13"/>
  <c r="V57" i="13"/>
  <c r="G59" i="13"/>
  <c r="K59" i="13"/>
  <c r="M59" i="13"/>
  <c r="Q59" i="13"/>
  <c r="G60" i="13"/>
  <c r="I60" i="13"/>
  <c r="I59" i="13" s="1"/>
  <c r="K60" i="13"/>
  <c r="M60" i="13"/>
  <c r="O60" i="13"/>
  <c r="O59" i="13" s="1"/>
  <c r="Q60" i="13"/>
  <c r="V60" i="13"/>
  <c r="V59" i="13" s="1"/>
  <c r="G63" i="13"/>
  <c r="G62" i="13" s="1"/>
  <c r="I63" i="13"/>
  <c r="I62" i="13" s="1"/>
  <c r="K63" i="13"/>
  <c r="O63" i="13"/>
  <c r="O62" i="13" s="1"/>
  <c r="Q63" i="13"/>
  <c r="V63" i="13"/>
  <c r="V62" i="13" s="1"/>
  <c r="G66" i="13"/>
  <c r="I66" i="13"/>
  <c r="K66" i="13"/>
  <c r="M66" i="13"/>
  <c r="O66" i="13"/>
  <c r="Q66" i="13"/>
  <c r="V66" i="13"/>
  <c r="G68" i="13"/>
  <c r="M68" i="13" s="1"/>
  <c r="I68" i="13"/>
  <c r="K68" i="13"/>
  <c r="K62" i="13" s="1"/>
  <c r="O68" i="13"/>
  <c r="Q68" i="13"/>
  <c r="Q62" i="13" s="1"/>
  <c r="V68" i="13"/>
  <c r="G70" i="13"/>
  <c r="I70" i="13"/>
  <c r="K70" i="13"/>
  <c r="M70" i="13"/>
  <c r="O70" i="13"/>
  <c r="Q70" i="13"/>
  <c r="V70" i="13"/>
  <c r="K73" i="13"/>
  <c r="O73" i="13"/>
  <c r="G74" i="13"/>
  <c r="G73" i="13" s="1"/>
  <c r="I74" i="13"/>
  <c r="I73" i="13" s="1"/>
  <c r="K74" i="13"/>
  <c r="O74" i="13"/>
  <c r="Q74" i="13"/>
  <c r="Q73" i="13" s="1"/>
  <c r="V74" i="13"/>
  <c r="V73" i="13" s="1"/>
  <c r="V76" i="13"/>
  <c r="G77" i="13"/>
  <c r="G76" i="13" s="1"/>
  <c r="I77" i="13"/>
  <c r="K77" i="13"/>
  <c r="K76" i="13" s="1"/>
  <c r="M77" i="13"/>
  <c r="M76" i="13" s="1"/>
  <c r="O77" i="13"/>
  <c r="Q77" i="13"/>
  <c r="Q76" i="13" s="1"/>
  <c r="V77" i="13"/>
  <c r="G80" i="13"/>
  <c r="M80" i="13" s="1"/>
  <c r="I80" i="13"/>
  <c r="K80" i="13"/>
  <c r="O80" i="13"/>
  <c r="O76" i="13" s="1"/>
  <c r="Q80" i="13"/>
  <c r="V80" i="13"/>
  <c r="G82" i="13"/>
  <c r="I82" i="13"/>
  <c r="I76" i="13" s="1"/>
  <c r="K82" i="13"/>
  <c r="M82" i="13"/>
  <c r="O82" i="13"/>
  <c r="Q82" i="13"/>
  <c r="V82" i="13"/>
  <c r="G85" i="13"/>
  <c r="M85" i="13" s="1"/>
  <c r="I85" i="13"/>
  <c r="K85" i="13"/>
  <c r="O85" i="13"/>
  <c r="Q85" i="13"/>
  <c r="V85" i="13"/>
  <c r="AE88" i="13"/>
  <c r="AF88" i="13"/>
  <c r="G65" i="12"/>
  <c r="BA40" i="12"/>
  <c r="BA37" i="12"/>
  <c r="BA23" i="12"/>
  <c r="BA20" i="12"/>
  <c r="BA17" i="12"/>
  <c r="BA15" i="12"/>
  <c r="BA13" i="12"/>
  <c r="G8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I11" i="12"/>
  <c r="K11" i="12"/>
  <c r="M11" i="12"/>
  <c r="O11" i="12"/>
  <c r="Q11" i="12"/>
  <c r="V11" i="12"/>
  <c r="G12" i="12"/>
  <c r="I12" i="12"/>
  <c r="K12" i="12"/>
  <c r="M12" i="12"/>
  <c r="O12" i="12"/>
  <c r="Q12" i="12"/>
  <c r="V12" i="12"/>
  <c r="G14" i="12"/>
  <c r="M14" i="12" s="1"/>
  <c r="I14" i="12"/>
  <c r="K14" i="12"/>
  <c r="O14" i="12"/>
  <c r="Q14" i="12"/>
  <c r="V14" i="12"/>
  <c r="G16" i="12"/>
  <c r="M16" i="12" s="1"/>
  <c r="I16" i="12"/>
  <c r="K16" i="12"/>
  <c r="O16" i="12"/>
  <c r="Q16" i="12"/>
  <c r="V16" i="12"/>
  <c r="G19" i="12"/>
  <c r="M19" i="12" s="1"/>
  <c r="I19" i="12"/>
  <c r="K19" i="12"/>
  <c r="O19" i="12"/>
  <c r="Q19" i="12"/>
  <c r="V19" i="12"/>
  <c r="G22" i="12"/>
  <c r="M22" i="12" s="1"/>
  <c r="I22" i="12"/>
  <c r="K22" i="12"/>
  <c r="O22" i="12"/>
  <c r="Q22" i="12"/>
  <c r="V22" i="12"/>
  <c r="G25" i="12"/>
  <c r="M25" i="12" s="1"/>
  <c r="I25" i="12"/>
  <c r="K25" i="12"/>
  <c r="O25" i="12"/>
  <c r="Q25" i="12"/>
  <c r="V25" i="12"/>
  <c r="G28" i="12"/>
  <c r="I28" i="12"/>
  <c r="K28" i="12"/>
  <c r="M28" i="12"/>
  <c r="O28" i="12"/>
  <c r="Q28" i="12"/>
  <c r="V28" i="12"/>
  <c r="G30" i="12"/>
  <c r="K30" i="12"/>
  <c r="G31" i="12"/>
  <c r="I31" i="12"/>
  <c r="I30" i="12" s="1"/>
  <c r="K31" i="12"/>
  <c r="M31" i="12"/>
  <c r="O31" i="12"/>
  <c r="O30" i="12" s="1"/>
  <c r="Q31" i="12"/>
  <c r="Q30" i="12" s="1"/>
  <c r="V31" i="12"/>
  <c r="V30" i="12" s="1"/>
  <c r="G32" i="12"/>
  <c r="I32" i="12"/>
  <c r="K32" i="12"/>
  <c r="M32" i="12"/>
  <c r="O32" i="12"/>
  <c r="Q32" i="12"/>
  <c r="V32" i="12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8" i="12"/>
  <c r="V38" i="12"/>
  <c r="G39" i="12"/>
  <c r="M39" i="12" s="1"/>
  <c r="M38" i="12" s="1"/>
  <c r="I39" i="12"/>
  <c r="I38" i="12" s="1"/>
  <c r="K39" i="12"/>
  <c r="K38" i="12" s="1"/>
  <c r="O39" i="12"/>
  <c r="O38" i="12" s="1"/>
  <c r="Q39" i="12"/>
  <c r="Q38" i="12" s="1"/>
  <c r="V39" i="12"/>
  <c r="G41" i="12"/>
  <c r="K41" i="12"/>
  <c r="G42" i="12"/>
  <c r="I42" i="12"/>
  <c r="I41" i="12" s="1"/>
  <c r="K42" i="12"/>
  <c r="M42" i="12"/>
  <c r="M41" i="12" s="1"/>
  <c r="O42" i="12"/>
  <c r="O41" i="12" s="1"/>
  <c r="Q42" i="12"/>
  <c r="Q41" i="12" s="1"/>
  <c r="V42" i="12"/>
  <c r="V41" i="12" s="1"/>
  <c r="G45" i="12"/>
  <c r="I45" i="12"/>
  <c r="K45" i="12"/>
  <c r="M45" i="12"/>
  <c r="O45" i="12"/>
  <c r="Q45" i="12"/>
  <c r="V45" i="12"/>
  <c r="G47" i="12"/>
  <c r="I47" i="12"/>
  <c r="K47" i="12"/>
  <c r="M47" i="12"/>
  <c r="O47" i="12"/>
  <c r="Q47" i="12"/>
  <c r="V47" i="12"/>
  <c r="G50" i="12"/>
  <c r="O50" i="12"/>
  <c r="V50" i="12"/>
  <c r="G51" i="12"/>
  <c r="M51" i="12" s="1"/>
  <c r="M50" i="12" s="1"/>
  <c r="I51" i="12"/>
  <c r="I50" i="12" s="1"/>
  <c r="K51" i="12"/>
  <c r="K50" i="12" s="1"/>
  <c r="O51" i="12"/>
  <c r="Q51" i="12"/>
  <c r="Q50" i="12" s="1"/>
  <c r="V51" i="12"/>
  <c r="G53" i="12"/>
  <c r="V53" i="12"/>
  <c r="G54" i="12"/>
  <c r="I54" i="12"/>
  <c r="I53" i="12" s="1"/>
  <c r="K54" i="12"/>
  <c r="M54" i="12"/>
  <c r="O54" i="12"/>
  <c r="O53" i="12" s="1"/>
  <c r="Q54" i="12"/>
  <c r="Q53" i="12" s="1"/>
  <c r="V54" i="12"/>
  <c r="G57" i="12"/>
  <c r="M57" i="12" s="1"/>
  <c r="I57" i="12"/>
  <c r="K57" i="12"/>
  <c r="K53" i="12" s="1"/>
  <c r="O57" i="12"/>
  <c r="Q57" i="12"/>
  <c r="V57" i="12"/>
  <c r="G59" i="12"/>
  <c r="I59" i="12"/>
  <c r="K59" i="12"/>
  <c r="M59" i="12"/>
  <c r="O59" i="12"/>
  <c r="Q59" i="12"/>
  <c r="V59" i="12"/>
  <c r="G62" i="12"/>
  <c r="I62" i="12"/>
  <c r="K62" i="12"/>
  <c r="M62" i="12"/>
  <c r="O62" i="12"/>
  <c r="Q62" i="12"/>
  <c r="V62" i="12"/>
  <c r="AE65" i="12"/>
  <c r="AF65" i="12"/>
  <c r="I20" i="1"/>
  <c r="I19" i="1"/>
  <c r="I18" i="1"/>
  <c r="I17" i="1"/>
  <c r="I16" i="1"/>
  <c r="I80" i="1"/>
  <c r="J79" i="1" s="1"/>
  <c r="F51" i="1"/>
  <c r="G23" i="1" s="1"/>
  <c r="G51" i="1"/>
  <c r="G25" i="1" s="1"/>
  <c r="H51" i="1"/>
  <c r="I51" i="1"/>
  <c r="J44" i="1" s="1"/>
  <c r="I50" i="1"/>
  <c r="I48" i="1"/>
  <c r="I47" i="1"/>
  <c r="I46" i="1"/>
  <c r="I45" i="1"/>
  <c r="I44" i="1"/>
  <c r="I43" i="1"/>
  <c r="I42" i="1"/>
  <c r="I41" i="1"/>
  <c r="I39" i="1"/>
  <c r="J28" i="1"/>
  <c r="J26" i="1"/>
  <c r="G38" i="1"/>
  <c r="F38" i="1"/>
  <c r="J23" i="1"/>
  <c r="J24" i="1"/>
  <c r="J25" i="1"/>
  <c r="J27" i="1"/>
  <c r="E24" i="1"/>
  <c r="G24" i="1"/>
  <c r="E26" i="1"/>
  <c r="G26" i="1"/>
  <c r="J59" i="1" l="1"/>
  <c r="J63" i="1"/>
  <c r="J67" i="1"/>
  <c r="J71" i="1"/>
  <c r="J75" i="1"/>
  <c r="J64" i="1"/>
  <c r="J68" i="1"/>
  <c r="J76" i="1"/>
  <c r="J65" i="1"/>
  <c r="J77" i="1"/>
  <c r="J66" i="1"/>
  <c r="J78" i="1"/>
  <c r="J60" i="1"/>
  <c r="J72" i="1"/>
  <c r="J61" i="1"/>
  <c r="J69" i="1"/>
  <c r="J73" i="1"/>
  <c r="J58" i="1"/>
  <c r="J62" i="1"/>
  <c r="J70" i="1"/>
  <c r="J74" i="1"/>
  <c r="I49" i="1"/>
  <c r="A27" i="1"/>
  <c r="J42" i="1"/>
  <c r="M8" i="20"/>
  <c r="M28" i="20"/>
  <c r="M27" i="20" s="1"/>
  <c r="AF44" i="20"/>
  <c r="M8" i="18"/>
  <c r="M57" i="18"/>
  <c r="M56" i="18" s="1"/>
  <c r="M46" i="18"/>
  <c r="M40" i="18" s="1"/>
  <c r="M28" i="18"/>
  <c r="M27" i="18" s="1"/>
  <c r="AF63" i="18"/>
  <c r="M58" i="17"/>
  <c r="M8" i="17"/>
  <c r="G58" i="17"/>
  <c r="G8" i="17"/>
  <c r="M67" i="17"/>
  <c r="M66" i="17" s="1"/>
  <c r="M56" i="17"/>
  <c r="M55" i="17" s="1"/>
  <c r="M41" i="17"/>
  <c r="M40" i="17" s="1"/>
  <c r="M8" i="16"/>
  <c r="M34" i="16"/>
  <c r="M33" i="16" s="1"/>
  <c r="M23" i="16"/>
  <c r="M22" i="16" s="1"/>
  <c r="M26" i="16"/>
  <c r="M25" i="16" s="1"/>
  <c r="M18" i="16"/>
  <c r="M17" i="16" s="1"/>
  <c r="M8" i="15"/>
  <c r="M33" i="15"/>
  <c r="M31" i="15"/>
  <c r="M30" i="15" s="1"/>
  <c r="M20" i="15"/>
  <c r="M19" i="15" s="1"/>
  <c r="G33" i="15"/>
  <c r="AF40" i="14"/>
  <c r="M32" i="14"/>
  <c r="M31" i="14" s="1"/>
  <c r="G29" i="14"/>
  <c r="M27" i="14"/>
  <c r="M26" i="14" s="1"/>
  <c r="M74" i="13"/>
  <c r="M73" i="13" s="1"/>
  <c r="M63" i="13"/>
  <c r="M62" i="13" s="1"/>
  <c r="M47" i="13"/>
  <c r="M40" i="13" s="1"/>
  <c r="M28" i="13"/>
  <c r="M8" i="13" s="1"/>
  <c r="M30" i="12"/>
  <c r="M53" i="12"/>
  <c r="M8" i="12"/>
  <c r="I21" i="1"/>
  <c r="J43" i="1"/>
  <c r="J41" i="1"/>
  <c r="J45" i="1"/>
  <c r="J49" i="1"/>
  <c r="J46" i="1"/>
  <c r="J50" i="1"/>
  <c r="J47" i="1"/>
  <c r="J48" i="1"/>
  <c r="J39" i="1"/>
  <c r="J51" i="1" s="1"/>
  <c r="J80" i="1" l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B0E307A8-D226-45E1-85C8-CC91A8E3CF3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AB4D4A8-B54E-4518-9595-BAD8DFAAFAD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FEA76AA5-F8E8-4AAD-8B1D-592277E0EFC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AFD447F-8BA7-4968-8925-1D44579B5AD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FBB5FB67-1B8D-4275-9C4F-AC9E228DCE2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73549AA-A59C-4770-ABCF-E0EA35FAE75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4FB7E9D7-BAEA-4878-9D60-E47BA5A7F90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43EF960-0FAA-468E-9553-1D8418E8549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878F4D84-4CE7-455F-AB79-6D3CB843698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F654F6A-7CD0-4AF1-87A0-DCEC7B5CB41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56D60C9A-CFB7-40B0-89FC-28418F8C43F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1BB5AB5-4FB8-4A4F-8D34-9DBACCA0B56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D1A1BE8B-62CB-4127-A5B5-A6C4676A36B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0777A52-C0D9-4CAD-8528-528AB8E0D5D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4E8ECED2-CC33-4053-8491-474E3508B5D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36E1ACE-971D-4283-9506-9BD77944A9E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</author>
  </authors>
  <commentList>
    <comment ref="S6" authorId="0" shapeId="0" xr:uid="{01853C9A-4A14-42E3-89F8-787C049F332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5F5B536-E6DE-4938-819B-40F40DED946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<sst xmlns="http://schemas.openxmlformats.org/spreadsheetml/2006/main" count="2382" uniqueCount="471">
  <si>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</si>
  <si>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</si>
  <si>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</si>
  <si>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</si>
  <si>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</si>
  <si>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</si>
  <si>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</si>
  <si>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</si>
  <si>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</si>
  <si>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</si>
  <si>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</si>
  <si>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</si>
  <si>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</si>
  <si>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</si>
  <si>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</si>
  <si>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</si>
  <si>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</si>
  <si>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</si>
  <si>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</si>
  <si>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</si>
  <si>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</si>
  <si>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</si>
  <si>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</si>
  <si>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</si>
  <si>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</si>
  <si>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</si>
  <si>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</si>
  <si>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</si>
  <si>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</si>
  <si>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</si>
  <si>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</si>
  <si>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</si>
  <si>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</si>
  <si>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</si>
  <si>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</si>
  <si>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</si>
  <si>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</si>
  <si>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</si>
  <si>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</si>
  <si>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</si>
  <si>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</si>
  <si>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</si>
  <si>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</si>
  <si>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019a0111</t>
  </si>
  <si>
    <t>Rekonstrukce a modernizace atletické dráhy – doprovodná infrastruktura v areálu Městského stadionu K</t>
  </si>
  <si>
    <t>Stavba</t>
  </si>
  <si>
    <t>Stavební objekt</t>
  </si>
  <si>
    <t>01</t>
  </si>
  <si>
    <t>Úprava vjezdu od areálu</t>
  </si>
  <si>
    <t>02</t>
  </si>
  <si>
    <t>Parkoviště zadní za brankou</t>
  </si>
  <si>
    <t>03</t>
  </si>
  <si>
    <t>Zábradlí</t>
  </si>
  <si>
    <t>04</t>
  </si>
  <si>
    <t>Dlažba</t>
  </si>
  <si>
    <t>05</t>
  </si>
  <si>
    <t>Sanace tribuny</t>
  </si>
  <si>
    <t>06</t>
  </si>
  <si>
    <t>Cesta nad tribunou</t>
  </si>
  <si>
    <t>07</t>
  </si>
  <si>
    <t>Skladovací plocha pro atlety</t>
  </si>
  <si>
    <t>08</t>
  </si>
  <si>
    <t>Sedadla na tribuně</t>
  </si>
  <si>
    <t>09</t>
  </si>
  <si>
    <t>Střídačky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</si>
  <si>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</si>
  <si>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</si>
  <si>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</si>
  <si>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</si>
  <si>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</si>
  <si>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</si>
  <si>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</si>
  <si>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</si>
  <si>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</si>
  <si>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</si>
  <si>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</si>
  <si>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</si>
  <si>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</si>
  <si>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</si>
  <si>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</si>
  <si>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</si>
  <si>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</si>
  <si>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</si>
  <si>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</si>
  <si>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</si>
  <si>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</si>
  <si>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</si>
  <si>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</t>
  </si>
  <si>
    <t>Ostatní konstrukce, bourání</t>
  </si>
  <si>
    <t>91</t>
  </si>
  <si>
    <t>Doplňující práce na komunikaci</t>
  </si>
  <si>
    <t>93</t>
  </si>
  <si>
    <t>Dokončovací práce inženýrských staveb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</si>
  <si>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</si>
  <si>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</si>
  <si>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</si>
  <si>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</si>
  <si>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</si>
  <si>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</si>
  <si>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998</t>
  </si>
  <si>
    <t>Konstrukce zámečnické</t>
  </si>
  <si>
    <t>767</t>
  </si>
  <si>
    <t>783</t>
  </si>
  <si>
    <t>Nátěry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</si>
  <si>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</si>
  <si>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</si>
  <si>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</si>
  <si>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</si>
  <si>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</si>
  <si>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</si>
  <si>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</si>
  <si>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</si>
  <si>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</si>
  <si>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</si>
  <si>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</si>
  <si>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</si>
  <si>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</si>
  <si>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</si>
  <si>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</si>
  <si>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</si>
  <si>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</si>
  <si>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</si>
  <si>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</si>
  <si>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</si>
  <si>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</si>
  <si>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</si>
  <si>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</si>
  <si>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</si>
  <si>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</si>
  <si>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</si>
  <si>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</si>
  <si>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</si>
  <si>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</si>
  <si>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</si>
  <si>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</si>
  <si>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</si>
  <si>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</si>
  <si>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</si>
  <si>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</si>
  <si>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</si>
  <si>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</si>
  <si>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</si>
  <si>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</si>
  <si>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RTS 22/ I</t>
  </si>
  <si>
    <t>Indiv</t>
  </si>
  <si>
    <t>Práce</t>
  </si>
  <si>
    <t>POL1_</t>
  </si>
  <si>
    <t>s přemístěním hmot na skládku na vzdálenost do 3 m nebo s naložením na dopravní prostředek</t>
  </si>
  <si>
    <t>SPI</t>
  </si>
  <si>
    <t>113107635R00</t>
  </si>
  <si>
    <t>Odstranění podkladů nebo krytů z kameniva hrubého drceného, v ploše jednotlivě nad 50 m2, tloušťka vrstvy 350 mm</t>
  </si>
  <si>
    <t>113151214R00</t>
  </si>
  <si>
    <t>Odstranění podkladu, krytu frézováním povrch živičný, plochy přes 500 m2 na jednom objektu nebo při provádění pruhu šířky přes  750 mm bez překážek v trase, tloušťky 50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</si>
  <si>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</si>
  <si>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</si>
  <si>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</si>
  <si>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</si>
  <si>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</si>
  <si>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120901121R00</t>
  </si>
  <si>
    <t>Bourání konstrukcí v odkopávkách a prokopávkách z betonu, prostého, pneumatickým kladivem</t>
  </si>
  <si>
    <t>m3</t>
  </si>
  <si>
    <t>800-1</t>
  </si>
  <si>
    <t>korytech vodotečí, melioračních kanálech s přemístěním suti na hromady na vzdálenost do 20 m nebo s naložením na dopravní prostředek,</t>
  </si>
  <si>
    <t>7*1,5*0,25</t>
  </si>
  <si>
    <t>VV</t>
  </si>
  <si>
    <t>122202201R00</t>
  </si>
  <si>
    <t>Odkopávky a prokopávky pro silnice v hornině 3 do 100 m3</t>
  </si>
  <si>
    <t>s přemístěním výkopku v příčných profilech na vzdálenost do 15 m nebo s naložením na dopravní prostředek.</t>
  </si>
  <si>
    <t>579*0,15</t>
  </si>
  <si>
    <t>122202209R00</t>
  </si>
  <si>
    <t>Odkopávky a prokopávky pro silnice v hornině 3 příplatek za lepivost horniny</t>
  </si>
  <si>
    <t>Odkaz na mn. položky pořadí 6 : 86,85000</t>
  </si>
  <si>
    <t>162701102R00</t>
  </si>
  <si>
    <t>Vodorovné přemístění výkopku z horniny 1 až 4, na vzdálenost přes 6 000  do 7 000 m</t>
  </si>
  <si>
    <t>po suchu, bez naložení výkopku, avšak se složením bez rozhrnutí, zpáteční cesta vozidla.</t>
  </si>
  <si>
    <t>579,8*0,35+86,85</t>
  </si>
  <si>
    <t>199000005R00</t>
  </si>
  <si>
    <t>Poplatky za skládku zeminy 1- 4, skupina 17 05 04 z Katalogu odpadů</t>
  </si>
  <si>
    <t>t</t>
  </si>
  <si>
    <t>Odkaz na mn. položky pořadí 8 : 289,78000*1,9</t>
  </si>
  <si>
    <t>564851111R00</t>
  </si>
  <si>
    <t>Podklad ze štěrkodrti s rozprostřením a zhutněním frakce 0-63 mm, tloušťka po zhutnění 150 mm</t>
  </si>
  <si>
    <t>564871111R00</t>
  </si>
  <si>
    <t>Podklad ze štěrkodrti s rozprostřením a zhutněním frakce 0-63 mm, tloušťka po zhutnění 250 mm</t>
  </si>
  <si>
    <t>565141211R00</t>
  </si>
  <si>
    <t>Podklad z kameniva obaleného asfaltem ACP 16+ až ACP 22+, v pruhu šířky přes 3 m, třídy 1, tloušťka po zhutnění 60 mm</t>
  </si>
  <si>
    <t>s rozprostřením a zhutněním</t>
  </si>
  <si>
    <t>577132111R00</t>
  </si>
  <si>
    <t>Beton asfaltový s rozprostřením a zhutněním v pruhu šířky přes 3 m, ACO 11+, tloušťky 40 mm, plochy přes 1000 m2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</si>
  <si>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</si>
  <si>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</si>
  <si>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</si>
  <si>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899231111R00</t>
  </si>
  <si>
    <t>Výšková úprava uličního vstupu nebo vpustě do 20 cm zvýšením mříže</t>
  </si>
  <si>
    <t>kus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</si>
  <si>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</si>
  <si>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917862111RT7</t>
  </si>
  <si>
    <t>Osazení silničního nebo chodníkového betonového obrubníku včetně dodávky obrubníku_x000D_
 stojatého, rozměru 1000/150/250 mm, s boční opěrou z betonu prostého, do lože z betonu prostého C 12/15</t>
  </si>
  <si>
    <t>S dodáním hmot pro lože tl. 80-100 mm.</t>
  </si>
  <si>
    <t>Odkaz na mn. položky pořadí 4 : 130,00000</t>
  </si>
  <si>
    <t>919735112R00</t>
  </si>
  <si>
    <t>Řezání stávajících krytů nebo podkladů živičných, hloubky přes 50 do 100 mm</t>
  </si>
  <si>
    <t>včetně spotřeby vody</t>
  </si>
  <si>
    <t>928621011R00</t>
  </si>
  <si>
    <t>Zálivka asfaltová podél kolejnic 3 x 5 cm</t>
  </si>
  <si>
    <t>Včetně vyčištění spár před provedením zálivky.</t>
  </si>
  <si>
    <t>POP</t>
  </si>
  <si>
    <t>Odkaz na mn. položky pořadí 17 : 28,00000</t>
  </si>
  <si>
    <t>998225111R00</t>
  </si>
  <si>
    <t>Přesun hmot komunikací a letišť, kryt živičný jakékoliv délky objektu</t>
  </si>
  <si>
    <t>POL1_1</t>
  </si>
  <si>
    <t>vodorovně do 200 m</t>
  </si>
  <si>
    <t>979082319R00</t>
  </si>
  <si>
    <t>Vodorovná doprava suti a vybouraných hmot vodorovná doprava suti a vybouraných hmot bez naložení, s vyložením a hrubým urovnáním po suchu,  , příplatek za každých dalších i započatých 1000 m</t>
  </si>
  <si>
    <t>832-1</t>
  </si>
  <si>
    <t>bez naložení, s vyložením a hrubým urovnáním</t>
  </si>
  <si>
    <t>Odkaz na mn. položky pořadí 21 : 67,20000*9</t>
  </si>
  <si>
    <t>979082213R00</t>
  </si>
  <si>
    <t>Vodorovná doprava suti po suchu bez naložení, ale se složením a hrubým urovnáním na vzdálenost do 1 km</t>
  </si>
  <si>
    <t>Odkaz na mn. položky pořadí 22 : 67,20000</t>
  </si>
  <si>
    <t>979087212R00</t>
  </si>
  <si>
    <t>Nakládání na dopravní prostředky suti</t>
  </si>
  <si>
    <t>pro vodorovnou dopravu</t>
  </si>
  <si>
    <t>0,05*2,4*560</t>
  </si>
  <si>
    <t>979990112R00</t>
  </si>
  <si>
    <t>Poplatek za skládku obalované kamenivo, asfalt, kusovost do 300 x 300 mm, skupina 17 03 02 z Katalogu odpadů</t>
  </si>
  <si>
    <t>801-3</t>
  </si>
  <si>
    <t>SUM</t>
  </si>
  <si>
    <t>END</t>
  </si>
  <si>
    <t>113106221R00</t>
  </si>
  <si>
    <t>Rozebrání vozovek a ploch s jakoukoliv výplní spár _x000D_
 v ploše jednotlivě do 200 m2, z drobných kostek nebo odseků, kladených do lože z kameniva těženého, škváry nebo strusky</t>
  </si>
  <si>
    <t>Odkaz na mn. položky pořadí 3 : 151,00000</t>
  </si>
  <si>
    <t>151</t>
  </si>
  <si>
    <t>113203111R00</t>
  </si>
  <si>
    <t>Vytrhání obrub z dlažebních kostek</t>
  </si>
  <si>
    <t>Odkaz na mn. položky pořadí 3 : 151,00000*0,15</t>
  </si>
  <si>
    <t>Odkaz na mn. položky pořadí 5 : 22,65000</t>
  </si>
  <si>
    <t>132201111R00</t>
  </si>
  <si>
    <t>Hloubení rýh šířky do 60 cm do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</si>
  <si>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</si>
  <si>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26*0,5*0,8</t>
  </si>
  <si>
    <t>103*0,3*0,3</t>
  </si>
  <si>
    <t>Odkaz na mn. položky pořadí 7 : 19,67000</t>
  </si>
  <si>
    <t>Odkaz na mn. položky pořadí 2 : 151,00000*0,35</t>
  </si>
  <si>
    <t>Odkaz na mn. položky pořadí 7 : 19,67000*1,9</t>
  </si>
  <si>
    <t>Odkaz na mn. položky pořadí 8 : 95,17000*1,9</t>
  </si>
  <si>
    <t>338920024R00</t>
  </si>
  <si>
    <t>Osazení betonových palisád šířka do 20 cm, délka do 150 cm</t>
  </si>
  <si>
    <t>823-1</t>
  </si>
  <si>
    <t>59228416R</t>
  </si>
  <si>
    <t>palisáda železobeton; průřez kruh s úsečí; d = 200,0 mm; l = 175 mm; h = 1 500 mm; barva šedá; odlehčená</t>
  </si>
  <si>
    <t>SPCM</t>
  </si>
  <si>
    <t>Specifikace</t>
  </si>
  <si>
    <t>POL3_</t>
  </si>
  <si>
    <t>5*26*1,04</t>
  </si>
  <si>
    <t>31</t>
  </si>
  <si>
    <t>94</t>
  </si>
  <si>
    <t>Odkaz na mn. položky pořadí 12 : 276,00000</t>
  </si>
  <si>
    <t>Odkaz na mn. položky pořadí 14 : 151,00000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</si>
  <si>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</si>
  <si>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</si>
  <si>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</si>
  <si>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592452620R</t>
  </si>
  <si>
    <t>dlažba betonová dvouvrstvá; čtverec; šedá; l = 200 mm; š = 200 mm; tl. 80,0 mm</t>
  </si>
  <si>
    <t>Odkaz na mn. položky pořadí 17 : 94,00000*1,05</t>
  </si>
  <si>
    <t>916261111RT1</t>
  </si>
  <si>
    <t>Osazení silniční obruby z dlažebních kostek včetně dodávky dlažebních kostek_x000D_
 z kostek drobných 120 mm, s boční opěrou z betonu prostého, do lože z betonu prostého C 12/15</t>
  </si>
  <si>
    <t>v jedné řadě, se zřízením lože tl. 5 až 10 cm, s vyplněním a zatřením spár cementovou maltou</t>
  </si>
  <si>
    <t>2*19</t>
  </si>
  <si>
    <t>Odkaz na mn. položky pořadí 22 : 44,56000</t>
  </si>
  <si>
    <t>Odkaz na mn. položky pořadí 26 : 36,24000*9</t>
  </si>
  <si>
    <t>Odkaz na mn. položky pořadí 27 : 36,24000</t>
  </si>
  <si>
    <t>Odkaz na mn. položky pořadí 3 : 151,00000*0,24</t>
  </si>
  <si>
    <t>139601101R00</t>
  </si>
  <si>
    <t>Ruční výkop jam, rýh a šachet v horninách 1 a 2</t>
  </si>
  <si>
    <t>s přehozením na vzdálenost do 5 m nebo s naložením na ruční dopravní prostředek</t>
  </si>
  <si>
    <t>162301101R00</t>
  </si>
  <si>
    <t>Vodorovné přemístění výkopku z horniny 1 až 4, na vzdálenost přes 50  do 500 m</t>
  </si>
  <si>
    <t>461310112R00</t>
  </si>
  <si>
    <t xml:space="preserve">Patka z prostého nebo vodostavebního betonu třída C 8/10,  </t>
  </si>
  <si>
    <t>831-2</t>
  </si>
  <si>
    <t>s provedením dilatačních spár v osové vzdálenosti 2 m a jejich zalitím živičnou zálivkou, do rýhy nebo do bednění,</t>
  </si>
  <si>
    <t>Včetně bednění a zvětšeného objemu betonu, způsobeného nerovností dna a stěn výkopu.</t>
  </si>
  <si>
    <t>953941110R00</t>
  </si>
  <si>
    <t>Osazení drobných kovových výrobků zábradlí_x000D_
 schodišťového, balkonového nebo jiného</t>
  </si>
  <si>
    <t>801-4</t>
  </si>
  <si>
    <t>bez jejich dodání, ale s vysekáním kapes pro upevňovací prvky a s jejich zazděním, zabetonováním nebo zalitím,</t>
  </si>
  <si>
    <t>961044111R00</t>
  </si>
  <si>
    <t>Bourání základů z betonu prostého</t>
  </si>
  <si>
    <t>nebo vybourání otvorů průřezové plochy přes 4 m2 v základech,</t>
  </si>
  <si>
    <t>966075141R00</t>
  </si>
  <si>
    <t>Odstranění různých konstrukcí odstranění mostního kovového zábradlí, vcelku</t>
  </si>
  <si>
    <t>821-1</t>
  </si>
  <si>
    <t>na mostech kamenných nebo betonových,</t>
  </si>
  <si>
    <t>998767101R00</t>
  </si>
  <si>
    <t>Přesun hmot pro kovové stavební doplňk. konstrukce v objektech výšky do 6 m</t>
  </si>
  <si>
    <t>800-767</t>
  </si>
  <si>
    <t>50 m vodorovně</t>
  </si>
  <si>
    <t>553423R</t>
  </si>
  <si>
    <t>zábradlí svařované z ocelových profilů jakosti S235JR+N vč PKO dle TKP19B</t>
  </si>
  <si>
    <t xml:space="preserve">m     </t>
  </si>
  <si>
    <t>Vlastní</t>
  </si>
  <si>
    <t>783251017R00</t>
  </si>
  <si>
    <t>Nátěry KDK epoxidové, epoxidehtové a epoxiesterové epoxidový, základní</t>
  </si>
  <si>
    <t>800-783</t>
  </si>
  <si>
    <t>783271007R00</t>
  </si>
  <si>
    <t>Nátěry kov.stav.doplňk. konstrukcí polyuretanové základní</t>
  </si>
  <si>
    <t>979082219R00</t>
  </si>
  <si>
    <t>Vodorovná doprava suti po suchu příplatek k ceně za každý další i započatý 1 km přes 1 km</t>
  </si>
  <si>
    <t>979084413R00</t>
  </si>
  <si>
    <t xml:space="preserve">Vodorovná doprava po suchu nebo naložení vodorovná doprava vybouraných hmot se složením a hrubým urovnáním nebo přeložením na jiný dopravní prostředek do 1 km,  </t>
  </si>
  <si>
    <t>vybouraných hmot se složením a hrubým urovnáním nebo přeložením na jiný dopravní prostředek, nebo nakládání na dopravní prostředek pro vodorovnou dopravu,</t>
  </si>
  <si>
    <t>979990103R00</t>
  </si>
  <si>
    <t>Poplatek za skládku beton do 30x30 cm, skupina 17 01 01 z Katalogu odpadů</t>
  </si>
  <si>
    <t>122201101R00</t>
  </si>
  <si>
    <t>Odkopávky a  prokopávky nezapažené v hornině 3_x000D_
 do 100 m3</t>
  </si>
  <si>
    <t>s přehozením výkopku na vzdálenost do 3 m nebo s naložením na dopravní prostředek,</t>
  </si>
  <si>
    <t>122201109R00</t>
  </si>
  <si>
    <t>Odkopávky a  prokopávky nezapažené v hornině 3_x000D_
 příplatek k cenám za lepivost horniny</t>
  </si>
  <si>
    <t>162301102R00</t>
  </si>
  <si>
    <t>Vodorovné přemístění výkopku z horniny 1 až 4, na vzdálenost přes 500  do 1 000 m</t>
  </si>
  <si>
    <t>596215041R00</t>
  </si>
  <si>
    <t>Kladení zámkové dlažby do drtě tloušťka dlažby 80 mm, tloušťka lože 50 mm</t>
  </si>
  <si>
    <t>s provedením lože z kameniva drceného, s vyplněním spár, s dvojitým hutněním a se smetením přebytečného materiálu na krajnici. S dodáním hmot pro lože a výplň spár.</t>
  </si>
  <si>
    <t>998223011R00</t>
  </si>
  <si>
    <t>Přesun hmot pozemních komunikací, kryt dlážděný jakékoliv délky objektu</t>
  </si>
  <si>
    <t>592451170R</t>
  </si>
  <si>
    <t>dlažba betonová dvouvrstvá; obdélník; šedá; l = 200 mm; š = 100 mm; tl. 80,0 mm</t>
  </si>
  <si>
    <t>639561111R00</t>
  </si>
  <si>
    <t>Obrubník pro okapový chodník výšky 200 mm, šedý</t>
  </si>
  <si>
    <t>801-1</t>
  </si>
  <si>
    <t>se zřízením lože z betonu prostého tl. 5 až 10 cm. Včetně dodávky obrubníku.</t>
  </si>
  <si>
    <t>917862111R00</t>
  </si>
  <si>
    <t>Osazení silničního nebo chodníkového betonového obrubníku stojatého, s boční opěrou z betonu prostého, do lože z betonu prostého C 12/15</t>
  </si>
  <si>
    <t>961055111R00</t>
  </si>
  <si>
    <t>Bourání základů železobetonových</t>
  </si>
  <si>
    <t>nebo vybourání otvorů průřezové plochy přes 4 m2 v základech</t>
  </si>
  <si>
    <t>274321411R00</t>
  </si>
  <si>
    <t>Beton základových pasů železový třídy C 25/30</t>
  </si>
  <si>
    <t>včetně dodávky a uložení betonu, bez výztuže</t>
  </si>
  <si>
    <t>274354111R00</t>
  </si>
  <si>
    <t>Bednění základových pasů, prahů, věnců, ostruh zřízení bednění</t>
  </si>
  <si>
    <t>274354211R00</t>
  </si>
  <si>
    <t>Bednění základových pasů, prahů, věnců, ostruh odstranění bednění</t>
  </si>
  <si>
    <t>275361821R00</t>
  </si>
  <si>
    <t>Výztuž základových patek z betonářské oceli 10 505(R)</t>
  </si>
  <si>
    <t>včetně distančních prvků</t>
  </si>
  <si>
    <t>614471715R00</t>
  </si>
  <si>
    <t>Vyspravení vnitřních betonových a železobetonových konstrukcí a panelů cementovou maltou adhezní můstek a nátěr antikorozní pro jakoukoliv velikost opravované plochy</t>
  </si>
  <si>
    <t>620401161R00</t>
  </si>
  <si>
    <t>Zpevňující a ochranné nátěry vnějších omítek nátěr pro hydrofobizaci minerálních stavebních materiálů, 1 vrstva nátěru</t>
  </si>
  <si>
    <t>622300172RT2</t>
  </si>
  <si>
    <t>Těsnicí prvky exteriér, montáž včetně dodávky, pro spáru šířky 7-12 mm</t>
  </si>
  <si>
    <t>622474105R00</t>
  </si>
  <si>
    <t>Reprofilace betonových povrchů maltou sanační, tloušťky 5 mm</t>
  </si>
  <si>
    <t>801-5</t>
  </si>
  <si>
    <t>622474130R00</t>
  </si>
  <si>
    <t>Reprofilace betonových povrchů maltou sanační, tloušťky 30 mm</t>
  </si>
  <si>
    <t>999281105R00</t>
  </si>
  <si>
    <t xml:space="preserve">Přesun hmot pro opravy a údržbu objektů pro opravy a údržbu dosavadních objektů včetně vnějších plášťů_x000D_
 výšky do 6 m,  </t>
  </si>
  <si>
    <t>oborů 801, 803, 811 a 812</t>
  </si>
  <si>
    <t>938902122R00</t>
  </si>
  <si>
    <t>Čištění ploch betonových konstrukcí tlakovou vodou</t>
  </si>
  <si>
    <t>783942202R00</t>
  </si>
  <si>
    <t>Nátěry proti graffiti nátěr antigraffiti, podklad hrubý, dvojnásobný</t>
  </si>
  <si>
    <t>včetně montáže, dodávky a demontáže pomocného lešení.</t>
  </si>
  <si>
    <t>120001101R00</t>
  </si>
  <si>
    <t>Ztížené vykopávky v horninách jakékoliv třídy</t>
  </si>
  <si>
    <t>příplatek k cenám vykopávek za ztížení vykopávky v blízkosti podzemního vedení nebo výbušnin v horninách jakékoliv třídy,</t>
  </si>
  <si>
    <t>Odkaz na mn. položky pořadí 4 : 133,92000*0,2</t>
  </si>
  <si>
    <t>0,2*3,5*111,6</t>
  </si>
  <si>
    <t>1,2*0,5*111,6</t>
  </si>
  <si>
    <t>0,2*3*111,6</t>
  </si>
  <si>
    <t>Odkaz na mn. položky pořadí 4 : 133,92000</t>
  </si>
  <si>
    <t>111,6*0,6*0,5</t>
  </si>
  <si>
    <t>111,6*0,3*0,35</t>
  </si>
  <si>
    <t>Odkaz na mn. položky pořadí 6 : 45,19800</t>
  </si>
  <si>
    <t>Odkaz na mn. položky pořadí 7 : 179,11800*1,9</t>
  </si>
  <si>
    <t>338920021R00</t>
  </si>
  <si>
    <t>Osazení betonových palisád šířka do 20 cm, délka do 60 cm</t>
  </si>
  <si>
    <t>348171211R00</t>
  </si>
  <si>
    <t>Osazení zábradlí ocelového na zdech a valech hmotnosti do 100 kg</t>
  </si>
  <si>
    <t>přímých nebo v oblouku, včetně spojení dílců</t>
  </si>
  <si>
    <t>59228410R</t>
  </si>
  <si>
    <t>palisáda beton; průřez čtverec; l = 160 mm; š = 160 mm; h = 1 000 mm; barva šedá; odlehčená</t>
  </si>
  <si>
    <t>111,6/0,16*1,03</t>
  </si>
  <si>
    <t>4*111,6</t>
  </si>
  <si>
    <t>Odkaz na mn. položky pořadí 12 : 446,40000</t>
  </si>
  <si>
    <t>111,6*3,5</t>
  </si>
  <si>
    <t>Odkaz na mn. položky pořadí 14 : 390,60000</t>
  </si>
  <si>
    <t>917832111RT5</t>
  </si>
  <si>
    <t>Osazení silničního nebo chodníkového betonového obrubníku včetně dodávky obrubníku_x000D_
 stojatého, rozměru 1000/100/250 mm, bez boční opěry, do lože z betonu prostého C 12/15</t>
  </si>
  <si>
    <t>919735123R00</t>
  </si>
  <si>
    <t>Řezání stávajících krytů nebo podkladů betonových, hloubky přes 100 do 150 mm</t>
  </si>
  <si>
    <t>953981102R00</t>
  </si>
  <si>
    <t>Chemické kotvy do betonu, do cihelného zdiva do betonu, hloubky 90 mm, M 10, ampule pro chemickou kotvu</t>
  </si>
  <si>
    <t>116/3*4</t>
  </si>
  <si>
    <t>970051018R00</t>
  </si>
  <si>
    <t>Jádrové vrtání, kruhové prostupy v železobetonu jádrové vrtání , d 14-18 mm</t>
  </si>
  <si>
    <t>Odkaz na mn. položky pořadí 18 : 154,66665*0,2</t>
  </si>
  <si>
    <t>970057020R00</t>
  </si>
  <si>
    <t>Jádrové vrtání, kruhové prostupy v železobetonu příplatek za časté přemístění stroje jádrového vrtání, d 20 mm</t>
  </si>
  <si>
    <t>Odkaz na mn. položky pořadí 19 : 30,93333</t>
  </si>
  <si>
    <t>460080101RT1</t>
  </si>
  <si>
    <t>Rozbourání betonového základu, vybourání betonu</t>
  </si>
  <si>
    <t>111,6*0,1*0,7</t>
  </si>
  <si>
    <t>Odkaz na mn. položky pořadí 24 : 189,05040*9</t>
  </si>
  <si>
    <t>Odkaz na mn. položky pořadí 22 : 7,81200*2,2</t>
  </si>
  <si>
    <t>Odkaz na mn. položky pořadí 3 : 78,12000*2,2</t>
  </si>
  <si>
    <t>Odkaz na mn. položky pořadí 24 : 189,05040</t>
  </si>
  <si>
    <t>Odkaz na mn. položky pořadí 25 : 189,05040</t>
  </si>
  <si>
    <t>Odkaz na mn. položky pořadí 2 : 65,50000*0,2</t>
  </si>
  <si>
    <t>8*12*0,5</t>
  </si>
  <si>
    <t>50*0,35</t>
  </si>
  <si>
    <t>Odkaz na mn. položky pořadí 2 : 65,50000</t>
  </si>
  <si>
    <t>(8+12)*2*0,5*0,8</t>
  </si>
  <si>
    <t>Odkaz na mn. položky pořadí 5 : 65,50000*1,9</t>
  </si>
  <si>
    <t>273313511R00</t>
  </si>
  <si>
    <t>Beton základových desek prostý třídy C 12/15</t>
  </si>
  <si>
    <t>dodávka a uložení betonu do připravené konstrukce,</t>
  </si>
  <si>
    <t>0,25*8*12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</si>
  <si>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</si>
  <si>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</si>
  <si>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</si>
  <si>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(8+12)*2*0,8*2</t>
  </si>
  <si>
    <t>274351216R00</t>
  </si>
  <si>
    <t>Bednění stěn základových pasů odstranění</t>
  </si>
  <si>
    <t>Včetně očištění, vytřídění a uložení bednicího materiálu.</t>
  </si>
  <si>
    <t>Odkaz na mn. položky pořadí 8 : 64,00000</t>
  </si>
  <si>
    <t>275313711R00</t>
  </si>
  <si>
    <t>Beton základových patek prostý třídy C 25/30</t>
  </si>
  <si>
    <t>(8+12)*2*0,8*0,5</t>
  </si>
  <si>
    <t>8*12</t>
  </si>
  <si>
    <t>50</t>
  </si>
  <si>
    <t>596215040R00</t>
  </si>
  <si>
    <t>Kladení zámkové dlažby do drtě tloušťka dlažby 80 mm, tloušťka lože 40 mm</t>
  </si>
  <si>
    <t>59245030R</t>
  </si>
  <si>
    <t>dlažba betonová zámková, dvouvrstvá; kost; šedá; l = 200 mm; š = 165 mm; tl. 80,0 mm</t>
  </si>
  <si>
    <t>50*1,05</t>
  </si>
  <si>
    <t>631313611R00</t>
  </si>
  <si>
    <t xml:space="preserve">Mazanina z betonu prostého tl. přes 80 do 120 mm třídy C 16/20 ,  </t>
  </si>
  <si>
    <t>(z kameniva) hlazená dřevěným hladítkem</t>
  </si>
  <si>
    <t>Včetně vytvoření dilatačních spár, bez zaplnění.</t>
  </si>
  <si>
    <t>8*12*0,12</t>
  </si>
  <si>
    <t>631362021R00</t>
  </si>
  <si>
    <t>Výztuž mazanin z betonů a z lehkých betonů ze svařovaných sítí ze svařovaných sítí</t>
  </si>
  <si>
    <t>Odkaz na mn. položky pořadí 14 : 11,52000*0,1</t>
  </si>
  <si>
    <t>998224111R00</t>
  </si>
  <si>
    <t>Přesun hmot komunikací, kryt monolitický betonový jakékoliv délky objektu</t>
  </si>
  <si>
    <t>PHS</t>
  </si>
  <si>
    <t>Sedák plastový na tribuny montáž přímo na betonový schod - horizontální kotvení  - 3 ks šroubů D+M</t>
  </si>
  <si>
    <t xml:space="preserve">340 ks : </t>
  </si>
  <si>
    <t>340</t>
  </si>
  <si>
    <t xml:space="preserve">340*3=1020, dl. 90 mm : </t>
  </si>
  <si>
    <t>91,8</t>
  </si>
  <si>
    <t xml:space="preserve">340*3 : </t>
  </si>
  <si>
    <t>1020</t>
  </si>
  <si>
    <t>Odkaz na mn. položky pořadí 2 : 12,00000*0,3</t>
  </si>
  <si>
    <t>0,5*1*6*2*2</t>
  </si>
  <si>
    <t>Odkaz na mn. položky pořadí 2 : 12,00000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</si>
  <si>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</si>
  <si>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</si>
  <si>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</si>
  <si>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8*0,6*0,6*0,8*2</t>
  </si>
  <si>
    <t>Odkaz na mn. položky pořadí 4 : 4,60800</t>
  </si>
  <si>
    <t>Odkaz na mn. položky pořadí 5 : 16,60800*1,9</t>
  </si>
  <si>
    <t>0,6*0,8*4*8*2</t>
  </si>
  <si>
    <t>Odkaz na mn. položky pořadí 7 : 30,72000</t>
  </si>
  <si>
    <t>936124112R00</t>
  </si>
  <si>
    <t>Zřízení lavice stabilní se zabetonováním noh</t>
  </si>
  <si>
    <t>s vyhloubením rýh, osazením noh, montáží sedadla a opěradla, s případným naložením přebytečného výkopku na dopravní prostředek, odvozem na vzdálenost do 20 km a se složením,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</si>
</sst>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9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9IPpK9lrX1ObCJIcJfIfTjBL2jSRKoyQQirMbFj30qmHjx2V54wh5iJ5lS2U7zBLhYGAK1mveTZ0BAAOHNaRtw==" saltValue="c5b0/RLfHguspdR5VoYre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3A18A-FFC1-4B04-8853-5C6F628CC95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59</v>
      </c>
      <c r="C4" s="205" t="s">
        <v>60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SUMIF(AG9:AG26,"&lt;&gt;NOR",G9:G26)</f>
        <v>0</v>
      </c>
      <c r="H8" s="230"/>
      <c r="I8" s="230">
        <f>SUM(I9:I26)</f>
        <v>0</v>
      </c>
      <c r="J8" s="230"/>
      <c r="K8" s="230">
        <f>SUM(K9:K26)</f>
        <v>0</v>
      </c>
      <c r="L8" s="230"/>
      <c r="M8" s="230">
        <f>SUM(M9:M26)</f>
        <v>0</v>
      </c>
      <c r="N8" s="230"/>
      <c r="O8" s="230">
        <f>SUM(O9:O26)</f>
        <v>0</v>
      </c>
      <c r="P8" s="230"/>
      <c r="Q8" s="230">
        <f>SUM(Q9:Q26)</f>
        <v>0</v>
      </c>
      <c r="R8" s="230"/>
      <c r="S8" s="230"/>
      <c r="T8" s="231"/>
      <c r="U8" s="225"/>
      <c r="V8" s="225">
        <f>SUM(V9:V26)</f>
        <v>58.08</v>
      </c>
      <c r="W8" s="225"/>
      <c r="X8" s="225"/>
      <c r="AG8" t="s">
        <v>138</v>
      </c>
    </row>
    <row r="9" spans="1:60" outlineLevel="1" x14ac:dyDescent="0.2">
      <c r="A9" s="232">
        <v>1</v>
      </c>
      <c r="B9" s="233" t="s">
        <v>366</v>
      </c>
      <c r="C9" s="251" t="s">
        <v>367</v>
      </c>
      <c r="D9" s="234" t="s">
        <v>160</v>
      </c>
      <c r="E9" s="235">
        <v>13.1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161</v>
      </c>
      <c r="S9" s="237" t="s">
        <v>143</v>
      </c>
      <c r="T9" s="238" t="s">
        <v>144</v>
      </c>
      <c r="U9" s="222">
        <v>1.548</v>
      </c>
      <c r="V9" s="222">
        <f>ROUND(E9*U9,2)</f>
        <v>20.28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368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47" t="str">
        <f>C10</f>
        <v>příplatek k cenám vykopávek za ztížení vykopávky v blízkosti podzemního vedení nebo výbušnin v horninách jakékoliv třídy,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4" t="s">
        <v>411</v>
      </c>
      <c r="D11" s="223"/>
      <c r="E11" s="224">
        <v>13.1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164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2">
        <v>2</v>
      </c>
      <c r="B12" s="233" t="s">
        <v>165</v>
      </c>
      <c r="C12" s="251" t="s">
        <v>166</v>
      </c>
      <c r="D12" s="234" t="s">
        <v>160</v>
      </c>
      <c r="E12" s="235">
        <v>65.5</v>
      </c>
      <c r="F12" s="236"/>
      <c r="G12" s="237">
        <f>ROUND(E12*F12,2)</f>
        <v>0</v>
      </c>
      <c r="H12" s="236"/>
      <c r="I12" s="237">
        <f>ROUND(E12*H12,2)</f>
        <v>0</v>
      </c>
      <c r="J12" s="236"/>
      <c r="K12" s="237">
        <f>ROUND(E12*J12,2)</f>
        <v>0</v>
      </c>
      <c r="L12" s="237">
        <v>21</v>
      </c>
      <c r="M12" s="237">
        <f>G12*(1+L12/100)</f>
        <v>0</v>
      </c>
      <c r="N12" s="237">
        <v>0</v>
      </c>
      <c r="O12" s="237">
        <f>ROUND(E12*N12,2)</f>
        <v>0</v>
      </c>
      <c r="P12" s="237">
        <v>0</v>
      </c>
      <c r="Q12" s="237">
        <f>ROUND(E12*P12,2)</f>
        <v>0</v>
      </c>
      <c r="R12" s="237" t="s">
        <v>161</v>
      </c>
      <c r="S12" s="237" t="s">
        <v>143</v>
      </c>
      <c r="T12" s="238" t="s">
        <v>144</v>
      </c>
      <c r="U12" s="222">
        <v>0.42199999999999999</v>
      </c>
      <c r="V12" s="222">
        <f>ROUND(E12*U12,2)</f>
        <v>27.64</v>
      </c>
      <c r="W12" s="222"/>
      <c r="X12" s="222" t="s">
        <v>145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146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52" t="s">
        <v>167</v>
      </c>
      <c r="D13" s="239"/>
      <c r="E13" s="239"/>
      <c r="F13" s="239"/>
      <c r="G13" s="239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148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47" t="str">
        <f>C13</f>
        <v>s přemístěním výkopku v příčných profilech na vzdálenost do 15 m nebo s naložením na dopravní prostředek.</v>
      </c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4" t="s">
        <v>412</v>
      </c>
      <c r="D14" s="223"/>
      <c r="E14" s="224">
        <v>48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164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4" t="s">
        <v>413</v>
      </c>
      <c r="D15" s="223"/>
      <c r="E15" s="224">
        <v>17.5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164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2">
        <v>3</v>
      </c>
      <c r="B16" s="233" t="s">
        <v>169</v>
      </c>
      <c r="C16" s="251" t="s">
        <v>170</v>
      </c>
      <c r="D16" s="234" t="s">
        <v>160</v>
      </c>
      <c r="E16" s="235">
        <v>65.5</v>
      </c>
      <c r="F16" s="236"/>
      <c r="G16" s="237">
        <f>ROUND(E16*F16,2)</f>
        <v>0</v>
      </c>
      <c r="H16" s="236"/>
      <c r="I16" s="237">
        <f>ROUND(E16*H16,2)</f>
        <v>0</v>
      </c>
      <c r="J16" s="236"/>
      <c r="K16" s="237">
        <f>ROUND(E16*J16,2)</f>
        <v>0</v>
      </c>
      <c r="L16" s="237">
        <v>21</v>
      </c>
      <c r="M16" s="237">
        <f>G16*(1+L16/100)</f>
        <v>0</v>
      </c>
      <c r="N16" s="237">
        <v>0</v>
      </c>
      <c r="O16" s="237">
        <f>ROUND(E16*N16,2)</f>
        <v>0</v>
      </c>
      <c r="P16" s="237">
        <v>0</v>
      </c>
      <c r="Q16" s="237">
        <f>ROUND(E16*P16,2)</f>
        <v>0</v>
      </c>
      <c r="R16" s="237" t="s">
        <v>161</v>
      </c>
      <c r="S16" s="237" t="s">
        <v>143</v>
      </c>
      <c r="T16" s="238" t="s">
        <v>144</v>
      </c>
      <c r="U16" s="222">
        <v>8.7999999999999995E-2</v>
      </c>
      <c r="V16" s="222">
        <f>ROUND(E16*U16,2)</f>
        <v>5.76</v>
      </c>
      <c r="W16" s="222"/>
      <c r="X16" s="222" t="s">
        <v>145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146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2" t="s">
        <v>167</v>
      </c>
      <c r="D17" s="239"/>
      <c r="E17" s="239"/>
      <c r="F17" s="239"/>
      <c r="G17" s="239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148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47" t="str">
        <f>C17</f>
        <v>s přemístěním výkopku v příčných profilech na vzdálenost do 15 m nebo s naložením na dopravní prostředek.</v>
      </c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4" t="s">
        <v>414</v>
      </c>
      <c r="D18" s="223"/>
      <c r="E18" s="224">
        <v>65.5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164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32">
        <v>4</v>
      </c>
      <c r="B19" s="233" t="s">
        <v>237</v>
      </c>
      <c r="C19" s="251" t="s">
        <v>238</v>
      </c>
      <c r="D19" s="234" t="s">
        <v>160</v>
      </c>
      <c r="E19" s="235">
        <v>16</v>
      </c>
      <c r="F19" s="236"/>
      <c r="G19" s="237">
        <f>ROUND(E19*F19,2)</f>
        <v>0</v>
      </c>
      <c r="H19" s="236"/>
      <c r="I19" s="237">
        <f>ROUND(E19*H19,2)</f>
        <v>0</v>
      </c>
      <c r="J19" s="236"/>
      <c r="K19" s="237">
        <f>ROUND(E19*J19,2)</f>
        <v>0</v>
      </c>
      <c r="L19" s="237">
        <v>21</v>
      </c>
      <c r="M19" s="237">
        <f>G19*(1+L19/100)</f>
        <v>0</v>
      </c>
      <c r="N19" s="237">
        <v>0</v>
      </c>
      <c r="O19" s="237">
        <f>ROUND(E19*N19,2)</f>
        <v>0</v>
      </c>
      <c r="P19" s="237">
        <v>0</v>
      </c>
      <c r="Q19" s="237">
        <f>ROUND(E19*P19,2)</f>
        <v>0</v>
      </c>
      <c r="R19" s="237" t="s">
        <v>161</v>
      </c>
      <c r="S19" s="237" t="s">
        <v>143</v>
      </c>
      <c r="T19" s="238" t="s">
        <v>144</v>
      </c>
      <c r="U19" s="222">
        <v>0.23</v>
      </c>
      <c r="V19" s="222">
        <f>ROUND(E19*U19,2)</f>
        <v>3.68</v>
      </c>
      <c r="W19" s="222"/>
      <c r="X19" s="222" t="s">
        <v>145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146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22.5" outlineLevel="1" x14ac:dyDescent="0.2">
      <c r="A20" s="220"/>
      <c r="B20" s="221"/>
      <c r="C20" s="252" t="s">
        <v>239</v>
      </c>
      <c r="D20" s="239"/>
      <c r="E20" s="239"/>
      <c r="F20" s="239"/>
      <c r="G20" s="239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148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47" t="str">
        <f>C20</f>
        <v>zapažených i nezapažených s urovnáním dna do předepsaného profilu a spádu, s přehozením výkopku na přilehlém terénu na vzdálenost do 3 m od podélné osy rýhy nebo s naložením výkopku na dopravní prostředek.</v>
      </c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4" t="s">
        <v>415</v>
      </c>
      <c r="D21" s="223"/>
      <c r="E21" s="224">
        <v>16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164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32">
        <v>5</v>
      </c>
      <c r="B22" s="233" t="s">
        <v>172</v>
      </c>
      <c r="C22" s="251" t="s">
        <v>173</v>
      </c>
      <c r="D22" s="234" t="s">
        <v>160</v>
      </c>
      <c r="E22" s="235">
        <v>65.5</v>
      </c>
      <c r="F22" s="236"/>
      <c r="G22" s="237">
        <f>ROUND(E22*F22,2)</f>
        <v>0</v>
      </c>
      <c r="H22" s="236"/>
      <c r="I22" s="237">
        <f>ROUND(E22*H22,2)</f>
        <v>0</v>
      </c>
      <c r="J22" s="236"/>
      <c r="K22" s="237">
        <f>ROUND(E22*J22,2)</f>
        <v>0</v>
      </c>
      <c r="L22" s="237">
        <v>21</v>
      </c>
      <c r="M22" s="237">
        <f>G22*(1+L22/100)</f>
        <v>0</v>
      </c>
      <c r="N22" s="237">
        <v>0</v>
      </c>
      <c r="O22" s="237">
        <f>ROUND(E22*N22,2)</f>
        <v>0</v>
      </c>
      <c r="P22" s="237">
        <v>0</v>
      </c>
      <c r="Q22" s="237">
        <f>ROUND(E22*P22,2)</f>
        <v>0</v>
      </c>
      <c r="R22" s="237" t="s">
        <v>161</v>
      </c>
      <c r="S22" s="237" t="s">
        <v>143</v>
      </c>
      <c r="T22" s="238" t="s">
        <v>144</v>
      </c>
      <c r="U22" s="222">
        <v>1.0999999999999999E-2</v>
      </c>
      <c r="V22" s="222">
        <f>ROUND(E22*U22,2)</f>
        <v>0.72</v>
      </c>
      <c r="W22" s="222"/>
      <c r="X22" s="222" t="s">
        <v>145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146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2" t="s">
        <v>174</v>
      </c>
      <c r="D23" s="239"/>
      <c r="E23" s="239"/>
      <c r="F23" s="239"/>
      <c r="G23" s="239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148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4" t="s">
        <v>414</v>
      </c>
      <c r="D24" s="223"/>
      <c r="E24" s="224">
        <v>65.5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164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32">
        <v>6</v>
      </c>
      <c r="B25" s="233" t="s">
        <v>176</v>
      </c>
      <c r="C25" s="251" t="s">
        <v>177</v>
      </c>
      <c r="D25" s="234" t="s">
        <v>178</v>
      </c>
      <c r="E25" s="235">
        <v>124.45</v>
      </c>
      <c r="F25" s="236"/>
      <c r="G25" s="237">
        <f>ROUND(E25*F25,2)</f>
        <v>0</v>
      </c>
      <c r="H25" s="236"/>
      <c r="I25" s="237">
        <f>ROUND(E25*H25,2)</f>
        <v>0</v>
      </c>
      <c r="J25" s="236"/>
      <c r="K25" s="237">
        <f>ROUND(E25*J25,2)</f>
        <v>0</v>
      </c>
      <c r="L25" s="237">
        <v>21</v>
      </c>
      <c r="M25" s="237">
        <f>G25*(1+L25/100)</f>
        <v>0</v>
      </c>
      <c r="N25" s="237">
        <v>0</v>
      </c>
      <c r="O25" s="237">
        <f>ROUND(E25*N25,2)</f>
        <v>0</v>
      </c>
      <c r="P25" s="237">
        <v>0</v>
      </c>
      <c r="Q25" s="237">
        <f>ROUND(E25*P25,2)</f>
        <v>0</v>
      </c>
      <c r="R25" s="237" t="s">
        <v>161</v>
      </c>
      <c r="S25" s="237" t="s">
        <v>143</v>
      </c>
      <c r="T25" s="238" t="s">
        <v>144</v>
      </c>
      <c r="U25" s="222">
        <v>0</v>
      </c>
      <c r="V25" s="222">
        <f>ROUND(E25*U25,2)</f>
        <v>0</v>
      </c>
      <c r="W25" s="222"/>
      <c r="X25" s="222" t="s">
        <v>145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146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4" t="s">
        <v>416</v>
      </c>
      <c r="D26" s="223"/>
      <c r="E26" s="224">
        <v>124.45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164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x14ac:dyDescent="0.2">
      <c r="A27" s="226" t="s">
        <v>137</v>
      </c>
      <c r="B27" s="227" t="s">
        <v>71</v>
      </c>
      <c r="C27" s="250" t="s">
        <v>72</v>
      </c>
      <c r="D27" s="228"/>
      <c r="E27" s="229"/>
      <c r="F27" s="230"/>
      <c r="G27" s="230">
        <f>SUMIF(AG28:AG39,"&lt;&gt;NOR",G28:G39)</f>
        <v>0</v>
      </c>
      <c r="H27" s="230"/>
      <c r="I27" s="230">
        <f>SUM(I28:I39)</f>
        <v>0</v>
      </c>
      <c r="J27" s="230"/>
      <c r="K27" s="230">
        <f>SUM(K28:K39)</f>
        <v>0</v>
      </c>
      <c r="L27" s="230"/>
      <c r="M27" s="230">
        <f>SUM(M28:M39)</f>
        <v>0</v>
      </c>
      <c r="N27" s="230"/>
      <c r="O27" s="230">
        <f>SUM(O28:O39)</f>
        <v>103.50999999999999</v>
      </c>
      <c r="P27" s="230"/>
      <c r="Q27" s="230">
        <f>SUM(Q28:Q39)</f>
        <v>0</v>
      </c>
      <c r="R27" s="230"/>
      <c r="S27" s="230"/>
      <c r="T27" s="231"/>
      <c r="U27" s="225"/>
      <c r="V27" s="225">
        <f>SUM(V28:V39)</f>
        <v>106.76</v>
      </c>
      <c r="W27" s="225"/>
      <c r="X27" s="225"/>
      <c r="AG27" t="s">
        <v>138</v>
      </c>
    </row>
    <row r="28" spans="1:60" outlineLevel="1" x14ac:dyDescent="0.2">
      <c r="A28" s="232">
        <v>7</v>
      </c>
      <c r="B28" s="233" t="s">
        <v>417</v>
      </c>
      <c r="C28" s="251" t="s">
        <v>418</v>
      </c>
      <c r="D28" s="234" t="s">
        <v>160</v>
      </c>
      <c r="E28" s="235">
        <v>24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2.5249999999999999</v>
      </c>
      <c r="O28" s="237">
        <f>ROUND(E28*N28,2)</f>
        <v>60.6</v>
      </c>
      <c r="P28" s="237">
        <v>0</v>
      </c>
      <c r="Q28" s="237">
        <f>ROUND(E28*P28,2)</f>
        <v>0</v>
      </c>
      <c r="R28" s="237" t="s">
        <v>330</v>
      </c>
      <c r="S28" s="237" t="s">
        <v>143</v>
      </c>
      <c r="T28" s="238" t="s">
        <v>144</v>
      </c>
      <c r="U28" s="222">
        <v>0.47699999999999998</v>
      </c>
      <c r="V28" s="222">
        <f>ROUND(E28*U28,2)</f>
        <v>11.45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2" t="s">
        <v>419</v>
      </c>
      <c r="D29" s="239"/>
      <c r="E29" s="239"/>
      <c r="F29" s="239"/>
      <c r="G29" s="23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148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54" t="s">
        <v>420</v>
      </c>
      <c r="D30" s="223"/>
      <c r="E30" s="224">
        <v>24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164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32">
        <v>8</v>
      </c>
      <c r="B31" s="233" t="s">
        <v>421</v>
      </c>
      <c r="C31" s="251" t="s">
        <v>422</v>
      </c>
      <c r="D31" s="234" t="s">
        <v>141</v>
      </c>
      <c r="E31" s="235">
        <v>64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21</v>
      </c>
      <c r="M31" s="237">
        <f>G31*(1+L31/100)</f>
        <v>0</v>
      </c>
      <c r="N31" s="237">
        <v>3.916E-2</v>
      </c>
      <c r="O31" s="237">
        <f>ROUND(E31*N31,2)</f>
        <v>2.5099999999999998</v>
      </c>
      <c r="P31" s="237">
        <v>0</v>
      </c>
      <c r="Q31" s="237">
        <f>ROUND(E31*P31,2)</f>
        <v>0</v>
      </c>
      <c r="R31" s="237" t="s">
        <v>330</v>
      </c>
      <c r="S31" s="237" t="s">
        <v>143</v>
      </c>
      <c r="T31" s="238" t="s">
        <v>144</v>
      </c>
      <c r="U31" s="222">
        <v>1.05</v>
      </c>
      <c r="V31" s="222">
        <f>ROUND(E31*U31,2)</f>
        <v>67.2</v>
      </c>
      <c r="W31" s="222"/>
      <c r="X31" s="222" t="s">
        <v>145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146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2.5" outlineLevel="1" x14ac:dyDescent="0.2">
      <c r="A32" s="220"/>
      <c r="B32" s="221"/>
      <c r="C32" s="252" t="s">
        <v>423</v>
      </c>
      <c r="D32" s="239"/>
      <c r="E32" s="239"/>
      <c r="F32" s="239"/>
      <c r="G32" s="239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148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47" t="str">
        <f>C32</f>
        <v>svislé nebo šikmé (odkloněné), půdorysně přímé nebo zalomené, stěn základových pasů ve volných nebo zapažených jámách, rýhách, šachtách, včetně případných vzpěr,</v>
      </c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20"/>
      <c r="B33" s="221"/>
      <c r="C33" s="254" t="s">
        <v>424</v>
      </c>
      <c r="D33" s="223"/>
      <c r="E33" s="224">
        <v>64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164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32">
        <v>9</v>
      </c>
      <c r="B34" s="233" t="s">
        <v>425</v>
      </c>
      <c r="C34" s="251" t="s">
        <v>426</v>
      </c>
      <c r="D34" s="234" t="s">
        <v>141</v>
      </c>
      <c r="E34" s="235">
        <v>64</v>
      </c>
      <c r="F34" s="236"/>
      <c r="G34" s="237">
        <f>ROUND(E34*F34,2)</f>
        <v>0</v>
      </c>
      <c r="H34" s="236"/>
      <c r="I34" s="237">
        <f>ROUND(E34*H34,2)</f>
        <v>0</v>
      </c>
      <c r="J34" s="236"/>
      <c r="K34" s="237">
        <f>ROUND(E34*J34,2)</f>
        <v>0</v>
      </c>
      <c r="L34" s="237">
        <v>21</v>
      </c>
      <c r="M34" s="237">
        <f>G34*(1+L34/100)</f>
        <v>0</v>
      </c>
      <c r="N34" s="237">
        <v>0</v>
      </c>
      <c r="O34" s="237">
        <f>ROUND(E34*N34,2)</f>
        <v>0</v>
      </c>
      <c r="P34" s="237">
        <v>0</v>
      </c>
      <c r="Q34" s="237">
        <f>ROUND(E34*P34,2)</f>
        <v>0</v>
      </c>
      <c r="R34" s="237" t="s">
        <v>330</v>
      </c>
      <c r="S34" s="237" t="s">
        <v>143</v>
      </c>
      <c r="T34" s="238" t="s">
        <v>144</v>
      </c>
      <c r="U34" s="222">
        <v>0.32</v>
      </c>
      <c r="V34" s="222">
        <f>ROUND(E34*U34,2)</f>
        <v>20.48</v>
      </c>
      <c r="W34" s="222"/>
      <c r="X34" s="222" t="s">
        <v>145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146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22.5" outlineLevel="1" x14ac:dyDescent="0.2">
      <c r="A35" s="220"/>
      <c r="B35" s="221"/>
      <c r="C35" s="252" t="s">
        <v>423</v>
      </c>
      <c r="D35" s="239"/>
      <c r="E35" s="239"/>
      <c r="F35" s="239"/>
      <c r="G35" s="239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3"/>
      <c r="Z35" s="213"/>
      <c r="AA35" s="213"/>
      <c r="AB35" s="213"/>
      <c r="AC35" s="213"/>
      <c r="AD35" s="213"/>
      <c r="AE35" s="213"/>
      <c r="AF35" s="213"/>
      <c r="AG35" s="213" t="s">
        <v>148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47" t="str">
        <f>C35</f>
        <v>svislé nebo šikmé (odkloněné), půdorysně přímé nebo zalomené, stěn základových pasů ve volných nebo zapažených jámách, rýhách, šachtách, včetně případných vzpěr,</v>
      </c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60" t="s">
        <v>427</v>
      </c>
      <c r="D36" s="259"/>
      <c r="E36" s="259"/>
      <c r="F36" s="259"/>
      <c r="G36" s="259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206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20"/>
      <c r="B37" s="221"/>
      <c r="C37" s="254" t="s">
        <v>428</v>
      </c>
      <c r="D37" s="223"/>
      <c r="E37" s="224">
        <v>64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164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2">
        <v>10</v>
      </c>
      <c r="B38" s="233" t="s">
        <v>429</v>
      </c>
      <c r="C38" s="251" t="s">
        <v>430</v>
      </c>
      <c r="D38" s="234" t="s">
        <v>160</v>
      </c>
      <c r="E38" s="235">
        <v>16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2.5249999999999999</v>
      </c>
      <c r="O38" s="237">
        <f>ROUND(E38*N38,2)</f>
        <v>40.4</v>
      </c>
      <c r="P38" s="237">
        <v>0</v>
      </c>
      <c r="Q38" s="237">
        <f>ROUND(E38*P38,2)</f>
        <v>0</v>
      </c>
      <c r="R38" s="237" t="s">
        <v>330</v>
      </c>
      <c r="S38" s="237" t="s">
        <v>143</v>
      </c>
      <c r="T38" s="238" t="s">
        <v>144</v>
      </c>
      <c r="U38" s="222">
        <v>0.47699999999999998</v>
      </c>
      <c r="V38" s="222">
        <f>ROUND(E38*U38,2)</f>
        <v>7.63</v>
      </c>
      <c r="W38" s="222"/>
      <c r="X38" s="222" t="s">
        <v>145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146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4" t="s">
        <v>431</v>
      </c>
      <c r="D39" s="223"/>
      <c r="E39" s="224">
        <v>16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164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26" t="s">
        <v>137</v>
      </c>
      <c r="B40" s="227" t="s">
        <v>77</v>
      </c>
      <c r="C40" s="250" t="s">
        <v>78</v>
      </c>
      <c r="D40" s="228"/>
      <c r="E40" s="229"/>
      <c r="F40" s="230"/>
      <c r="G40" s="230">
        <f>SUMIF(AG41:AG47,"&lt;&gt;NOR",G41:G47)</f>
        <v>0</v>
      </c>
      <c r="H40" s="230"/>
      <c r="I40" s="230">
        <f>SUM(I41:I47)</f>
        <v>0</v>
      </c>
      <c r="J40" s="230"/>
      <c r="K40" s="230">
        <f>SUM(K41:K47)</f>
        <v>0</v>
      </c>
      <c r="L40" s="230"/>
      <c r="M40" s="230">
        <f>SUM(M41:M47)</f>
        <v>0</v>
      </c>
      <c r="N40" s="230"/>
      <c r="O40" s="230">
        <f>SUM(O41:O47)</f>
        <v>67.960000000000008</v>
      </c>
      <c r="P40" s="230"/>
      <c r="Q40" s="230">
        <f>SUM(Q41:Q47)</f>
        <v>0</v>
      </c>
      <c r="R40" s="230"/>
      <c r="S40" s="230"/>
      <c r="T40" s="231"/>
      <c r="U40" s="225"/>
      <c r="V40" s="225">
        <f>SUM(V41:V47)</f>
        <v>27.7</v>
      </c>
      <c r="W40" s="225"/>
      <c r="X40" s="225"/>
      <c r="AG40" t="s">
        <v>138</v>
      </c>
    </row>
    <row r="41" spans="1:60" ht="22.5" outlineLevel="1" x14ac:dyDescent="0.2">
      <c r="A41" s="232">
        <v>11</v>
      </c>
      <c r="B41" s="233" t="s">
        <v>180</v>
      </c>
      <c r="C41" s="251" t="s">
        <v>181</v>
      </c>
      <c r="D41" s="234" t="s">
        <v>141</v>
      </c>
      <c r="E41" s="235">
        <v>146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21</v>
      </c>
      <c r="M41" s="237">
        <f>G41*(1+L41/100)</f>
        <v>0</v>
      </c>
      <c r="N41" s="237">
        <v>0.378</v>
      </c>
      <c r="O41" s="237">
        <f>ROUND(E41*N41,2)</f>
        <v>55.19</v>
      </c>
      <c r="P41" s="237">
        <v>0</v>
      </c>
      <c r="Q41" s="237">
        <f>ROUND(E41*P41,2)</f>
        <v>0</v>
      </c>
      <c r="R41" s="237" t="s">
        <v>142</v>
      </c>
      <c r="S41" s="237" t="s">
        <v>143</v>
      </c>
      <c r="T41" s="238" t="s">
        <v>144</v>
      </c>
      <c r="U41" s="222">
        <v>2.5999999999999999E-2</v>
      </c>
      <c r="V41" s="222">
        <f>ROUND(E41*U41,2)</f>
        <v>3.8</v>
      </c>
      <c r="W41" s="222"/>
      <c r="X41" s="222" t="s">
        <v>145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146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4" t="s">
        <v>432</v>
      </c>
      <c r="D42" s="223"/>
      <c r="E42" s="224">
        <v>96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164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54" t="s">
        <v>433</v>
      </c>
      <c r="D43" s="223"/>
      <c r="E43" s="224">
        <v>50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3"/>
      <c r="Z43" s="213"/>
      <c r="AA43" s="213"/>
      <c r="AB43" s="213"/>
      <c r="AC43" s="213"/>
      <c r="AD43" s="213"/>
      <c r="AE43" s="213"/>
      <c r="AF43" s="213"/>
      <c r="AG43" s="213" t="s">
        <v>164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32">
        <v>12</v>
      </c>
      <c r="B44" s="233" t="s">
        <v>434</v>
      </c>
      <c r="C44" s="251" t="s">
        <v>435</v>
      </c>
      <c r="D44" s="234" t="s">
        <v>141</v>
      </c>
      <c r="E44" s="235">
        <v>50</v>
      </c>
      <c r="F44" s="236"/>
      <c r="G44" s="237">
        <f>ROUND(E44*F44,2)</f>
        <v>0</v>
      </c>
      <c r="H44" s="236"/>
      <c r="I44" s="237">
        <f>ROUND(E44*H44,2)</f>
        <v>0</v>
      </c>
      <c r="J44" s="236"/>
      <c r="K44" s="237">
        <f>ROUND(E44*J44,2)</f>
        <v>0</v>
      </c>
      <c r="L44" s="237">
        <v>21</v>
      </c>
      <c r="M44" s="237">
        <f>G44*(1+L44/100)</f>
        <v>0</v>
      </c>
      <c r="N44" s="237">
        <v>7.3899999999999993E-2</v>
      </c>
      <c r="O44" s="237">
        <f>ROUND(E44*N44,2)</f>
        <v>3.7</v>
      </c>
      <c r="P44" s="237">
        <v>0</v>
      </c>
      <c r="Q44" s="237">
        <f>ROUND(E44*P44,2)</f>
        <v>0</v>
      </c>
      <c r="R44" s="237" t="s">
        <v>142</v>
      </c>
      <c r="S44" s="237" t="s">
        <v>143</v>
      </c>
      <c r="T44" s="238" t="s">
        <v>144</v>
      </c>
      <c r="U44" s="222">
        <v>0.47799999999999998</v>
      </c>
      <c r="V44" s="222">
        <f>ROUND(E44*U44,2)</f>
        <v>23.9</v>
      </c>
      <c r="W44" s="222"/>
      <c r="X44" s="222" t="s">
        <v>145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146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22.5" outlineLevel="1" x14ac:dyDescent="0.2">
      <c r="A45" s="220"/>
      <c r="B45" s="221"/>
      <c r="C45" s="252" t="s">
        <v>323</v>
      </c>
      <c r="D45" s="239"/>
      <c r="E45" s="239"/>
      <c r="F45" s="239"/>
      <c r="G45" s="239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3"/>
      <c r="Z45" s="213"/>
      <c r="AA45" s="213"/>
      <c r="AB45" s="213"/>
      <c r="AC45" s="213"/>
      <c r="AD45" s="213"/>
      <c r="AE45" s="213"/>
      <c r="AF45" s="213"/>
      <c r="AG45" s="213" t="s">
        <v>148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47" t="str">
        <f>C45</f>
        <v>s provedením lože z kameniva drceného, s vyplněním spár, s dvojitým hutněním a se smetením přebytečného materiálu na krajnici. S dodáním hmot pro lože a výplň spár.</v>
      </c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32">
        <v>13</v>
      </c>
      <c r="B46" s="233" t="s">
        <v>436</v>
      </c>
      <c r="C46" s="251" t="s">
        <v>437</v>
      </c>
      <c r="D46" s="234" t="s">
        <v>141</v>
      </c>
      <c r="E46" s="235">
        <v>52.5</v>
      </c>
      <c r="F46" s="236"/>
      <c r="G46" s="237">
        <f>ROUND(E46*F46,2)</f>
        <v>0</v>
      </c>
      <c r="H46" s="236"/>
      <c r="I46" s="237">
        <f>ROUND(E46*H46,2)</f>
        <v>0</v>
      </c>
      <c r="J46" s="236"/>
      <c r="K46" s="237">
        <f>ROUND(E46*J46,2)</f>
        <v>0</v>
      </c>
      <c r="L46" s="237">
        <v>21</v>
      </c>
      <c r="M46" s="237">
        <f>G46*(1+L46/100)</f>
        <v>0</v>
      </c>
      <c r="N46" s="237">
        <v>0.17280000000000001</v>
      </c>
      <c r="O46" s="237">
        <f>ROUND(E46*N46,2)</f>
        <v>9.07</v>
      </c>
      <c r="P46" s="237">
        <v>0</v>
      </c>
      <c r="Q46" s="237">
        <f>ROUND(E46*P46,2)</f>
        <v>0</v>
      </c>
      <c r="R46" s="237" t="s">
        <v>251</v>
      </c>
      <c r="S46" s="237" t="s">
        <v>143</v>
      </c>
      <c r="T46" s="238" t="s">
        <v>144</v>
      </c>
      <c r="U46" s="222">
        <v>0</v>
      </c>
      <c r="V46" s="222">
        <f>ROUND(E46*U46,2)</f>
        <v>0</v>
      </c>
      <c r="W46" s="222"/>
      <c r="X46" s="222" t="s">
        <v>252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253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54" t="s">
        <v>438</v>
      </c>
      <c r="D47" s="223"/>
      <c r="E47" s="224">
        <v>52.5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164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x14ac:dyDescent="0.2">
      <c r="A48" s="226" t="s">
        <v>137</v>
      </c>
      <c r="B48" s="227" t="s">
        <v>83</v>
      </c>
      <c r="C48" s="250" t="s">
        <v>84</v>
      </c>
      <c r="D48" s="228"/>
      <c r="E48" s="229"/>
      <c r="F48" s="230"/>
      <c r="G48" s="230">
        <f>SUMIF(AG49:AG55,"&lt;&gt;NOR",G49:G55)</f>
        <v>0</v>
      </c>
      <c r="H48" s="230"/>
      <c r="I48" s="230">
        <f>SUM(I49:I55)</f>
        <v>0</v>
      </c>
      <c r="J48" s="230"/>
      <c r="K48" s="230">
        <f>SUM(K49:K55)</f>
        <v>0</v>
      </c>
      <c r="L48" s="230"/>
      <c r="M48" s="230">
        <f>SUM(M49:M55)</f>
        <v>0</v>
      </c>
      <c r="N48" s="230"/>
      <c r="O48" s="230">
        <f>SUM(O49:O55)</f>
        <v>30.32</v>
      </c>
      <c r="P48" s="230"/>
      <c r="Q48" s="230">
        <f>SUM(Q49:Q55)</f>
        <v>0</v>
      </c>
      <c r="R48" s="230"/>
      <c r="S48" s="230"/>
      <c r="T48" s="231"/>
      <c r="U48" s="225"/>
      <c r="V48" s="225">
        <f>SUM(V49:V55)</f>
        <v>47.269999999999996</v>
      </c>
      <c r="W48" s="225"/>
      <c r="X48" s="225"/>
      <c r="AG48" t="s">
        <v>138</v>
      </c>
    </row>
    <row r="49" spans="1:60" outlineLevel="1" x14ac:dyDescent="0.2">
      <c r="A49" s="232">
        <v>14</v>
      </c>
      <c r="B49" s="233" t="s">
        <v>439</v>
      </c>
      <c r="C49" s="251" t="s">
        <v>440</v>
      </c>
      <c r="D49" s="234" t="s">
        <v>160</v>
      </c>
      <c r="E49" s="235">
        <v>11.52</v>
      </c>
      <c r="F49" s="236"/>
      <c r="G49" s="237">
        <f>ROUND(E49*F49,2)</f>
        <v>0</v>
      </c>
      <c r="H49" s="236"/>
      <c r="I49" s="237">
        <f>ROUND(E49*H49,2)</f>
        <v>0</v>
      </c>
      <c r="J49" s="236"/>
      <c r="K49" s="237">
        <f>ROUND(E49*J49,2)</f>
        <v>0</v>
      </c>
      <c r="L49" s="237">
        <v>21</v>
      </c>
      <c r="M49" s="237">
        <f>G49*(1+L49/100)</f>
        <v>0</v>
      </c>
      <c r="N49" s="237">
        <v>2.5249999999999999</v>
      </c>
      <c r="O49" s="237">
        <f>ROUND(E49*N49,2)</f>
        <v>29.09</v>
      </c>
      <c r="P49" s="237">
        <v>0</v>
      </c>
      <c r="Q49" s="237">
        <f>ROUND(E49*P49,2)</f>
        <v>0</v>
      </c>
      <c r="R49" s="237" t="s">
        <v>330</v>
      </c>
      <c r="S49" s="237" t="s">
        <v>143</v>
      </c>
      <c r="T49" s="238" t="s">
        <v>144</v>
      </c>
      <c r="U49" s="222">
        <v>2.58</v>
      </c>
      <c r="V49" s="222">
        <f>ROUND(E49*U49,2)</f>
        <v>29.72</v>
      </c>
      <c r="W49" s="222"/>
      <c r="X49" s="222" t="s">
        <v>145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146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20"/>
      <c r="B50" s="221"/>
      <c r="C50" s="252" t="s">
        <v>441</v>
      </c>
      <c r="D50" s="239"/>
      <c r="E50" s="239"/>
      <c r="F50" s="239"/>
      <c r="G50" s="239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3"/>
      <c r="Z50" s="213"/>
      <c r="AA50" s="213"/>
      <c r="AB50" s="213"/>
      <c r="AC50" s="213"/>
      <c r="AD50" s="213"/>
      <c r="AE50" s="213"/>
      <c r="AF50" s="213"/>
      <c r="AG50" s="213" t="s">
        <v>148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20"/>
      <c r="B51" s="221"/>
      <c r="C51" s="260" t="s">
        <v>442</v>
      </c>
      <c r="D51" s="259"/>
      <c r="E51" s="259"/>
      <c r="F51" s="259"/>
      <c r="G51" s="259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3"/>
      <c r="Z51" s="213"/>
      <c r="AA51" s="213"/>
      <c r="AB51" s="213"/>
      <c r="AC51" s="213"/>
      <c r="AD51" s="213"/>
      <c r="AE51" s="213"/>
      <c r="AF51" s="213"/>
      <c r="AG51" s="213" t="s">
        <v>206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54" t="s">
        <v>443</v>
      </c>
      <c r="D52" s="223"/>
      <c r="E52" s="224">
        <v>11.52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164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32">
        <v>15</v>
      </c>
      <c r="B53" s="233" t="s">
        <v>444</v>
      </c>
      <c r="C53" s="251" t="s">
        <v>445</v>
      </c>
      <c r="D53" s="234" t="s">
        <v>178</v>
      </c>
      <c r="E53" s="235">
        <v>1.1519999999999999</v>
      </c>
      <c r="F53" s="236"/>
      <c r="G53" s="237">
        <f>ROUND(E53*F53,2)</f>
        <v>0</v>
      </c>
      <c r="H53" s="236"/>
      <c r="I53" s="237">
        <f>ROUND(E53*H53,2)</f>
        <v>0</v>
      </c>
      <c r="J53" s="236"/>
      <c r="K53" s="237">
        <f>ROUND(E53*J53,2)</f>
        <v>0</v>
      </c>
      <c r="L53" s="237">
        <v>21</v>
      </c>
      <c r="M53" s="237">
        <f>G53*(1+L53/100)</f>
        <v>0</v>
      </c>
      <c r="N53" s="237">
        <v>1.0662499999999999</v>
      </c>
      <c r="O53" s="237">
        <f>ROUND(E53*N53,2)</f>
        <v>1.23</v>
      </c>
      <c r="P53" s="237">
        <v>0</v>
      </c>
      <c r="Q53" s="237">
        <f>ROUND(E53*P53,2)</f>
        <v>0</v>
      </c>
      <c r="R53" s="237" t="s">
        <v>330</v>
      </c>
      <c r="S53" s="237" t="s">
        <v>143</v>
      </c>
      <c r="T53" s="238" t="s">
        <v>144</v>
      </c>
      <c r="U53" s="222">
        <v>15.231</v>
      </c>
      <c r="V53" s="222">
        <f>ROUND(E53*U53,2)</f>
        <v>17.55</v>
      </c>
      <c r="W53" s="222"/>
      <c r="X53" s="222" t="s">
        <v>145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146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20"/>
      <c r="B54" s="221"/>
      <c r="C54" s="252" t="s">
        <v>346</v>
      </c>
      <c r="D54" s="239"/>
      <c r="E54" s="239"/>
      <c r="F54" s="239"/>
      <c r="G54" s="239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3"/>
      <c r="Z54" s="213"/>
      <c r="AA54" s="213"/>
      <c r="AB54" s="213"/>
      <c r="AC54" s="213"/>
      <c r="AD54" s="213"/>
      <c r="AE54" s="213"/>
      <c r="AF54" s="213"/>
      <c r="AG54" s="213" t="s">
        <v>148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20"/>
      <c r="B55" s="221"/>
      <c r="C55" s="254" t="s">
        <v>446</v>
      </c>
      <c r="D55" s="223"/>
      <c r="E55" s="224">
        <v>1.1499999999999999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164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x14ac:dyDescent="0.2">
      <c r="A56" s="226" t="s">
        <v>137</v>
      </c>
      <c r="B56" s="227" t="s">
        <v>89</v>
      </c>
      <c r="C56" s="250" t="s">
        <v>90</v>
      </c>
      <c r="D56" s="228"/>
      <c r="E56" s="229"/>
      <c r="F56" s="230"/>
      <c r="G56" s="230">
        <f>SUMIF(AG57:AG58,"&lt;&gt;NOR",G57:G58)</f>
        <v>0</v>
      </c>
      <c r="H56" s="230"/>
      <c r="I56" s="230">
        <f>SUM(I57:I58)</f>
        <v>0</v>
      </c>
      <c r="J56" s="230"/>
      <c r="K56" s="230">
        <f>SUM(K57:K58)</f>
        <v>0</v>
      </c>
      <c r="L56" s="230"/>
      <c r="M56" s="230">
        <f>SUM(M57:M58)</f>
        <v>0</v>
      </c>
      <c r="N56" s="230"/>
      <c r="O56" s="230">
        <f>SUM(O57:O58)</f>
        <v>4.7699999999999996</v>
      </c>
      <c r="P56" s="230"/>
      <c r="Q56" s="230">
        <f>SUM(Q57:Q58)</f>
        <v>0</v>
      </c>
      <c r="R56" s="230"/>
      <c r="S56" s="230"/>
      <c r="T56" s="231"/>
      <c r="U56" s="225"/>
      <c r="V56" s="225">
        <f>SUM(V57:V58)</f>
        <v>6.66</v>
      </c>
      <c r="W56" s="225"/>
      <c r="X56" s="225"/>
      <c r="AG56" t="s">
        <v>138</v>
      </c>
    </row>
    <row r="57" spans="1:60" ht="45" outlineLevel="1" x14ac:dyDescent="0.2">
      <c r="A57" s="232">
        <v>16</v>
      </c>
      <c r="B57" s="233" t="s">
        <v>390</v>
      </c>
      <c r="C57" s="251" t="s">
        <v>391</v>
      </c>
      <c r="D57" s="234" t="s">
        <v>156</v>
      </c>
      <c r="E57" s="235">
        <v>29.6</v>
      </c>
      <c r="F57" s="236"/>
      <c r="G57" s="237">
        <f>ROUND(E57*F57,2)</f>
        <v>0</v>
      </c>
      <c r="H57" s="236"/>
      <c r="I57" s="237">
        <f>ROUND(E57*H57,2)</f>
        <v>0</v>
      </c>
      <c r="J57" s="236"/>
      <c r="K57" s="237">
        <f>ROUND(E57*J57,2)</f>
        <v>0</v>
      </c>
      <c r="L57" s="237">
        <v>21</v>
      </c>
      <c r="M57" s="237">
        <f>G57*(1+L57/100)</f>
        <v>0</v>
      </c>
      <c r="N57" s="237">
        <v>0.16108</v>
      </c>
      <c r="O57" s="237">
        <f>ROUND(E57*N57,2)</f>
        <v>4.7699999999999996</v>
      </c>
      <c r="P57" s="237">
        <v>0</v>
      </c>
      <c r="Q57" s="237">
        <f>ROUND(E57*P57,2)</f>
        <v>0</v>
      </c>
      <c r="R57" s="237" t="s">
        <v>142</v>
      </c>
      <c r="S57" s="237" t="s">
        <v>143</v>
      </c>
      <c r="T57" s="238" t="s">
        <v>144</v>
      </c>
      <c r="U57" s="222">
        <v>0.22503999999999999</v>
      </c>
      <c r="V57" s="222">
        <f>ROUND(E57*U57,2)</f>
        <v>6.66</v>
      </c>
      <c r="W57" s="222"/>
      <c r="X57" s="222" t="s">
        <v>145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146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52" t="s">
        <v>198</v>
      </c>
      <c r="D58" s="239"/>
      <c r="E58" s="239"/>
      <c r="F58" s="239"/>
      <c r="G58" s="239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3"/>
      <c r="Z58" s="213"/>
      <c r="AA58" s="213"/>
      <c r="AB58" s="213"/>
      <c r="AC58" s="213"/>
      <c r="AD58" s="213"/>
      <c r="AE58" s="213"/>
      <c r="AF58" s="213"/>
      <c r="AG58" s="213" t="s">
        <v>148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x14ac:dyDescent="0.2">
      <c r="A59" s="226" t="s">
        <v>137</v>
      </c>
      <c r="B59" s="227" t="s">
        <v>97</v>
      </c>
      <c r="C59" s="250" t="s">
        <v>98</v>
      </c>
      <c r="D59" s="228"/>
      <c r="E59" s="229"/>
      <c r="F59" s="230"/>
      <c r="G59" s="230">
        <f>SUMIF(AG60:AG61,"&lt;&gt;NOR",G60:G61)</f>
        <v>0</v>
      </c>
      <c r="H59" s="230"/>
      <c r="I59" s="230">
        <f>SUM(I60:I61)</f>
        <v>0</v>
      </c>
      <c r="J59" s="230"/>
      <c r="K59" s="230">
        <f>SUM(K60:K61)</f>
        <v>0</v>
      </c>
      <c r="L59" s="230"/>
      <c r="M59" s="230">
        <f>SUM(M60:M61)</f>
        <v>0</v>
      </c>
      <c r="N59" s="230"/>
      <c r="O59" s="230">
        <f>SUM(O60:O61)</f>
        <v>0</v>
      </c>
      <c r="P59" s="230"/>
      <c r="Q59" s="230">
        <f>SUM(Q60:Q61)</f>
        <v>0</v>
      </c>
      <c r="R59" s="230"/>
      <c r="S59" s="230"/>
      <c r="T59" s="231"/>
      <c r="U59" s="225"/>
      <c r="V59" s="225">
        <f>SUM(V60:V61)</f>
        <v>2.27</v>
      </c>
      <c r="W59" s="225"/>
      <c r="X59" s="225"/>
      <c r="AG59" t="s">
        <v>138</v>
      </c>
    </row>
    <row r="60" spans="1:60" outlineLevel="1" x14ac:dyDescent="0.2">
      <c r="A60" s="232">
        <v>17</v>
      </c>
      <c r="B60" s="233" t="s">
        <v>447</v>
      </c>
      <c r="C60" s="251" t="s">
        <v>448</v>
      </c>
      <c r="D60" s="234" t="s">
        <v>178</v>
      </c>
      <c r="E60" s="235">
        <v>206.54553000000001</v>
      </c>
      <c r="F60" s="236"/>
      <c r="G60" s="237">
        <f>ROUND(E60*F60,2)</f>
        <v>0</v>
      </c>
      <c r="H60" s="236"/>
      <c r="I60" s="237">
        <f>ROUND(E60*H60,2)</f>
        <v>0</v>
      </c>
      <c r="J60" s="236"/>
      <c r="K60" s="237">
        <f>ROUND(E60*J60,2)</f>
        <v>0</v>
      </c>
      <c r="L60" s="237">
        <v>21</v>
      </c>
      <c r="M60" s="237">
        <f>G60*(1+L60/100)</f>
        <v>0</v>
      </c>
      <c r="N60" s="237">
        <v>0</v>
      </c>
      <c r="O60" s="237">
        <f>ROUND(E60*N60,2)</f>
        <v>0</v>
      </c>
      <c r="P60" s="237">
        <v>0</v>
      </c>
      <c r="Q60" s="237">
        <f>ROUND(E60*P60,2)</f>
        <v>0</v>
      </c>
      <c r="R60" s="237" t="s">
        <v>142</v>
      </c>
      <c r="S60" s="237" t="s">
        <v>143</v>
      </c>
      <c r="T60" s="238" t="s">
        <v>144</v>
      </c>
      <c r="U60" s="222">
        <v>1.0999999999999999E-2</v>
      </c>
      <c r="V60" s="222">
        <f>ROUND(E60*U60,2)</f>
        <v>2.27</v>
      </c>
      <c r="W60" s="222"/>
      <c r="X60" s="222" t="s">
        <v>145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210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20"/>
      <c r="B61" s="221"/>
      <c r="C61" s="252" t="s">
        <v>211</v>
      </c>
      <c r="D61" s="239"/>
      <c r="E61" s="239"/>
      <c r="F61" s="239"/>
      <c r="G61" s="239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148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x14ac:dyDescent="0.2">
      <c r="A62" s="3"/>
      <c r="B62" s="4"/>
      <c r="C62" s="256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E62">
        <v>15</v>
      </c>
      <c r="AF62">
        <v>21</v>
      </c>
      <c r="AG62" t="s">
        <v>124</v>
      </c>
    </row>
    <row r="63" spans="1:60" x14ac:dyDescent="0.2">
      <c r="A63" s="216"/>
      <c r="B63" s="217" t="s">
        <v>29</v>
      </c>
      <c r="C63" s="257"/>
      <c r="D63" s="218"/>
      <c r="E63" s="219"/>
      <c r="F63" s="219"/>
      <c r="G63" s="249">
        <f>G8+G27+G40+G48+G56+G59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f>SUMIF(L7:L61,AE62,G7:G61)</f>
        <v>0</v>
      </c>
      <c r="AF63">
        <f>SUMIF(L7:L61,AF62,G7:G61)</f>
        <v>0</v>
      </c>
      <c r="AG63" t="s">
        <v>227</v>
      </c>
    </row>
    <row r="64" spans="1:60" x14ac:dyDescent="0.2">
      <c r="C64" s="258"/>
      <c r="D64" s="10"/>
      <c r="AG64" t="s">
        <v>228</v>
      </c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yzaW4n/GOPfuyIl7S6h9uZf+CUz3HX/6u0q7ju5X5QnyEA00m6KI4WiUWlPnfrILa/2m7UXmYRu0CWXKqePtg==" saltValue="zUBGwu0Mdwnio5crg8d4OA==" spinCount="100000" sheet="1"/>
  <mergeCells count="19">
    <mergeCell ref="C61:G61"/>
    <mergeCell ref="C36:G36"/>
    <mergeCell ref="C45:G45"/>
    <mergeCell ref="C50:G50"/>
    <mergeCell ref="C51:G51"/>
    <mergeCell ref="C54:G54"/>
    <mergeCell ref="C58:G58"/>
    <mergeCell ref="C17:G17"/>
    <mergeCell ref="C20:G20"/>
    <mergeCell ref="C23:G23"/>
    <mergeCell ref="C29:G29"/>
    <mergeCell ref="C32:G32"/>
    <mergeCell ref="C35:G35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E2FD-78C6-4059-B51B-12C0235CACD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61</v>
      </c>
      <c r="C4" s="205" t="s">
        <v>62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87</v>
      </c>
      <c r="C8" s="250" t="s">
        <v>88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30"/>
      <c r="O8" s="230">
        <f>SUM(O9:O11)</f>
        <v>0</v>
      </c>
      <c r="P8" s="230"/>
      <c r="Q8" s="230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AG8" t="s">
        <v>138</v>
      </c>
    </row>
    <row r="9" spans="1:60" ht="22.5" outlineLevel="1" x14ac:dyDescent="0.2">
      <c r="A9" s="232">
        <v>1</v>
      </c>
      <c r="B9" s="233" t="s">
        <v>449</v>
      </c>
      <c r="C9" s="251" t="s">
        <v>450</v>
      </c>
      <c r="D9" s="234" t="s">
        <v>194</v>
      </c>
      <c r="E9" s="235">
        <v>340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/>
      <c r="S9" s="237" t="s">
        <v>301</v>
      </c>
      <c r="T9" s="238" t="s">
        <v>144</v>
      </c>
      <c r="U9" s="222">
        <v>0</v>
      </c>
      <c r="V9" s="222">
        <f>ROUND(E9*U9,2)</f>
        <v>0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210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4" t="s">
        <v>451</v>
      </c>
      <c r="D10" s="223"/>
      <c r="E10" s="224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164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4" t="s">
        <v>452</v>
      </c>
      <c r="D11" s="223"/>
      <c r="E11" s="224">
        <v>340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164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x14ac:dyDescent="0.2">
      <c r="A12" s="226" t="s">
        <v>137</v>
      </c>
      <c r="B12" s="227" t="s">
        <v>95</v>
      </c>
      <c r="C12" s="250" t="s">
        <v>96</v>
      </c>
      <c r="D12" s="228"/>
      <c r="E12" s="229"/>
      <c r="F12" s="230"/>
      <c r="G12" s="230">
        <f>SUMIF(AG13:AG18,"&lt;&gt;NOR",G13:G18)</f>
        <v>0</v>
      </c>
      <c r="H12" s="230"/>
      <c r="I12" s="230">
        <f>SUM(I13:I18)</f>
        <v>0</v>
      </c>
      <c r="J12" s="230"/>
      <c r="K12" s="230">
        <f>SUM(K13:K18)</f>
        <v>0</v>
      </c>
      <c r="L12" s="230"/>
      <c r="M12" s="230">
        <f>SUM(M13:M18)</f>
        <v>0</v>
      </c>
      <c r="N12" s="230"/>
      <c r="O12" s="230">
        <f>SUM(O13:O18)</f>
        <v>0</v>
      </c>
      <c r="P12" s="230"/>
      <c r="Q12" s="230">
        <f>SUM(Q13:Q18)</f>
        <v>0.06</v>
      </c>
      <c r="R12" s="230"/>
      <c r="S12" s="230"/>
      <c r="T12" s="231"/>
      <c r="U12" s="225"/>
      <c r="V12" s="225">
        <f>SUM(V13:V18)</f>
        <v>265.3</v>
      </c>
      <c r="W12" s="225"/>
      <c r="X12" s="225"/>
      <c r="AG12" t="s">
        <v>138</v>
      </c>
    </row>
    <row r="13" spans="1:60" outlineLevel="1" x14ac:dyDescent="0.2">
      <c r="A13" s="232">
        <v>2</v>
      </c>
      <c r="B13" s="233" t="s">
        <v>397</v>
      </c>
      <c r="C13" s="251" t="s">
        <v>398</v>
      </c>
      <c r="D13" s="234" t="s">
        <v>156</v>
      </c>
      <c r="E13" s="235">
        <v>91.8</v>
      </c>
      <c r="F13" s="236"/>
      <c r="G13" s="237">
        <f>ROUND(E13*F13,2)</f>
        <v>0</v>
      </c>
      <c r="H13" s="236"/>
      <c r="I13" s="237">
        <f>ROUND(E13*H13,2)</f>
        <v>0</v>
      </c>
      <c r="J13" s="236"/>
      <c r="K13" s="237">
        <f>ROUND(E13*J13,2)</f>
        <v>0</v>
      </c>
      <c r="L13" s="237">
        <v>21</v>
      </c>
      <c r="M13" s="237">
        <f>G13*(1+L13/100)</f>
        <v>0</v>
      </c>
      <c r="N13" s="237">
        <v>0</v>
      </c>
      <c r="O13" s="237">
        <f>ROUND(E13*N13,2)</f>
        <v>0</v>
      </c>
      <c r="P13" s="237">
        <v>6.4000000000000005E-4</v>
      </c>
      <c r="Q13" s="237">
        <f>ROUND(E13*P13,2)</f>
        <v>0.06</v>
      </c>
      <c r="R13" s="237" t="s">
        <v>226</v>
      </c>
      <c r="S13" s="237" t="s">
        <v>143</v>
      </c>
      <c r="T13" s="238" t="s">
        <v>144</v>
      </c>
      <c r="U13" s="222">
        <v>2.4</v>
      </c>
      <c r="V13" s="222">
        <f>ROUND(E13*U13,2)</f>
        <v>220.32</v>
      </c>
      <c r="W13" s="222"/>
      <c r="X13" s="222" t="s">
        <v>145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210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4" t="s">
        <v>453</v>
      </c>
      <c r="D14" s="223"/>
      <c r="E14" s="224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164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4" t="s">
        <v>454</v>
      </c>
      <c r="D15" s="223"/>
      <c r="E15" s="224">
        <v>91.8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164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22.5" outlineLevel="1" x14ac:dyDescent="0.2">
      <c r="A16" s="232">
        <v>3</v>
      </c>
      <c r="B16" s="233" t="s">
        <v>400</v>
      </c>
      <c r="C16" s="251" t="s">
        <v>401</v>
      </c>
      <c r="D16" s="234" t="s">
        <v>156</v>
      </c>
      <c r="E16" s="235">
        <v>91.8</v>
      </c>
      <c r="F16" s="236"/>
      <c r="G16" s="237">
        <f>ROUND(E16*F16,2)</f>
        <v>0</v>
      </c>
      <c r="H16" s="236"/>
      <c r="I16" s="237">
        <f>ROUND(E16*H16,2)</f>
        <v>0</v>
      </c>
      <c r="J16" s="236"/>
      <c r="K16" s="237">
        <f>ROUND(E16*J16,2)</f>
        <v>0</v>
      </c>
      <c r="L16" s="237">
        <v>21</v>
      </c>
      <c r="M16" s="237">
        <f>G16*(1+L16/100)</f>
        <v>0</v>
      </c>
      <c r="N16" s="237">
        <v>0</v>
      </c>
      <c r="O16" s="237">
        <f>ROUND(E16*N16,2)</f>
        <v>0</v>
      </c>
      <c r="P16" s="237">
        <v>0</v>
      </c>
      <c r="Q16" s="237">
        <f>ROUND(E16*P16,2)</f>
        <v>0</v>
      </c>
      <c r="R16" s="237" t="s">
        <v>226</v>
      </c>
      <c r="S16" s="237" t="s">
        <v>143</v>
      </c>
      <c r="T16" s="238" t="s">
        <v>144</v>
      </c>
      <c r="U16" s="222">
        <v>0.49</v>
      </c>
      <c r="V16" s="222">
        <f>ROUND(E16*U16,2)</f>
        <v>44.98</v>
      </c>
      <c r="W16" s="222"/>
      <c r="X16" s="222" t="s">
        <v>145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146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4" t="s">
        <v>453</v>
      </c>
      <c r="D17" s="223"/>
      <c r="E17" s="224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164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4" t="s">
        <v>454</v>
      </c>
      <c r="D18" s="223"/>
      <c r="E18" s="224">
        <v>91.8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164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x14ac:dyDescent="0.2">
      <c r="A19" s="226" t="s">
        <v>137</v>
      </c>
      <c r="B19" s="227" t="s">
        <v>93</v>
      </c>
      <c r="C19" s="250" t="s">
        <v>94</v>
      </c>
      <c r="D19" s="228"/>
      <c r="E19" s="229"/>
      <c r="F19" s="230"/>
      <c r="G19" s="230">
        <f>SUMIF(AG20:AG22,"&lt;&gt;NOR",G20:G22)</f>
        <v>0</v>
      </c>
      <c r="H19" s="230"/>
      <c r="I19" s="230">
        <f>SUM(I20:I22)</f>
        <v>0</v>
      </c>
      <c r="J19" s="230"/>
      <c r="K19" s="230">
        <f>SUM(K20:K22)</f>
        <v>0</v>
      </c>
      <c r="L19" s="230"/>
      <c r="M19" s="230">
        <f>SUM(M20:M22)</f>
        <v>0</v>
      </c>
      <c r="N19" s="230"/>
      <c r="O19" s="230">
        <f>SUM(O20:O22)</f>
        <v>0</v>
      </c>
      <c r="P19" s="230"/>
      <c r="Q19" s="230">
        <f>SUM(Q20:Q22)</f>
        <v>0</v>
      </c>
      <c r="R19" s="230"/>
      <c r="S19" s="230"/>
      <c r="T19" s="231"/>
      <c r="U19" s="225"/>
      <c r="V19" s="225">
        <f>SUM(V20:V22)</f>
        <v>127.5</v>
      </c>
      <c r="W19" s="225"/>
      <c r="X19" s="225"/>
      <c r="AG19" t="s">
        <v>138</v>
      </c>
    </row>
    <row r="20" spans="1:60" ht="22.5" outlineLevel="1" x14ac:dyDescent="0.2">
      <c r="A20" s="232">
        <v>4</v>
      </c>
      <c r="B20" s="233" t="s">
        <v>394</v>
      </c>
      <c r="C20" s="251" t="s">
        <v>395</v>
      </c>
      <c r="D20" s="234" t="s">
        <v>194</v>
      </c>
      <c r="E20" s="235">
        <v>1020</v>
      </c>
      <c r="F20" s="236"/>
      <c r="G20" s="237">
        <f>ROUND(E20*F20,2)</f>
        <v>0</v>
      </c>
      <c r="H20" s="236"/>
      <c r="I20" s="237">
        <f>ROUND(E20*H20,2)</f>
        <v>0</v>
      </c>
      <c r="J20" s="236"/>
      <c r="K20" s="237">
        <f>ROUND(E20*J20,2)</f>
        <v>0</v>
      </c>
      <c r="L20" s="237">
        <v>21</v>
      </c>
      <c r="M20" s="237">
        <f>G20*(1+L20/100)</f>
        <v>0</v>
      </c>
      <c r="N20" s="237">
        <v>0</v>
      </c>
      <c r="O20" s="237">
        <f>ROUND(E20*N20,2)</f>
        <v>0</v>
      </c>
      <c r="P20" s="237">
        <v>0</v>
      </c>
      <c r="Q20" s="237">
        <f>ROUND(E20*P20,2)</f>
        <v>0</v>
      </c>
      <c r="R20" s="237" t="s">
        <v>285</v>
      </c>
      <c r="S20" s="237" t="s">
        <v>143</v>
      </c>
      <c r="T20" s="238" t="s">
        <v>144</v>
      </c>
      <c r="U20" s="222">
        <v>0.125</v>
      </c>
      <c r="V20" s="222">
        <f>ROUND(E20*U20,2)</f>
        <v>127.5</v>
      </c>
      <c r="W20" s="222"/>
      <c r="X20" s="222" t="s">
        <v>145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210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4" t="s">
        <v>455</v>
      </c>
      <c r="D21" s="223"/>
      <c r="E21" s="224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164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4" t="s">
        <v>456</v>
      </c>
      <c r="D22" s="223"/>
      <c r="E22" s="224">
        <v>1020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164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x14ac:dyDescent="0.2">
      <c r="A23" s="3"/>
      <c r="B23" s="4"/>
      <c r="C23" s="256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v>15</v>
      </c>
      <c r="AF23">
        <v>21</v>
      </c>
      <c r="AG23" t="s">
        <v>124</v>
      </c>
    </row>
    <row r="24" spans="1:60" x14ac:dyDescent="0.2">
      <c r="A24" s="216"/>
      <c r="B24" s="217" t="s">
        <v>29</v>
      </c>
      <c r="C24" s="257"/>
      <c r="D24" s="218"/>
      <c r="E24" s="219"/>
      <c r="F24" s="219"/>
      <c r="G24" s="249">
        <f>G8+G12+G19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f>SUMIF(L7:L22,AE23,G7:G22)</f>
        <v>0</v>
      </c>
      <c r="AF24">
        <f>SUMIF(L7:L22,AF23,G7:G22)</f>
        <v>0</v>
      </c>
      <c r="AG24" t="s">
        <v>227</v>
      </c>
    </row>
    <row r="25" spans="1:60" x14ac:dyDescent="0.2">
      <c r="C25" s="258"/>
      <c r="D25" s="10"/>
      <c r="AG25" t="s">
        <v>228</v>
      </c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QCH1/WsRHonPPrVwdx5LtItGnBLvMz6pVoZkk22icMmWI6RsKhxOgVBJFsNc6wddyR2uo6i/oW/oxjlwLswsQ==" saltValue="8xkFN7vJQjSfuix6b5UYF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50F2-D2C9-4D43-B815-2BA2EE89BD06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63</v>
      </c>
      <c r="C4" s="205" t="s">
        <v>64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SUMIF(AG9:AG26,"&lt;&gt;NOR",G9:G26)</f>
        <v>0</v>
      </c>
      <c r="H8" s="230"/>
      <c r="I8" s="230">
        <f>SUM(I9:I26)</f>
        <v>0</v>
      </c>
      <c r="J8" s="230"/>
      <c r="K8" s="230">
        <f>SUM(K9:K26)</f>
        <v>0</v>
      </c>
      <c r="L8" s="230"/>
      <c r="M8" s="230">
        <f>SUM(M9:M26)</f>
        <v>0</v>
      </c>
      <c r="N8" s="230"/>
      <c r="O8" s="230">
        <f>SUM(O9:O26)</f>
        <v>0</v>
      </c>
      <c r="P8" s="230"/>
      <c r="Q8" s="230">
        <f>SUM(Q9:Q26)</f>
        <v>0</v>
      </c>
      <c r="R8" s="230"/>
      <c r="S8" s="230"/>
      <c r="T8" s="231"/>
      <c r="U8" s="225"/>
      <c r="V8" s="225">
        <f>SUM(V9:V26)</f>
        <v>13.1</v>
      </c>
      <c r="W8" s="225"/>
      <c r="X8" s="225"/>
      <c r="AG8" t="s">
        <v>138</v>
      </c>
    </row>
    <row r="9" spans="1:60" outlineLevel="1" x14ac:dyDescent="0.2">
      <c r="A9" s="232">
        <v>1</v>
      </c>
      <c r="B9" s="233" t="s">
        <v>366</v>
      </c>
      <c r="C9" s="251" t="s">
        <v>367</v>
      </c>
      <c r="D9" s="234" t="s">
        <v>160</v>
      </c>
      <c r="E9" s="235">
        <v>3.6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161</v>
      </c>
      <c r="S9" s="237" t="s">
        <v>143</v>
      </c>
      <c r="T9" s="238" t="s">
        <v>144</v>
      </c>
      <c r="U9" s="222">
        <v>1.548</v>
      </c>
      <c r="V9" s="222">
        <f>ROUND(E9*U9,2)</f>
        <v>5.57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368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47" t="str">
        <f>C10</f>
        <v>příplatek k cenám vykopávek za ztížení vykopávky v blízkosti podzemního vedení nebo výbušnin v horninách jakékoliv třídy,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4" t="s">
        <v>457</v>
      </c>
      <c r="D11" s="223"/>
      <c r="E11" s="224">
        <v>3.6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164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2">
        <v>2</v>
      </c>
      <c r="B12" s="233" t="s">
        <v>165</v>
      </c>
      <c r="C12" s="251" t="s">
        <v>166</v>
      </c>
      <c r="D12" s="234" t="s">
        <v>160</v>
      </c>
      <c r="E12" s="235">
        <v>12</v>
      </c>
      <c r="F12" s="236"/>
      <c r="G12" s="237">
        <f>ROUND(E12*F12,2)</f>
        <v>0</v>
      </c>
      <c r="H12" s="236"/>
      <c r="I12" s="237">
        <f>ROUND(E12*H12,2)</f>
        <v>0</v>
      </c>
      <c r="J12" s="236"/>
      <c r="K12" s="237">
        <f>ROUND(E12*J12,2)</f>
        <v>0</v>
      </c>
      <c r="L12" s="237">
        <v>21</v>
      </c>
      <c r="M12" s="237">
        <f>G12*(1+L12/100)</f>
        <v>0</v>
      </c>
      <c r="N12" s="237">
        <v>0</v>
      </c>
      <c r="O12" s="237">
        <f>ROUND(E12*N12,2)</f>
        <v>0</v>
      </c>
      <c r="P12" s="237">
        <v>0</v>
      </c>
      <c r="Q12" s="237">
        <f>ROUND(E12*P12,2)</f>
        <v>0</v>
      </c>
      <c r="R12" s="237" t="s">
        <v>161</v>
      </c>
      <c r="S12" s="237" t="s">
        <v>143</v>
      </c>
      <c r="T12" s="238" t="s">
        <v>144</v>
      </c>
      <c r="U12" s="222">
        <v>0.42199999999999999</v>
      </c>
      <c r="V12" s="222">
        <f>ROUND(E12*U12,2)</f>
        <v>5.0599999999999996</v>
      </c>
      <c r="W12" s="222"/>
      <c r="X12" s="222" t="s">
        <v>145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146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52" t="s">
        <v>167</v>
      </c>
      <c r="D13" s="239"/>
      <c r="E13" s="239"/>
      <c r="F13" s="239"/>
      <c r="G13" s="239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148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47" t="str">
        <f>C13</f>
        <v>s přemístěním výkopku v příčných profilech na vzdálenost do 15 m nebo s naložením na dopravní prostředek.</v>
      </c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4" t="s">
        <v>458</v>
      </c>
      <c r="D14" s="223"/>
      <c r="E14" s="224">
        <v>12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164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32">
        <v>3</v>
      </c>
      <c r="B15" s="233" t="s">
        <v>169</v>
      </c>
      <c r="C15" s="251" t="s">
        <v>170</v>
      </c>
      <c r="D15" s="234" t="s">
        <v>160</v>
      </c>
      <c r="E15" s="235">
        <v>12</v>
      </c>
      <c r="F15" s="236"/>
      <c r="G15" s="237">
        <f>ROUND(E15*F15,2)</f>
        <v>0</v>
      </c>
      <c r="H15" s="236"/>
      <c r="I15" s="237">
        <f>ROUND(E15*H15,2)</f>
        <v>0</v>
      </c>
      <c r="J15" s="236"/>
      <c r="K15" s="237">
        <f>ROUND(E15*J15,2)</f>
        <v>0</v>
      </c>
      <c r="L15" s="237">
        <v>21</v>
      </c>
      <c r="M15" s="237">
        <f>G15*(1+L15/100)</f>
        <v>0</v>
      </c>
      <c r="N15" s="237">
        <v>0</v>
      </c>
      <c r="O15" s="237">
        <f>ROUND(E15*N15,2)</f>
        <v>0</v>
      </c>
      <c r="P15" s="237">
        <v>0</v>
      </c>
      <c r="Q15" s="237">
        <f>ROUND(E15*P15,2)</f>
        <v>0</v>
      </c>
      <c r="R15" s="237" t="s">
        <v>161</v>
      </c>
      <c r="S15" s="237" t="s">
        <v>143</v>
      </c>
      <c r="T15" s="238" t="s">
        <v>144</v>
      </c>
      <c r="U15" s="222">
        <v>8.7999999999999995E-2</v>
      </c>
      <c r="V15" s="222">
        <f>ROUND(E15*U15,2)</f>
        <v>1.06</v>
      </c>
      <c r="W15" s="222"/>
      <c r="X15" s="222" t="s">
        <v>145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146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20"/>
      <c r="B16" s="221"/>
      <c r="C16" s="252" t="s">
        <v>167</v>
      </c>
      <c r="D16" s="239"/>
      <c r="E16" s="239"/>
      <c r="F16" s="239"/>
      <c r="G16" s="239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148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47" t="str">
        <f>C16</f>
        <v>s přemístěním výkopku v příčných profilech na vzdálenost do 15 m nebo s naložením na dopravní prostředek.</v>
      </c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4" t="s">
        <v>459</v>
      </c>
      <c r="D17" s="223"/>
      <c r="E17" s="224">
        <v>12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164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32">
        <v>4</v>
      </c>
      <c r="B18" s="233" t="s">
        <v>460</v>
      </c>
      <c r="C18" s="251" t="s">
        <v>461</v>
      </c>
      <c r="D18" s="234" t="s">
        <v>160</v>
      </c>
      <c r="E18" s="235">
        <v>4.6079999999999997</v>
      </c>
      <c r="F18" s="236"/>
      <c r="G18" s="237">
        <f>ROUND(E18*F18,2)</f>
        <v>0</v>
      </c>
      <c r="H18" s="236"/>
      <c r="I18" s="237">
        <f>ROUND(E18*H18,2)</f>
        <v>0</v>
      </c>
      <c r="J18" s="236"/>
      <c r="K18" s="237">
        <f>ROUND(E18*J18,2)</f>
        <v>0</v>
      </c>
      <c r="L18" s="237">
        <v>21</v>
      </c>
      <c r="M18" s="237">
        <f>G18*(1+L18/100)</f>
        <v>0</v>
      </c>
      <c r="N18" s="237">
        <v>0</v>
      </c>
      <c r="O18" s="237">
        <f>ROUND(E18*N18,2)</f>
        <v>0</v>
      </c>
      <c r="P18" s="237">
        <v>0</v>
      </c>
      <c r="Q18" s="237">
        <f>ROUND(E18*P18,2)</f>
        <v>0</v>
      </c>
      <c r="R18" s="237" t="s">
        <v>161</v>
      </c>
      <c r="S18" s="237" t="s">
        <v>143</v>
      </c>
      <c r="T18" s="238" t="s">
        <v>144</v>
      </c>
      <c r="U18" s="222">
        <v>0.26666000000000001</v>
      </c>
      <c r="V18" s="222">
        <f>ROUND(E18*U18,2)</f>
        <v>1.23</v>
      </c>
      <c r="W18" s="222"/>
      <c r="X18" s="222" t="s">
        <v>145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146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33.75" outlineLevel="1" x14ac:dyDescent="0.2">
      <c r="A19" s="220"/>
      <c r="B19" s="221"/>
      <c r="C19" s="252" t="s">
        <v>462</v>
      </c>
      <c r="D19" s="239"/>
      <c r="E19" s="239"/>
      <c r="F19" s="239"/>
      <c r="G19" s="239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148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47" t="str">
        <f>C19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4" t="s">
        <v>463</v>
      </c>
      <c r="D20" s="223"/>
      <c r="E20" s="224">
        <v>4.6100000000000003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164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32">
        <v>5</v>
      </c>
      <c r="B21" s="233" t="s">
        <v>172</v>
      </c>
      <c r="C21" s="251" t="s">
        <v>173</v>
      </c>
      <c r="D21" s="234" t="s">
        <v>160</v>
      </c>
      <c r="E21" s="235">
        <v>16.608000000000001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21</v>
      </c>
      <c r="M21" s="237">
        <f>G21*(1+L21/100)</f>
        <v>0</v>
      </c>
      <c r="N21" s="237">
        <v>0</v>
      </c>
      <c r="O21" s="237">
        <f>ROUND(E21*N21,2)</f>
        <v>0</v>
      </c>
      <c r="P21" s="237">
        <v>0</v>
      </c>
      <c r="Q21" s="237">
        <f>ROUND(E21*P21,2)</f>
        <v>0</v>
      </c>
      <c r="R21" s="237" t="s">
        <v>161</v>
      </c>
      <c r="S21" s="237" t="s">
        <v>143</v>
      </c>
      <c r="T21" s="238" t="s">
        <v>144</v>
      </c>
      <c r="U21" s="222">
        <v>1.0999999999999999E-2</v>
      </c>
      <c r="V21" s="222">
        <f>ROUND(E21*U21,2)</f>
        <v>0.18</v>
      </c>
      <c r="W21" s="222"/>
      <c r="X21" s="222" t="s">
        <v>145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146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2" t="s">
        <v>174</v>
      </c>
      <c r="D22" s="239"/>
      <c r="E22" s="239"/>
      <c r="F22" s="239"/>
      <c r="G22" s="239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148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4" t="s">
        <v>459</v>
      </c>
      <c r="D23" s="223"/>
      <c r="E23" s="224">
        <v>12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164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4" t="s">
        <v>464</v>
      </c>
      <c r="D24" s="223"/>
      <c r="E24" s="224">
        <v>4.6100000000000003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164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32">
        <v>6</v>
      </c>
      <c r="B25" s="233" t="s">
        <v>176</v>
      </c>
      <c r="C25" s="251" t="s">
        <v>177</v>
      </c>
      <c r="D25" s="234" t="s">
        <v>178</v>
      </c>
      <c r="E25" s="235">
        <v>31.555199999999999</v>
      </c>
      <c r="F25" s="236"/>
      <c r="G25" s="237">
        <f>ROUND(E25*F25,2)</f>
        <v>0</v>
      </c>
      <c r="H25" s="236"/>
      <c r="I25" s="237">
        <f>ROUND(E25*H25,2)</f>
        <v>0</v>
      </c>
      <c r="J25" s="236"/>
      <c r="K25" s="237">
        <f>ROUND(E25*J25,2)</f>
        <v>0</v>
      </c>
      <c r="L25" s="237">
        <v>21</v>
      </c>
      <c r="M25" s="237">
        <f>G25*(1+L25/100)</f>
        <v>0</v>
      </c>
      <c r="N25" s="237">
        <v>0</v>
      </c>
      <c r="O25" s="237">
        <f>ROUND(E25*N25,2)</f>
        <v>0</v>
      </c>
      <c r="P25" s="237">
        <v>0</v>
      </c>
      <c r="Q25" s="237">
        <f>ROUND(E25*P25,2)</f>
        <v>0</v>
      </c>
      <c r="R25" s="237" t="s">
        <v>161</v>
      </c>
      <c r="S25" s="237" t="s">
        <v>143</v>
      </c>
      <c r="T25" s="238" t="s">
        <v>144</v>
      </c>
      <c r="U25" s="222">
        <v>0</v>
      </c>
      <c r="V25" s="222">
        <f>ROUND(E25*U25,2)</f>
        <v>0</v>
      </c>
      <c r="W25" s="222"/>
      <c r="X25" s="222" t="s">
        <v>145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146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4" t="s">
        <v>465</v>
      </c>
      <c r="D26" s="223"/>
      <c r="E26" s="224">
        <v>31.56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164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x14ac:dyDescent="0.2">
      <c r="A27" s="226" t="s">
        <v>137</v>
      </c>
      <c r="B27" s="227" t="s">
        <v>71</v>
      </c>
      <c r="C27" s="250" t="s">
        <v>72</v>
      </c>
      <c r="D27" s="228"/>
      <c r="E27" s="229"/>
      <c r="F27" s="230"/>
      <c r="G27" s="230">
        <f>SUMIF(AG28:AG36,"&lt;&gt;NOR",G28:G36)</f>
        <v>0</v>
      </c>
      <c r="H27" s="230"/>
      <c r="I27" s="230">
        <f>SUM(I28:I36)</f>
        <v>0</v>
      </c>
      <c r="J27" s="230"/>
      <c r="K27" s="230">
        <f>SUM(K28:K36)</f>
        <v>0</v>
      </c>
      <c r="L27" s="230"/>
      <c r="M27" s="230">
        <f>SUM(M28:M36)</f>
        <v>0</v>
      </c>
      <c r="N27" s="230"/>
      <c r="O27" s="230">
        <f>SUM(O28:O36)</f>
        <v>12.84</v>
      </c>
      <c r="P27" s="230"/>
      <c r="Q27" s="230">
        <f>SUM(Q28:Q36)</f>
        <v>0</v>
      </c>
      <c r="R27" s="230"/>
      <c r="S27" s="230"/>
      <c r="T27" s="231"/>
      <c r="U27" s="225"/>
      <c r="V27" s="225">
        <f>SUM(V28:V36)</f>
        <v>44.29</v>
      </c>
      <c r="W27" s="225"/>
      <c r="X27" s="225"/>
      <c r="AG27" t="s">
        <v>138</v>
      </c>
    </row>
    <row r="28" spans="1:60" outlineLevel="1" x14ac:dyDescent="0.2">
      <c r="A28" s="232">
        <v>7</v>
      </c>
      <c r="B28" s="233" t="s">
        <v>421</v>
      </c>
      <c r="C28" s="251" t="s">
        <v>422</v>
      </c>
      <c r="D28" s="234" t="s">
        <v>141</v>
      </c>
      <c r="E28" s="235">
        <v>30.72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3.916E-2</v>
      </c>
      <c r="O28" s="237">
        <f>ROUND(E28*N28,2)</f>
        <v>1.2</v>
      </c>
      <c r="P28" s="237">
        <v>0</v>
      </c>
      <c r="Q28" s="237">
        <f>ROUND(E28*P28,2)</f>
        <v>0</v>
      </c>
      <c r="R28" s="237" t="s">
        <v>330</v>
      </c>
      <c r="S28" s="237" t="s">
        <v>143</v>
      </c>
      <c r="T28" s="238" t="s">
        <v>144</v>
      </c>
      <c r="U28" s="222">
        <v>1.05</v>
      </c>
      <c r="V28" s="222">
        <f>ROUND(E28*U28,2)</f>
        <v>32.26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22.5" outlineLevel="1" x14ac:dyDescent="0.2">
      <c r="A29" s="220"/>
      <c r="B29" s="221"/>
      <c r="C29" s="252" t="s">
        <v>423</v>
      </c>
      <c r="D29" s="239"/>
      <c r="E29" s="239"/>
      <c r="F29" s="239"/>
      <c r="G29" s="23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148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47" t="str">
        <f>C29</f>
        <v>svislé nebo šikmé (odkloněné), půdorysně přímé nebo zalomené, stěn základových pasů ve volných nebo zapažených jámách, rýhách, šachtách, včetně případných vzpěr,</v>
      </c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54" t="s">
        <v>466</v>
      </c>
      <c r="D30" s="223"/>
      <c r="E30" s="224">
        <v>30.72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164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32">
        <v>8</v>
      </c>
      <c r="B31" s="233" t="s">
        <v>425</v>
      </c>
      <c r="C31" s="251" t="s">
        <v>426</v>
      </c>
      <c r="D31" s="234" t="s">
        <v>141</v>
      </c>
      <c r="E31" s="235">
        <v>30.72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21</v>
      </c>
      <c r="M31" s="237">
        <f>G31*(1+L31/100)</f>
        <v>0</v>
      </c>
      <c r="N31" s="237">
        <v>0</v>
      </c>
      <c r="O31" s="237">
        <f>ROUND(E31*N31,2)</f>
        <v>0</v>
      </c>
      <c r="P31" s="237">
        <v>0</v>
      </c>
      <c r="Q31" s="237">
        <f>ROUND(E31*P31,2)</f>
        <v>0</v>
      </c>
      <c r="R31" s="237" t="s">
        <v>330</v>
      </c>
      <c r="S31" s="237" t="s">
        <v>143</v>
      </c>
      <c r="T31" s="238" t="s">
        <v>144</v>
      </c>
      <c r="U31" s="222">
        <v>0.32</v>
      </c>
      <c r="V31" s="222">
        <f>ROUND(E31*U31,2)</f>
        <v>9.83</v>
      </c>
      <c r="W31" s="222"/>
      <c r="X31" s="222" t="s">
        <v>145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146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2.5" outlineLevel="1" x14ac:dyDescent="0.2">
      <c r="A32" s="220"/>
      <c r="B32" s="221"/>
      <c r="C32" s="252" t="s">
        <v>423</v>
      </c>
      <c r="D32" s="239"/>
      <c r="E32" s="239"/>
      <c r="F32" s="239"/>
      <c r="G32" s="239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148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47" t="str">
        <f>C32</f>
        <v>svislé nebo šikmé (odkloněné), půdorysně přímé nebo zalomené, stěn základových pasů ve volných nebo zapažených jámách, rýhách, šachtách, včetně případných vzpěr,</v>
      </c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20"/>
      <c r="B33" s="221"/>
      <c r="C33" s="260" t="s">
        <v>427</v>
      </c>
      <c r="D33" s="259"/>
      <c r="E33" s="259"/>
      <c r="F33" s="259"/>
      <c r="G33" s="259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206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54" t="s">
        <v>467</v>
      </c>
      <c r="D34" s="223"/>
      <c r="E34" s="224">
        <v>30.72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164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32">
        <v>9</v>
      </c>
      <c r="B35" s="233" t="s">
        <v>429</v>
      </c>
      <c r="C35" s="251" t="s">
        <v>430</v>
      </c>
      <c r="D35" s="234" t="s">
        <v>160</v>
      </c>
      <c r="E35" s="235">
        <v>4.6079999999999997</v>
      </c>
      <c r="F35" s="236"/>
      <c r="G35" s="237">
        <f>ROUND(E35*F35,2)</f>
        <v>0</v>
      </c>
      <c r="H35" s="236"/>
      <c r="I35" s="237">
        <f>ROUND(E35*H35,2)</f>
        <v>0</v>
      </c>
      <c r="J35" s="236"/>
      <c r="K35" s="237">
        <f>ROUND(E35*J35,2)</f>
        <v>0</v>
      </c>
      <c r="L35" s="237">
        <v>21</v>
      </c>
      <c r="M35" s="237">
        <f>G35*(1+L35/100)</f>
        <v>0</v>
      </c>
      <c r="N35" s="237">
        <v>2.5249999999999999</v>
      </c>
      <c r="O35" s="237">
        <f>ROUND(E35*N35,2)</f>
        <v>11.64</v>
      </c>
      <c r="P35" s="237">
        <v>0</v>
      </c>
      <c r="Q35" s="237">
        <f>ROUND(E35*P35,2)</f>
        <v>0</v>
      </c>
      <c r="R35" s="237" t="s">
        <v>330</v>
      </c>
      <c r="S35" s="237" t="s">
        <v>143</v>
      </c>
      <c r="T35" s="238" t="s">
        <v>144</v>
      </c>
      <c r="U35" s="222">
        <v>0.47699999999999998</v>
      </c>
      <c r="V35" s="222">
        <f>ROUND(E35*U35,2)</f>
        <v>2.2000000000000002</v>
      </c>
      <c r="W35" s="222"/>
      <c r="X35" s="222" t="s">
        <v>145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146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54" t="s">
        <v>463</v>
      </c>
      <c r="D36" s="223"/>
      <c r="E36" s="224">
        <v>4.6100000000000003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164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x14ac:dyDescent="0.2">
      <c r="A37" s="226" t="s">
        <v>137</v>
      </c>
      <c r="B37" s="227" t="s">
        <v>91</v>
      </c>
      <c r="C37" s="250" t="s">
        <v>92</v>
      </c>
      <c r="D37" s="228"/>
      <c r="E37" s="229"/>
      <c r="F37" s="230"/>
      <c r="G37" s="230">
        <f>SUMIF(AG38:AG39,"&lt;&gt;NOR",G38:G39)</f>
        <v>0</v>
      </c>
      <c r="H37" s="230"/>
      <c r="I37" s="230">
        <f>SUM(I38:I39)</f>
        <v>0</v>
      </c>
      <c r="J37" s="230"/>
      <c r="K37" s="230">
        <f>SUM(K38:K39)</f>
        <v>0</v>
      </c>
      <c r="L37" s="230"/>
      <c r="M37" s="230">
        <f>SUM(M38:M39)</f>
        <v>0</v>
      </c>
      <c r="N37" s="230"/>
      <c r="O37" s="230">
        <f>SUM(O38:O39)</f>
        <v>0.8</v>
      </c>
      <c r="P37" s="230"/>
      <c r="Q37" s="230">
        <f>SUM(Q38:Q39)</f>
        <v>0</v>
      </c>
      <c r="R37" s="230"/>
      <c r="S37" s="230"/>
      <c r="T37" s="231"/>
      <c r="U37" s="225"/>
      <c r="V37" s="225">
        <f>SUM(V38:V39)</f>
        <v>5.15</v>
      </c>
      <c r="W37" s="225"/>
      <c r="X37" s="225"/>
      <c r="AG37" t="s">
        <v>138</v>
      </c>
    </row>
    <row r="38" spans="1:60" outlineLevel="1" x14ac:dyDescent="0.2">
      <c r="A38" s="232">
        <v>10</v>
      </c>
      <c r="B38" s="233" t="s">
        <v>468</v>
      </c>
      <c r="C38" s="251" t="s">
        <v>469</v>
      </c>
      <c r="D38" s="234" t="s">
        <v>194</v>
      </c>
      <c r="E38" s="235">
        <v>2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0.4</v>
      </c>
      <c r="O38" s="237">
        <f>ROUND(E38*N38,2)</f>
        <v>0.8</v>
      </c>
      <c r="P38" s="237">
        <v>0</v>
      </c>
      <c r="Q38" s="237">
        <f>ROUND(E38*P38,2)</f>
        <v>0</v>
      </c>
      <c r="R38" s="237" t="s">
        <v>248</v>
      </c>
      <c r="S38" s="237" t="s">
        <v>143</v>
      </c>
      <c r="T38" s="238" t="s">
        <v>144</v>
      </c>
      <c r="U38" s="222">
        <v>2.5750000000000002</v>
      </c>
      <c r="V38" s="222">
        <f>ROUND(E38*U38,2)</f>
        <v>5.15</v>
      </c>
      <c r="W38" s="222"/>
      <c r="X38" s="222" t="s">
        <v>145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146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2.5" outlineLevel="1" x14ac:dyDescent="0.2">
      <c r="A39" s="220"/>
      <c r="B39" s="221"/>
      <c r="C39" s="252" t="s">
        <v>470</v>
      </c>
      <c r="D39" s="239"/>
      <c r="E39" s="239"/>
      <c r="F39" s="239"/>
      <c r="G39" s="239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148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47" t="str">
        <f>C39</f>
        <v>s vyhloubením rýh, osazením noh, montáží sedadla a opěradla, s případným naložením přebytečného výkopku na dopravní prostředek, odvozem na vzdálenost do 20 km a se složením,</v>
      </c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26" t="s">
        <v>137</v>
      </c>
      <c r="B40" s="227" t="s">
        <v>97</v>
      </c>
      <c r="C40" s="250" t="s">
        <v>98</v>
      </c>
      <c r="D40" s="228"/>
      <c r="E40" s="229"/>
      <c r="F40" s="230"/>
      <c r="G40" s="230">
        <f>SUMIF(AG41:AG42,"&lt;&gt;NOR",G41:G42)</f>
        <v>0</v>
      </c>
      <c r="H40" s="230"/>
      <c r="I40" s="230">
        <f>SUM(I41:I42)</f>
        <v>0</v>
      </c>
      <c r="J40" s="230"/>
      <c r="K40" s="230">
        <f>SUM(K41:K42)</f>
        <v>0</v>
      </c>
      <c r="L40" s="230"/>
      <c r="M40" s="230">
        <f>SUM(M41:M42)</f>
        <v>0</v>
      </c>
      <c r="N40" s="230"/>
      <c r="O40" s="230">
        <f>SUM(O41:O42)</f>
        <v>0</v>
      </c>
      <c r="P40" s="230"/>
      <c r="Q40" s="230">
        <f>SUM(Q41:Q42)</f>
        <v>0</v>
      </c>
      <c r="R40" s="230"/>
      <c r="S40" s="230"/>
      <c r="T40" s="231"/>
      <c r="U40" s="225"/>
      <c r="V40" s="225">
        <f>SUM(V41:V42)</f>
        <v>0.15</v>
      </c>
      <c r="W40" s="225"/>
      <c r="X40" s="225"/>
      <c r="AG40" t="s">
        <v>138</v>
      </c>
    </row>
    <row r="41" spans="1:60" outlineLevel="1" x14ac:dyDescent="0.2">
      <c r="A41" s="232">
        <v>11</v>
      </c>
      <c r="B41" s="233" t="s">
        <v>447</v>
      </c>
      <c r="C41" s="251" t="s">
        <v>448</v>
      </c>
      <c r="D41" s="234" t="s">
        <v>178</v>
      </c>
      <c r="E41" s="235">
        <v>13.638199999999999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21</v>
      </c>
      <c r="M41" s="237">
        <f>G41*(1+L41/100)</f>
        <v>0</v>
      </c>
      <c r="N41" s="237">
        <v>0</v>
      </c>
      <c r="O41" s="237">
        <f>ROUND(E41*N41,2)</f>
        <v>0</v>
      </c>
      <c r="P41" s="237">
        <v>0</v>
      </c>
      <c r="Q41" s="237">
        <f>ROUND(E41*P41,2)</f>
        <v>0</v>
      </c>
      <c r="R41" s="237" t="s">
        <v>142</v>
      </c>
      <c r="S41" s="237" t="s">
        <v>143</v>
      </c>
      <c r="T41" s="238" t="s">
        <v>144</v>
      </c>
      <c r="U41" s="222">
        <v>1.0999999999999999E-2</v>
      </c>
      <c r="V41" s="222">
        <f>ROUND(E41*U41,2)</f>
        <v>0.15</v>
      </c>
      <c r="W41" s="222"/>
      <c r="X41" s="222" t="s">
        <v>145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210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2" t="s">
        <v>211</v>
      </c>
      <c r="D42" s="239"/>
      <c r="E42" s="239"/>
      <c r="F42" s="239"/>
      <c r="G42" s="239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148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x14ac:dyDescent="0.2">
      <c r="A43" s="3"/>
      <c r="B43" s="4"/>
      <c r="C43" s="256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v>15</v>
      </c>
      <c r="AF43">
        <v>21</v>
      </c>
      <c r="AG43" t="s">
        <v>124</v>
      </c>
    </row>
    <row r="44" spans="1:60" x14ac:dyDescent="0.2">
      <c r="A44" s="216"/>
      <c r="B44" s="217" t="s">
        <v>29</v>
      </c>
      <c r="C44" s="257"/>
      <c r="D44" s="218"/>
      <c r="E44" s="219"/>
      <c r="F44" s="219"/>
      <c r="G44" s="249">
        <f>G8+G27+G37+G40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E44">
        <f>SUMIF(L7:L42,AE43,G7:G42)</f>
        <v>0</v>
      </c>
      <c r="AF44">
        <f>SUMIF(L7:L42,AF43,G7:G42)</f>
        <v>0</v>
      </c>
      <c r="AG44" t="s">
        <v>227</v>
      </c>
    </row>
    <row r="45" spans="1:60" x14ac:dyDescent="0.2">
      <c r="C45" s="258"/>
      <c r="D45" s="10"/>
      <c r="AG45" t="s">
        <v>228</v>
      </c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8g+EnColiYXz2dr8rq/7ShhRBGzzWRAXhe11UPiyPhKoXtpvvZ0zdn2Ec5n03nyAnlUlIV79G25ebI+imyPuw==" saltValue="DDhNPVD8GVtMFec5GKCG/Q==" spinCount="100000" sheet="1"/>
  <mergeCells count="14">
    <mergeCell ref="C39:G39"/>
    <mergeCell ref="C42:G42"/>
    <mergeCell ref="C16:G16"/>
    <mergeCell ref="C19:G19"/>
    <mergeCell ref="C22:G22"/>
    <mergeCell ref="C29:G29"/>
    <mergeCell ref="C32:G32"/>
    <mergeCell ref="C33:G33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3"/>
  <sheetViews>
    <sheetView showGridLines="0" topLeftCell="B30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SUMIF(F58:F79,A16,I58:I79)+SUMIF(F58:F79,"PSU",I58:I79)</f>
        <v>0</v>
      </c>
      <c r="J16" s="85"/>
    </row>
    <row r="17" spans="1:10" ht="23.25" customHeight="1" x14ac:dyDescent="0.2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SUMIF(F58:F79,A17,I58:I79)</f>
        <v>0</v>
      </c>
      <c r="J17" s="85"/>
    </row>
    <row r="18" spans="1:10" ht="23.25" customHeight="1" x14ac:dyDescent="0.2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SUMIF(F58:F79,A18,I58:I79)</f>
        <v>0</v>
      </c>
      <c r="J18" s="85"/>
    </row>
    <row r="19" spans="1:10" ht="23.25" customHeight="1" x14ac:dyDescent="0.2">
      <c r="A19" s="197" t="s">
        <v>109</v>
      </c>
      <c r="B19" s="38" t="s">
        <v>27</v>
      </c>
      <c r="C19" s="62"/>
      <c r="D19" s="63"/>
      <c r="E19" s="83"/>
      <c r="F19" s="84"/>
      <c r="G19" s="83"/>
      <c r="H19" s="84"/>
      <c r="I19" s="83">
        <f>SUMIF(F58:F79,A19,I58:I79)</f>
        <v>0</v>
      </c>
      <c r="J19" s="85"/>
    </row>
    <row r="20" spans="1:10" ht="23.25" customHeight="1" x14ac:dyDescent="0.2">
      <c r="A20" s="197" t="s">
        <v>110</v>
      </c>
      <c r="B20" s="38" t="s">
        <v>28</v>
      </c>
      <c r="C20" s="62"/>
      <c r="D20" s="63"/>
      <c r="E20" s="83"/>
      <c r="F20" s="84"/>
      <c r="G20" s="83"/>
      <c r="H20" s="84"/>
      <c r="I20" s="83">
        <f>SUMIF(F58:F79,A20,I58:I79)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25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5">
        <v>1</v>
      </c>
      <c r="B39" s="146" t="s">
        <v>45</v>
      </c>
      <c r="C39" s="147"/>
      <c r="D39" s="147"/>
      <c r="E39" s="147"/>
      <c r="F39" s="148">
        <f>'01 01 Pol'!AE65+'01 02 Pol'!AE88+'01 03 Pol'!AE40+'01 04 Pol'!AE41+'01 05 Pol'!AE39+'01 06 Pol'!AE82+'01 07 Pol'!AE63+'01 08 Pol'!AE24+'01 09 Pol'!AE44</f>
        <v>0</v>
      </c>
      <c r="G39" s="149">
        <f>'01 01 Pol'!AF65+'01 02 Pol'!AF88+'01 03 Pol'!AF40+'01 04 Pol'!AF41+'01 05 Pol'!AF39+'01 06 Pol'!AF82+'01 07 Pol'!AF63+'01 08 Pol'!AF24+'01 09 Pol'!AF44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5">
        <v>2</v>
      </c>
      <c r="B40" s="153"/>
      <c r="C40" s="154" t="s">
        <v>46</v>
      </c>
      <c r="D40" s="154"/>
      <c r="E40" s="154"/>
      <c r="F40" s="155"/>
      <c r="G40" s="156"/>
      <c r="H40" s="156"/>
      <c r="I40" s="157"/>
      <c r="J40" s="158"/>
    </row>
    <row r="41" spans="1:10" ht="25.5" customHeight="1" x14ac:dyDescent="0.2">
      <c r="A41" s="135">
        <v>2</v>
      </c>
      <c r="B41" s="153" t="s">
        <v>47</v>
      </c>
      <c r="C41" s="154" t="s">
        <v>47</v>
      </c>
      <c r="D41" s="154"/>
      <c r="E41" s="154"/>
      <c r="F41" s="155">
        <f>'01 01 Pol'!AE65+'01 02 Pol'!AE88+'01 03 Pol'!AE40+'01 04 Pol'!AE41+'01 05 Pol'!AE39+'01 06 Pol'!AE82+'01 07 Pol'!AE63+'01 08 Pol'!AE24+'01 09 Pol'!AE44</f>
        <v>0</v>
      </c>
      <c r="G41" s="156">
        <f>'01 01 Pol'!AF65+'01 02 Pol'!AF88+'01 03 Pol'!AF40+'01 04 Pol'!AF41+'01 05 Pol'!AF39+'01 06 Pol'!AF82+'01 07 Pol'!AF63+'01 08 Pol'!AF24+'01 09 Pol'!AF44</f>
        <v>0</v>
      </c>
      <c r="H41" s="156"/>
      <c r="I41" s="157">
        <f>F41+G41+H41</f>
        <v>0</v>
      </c>
      <c r="J41" s="158" t="str">
        <f>IF(CenaCelkemVypocet=0,"",I41/CenaCelkemVypocet*100)</f>
        <v/>
      </c>
    </row>
    <row r="42" spans="1:10" ht="25.5" customHeight="1" x14ac:dyDescent="0.2">
      <c r="A42" s="135">
        <v>3</v>
      </c>
      <c r="B42" s="159" t="s">
        <v>47</v>
      </c>
      <c r="C42" s="147" t="s">
        <v>48</v>
      </c>
      <c r="D42" s="147"/>
      <c r="E42" s="147"/>
      <c r="F42" s="160">
        <f>'01 01 Pol'!AE65</f>
        <v>0</v>
      </c>
      <c r="G42" s="150">
        <f>'01 01 Pol'!AF65</f>
        <v>0</v>
      </c>
      <c r="H42" s="150"/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5">
        <v>3</v>
      </c>
      <c r="B43" s="159" t="s">
        <v>49</v>
      </c>
      <c r="C43" s="147" t="s">
        <v>50</v>
      </c>
      <c r="D43" s="147"/>
      <c r="E43" s="147"/>
      <c r="F43" s="160">
        <f>'01 02 Pol'!AE88</f>
        <v>0</v>
      </c>
      <c r="G43" s="150">
        <f>'01 02 Pol'!AF88</f>
        <v>0</v>
      </c>
      <c r="H43" s="150"/>
      <c r="I43" s="151">
        <f>F43+G43+H43</f>
        <v>0</v>
      </c>
      <c r="J43" s="152" t="str">
        <f>IF(CenaCelkemVypocet=0,"",I43/CenaCelkemVypocet*100)</f>
        <v/>
      </c>
    </row>
    <row r="44" spans="1:10" ht="25.5" customHeight="1" x14ac:dyDescent="0.2">
      <c r="A44" s="135">
        <v>3</v>
      </c>
      <c r="B44" s="159" t="s">
        <v>51</v>
      </c>
      <c r="C44" s="147" t="s">
        <v>52</v>
      </c>
      <c r="D44" s="147"/>
      <c r="E44" s="147"/>
      <c r="F44" s="160">
        <f>'01 03 Pol'!AE40</f>
        <v>0</v>
      </c>
      <c r="G44" s="150">
        <f>'01 03 Pol'!AF40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5">
        <v>3</v>
      </c>
      <c r="B45" s="159" t="s">
        <v>53</v>
      </c>
      <c r="C45" s="147" t="s">
        <v>54</v>
      </c>
      <c r="D45" s="147"/>
      <c r="E45" s="147"/>
      <c r="F45" s="160">
        <f>'01 04 Pol'!AE41</f>
        <v>0</v>
      </c>
      <c r="G45" s="150">
        <f>'01 04 Pol'!AF41</f>
        <v>0</v>
      </c>
      <c r="H45" s="150"/>
      <c r="I45" s="151">
        <f>F45+G45+H45</f>
        <v>0</v>
      </c>
      <c r="J45" s="152" t="str">
        <f>IF(CenaCelkemVypocet=0,"",I45/CenaCelkemVypocet*100)</f>
        <v/>
      </c>
    </row>
    <row r="46" spans="1:10" ht="25.5" customHeight="1" x14ac:dyDescent="0.2">
      <c r="A46" s="135">
        <v>3</v>
      </c>
      <c r="B46" s="159" t="s">
        <v>55</v>
      </c>
      <c r="C46" s="147" t="s">
        <v>56</v>
      </c>
      <c r="D46" s="147"/>
      <c r="E46" s="147"/>
      <c r="F46" s="160">
        <f>'01 05 Pol'!AE39</f>
        <v>0</v>
      </c>
      <c r="G46" s="150">
        <f>'01 05 Pol'!AF39</f>
        <v>0</v>
      </c>
      <c r="H46" s="150"/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">
      <c r="A47" s="135">
        <v>3</v>
      </c>
      <c r="B47" s="159" t="s">
        <v>57</v>
      </c>
      <c r="C47" s="147" t="s">
        <v>58</v>
      </c>
      <c r="D47" s="147"/>
      <c r="E47" s="147"/>
      <c r="F47" s="160">
        <f>'01 06 Pol'!AE82</f>
        <v>0</v>
      </c>
      <c r="G47" s="150">
        <f>'01 06 Pol'!AF82</f>
        <v>0</v>
      </c>
      <c r="H47" s="150"/>
      <c r="I47" s="151">
        <f>F47+G47+H47</f>
        <v>0</v>
      </c>
      <c r="J47" s="152" t="str">
        <f>IF(CenaCelkemVypocet=0,"",I47/CenaCelkemVypocet*100)</f>
        <v/>
      </c>
    </row>
    <row r="48" spans="1:10" ht="25.5" customHeight="1" x14ac:dyDescent="0.2">
      <c r="A48" s="135">
        <v>3</v>
      </c>
      <c r="B48" s="159" t="s">
        <v>59</v>
      </c>
      <c r="C48" s="147" t="s">
        <v>60</v>
      </c>
      <c r="D48" s="147"/>
      <c r="E48" s="147"/>
      <c r="F48" s="160">
        <f>'01 07 Pol'!AE63</f>
        <v>0</v>
      </c>
      <c r="G48" s="150">
        <f>'01 07 Pol'!AF63</f>
        <v>0</v>
      </c>
      <c r="H48" s="150"/>
      <c r="I48" s="151">
        <f>F48+G48+H48</f>
        <v>0</v>
      </c>
      <c r="J48" s="152" t="str">
        <f>IF(CenaCelkemVypocet=0,"",I48/CenaCelkemVypocet*100)</f>
        <v/>
      </c>
    </row>
    <row r="49" spans="1:10" ht="25.5" customHeight="1" x14ac:dyDescent="0.2">
      <c r="A49" s="135">
        <v>3</v>
      </c>
      <c r="B49" s="159" t="s">
        <v>61</v>
      </c>
      <c r="C49" s="147" t="s">
        <v>62</v>
      </c>
      <c r="D49" s="147"/>
      <c r="E49" s="147"/>
      <c r="F49" s="160">
        <f>'01 08 Pol'!AE24</f>
        <v>0</v>
      </c>
      <c r="G49" s="150">
        <f>'01 08 Pol'!AF24</f>
        <v>0</v>
      </c>
      <c r="H49" s="150"/>
      <c r="I49" s="151">
        <f>F49+G49+H49</f>
        <v>0</v>
      </c>
      <c r="J49" s="152" t="str">
        <f>IF(CenaCelkemVypocet=0,"",I49/CenaCelkemVypocet*100)</f>
        <v/>
      </c>
    </row>
    <row r="50" spans="1:10" ht="25.5" customHeight="1" x14ac:dyDescent="0.2">
      <c r="A50" s="135">
        <v>3</v>
      </c>
      <c r="B50" s="159" t="s">
        <v>63</v>
      </c>
      <c r="C50" s="147" t="s">
        <v>64</v>
      </c>
      <c r="D50" s="147"/>
      <c r="E50" s="147"/>
      <c r="F50" s="160">
        <f>'01 09 Pol'!AE44</f>
        <v>0</v>
      </c>
      <c r="G50" s="150">
        <f>'01 09 Pol'!AF44</f>
        <v>0</v>
      </c>
      <c r="H50" s="150"/>
      <c r="I50" s="151">
        <f>F50+G50+H50</f>
        <v>0</v>
      </c>
      <c r="J50" s="152" t="str">
        <f>IF(CenaCelkemVypocet=0,"",I50/CenaCelkemVypocet*100)</f>
        <v/>
      </c>
    </row>
    <row r="51" spans="1:10" ht="25.5" customHeight="1" x14ac:dyDescent="0.2">
      <c r="A51" s="135"/>
      <c r="B51" s="161" t="s">
        <v>65</v>
      </c>
      <c r="C51" s="162"/>
      <c r="D51" s="162"/>
      <c r="E51" s="162"/>
      <c r="F51" s="163">
        <f>SUMIF(A39:A50,"=1",F39:F50)</f>
        <v>0</v>
      </c>
      <c r="G51" s="164">
        <f>SUMIF(A39:A50,"=1",G39:G50)</f>
        <v>0</v>
      </c>
      <c r="H51" s="164">
        <f>SUMIF(A39:A50,"=1",H39:H50)</f>
        <v>0</v>
      </c>
      <c r="I51" s="165">
        <f>SUMIF(A39:A50,"=1",I39:I50)</f>
        <v>0</v>
      </c>
      <c r="J51" s="166">
        <f>SUMIF(A39:A50,"=1",J39:J50)</f>
        <v>0</v>
      </c>
    </row>
    <row r="55" spans="1:10" ht="15.75" x14ac:dyDescent="0.25">
      <c r="B55" s="177" t="s">
        <v>67</v>
      </c>
    </row>
    <row r="57" spans="1:10" ht="25.5" customHeight="1" x14ac:dyDescent="0.2">
      <c r="A57" s="179"/>
      <c r="B57" s="182" t="s">
        <v>17</v>
      </c>
      <c r="C57" s="182" t="s">
        <v>5</v>
      </c>
      <c r="D57" s="183"/>
      <c r="E57" s="183"/>
      <c r="F57" s="184" t="s">
        <v>68</v>
      </c>
      <c r="G57" s="184"/>
      <c r="H57" s="184"/>
      <c r="I57" s="184" t="s">
        <v>29</v>
      </c>
      <c r="J57" s="184" t="s">
        <v>0</v>
      </c>
    </row>
    <row r="58" spans="1:10" ht="36.75" customHeight="1" x14ac:dyDescent="0.2">
      <c r="A58" s="180"/>
      <c r="B58" s="185" t="s">
        <v>69</v>
      </c>
      <c r="C58" s="186" t="s">
        <v>70</v>
      </c>
      <c r="D58" s="187"/>
      <c r="E58" s="187"/>
      <c r="F58" s="193" t="s">
        <v>24</v>
      </c>
      <c r="G58" s="194"/>
      <c r="H58" s="194"/>
      <c r="I58" s="194">
        <f>'01 01 Pol'!G8+'01 02 Pol'!G8+'01 03 Pol'!G8+'01 04 Pol'!G8+'01 06 Pol'!G8+'01 07 Pol'!G8+'01 09 Pol'!G8</f>
        <v>0</v>
      </c>
      <c r="J58" s="191" t="str">
        <f>IF(I80=0,"",I58/I80*100)</f>
        <v/>
      </c>
    </row>
    <row r="59" spans="1:10" ht="36.75" customHeight="1" x14ac:dyDescent="0.2">
      <c r="A59" s="180"/>
      <c r="B59" s="185" t="s">
        <v>71</v>
      </c>
      <c r="C59" s="186" t="s">
        <v>72</v>
      </c>
      <c r="D59" s="187"/>
      <c r="E59" s="187"/>
      <c r="F59" s="193" t="s">
        <v>24</v>
      </c>
      <c r="G59" s="194"/>
      <c r="H59" s="194"/>
      <c r="I59" s="194">
        <f>'01 05 Pol'!G8+'01 07 Pol'!G27+'01 09 Pol'!G27</f>
        <v>0</v>
      </c>
      <c r="J59" s="191" t="str">
        <f>IF(I80=0,"",I59/I80*100)</f>
        <v/>
      </c>
    </row>
    <row r="60" spans="1:10" ht="36.75" customHeight="1" x14ac:dyDescent="0.2">
      <c r="A60" s="180"/>
      <c r="B60" s="185" t="s">
        <v>73</v>
      </c>
      <c r="C60" s="186" t="s">
        <v>74</v>
      </c>
      <c r="D60" s="187"/>
      <c r="E60" s="187"/>
      <c r="F60" s="193" t="s">
        <v>24</v>
      </c>
      <c r="G60" s="194"/>
      <c r="H60" s="194"/>
      <c r="I60" s="194">
        <f>'01 02 Pol'!G36+'01 06 Pol'!G34</f>
        <v>0</v>
      </c>
      <c r="J60" s="191" t="str">
        <f>IF(I80=0,"",I60/I80*100)</f>
        <v/>
      </c>
    </row>
    <row r="61" spans="1:10" ht="36.75" customHeight="1" x14ac:dyDescent="0.2">
      <c r="A61" s="180"/>
      <c r="B61" s="185" t="s">
        <v>75</v>
      </c>
      <c r="C61" s="186" t="s">
        <v>76</v>
      </c>
      <c r="D61" s="187"/>
      <c r="E61" s="187"/>
      <c r="F61" s="193" t="s">
        <v>24</v>
      </c>
      <c r="G61" s="194"/>
      <c r="H61" s="194"/>
      <c r="I61" s="194">
        <f>'01 03 Pol'!G14</f>
        <v>0</v>
      </c>
      <c r="J61" s="191" t="str">
        <f>IF(I80=0,"",I61/I80*100)</f>
        <v/>
      </c>
    </row>
    <row r="62" spans="1:10" ht="36.75" customHeight="1" x14ac:dyDescent="0.2">
      <c r="A62" s="180"/>
      <c r="B62" s="185" t="s">
        <v>77</v>
      </c>
      <c r="C62" s="186" t="s">
        <v>78</v>
      </c>
      <c r="D62" s="187"/>
      <c r="E62" s="187"/>
      <c r="F62" s="193" t="s">
        <v>24</v>
      </c>
      <c r="G62" s="194"/>
      <c r="H62" s="194"/>
      <c r="I62" s="194">
        <f>'01 01 Pol'!G30+'01 02 Pol'!G40+'01 04 Pol'!G16+'01 04 Pol'!G22+'01 06 Pol'!G40+'01 07 Pol'!G40</f>
        <v>0</v>
      </c>
      <c r="J62" s="191" t="str">
        <f>IF(I80=0,"",I62/I80*100)</f>
        <v/>
      </c>
    </row>
    <row r="63" spans="1:10" ht="36.75" customHeight="1" x14ac:dyDescent="0.2">
      <c r="A63" s="180"/>
      <c r="B63" s="185" t="s">
        <v>79</v>
      </c>
      <c r="C63" s="186" t="s">
        <v>80</v>
      </c>
      <c r="D63" s="187"/>
      <c r="E63" s="187"/>
      <c r="F63" s="193" t="s">
        <v>24</v>
      </c>
      <c r="G63" s="194"/>
      <c r="H63" s="194"/>
      <c r="I63" s="194">
        <f>'01 05 Pol'!G15</f>
        <v>0</v>
      </c>
      <c r="J63" s="191" t="str">
        <f>IF(I80=0,"",I63/I80*100)</f>
        <v/>
      </c>
    </row>
    <row r="64" spans="1:10" ht="36.75" customHeight="1" x14ac:dyDescent="0.2">
      <c r="A64" s="180"/>
      <c r="B64" s="185" t="s">
        <v>81</v>
      </c>
      <c r="C64" s="186" t="s">
        <v>82</v>
      </c>
      <c r="D64" s="187"/>
      <c r="E64" s="187"/>
      <c r="F64" s="193" t="s">
        <v>24</v>
      </c>
      <c r="G64" s="194"/>
      <c r="H64" s="194"/>
      <c r="I64" s="194">
        <f>'01 05 Pol'!G17</f>
        <v>0</v>
      </c>
      <c r="J64" s="191" t="str">
        <f>IF(I80=0,"",I64/I80*100)</f>
        <v/>
      </c>
    </row>
    <row r="65" spans="1:10" ht="36.75" customHeight="1" x14ac:dyDescent="0.2">
      <c r="A65" s="180"/>
      <c r="B65" s="185" t="s">
        <v>83</v>
      </c>
      <c r="C65" s="186" t="s">
        <v>84</v>
      </c>
      <c r="D65" s="187"/>
      <c r="E65" s="187"/>
      <c r="F65" s="193" t="s">
        <v>24</v>
      </c>
      <c r="G65" s="194"/>
      <c r="H65" s="194"/>
      <c r="I65" s="194">
        <f>'01 04 Pol'!G24+'01 07 Pol'!G48</f>
        <v>0</v>
      </c>
      <c r="J65" s="191" t="str">
        <f>IF(I80=0,"",I65/I80*100)</f>
        <v/>
      </c>
    </row>
    <row r="66" spans="1:10" ht="36.75" customHeight="1" x14ac:dyDescent="0.2">
      <c r="A66" s="180"/>
      <c r="B66" s="185" t="s">
        <v>85</v>
      </c>
      <c r="C66" s="186" t="s">
        <v>86</v>
      </c>
      <c r="D66" s="187"/>
      <c r="E66" s="187"/>
      <c r="F66" s="193" t="s">
        <v>24</v>
      </c>
      <c r="G66" s="194"/>
      <c r="H66" s="194"/>
      <c r="I66" s="194">
        <f>'01 01 Pol'!G38+'01 02 Pol'!G59</f>
        <v>0</v>
      </c>
      <c r="J66" s="191" t="str">
        <f>IF(I80=0,"",I66/I80*100)</f>
        <v/>
      </c>
    </row>
    <row r="67" spans="1:10" ht="36.75" customHeight="1" x14ac:dyDescent="0.2">
      <c r="A67" s="180"/>
      <c r="B67" s="185" t="s">
        <v>87</v>
      </c>
      <c r="C67" s="186" t="s">
        <v>88</v>
      </c>
      <c r="D67" s="187"/>
      <c r="E67" s="187"/>
      <c r="F67" s="193" t="s">
        <v>24</v>
      </c>
      <c r="G67" s="194"/>
      <c r="H67" s="194"/>
      <c r="I67" s="194">
        <f>'01 08 Pol'!G8</f>
        <v>0</v>
      </c>
      <c r="J67" s="191" t="str">
        <f>IF(I80=0,"",I67/I80*100)</f>
        <v/>
      </c>
    </row>
    <row r="68" spans="1:10" ht="36.75" customHeight="1" x14ac:dyDescent="0.2">
      <c r="A68" s="180"/>
      <c r="B68" s="185" t="s">
        <v>89</v>
      </c>
      <c r="C68" s="186" t="s">
        <v>90</v>
      </c>
      <c r="D68" s="187"/>
      <c r="E68" s="187"/>
      <c r="F68" s="193" t="s">
        <v>24</v>
      </c>
      <c r="G68" s="194"/>
      <c r="H68" s="194"/>
      <c r="I68" s="194">
        <f>'01 01 Pol'!G41+'01 02 Pol'!G62+'01 04 Pol'!G27+'01 06 Pol'!G50+'01 07 Pol'!G56</f>
        <v>0</v>
      </c>
      <c r="J68" s="191" t="str">
        <f>IF(I80=0,"",I68/I80*100)</f>
        <v/>
      </c>
    </row>
    <row r="69" spans="1:10" ht="36.75" customHeight="1" x14ac:dyDescent="0.2">
      <c r="A69" s="180"/>
      <c r="B69" s="185" t="s">
        <v>91</v>
      </c>
      <c r="C69" s="186" t="s">
        <v>92</v>
      </c>
      <c r="D69" s="187"/>
      <c r="E69" s="187"/>
      <c r="F69" s="193" t="s">
        <v>24</v>
      </c>
      <c r="G69" s="194"/>
      <c r="H69" s="194"/>
      <c r="I69" s="194">
        <f>'01 05 Pol'!G25+'01 09 Pol'!G37</f>
        <v>0</v>
      </c>
      <c r="J69" s="191" t="str">
        <f>IF(I80=0,"",I69/I80*100)</f>
        <v/>
      </c>
    </row>
    <row r="70" spans="1:10" ht="36.75" customHeight="1" x14ac:dyDescent="0.2">
      <c r="A70" s="180"/>
      <c r="B70" s="185" t="s">
        <v>93</v>
      </c>
      <c r="C70" s="186" t="s">
        <v>94</v>
      </c>
      <c r="D70" s="187"/>
      <c r="E70" s="187"/>
      <c r="F70" s="193" t="s">
        <v>24</v>
      </c>
      <c r="G70" s="194"/>
      <c r="H70" s="194"/>
      <c r="I70" s="194">
        <f>'01 03 Pol'!G18+'01 06 Pol'!G55+'01 08 Pol'!G19</f>
        <v>0</v>
      </c>
      <c r="J70" s="191" t="str">
        <f>IF(I80=0,"",I70/I80*100)</f>
        <v/>
      </c>
    </row>
    <row r="71" spans="1:10" ht="36.75" customHeight="1" x14ac:dyDescent="0.2">
      <c r="A71" s="180"/>
      <c r="B71" s="185" t="s">
        <v>95</v>
      </c>
      <c r="C71" s="186" t="s">
        <v>96</v>
      </c>
      <c r="D71" s="187"/>
      <c r="E71" s="187"/>
      <c r="F71" s="193" t="s">
        <v>24</v>
      </c>
      <c r="G71" s="194"/>
      <c r="H71" s="194"/>
      <c r="I71" s="194">
        <f>'01 03 Pol'!G21+'01 04 Pol'!G30+'01 05 Pol'!G27+'01 06 Pol'!G58+'01 08 Pol'!G12</f>
        <v>0</v>
      </c>
      <c r="J71" s="191" t="str">
        <f>IF(I80=0,"",I71/I80*100)</f>
        <v/>
      </c>
    </row>
    <row r="72" spans="1:10" ht="36.75" customHeight="1" x14ac:dyDescent="0.2">
      <c r="A72" s="180"/>
      <c r="B72" s="185" t="s">
        <v>97</v>
      </c>
      <c r="C72" s="186" t="s">
        <v>98</v>
      </c>
      <c r="D72" s="187"/>
      <c r="E72" s="187"/>
      <c r="F72" s="193" t="s">
        <v>24</v>
      </c>
      <c r="G72" s="194"/>
      <c r="H72" s="194"/>
      <c r="I72" s="194">
        <f>'01 01 Pol'!G50+'01 02 Pol'!G73+'01 06 Pol'!G63+'01 07 Pol'!G59+'01 09 Pol'!G40</f>
        <v>0</v>
      </c>
      <c r="J72" s="191" t="str">
        <f>IF(I80=0,"",I72/I80*100)</f>
        <v/>
      </c>
    </row>
    <row r="73" spans="1:10" ht="36.75" customHeight="1" x14ac:dyDescent="0.2">
      <c r="A73" s="180"/>
      <c r="B73" s="185" t="s">
        <v>99</v>
      </c>
      <c r="C73" s="186" t="s">
        <v>78</v>
      </c>
      <c r="D73" s="187"/>
      <c r="E73" s="187"/>
      <c r="F73" s="193" t="s">
        <v>24</v>
      </c>
      <c r="G73" s="194"/>
      <c r="H73" s="194"/>
      <c r="I73" s="194">
        <f>'01 04 Pol'!G19</f>
        <v>0</v>
      </c>
      <c r="J73" s="191" t="str">
        <f>IF(I80=0,"",I73/I80*100)</f>
        <v/>
      </c>
    </row>
    <row r="74" spans="1:10" ht="36.75" customHeight="1" x14ac:dyDescent="0.2">
      <c r="A74" s="180"/>
      <c r="B74" s="185" t="s">
        <v>99</v>
      </c>
      <c r="C74" s="186" t="s">
        <v>100</v>
      </c>
      <c r="D74" s="187"/>
      <c r="E74" s="187"/>
      <c r="F74" s="193" t="s">
        <v>24</v>
      </c>
      <c r="G74" s="194"/>
      <c r="H74" s="194"/>
      <c r="I74" s="194">
        <f>'01 03 Pol'!G26</f>
        <v>0</v>
      </c>
      <c r="J74" s="191" t="str">
        <f>IF(I80=0,"",I74/I80*100)</f>
        <v/>
      </c>
    </row>
    <row r="75" spans="1:10" ht="36.75" customHeight="1" x14ac:dyDescent="0.2">
      <c r="A75" s="180"/>
      <c r="B75" s="185" t="s">
        <v>99</v>
      </c>
      <c r="C75" s="186" t="s">
        <v>82</v>
      </c>
      <c r="D75" s="187"/>
      <c r="E75" s="187"/>
      <c r="F75" s="193" t="s">
        <v>24</v>
      </c>
      <c r="G75" s="194"/>
      <c r="H75" s="194"/>
      <c r="I75" s="194">
        <f>'01 05 Pol'!G22</f>
        <v>0</v>
      </c>
      <c r="J75" s="191" t="str">
        <f>IF(I80=0,"",I75/I80*100)</f>
        <v/>
      </c>
    </row>
    <row r="76" spans="1:10" ht="36.75" customHeight="1" x14ac:dyDescent="0.2">
      <c r="A76" s="180"/>
      <c r="B76" s="185" t="s">
        <v>101</v>
      </c>
      <c r="C76" s="186" t="s">
        <v>100</v>
      </c>
      <c r="D76" s="187"/>
      <c r="E76" s="187"/>
      <c r="F76" s="193" t="s">
        <v>25</v>
      </c>
      <c r="G76" s="194"/>
      <c r="H76" s="194"/>
      <c r="I76" s="194">
        <f>'01 03 Pol'!G29</f>
        <v>0</v>
      </c>
      <c r="J76" s="191" t="str">
        <f>IF(I80=0,"",I76/I80*100)</f>
        <v/>
      </c>
    </row>
    <row r="77" spans="1:10" ht="36.75" customHeight="1" x14ac:dyDescent="0.2">
      <c r="A77" s="180"/>
      <c r="B77" s="185" t="s">
        <v>102</v>
      </c>
      <c r="C77" s="186" t="s">
        <v>103</v>
      </c>
      <c r="D77" s="187"/>
      <c r="E77" s="187"/>
      <c r="F77" s="193" t="s">
        <v>25</v>
      </c>
      <c r="G77" s="194"/>
      <c r="H77" s="194"/>
      <c r="I77" s="194">
        <f>'01 03 Pol'!G31+'01 05 Pol'!G30</f>
        <v>0</v>
      </c>
      <c r="J77" s="191" t="str">
        <f>IF(I80=0,"",I77/I80*100)</f>
        <v/>
      </c>
    </row>
    <row r="78" spans="1:10" ht="36.75" customHeight="1" x14ac:dyDescent="0.2">
      <c r="A78" s="180"/>
      <c r="B78" s="185" t="s">
        <v>104</v>
      </c>
      <c r="C78" s="186" t="s">
        <v>105</v>
      </c>
      <c r="D78" s="187"/>
      <c r="E78" s="187"/>
      <c r="F78" s="193" t="s">
        <v>26</v>
      </c>
      <c r="G78" s="194"/>
      <c r="H78" s="194"/>
      <c r="I78" s="194">
        <f>'01 06 Pol'!G66</f>
        <v>0</v>
      </c>
      <c r="J78" s="191" t="str">
        <f>IF(I80=0,"",I78/I80*100)</f>
        <v/>
      </c>
    </row>
    <row r="79" spans="1:10" ht="36.75" customHeight="1" x14ac:dyDescent="0.2">
      <c r="A79" s="180"/>
      <c r="B79" s="185" t="s">
        <v>106</v>
      </c>
      <c r="C79" s="186" t="s">
        <v>107</v>
      </c>
      <c r="D79" s="187"/>
      <c r="E79" s="187"/>
      <c r="F79" s="193" t="s">
        <v>108</v>
      </c>
      <c r="G79" s="194"/>
      <c r="H79" s="194"/>
      <c r="I79" s="194">
        <f>'01 01 Pol'!G53+'01 02 Pol'!G76+'01 03 Pol'!G34+'01 04 Pol'!G33+'01 05 Pol'!G33+'01 06 Pol'!G69</f>
        <v>0</v>
      </c>
      <c r="J79" s="191" t="str">
        <f>IF(I80=0,"",I79/I80*100)</f>
        <v/>
      </c>
    </row>
    <row r="80" spans="1:10" ht="25.5" customHeight="1" x14ac:dyDescent="0.2">
      <c r="A80" s="181"/>
      <c r="B80" s="188" t="s">
        <v>1</v>
      </c>
      <c r="C80" s="189"/>
      <c r="D80" s="190"/>
      <c r="E80" s="190"/>
      <c r="F80" s="195"/>
      <c r="G80" s="196"/>
      <c r="H80" s="196"/>
      <c r="I80" s="196">
        <f>SUM(I58:I79)</f>
        <v>0</v>
      </c>
      <c r="J80" s="192">
        <f>SUM(J58:J79)</f>
        <v>0</v>
      </c>
    </row>
    <row r="81" spans="6:10" x14ac:dyDescent="0.2">
      <c r="F81" s="133"/>
      <c r="G81" s="133"/>
      <c r="H81" s="133"/>
      <c r="I81" s="133"/>
      <c r="J81" s="134"/>
    </row>
    <row r="82" spans="6:10" x14ac:dyDescent="0.2">
      <c r="F82" s="133"/>
      <c r="G82" s="133"/>
      <c r="H82" s="133"/>
      <c r="I82" s="133"/>
      <c r="J82" s="134"/>
    </row>
    <row r="83" spans="6:10" x14ac:dyDescent="0.2">
      <c r="F83" s="133"/>
      <c r="G83" s="133"/>
      <c r="H83" s="133"/>
      <c r="I83" s="133"/>
      <c r="J83" s="134"/>
    </row>
  </sheetData>
  <sheetProtection algorithmName="SHA-512" hashValue="r6uhHR6Z9MvnVeSdL84Nk2aQILZJpcdKX+e4CpAA561lENslgGJ9jKhLU908kWbx2Box5H5QwKqRGHTgXeGU2Q==" saltValue="DPFjdvMn2Phoq4+4n0KwG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6"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9:E49"/>
    <mergeCell ref="C50:E50"/>
    <mergeCell ref="B51:E51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uL9SuDkcge7pFpRtqg9wpC2Q6iOQpeI9j0N06nNh8FCohGshCQpu1yNvZOTa3yavKvvVewbokXcYE/iVbaNQNA==" saltValue="VlpsRxbn3c/c9EUFGCy4n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697D-58F9-48B5-BA25-B5767AE4E4E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47</v>
      </c>
      <c r="C4" s="205" t="s">
        <v>48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SUMIF(AG9:AG29,"&lt;&gt;NOR",G9:G29)</f>
        <v>0</v>
      </c>
      <c r="H8" s="230"/>
      <c r="I8" s="230">
        <f>SUM(I9:I29)</f>
        <v>0</v>
      </c>
      <c r="J8" s="230"/>
      <c r="K8" s="230">
        <f>SUM(K9:K29)</f>
        <v>0</v>
      </c>
      <c r="L8" s="230"/>
      <c r="M8" s="230">
        <f>SUM(M9:M29)</f>
        <v>0</v>
      </c>
      <c r="N8" s="230"/>
      <c r="O8" s="230">
        <f>SUM(O9:O29)</f>
        <v>0</v>
      </c>
      <c r="P8" s="230"/>
      <c r="Q8" s="230">
        <f>SUM(Q9:Q29)</f>
        <v>584.63</v>
      </c>
      <c r="R8" s="230"/>
      <c r="S8" s="230"/>
      <c r="T8" s="231"/>
      <c r="U8" s="225"/>
      <c r="V8" s="225">
        <f>SUM(V9:V29)</f>
        <v>215.39</v>
      </c>
      <c r="W8" s="225"/>
      <c r="X8" s="225"/>
      <c r="AG8" t="s">
        <v>138</v>
      </c>
    </row>
    <row r="9" spans="1:60" ht="22.5" outlineLevel="1" x14ac:dyDescent="0.2">
      <c r="A9" s="232">
        <v>1</v>
      </c>
      <c r="B9" s="233" t="s">
        <v>139</v>
      </c>
      <c r="C9" s="251" t="s">
        <v>140</v>
      </c>
      <c r="D9" s="234" t="s">
        <v>141</v>
      </c>
      <c r="E9" s="235">
        <v>54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0.13800000000000001</v>
      </c>
      <c r="Q9" s="237">
        <f>ROUND(E9*P9,2)</f>
        <v>7.45</v>
      </c>
      <c r="R9" s="237" t="s">
        <v>142</v>
      </c>
      <c r="S9" s="237" t="s">
        <v>143</v>
      </c>
      <c r="T9" s="238" t="s">
        <v>144</v>
      </c>
      <c r="U9" s="222">
        <v>0.16</v>
      </c>
      <c r="V9" s="222">
        <f>ROUND(E9*U9,2)</f>
        <v>8.64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147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2.5" outlineLevel="1" x14ac:dyDescent="0.2">
      <c r="A11" s="240">
        <v>2</v>
      </c>
      <c r="B11" s="241" t="s">
        <v>149</v>
      </c>
      <c r="C11" s="253" t="s">
        <v>150</v>
      </c>
      <c r="D11" s="242" t="s">
        <v>141</v>
      </c>
      <c r="E11" s="243">
        <v>616</v>
      </c>
      <c r="F11" s="244"/>
      <c r="G11" s="245">
        <f>ROUND(E11*F11,2)</f>
        <v>0</v>
      </c>
      <c r="H11" s="244"/>
      <c r="I11" s="245">
        <f>ROUND(E11*H11,2)</f>
        <v>0</v>
      </c>
      <c r="J11" s="244"/>
      <c r="K11" s="245">
        <f>ROUND(E11*J11,2)</f>
        <v>0</v>
      </c>
      <c r="L11" s="245">
        <v>21</v>
      </c>
      <c r="M11" s="245">
        <f>G11*(1+L11/100)</f>
        <v>0</v>
      </c>
      <c r="N11" s="245">
        <v>0</v>
      </c>
      <c r="O11" s="245">
        <f>ROUND(E11*N11,2)</f>
        <v>0</v>
      </c>
      <c r="P11" s="245">
        <v>0.77</v>
      </c>
      <c r="Q11" s="245">
        <f>ROUND(E11*P11,2)</f>
        <v>474.32</v>
      </c>
      <c r="R11" s="245" t="s">
        <v>142</v>
      </c>
      <c r="S11" s="245" t="s">
        <v>143</v>
      </c>
      <c r="T11" s="246" t="s">
        <v>144</v>
      </c>
      <c r="U11" s="222">
        <v>0.13100000000000001</v>
      </c>
      <c r="V11" s="222">
        <f>ROUND(E11*U11,2)</f>
        <v>80.7</v>
      </c>
      <c r="W11" s="222"/>
      <c r="X11" s="222" t="s">
        <v>145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146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33.75" outlineLevel="1" x14ac:dyDescent="0.2">
      <c r="A12" s="232">
        <v>3</v>
      </c>
      <c r="B12" s="233" t="s">
        <v>151</v>
      </c>
      <c r="C12" s="251" t="s">
        <v>152</v>
      </c>
      <c r="D12" s="234" t="s">
        <v>141</v>
      </c>
      <c r="E12" s="235">
        <v>616</v>
      </c>
      <c r="F12" s="236"/>
      <c r="G12" s="237">
        <f>ROUND(E12*F12,2)</f>
        <v>0</v>
      </c>
      <c r="H12" s="236"/>
      <c r="I12" s="237">
        <f>ROUND(E12*H12,2)</f>
        <v>0</v>
      </c>
      <c r="J12" s="236"/>
      <c r="K12" s="237">
        <f>ROUND(E12*J12,2)</f>
        <v>0</v>
      </c>
      <c r="L12" s="237">
        <v>21</v>
      </c>
      <c r="M12" s="237">
        <f>G12*(1+L12/100)</f>
        <v>0</v>
      </c>
      <c r="N12" s="237">
        <v>0</v>
      </c>
      <c r="O12" s="237">
        <f>ROUND(E12*N12,2)</f>
        <v>0</v>
      </c>
      <c r="P12" s="237">
        <v>0.11</v>
      </c>
      <c r="Q12" s="237">
        <f>ROUND(E12*P12,2)</f>
        <v>67.760000000000005</v>
      </c>
      <c r="R12" s="237" t="s">
        <v>142</v>
      </c>
      <c r="S12" s="237" t="s">
        <v>143</v>
      </c>
      <c r="T12" s="238" t="s">
        <v>144</v>
      </c>
      <c r="U12" s="222">
        <v>3.1099999999999999E-2</v>
      </c>
      <c r="V12" s="222">
        <f>ROUND(E12*U12,2)</f>
        <v>19.16</v>
      </c>
      <c r="W12" s="222"/>
      <c r="X12" s="222" t="s">
        <v>145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146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22.5" outlineLevel="1" x14ac:dyDescent="0.2">
      <c r="A13" s="220"/>
      <c r="B13" s="221"/>
      <c r="C13" s="252" t="s">
        <v>153</v>
      </c>
      <c r="D13" s="239"/>
      <c r="E13" s="239"/>
      <c r="F13" s="239"/>
      <c r="G13" s="239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148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47" t="str">
        <f>C13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32">
        <v>4</v>
      </c>
      <c r="B14" s="233" t="s">
        <v>154</v>
      </c>
      <c r="C14" s="251" t="s">
        <v>155</v>
      </c>
      <c r="D14" s="234" t="s">
        <v>156</v>
      </c>
      <c r="E14" s="235">
        <v>130</v>
      </c>
      <c r="F14" s="236"/>
      <c r="G14" s="237">
        <f>ROUND(E14*F14,2)</f>
        <v>0</v>
      </c>
      <c r="H14" s="236"/>
      <c r="I14" s="237">
        <f>ROUND(E14*H14,2)</f>
        <v>0</v>
      </c>
      <c r="J14" s="236"/>
      <c r="K14" s="237">
        <f>ROUND(E14*J14,2)</f>
        <v>0</v>
      </c>
      <c r="L14" s="237">
        <v>21</v>
      </c>
      <c r="M14" s="237">
        <f>G14*(1+L14/100)</f>
        <v>0</v>
      </c>
      <c r="N14" s="237">
        <v>0</v>
      </c>
      <c r="O14" s="237">
        <f>ROUND(E14*N14,2)</f>
        <v>0</v>
      </c>
      <c r="P14" s="237">
        <v>0.27</v>
      </c>
      <c r="Q14" s="237">
        <f>ROUND(E14*P14,2)</f>
        <v>35.1</v>
      </c>
      <c r="R14" s="237" t="s">
        <v>142</v>
      </c>
      <c r="S14" s="237" t="s">
        <v>143</v>
      </c>
      <c r="T14" s="238" t="s">
        <v>144</v>
      </c>
      <c r="U14" s="222">
        <v>0.123</v>
      </c>
      <c r="V14" s="222">
        <f>ROUND(E14*U14,2)</f>
        <v>15.99</v>
      </c>
      <c r="W14" s="222"/>
      <c r="X14" s="222" t="s">
        <v>145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146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2" t="s">
        <v>157</v>
      </c>
      <c r="D15" s="239"/>
      <c r="E15" s="239"/>
      <c r="F15" s="239"/>
      <c r="G15" s="239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148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47" t="str">
        <f>C15</f>
        <v>s vybouráním lože, s přemístěním hmot na skládku na vzdálenost do 3 m nebo naložením na dopravní prostředek</v>
      </c>
      <c r="BB15" s="213"/>
      <c r="BC15" s="213"/>
      <c r="BD15" s="213"/>
      <c r="BE15" s="213"/>
      <c r="BF15" s="213"/>
      <c r="BG15" s="213"/>
      <c r="BH15" s="213"/>
    </row>
    <row r="16" spans="1:60" ht="22.5" outlineLevel="1" x14ac:dyDescent="0.2">
      <c r="A16" s="232">
        <v>5</v>
      </c>
      <c r="B16" s="233" t="s">
        <v>158</v>
      </c>
      <c r="C16" s="251" t="s">
        <v>159</v>
      </c>
      <c r="D16" s="234" t="s">
        <v>160</v>
      </c>
      <c r="E16" s="235">
        <v>2.625</v>
      </c>
      <c r="F16" s="236"/>
      <c r="G16" s="237">
        <f>ROUND(E16*F16,2)</f>
        <v>0</v>
      </c>
      <c r="H16" s="236"/>
      <c r="I16" s="237">
        <f>ROUND(E16*H16,2)</f>
        <v>0</v>
      </c>
      <c r="J16" s="236"/>
      <c r="K16" s="237">
        <f>ROUND(E16*J16,2)</f>
        <v>0</v>
      </c>
      <c r="L16" s="237">
        <v>21</v>
      </c>
      <c r="M16" s="237">
        <f>G16*(1+L16/100)</f>
        <v>0</v>
      </c>
      <c r="N16" s="237">
        <v>0</v>
      </c>
      <c r="O16" s="237">
        <f>ROUND(E16*N16,2)</f>
        <v>0</v>
      </c>
      <c r="P16" s="237">
        <v>0</v>
      </c>
      <c r="Q16" s="237">
        <f>ROUND(E16*P16,2)</f>
        <v>0</v>
      </c>
      <c r="R16" s="237" t="s">
        <v>161</v>
      </c>
      <c r="S16" s="237" t="s">
        <v>143</v>
      </c>
      <c r="T16" s="238" t="s">
        <v>144</v>
      </c>
      <c r="U16" s="222">
        <v>16.54</v>
      </c>
      <c r="V16" s="222">
        <f>ROUND(E16*U16,2)</f>
        <v>43.42</v>
      </c>
      <c r="W16" s="222"/>
      <c r="X16" s="222" t="s">
        <v>145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146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22.5" outlineLevel="1" x14ac:dyDescent="0.2">
      <c r="A17" s="220"/>
      <c r="B17" s="221"/>
      <c r="C17" s="252" t="s">
        <v>162</v>
      </c>
      <c r="D17" s="239"/>
      <c r="E17" s="239"/>
      <c r="F17" s="239"/>
      <c r="G17" s="239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148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47" t="str">
        <f>C17</f>
        <v>korytech vodotečí, melioračních kanálech s přemístěním suti na hromady na vzdálenost do 20 m nebo s naložením na dopravní prostředek,</v>
      </c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4" t="s">
        <v>163</v>
      </c>
      <c r="D18" s="223"/>
      <c r="E18" s="224">
        <v>2.63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164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32">
        <v>6</v>
      </c>
      <c r="B19" s="233" t="s">
        <v>165</v>
      </c>
      <c r="C19" s="251" t="s">
        <v>166</v>
      </c>
      <c r="D19" s="234" t="s">
        <v>160</v>
      </c>
      <c r="E19" s="235">
        <v>86.85</v>
      </c>
      <c r="F19" s="236"/>
      <c r="G19" s="237">
        <f>ROUND(E19*F19,2)</f>
        <v>0</v>
      </c>
      <c r="H19" s="236"/>
      <c r="I19" s="237">
        <f>ROUND(E19*H19,2)</f>
        <v>0</v>
      </c>
      <c r="J19" s="236"/>
      <c r="K19" s="237">
        <f>ROUND(E19*J19,2)</f>
        <v>0</v>
      </c>
      <c r="L19" s="237">
        <v>21</v>
      </c>
      <c r="M19" s="237">
        <f>G19*(1+L19/100)</f>
        <v>0</v>
      </c>
      <c r="N19" s="237">
        <v>0</v>
      </c>
      <c r="O19" s="237">
        <f>ROUND(E19*N19,2)</f>
        <v>0</v>
      </c>
      <c r="P19" s="237">
        <v>0</v>
      </c>
      <c r="Q19" s="237">
        <f>ROUND(E19*P19,2)</f>
        <v>0</v>
      </c>
      <c r="R19" s="237" t="s">
        <v>161</v>
      </c>
      <c r="S19" s="237" t="s">
        <v>143</v>
      </c>
      <c r="T19" s="238" t="s">
        <v>144</v>
      </c>
      <c r="U19" s="222">
        <v>0.42199999999999999</v>
      </c>
      <c r="V19" s="222">
        <f>ROUND(E19*U19,2)</f>
        <v>36.65</v>
      </c>
      <c r="W19" s="222"/>
      <c r="X19" s="222" t="s">
        <v>145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146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2" t="s">
        <v>167</v>
      </c>
      <c r="D20" s="239"/>
      <c r="E20" s="239"/>
      <c r="F20" s="239"/>
      <c r="G20" s="239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148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47" t="str">
        <f>C20</f>
        <v>s přemístěním výkopku v příčných profilech na vzdálenost do 15 m nebo s naložením na dopravní prostředek.</v>
      </c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4" t="s">
        <v>168</v>
      </c>
      <c r="D21" s="223"/>
      <c r="E21" s="224">
        <v>86.85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164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32">
        <v>7</v>
      </c>
      <c r="B22" s="233" t="s">
        <v>169</v>
      </c>
      <c r="C22" s="251" t="s">
        <v>170</v>
      </c>
      <c r="D22" s="234" t="s">
        <v>160</v>
      </c>
      <c r="E22" s="235">
        <v>86.85</v>
      </c>
      <c r="F22" s="236"/>
      <c r="G22" s="237">
        <f>ROUND(E22*F22,2)</f>
        <v>0</v>
      </c>
      <c r="H22" s="236"/>
      <c r="I22" s="237">
        <f>ROUND(E22*H22,2)</f>
        <v>0</v>
      </c>
      <c r="J22" s="236"/>
      <c r="K22" s="237">
        <f>ROUND(E22*J22,2)</f>
        <v>0</v>
      </c>
      <c r="L22" s="237">
        <v>21</v>
      </c>
      <c r="M22" s="237">
        <f>G22*(1+L22/100)</f>
        <v>0</v>
      </c>
      <c r="N22" s="237">
        <v>0</v>
      </c>
      <c r="O22" s="237">
        <f>ROUND(E22*N22,2)</f>
        <v>0</v>
      </c>
      <c r="P22" s="237">
        <v>0</v>
      </c>
      <c r="Q22" s="237">
        <f>ROUND(E22*P22,2)</f>
        <v>0</v>
      </c>
      <c r="R22" s="237" t="s">
        <v>161</v>
      </c>
      <c r="S22" s="237" t="s">
        <v>143</v>
      </c>
      <c r="T22" s="238" t="s">
        <v>144</v>
      </c>
      <c r="U22" s="222">
        <v>8.7999999999999995E-2</v>
      </c>
      <c r="V22" s="222">
        <f>ROUND(E22*U22,2)</f>
        <v>7.64</v>
      </c>
      <c r="W22" s="222"/>
      <c r="X22" s="222" t="s">
        <v>145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146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2" t="s">
        <v>167</v>
      </c>
      <c r="D23" s="239"/>
      <c r="E23" s="239"/>
      <c r="F23" s="239"/>
      <c r="G23" s="239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148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47" t="str">
        <f>C23</f>
        <v>s přemístěním výkopku v příčných profilech na vzdálenost do 15 m nebo s naložením na dopravní prostředek.</v>
      </c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4" t="s">
        <v>171</v>
      </c>
      <c r="D24" s="223"/>
      <c r="E24" s="224">
        <v>86.85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164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32">
        <v>8</v>
      </c>
      <c r="B25" s="233" t="s">
        <v>172</v>
      </c>
      <c r="C25" s="251" t="s">
        <v>173</v>
      </c>
      <c r="D25" s="234" t="s">
        <v>160</v>
      </c>
      <c r="E25" s="235">
        <v>289.77999999999997</v>
      </c>
      <c r="F25" s="236"/>
      <c r="G25" s="237">
        <f>ROUND(E25*F25,2)</f>
        <v>0</v>
      </c>
      <c r="H25" s="236"/>
      <c r="I25" s="237">
        <f>ROUND(E25*H25,2)</f>
        <v>0</v>
      </c>
      <c r="J25" s="236"/>
      <c r="K25" s="237">
        <f>ROUND(E25*J25,2)</f>
        <v>0</v>
      </c>
      <c r="L25" s="237">
        <v>21</v>
      </c>
      <c r="M25" s="237">
        <f>G25*(1+L25/100)</f>
        <v>0</v>
      </c>
      <c r="N25" s="237">
        <v>0</v>
      </c>
      <c r="O25" s="237">
        <f>ROUND(E25*N25,2)</f>
        <v>0</v>
      </c>
      <c r="P25" s="237">
        <v>0</v>
      </c>
      <c r="Q25" s="237">
        <f>ROUND(E25*P25,2)</f>
        <v>0</v>
      </c>
      <c r="R25" s="237" t="s">
        <v>161</v>
      </c>
      <c r="S25" s="237" t="s">
        <v>143</v>
      </c>
      <c r="T25" s="238" t="s">
        <v>144</v>
      </c>
      <c r="U25" s="222">
        <v>1.0999999999999999E-2</v>
      </c>
      <c r="V25" s="222">
        <f>ROUND(E25*U25,2)</f>
        <v>3.19</v>
      </c>
      <c r="W25" s="222"/>
      <c r="X25" s="222" t="s">
        <v>145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146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2" t="s">
        <v>174</v>
      </c>
      <c r="D26" s="239"/>
      <c r="E26" s="239"/>
      <c r="F26" s="239"/>
      <c r="G26" s="239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148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4" t="s">
        <v>175</v>
      </c>
      <c r="D27" s="223"/>
      <c r="E27" s="224">
        <v>289.77999999999997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164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2">
        <v>9</v>
      </c>
      <c r="B28" s="233" t="s">
        <v>176</v>
      </c>
      <c r="C28" s="251" t="s">
        <v>177</v>
      </c>
      <c r="D28" s="234" t="s">
        <v>178</v>
      </c>
      <c r="E28" s="235">
        <v>550.58199999999999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0</v>
      </c>
      <c r="O28" s="237">
        <f>ROUND(E28*N28,2)</f>
        <v>0</v>
      </c>
      <c r="P28" s="237">
        <v>0</v>
      </c>
      <c r="Q28" s="237">
        <f>ROUND(E28*P28,2)</f>
        <v>0</v>
      </c>
      <c r="R28" s="237" t="s">
        <v>161</v>
      </c>
      <c r="S28" s="237" t="s">
        <v>143</v>
      </c>
      <c r="T28" s="238" t="s">
        <v>144</v>
      </c>
      <c r="U28" s="222">
        <v>0</v>
      </c>
      <c r="V28" s="222">
        <f>ROUND(E28*U28,2)</f>
        <v>0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4" t="s">
        <v>179</v>
      </c>
      <c r="D29" s="223"/>
      <c r="E29" s="224">
        <v>550.58000000000004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164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x14ac:dyDescent="0.2">
      <c r="A30" s="226" t="s">
        <v>137</v>
      </c>
      <c r="B30" s="227" t="s">
        <v>77</v>
      </c>
      <c r="C30" s="250" t="s">
        <v>78</v>
      </c>
      <c r="D30" s="228"/>
      <c r="E30" s="229"/>
      <c r="F30" s="230"/>
      <c r="G30" s="230">
        <f>SUMIF(AG31:AG37,"&lt;&gt;NOR",G31:G37)</f>
        <v>0</v>
      </c>
      <c r="H30" s="230"/>
      <c r="I30" s="230">
        <f>SUM(I31:I37)</f>
        <v>0</v>
      </c>
      <c r="J30" s="230"/>
      <c r="K30" s="230">
        <f>SUM(K31:K37)</f>
        <v>0</v>
      </c>
      <c r="L30" s="230"/>
      <c r="M30" s="230">
        <f>SUM(M31:M37)</f>
        <v>0</v>
      </c>
      <c r="N30" s="230"/>
      <c r="O30" s="230">
        <f>SUM(O31:O37)</f>
        <v>755.96999999999991</v>
      </c>
      <c r="P30" s="230"/>
      <c r="Q30" s="230">
        <f>SUM(Q31:Q37)</f>
        <v>0</v>
      </c>
      <c r="R30" s="230"/>
      <c r="S30" s="230"/>
      <c r="T30" s="231"/>
      <c r="U30" s="225"/>
      <c r="V30" s="225">
        <f>SUM(V31:V37)</f>
        <v>77.819999999999993</v>
      </c>
      <c r="W30" s="225"/>
      <c r="X30" s="225"/>
      <c r="AG30" t="s">
        <v>138</v>
      </c>
    </row>
    <row r="31" spans="1:60" ht="22.5" outlineLevel="1" x14ac:dyDescent="0.2">
      <c r="A31" s="240">
        <v>10</v>
      </c>
      <c r="B31" s="241" t="s">
        <v>180</v>
      </c>
      <c r="C31" s="253" t="s">
        <v>181</v>
      </c>
      <c r="D31" s="242" t="s">
        <v>141</v>
      </c>
      <c r="E31" s="243">
        <v>616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21</v>
      </c>
      <c r="M31" s="245">
        <f>G31*(1+L31/100)</f>
        <v>0</v>
      </c>
      <c r="N31" s="245">
        <v>0.378</v>
      </c>
      <c r="O31" s="245">
        <f>ROUND(E31*N31,2)</f>
        <v>232.85</v>
      </c>
      <c r="P31" s="245">
        <v>0</v>
      </c>
      <c r="Q31" s="245">
        <f>ROUND(E31*P31,2)</f>
        <v>0</v>
      </c>
      <c r="R31" s="245" t="s">
        <v>142</v>
      </c>
      <c r="S31" s="245" t="s">
        <v>143</v>
      </c>
      <c r="T31" s="246" t="s">
        <v>144</v>
      </c>
      <c r="U31" s="222">
        <v>2.5999999999999999E-2</v>
      </c>
      <c r="V31" s="222">
        <f>ROUND(E31*U31,2)</f>
        <v>16.02</v>
      </c>
      <c r="W31" s="222"/>
      <c r="X31" s="222" t="s">
        <v>145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146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2.5" outlineLevel="1" x14ac:dyDescent="0.2">
      <c r="A32" s="240">
        <v>11</v>
      </c>
      <c r="B32" s="241" t="s">
        <v>182</v>
      </c>
      <c r="C32" s="253" t="s">
        <v>183</v>
      </c>
      <c r="D32" s="242" t="s">
        <v>141</v>
      </c>
      <c r="E32" s="243">
        <v>649.15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21</v>
      </c>
      <c r="M32" s="245">
        <f>G32*(1+L32/100)</f>
        <v>0</v>
      </c>
      <c r="N32" s="245">
        <v>0.55125000000000002</v>
      </c>
      <c r="O32" s="245">
        <f>ROUND(E32*N32,2)</f>
        <v>357.84</v>
      </c>
      <c r="P32" s="245">
        <v>0</v>
      </c>
      <c r="Q32" s="245">
        <f>ROUND(E32*P32,2)</f>
        <v>0</v>
      </c>
      <c r="R32" s="245" t="s">
        <v>142</v>
      </c>
      <c r="S32" s="245" t="s">
        <v>143</v>
      </c>
      <c r="T32" s="246" t="s">
        <v>144</v>
      </c>
      <c r="U32" s="222">
        <v>2.7E-2</v>
      </c>
      <c r="V32" s="222">
        <f>ROUND(E32*U32,2)</f>
        <v>17.53</v>
      </c>
      <c r="W32" s="222"/>
      <c r="X32" s="222" t="s">
        <v>145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146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22.5" outlineLevel="1" x14ac:dyDescent="0.2">
      <c r="A33" s="232">
        <v>12</v>
      </c>
      <c r="B33" s="233" t="s">
        <v>184</v>
      </c>
      <c r="C33" s="251" t="s">
        <v>185</v>
      </c>
      <c r="D33" s="234" t="s">
        <v>141</v>
      </c>
      <c r="E33" s="235">
        <v>616</v>
      </c>
      <c r="F33" s="236"/>
      <c r="G33" s="237">
        <f>ROUND(E33*F33,2)</f>
        <v>0</v>
      </c>
      <c r="H33" s="236"/>
      <c r="I33" s="237">
        <f>ROUND(E33*H33,2)</f>
        <v>0</v>
      </c>
      <c r="J33" s="236"/>
      <c r="K33" s="237">
        <f>ROUND(E33*J33,2)</f>
        <v>0</v>
      </c>
      <c r="L33" s="237">
        <v>21</v>
      </c>
      <c r="M33" s="237">
        <f>G33*(1+L33/100)</f>
        <v>0</v>
      </c>
      <c r="N33" s="237">
        <v>0.15826000000000001</v>
      </c>
      <c r="O33" s="237">
        <f>ROUND(E33*N33,2)</f>
        <v>97.49</v>
      </c>
      <c r="P33" s="237">
        <v>0</v>
      </c>
      <c r="Q33" s="237">
        <f>ROUND(E33*P33,2)</f>
        <v>0</v>
      </c>
      <c r="R33" s="237" t="s">
        <v>142</v>
      </c>
      <c r="S33" s="237" t="s">
        <v>143</v>
      </c>
      <c r="T33" s="238" t="s">
        <v>144</v>
      </c>
      <c r="U33" s="222">
        <v>2.4E-2</v>
      </c>
      <c r="V33" s="222">
        <f>ROUND(E33*U33,2)</f>
        <v>14.78</v>
      </c>
      <c r="W33" s="222"/>
      <c r="X33" s="222" t="s">
        <v>145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146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52" t="s">
        <v>186</v>
      </c>
      <c r="D34" s="239"/>
      <c r="E34" s="239"/>
      <c r="F34" s="239"/>
      <c r="G34" s="239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148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22.5" outlineLevel="1" x14ac:dyDescent="0.2">
      <c r="A35" s="240">
        <v>13</v>
      </c>
      <c r="B35" s="241" t="s">
        <v>187</v>
      </c>
      <c r="C35" s="253" t="s">
        <v>188</v>
      </c>
      <c r="D35" s="242" t="s">
        <v>141</v>
      </c>
      <c r="E35" s="243">
        <v>616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21</v>
      </c>
      <c r="M35" s="245">
        <f>G35*(1+L35/100)</f>
        <v>0</v>
      </c>
      <c r="N35" s="245">
        <v>0.10373</v>
      </c>
      <c r="O35" s="245">
        <f>ROUND(E35*N35,2)</f>
        <v>63.9</v>
      </c>
      <c r="P35" s="245">
        <v>0</v>
      </c>
      <c r="Q35" s="245">
        <f>ROUND(E35*P35,2)</f>
        <v>0</v>
      </c>
      <c r="R35" s="245" t="s">
        <v>142</v>
      </c>
      <c r="S35" s="245" t="s">
        <v>143</v>
      </c>
      <c r="T35" s="246" t="s">
        <v>144</v>
      </c>
      <c r="U35" s="222">
        <v>1.4999999999999999E-2</v>
      </c>
      <c r="V35" s="222">
        <f>ROUND(E35*U35,2)</f>
        <v>9.24</v>
      </c>
      <c r="W35" s="222"/>
      <c r="X35" s="222" t="s">
        <v>145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146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22.5" outlineLevel="1" x14ac:dyDescent="0.2">
      <c r="A36" s="232">
        <v>14</v>
      </c>
      <c r="B36" s="233" t="s">
        <v>189</v>
      </c>
      <c r="C36" s="251" t="s">
        <v>190</v>
      </c>
      <c r="D36" s="234" t="s">
        <v>141</v>
      </c>
      <c r="E36" s="235">
        <v>54</v>
      </c>
      <c r="F36" s="236"/>
      <c r="G36" s="237">
        <f>ROUND(E36*F36,2)</f>
        <v>0</v>
      </c>
      <c r="H36" s="236"/>
      <c r="I36" s="237">
        <f>ROUND(E36*H36,2)</f>
        <v>0</v>
      </c>
      <c r="J36" s="236"/>
      <c r="K36" s="237">
        <f>ROUND(E36*J36,2)</f>
        <v>0</v>
      </c>
      <c r="L36" s="237">
        <v>21</v>
      </c>
      <c r="M36" s="237">
        <f>G36*(1+L36/100)</f>
        <v>0</v>
      </c>
      <c r="N36" s="237">
        <v>7.1999999999999995E-2</v>
      </c>
      <c r="O36" s="237">
        <f>ROUND(E36*N36,2)</f>
        <v>3.89</v>
      </c>
      <c r="P36" s="237">
        <v>0</v>
      </c>
      <c r="Q36" s="237">
        <f>ROUND(E36*P36,2)</f>
        <v>0</v>
      </c>
      <c r="R36" s="237" t="s">
        <v>142</v>
      </c>
      <c r="S36" s="237" t="s">
        <v>143</v>
      </c>
      <c r="T36" s="238" t="s">
        <v>144</v>
      </c>
      <c r="U36" s="222">
        <v>0.375</v>
      </c>
      <c r="V36" s="222">
        <f>ROUND(E36*U36,2)</f>
        <v>20.25</v>
      </c>
      <c r="W36" s="222"/>
      <c r="X36" s="222" t="s">
        <v>145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146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22.5" outlineLevel="1" x14ac:dyDescent="0.2">
      <c r="A37" s="220"/>
      <c r="B37" s="221"/>
      <c r="C37" s="252" t="s">
        <v>191</v>
      </c>
      <c r="D37" s="239"/>
      <c r="E37" s="239"/>
      <c r="F37" s="239"/>
      <c r="G37" s="239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148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47" t="str">
        <f>C37</f>
        <v>komunikací pro pěší do velikosti dlaždic 0,25 m2 s provedením lože do tl. 30 mm, s vyplněním spár a se smetením přebytečného materiálu na vzdálenost do 3 m</v>
      </c>
      <c r="BB37" s="213"/>
      <c r="BC37" s="213"/>
      <c r="BD37" s="213"/>
      <c r="BE37" s="213"/>
      <c r="BF37" s="213"/>
      <c r="BG37" s="213"/>
      <c r="BH37" s="213"/>
    </row>
    <row r="38" spans="1:60" x14ac:dyDescent="0.2">
      <c r="A38" s="226" t="s">
        <v>137</v>
      </c>
      <c r="B38" s="227" t="s">
        <v>85</v>
      </c>
      <c r="C38" s="250" t="s">
        <v>86</v>
      </c>
      <c r="D38" s="228"/>
      <c r="E38" s="229"/>
      <c r="F38" s="230"/>
      <c r="G38" s="230">
        <f>SUMIF(AG39:AG40,"&lt;&gt;NOR",G39:G40)</f>
        <v>0</v>
      </c>
      <c r="H38" s="230"/>
      <c r="I38" s="230">
        <f>SUM(I39:I40)</f>
        <v>0</v>
      </c>
      <c r="J38" s="230"/>
      <c r="K38" s="230">
        <f>SUM(K39:K40)</f>
        <v>0</v>
      </c>
      <c r="L38" s="230"/>
      <c r="M38" s="230">
        <f>SUM(M39:M40)</f>
        <v>0</v>
      </c>
      <c r="N38" s="230"/>
      <c r="O38" s="230">
        <f>SUM(O39:O40)</f>
        <v>0.87</v>
      </c>
      <c r="P38" s="230"/>
      <c r="Q38" s="230">
        <f>SUM(Q39:Q40)</f>
        <v>0</v>
      </c>
      <c r="R38" s="230"/>
      <c r="S38" s="230"/>
      <c r="T38" s="231"/>
      <c r="U38" s="225"/>
      <c r="V38" s="225">
        <f>SUM(V39:V40)</f>
        <v>7.68</v>
      </c>
      <c r="W38" s="225"/>
      <c r="X38" s="225"/>
      <c r="AG38" t="s">
        <v>138</v>
      </c>
    </row>
    <row r="39" spans="1:60" outlineLevel="1" x14ac:dyDescent="0.2">
      <c r="A39" s="232">
        <v>15</v>
      </c>
      <c r="B39" s="233" t="s">
        <v>192</v>
      </c>
      <c r="C39" s="251" t="s">
        <v>193</v>
      </c>
      <c r="D39" s="234" t="s">
        <v>194</v>
      </c>
      <c r="E39" s="235">
        <v>2</v>
      </c>
      <c r="F39" s="236"/>
      <c r="G39" s="237">
        <f>ROUND(E39*F39,2)</f>
        <v>0</v>
      </c>
      <c r="H39" s="236"/>
      <c r="I39" s="237">
        <f>ROUND(E39*H39,2)</f>
        <v>0</v>
      </c>
      <c r="J39" s="236"/>
      <c r="K39" s="237">
        <f>ROUND(E39*J39,2)</f>
        <v>0</v>
      </c>
      <c r="L39" s="237">
        <v>21</v>
      </c>
      <c r="M39" s="237">
        <f>G39*(1+L39/100)</f>
        <v>0</v>
      </c>
      <c r="N39" s="237">
        <v>0.43381999999999998</v>
      </c>
      <c r="O39" s="237">
        <f>ROUND(E39*N39,2)</f>
        <v>0.87</v>
      </c>
      <c r="P39" s="237">
        <v>0</v>
      </c>
      <c r="Q39" s="237">
        <f>ROUND(E39*P39,2)</f>
        <v>0</v>
      </c>
      <c r="R39" s="237" t="s">
        <v>142</v>
      </c>
      <c r="S39" s="237" t="s">
        <v>143</v>
      </c>
      <c r="T39" s="238" t="s">
        <v>144</v>
      </c>
      <c r="U39" s="222">
        <v>3.839</v>
      </c>
      <c r="V39" s="222">
        <f>ROUND(E39*U39,2)</f>
        <v>7.68</v>
      </c>
      <c r="W39" s="222"/>
      <c r="X39" s="222" t="s">
        <v>145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146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33.75" outlineLevel="1" x14ac:dyDescent="0.2">
      <c r="A40" s="220"/>
      <c r="B40" s="221"/>
      <c r="C40" s="252" t="s">
        <v>195</v>
      </c>
      <c r="D40" s="239"/>
      <c r="E40" s="239"/>
      <c r="F40" s="239"/>
      <c r="G40" s="239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3"/>
      <c r="Z40" s="213"/>
      <c r="AA40" s="213"/>
      <c r="AB40" s="213"/>
      <c r="AC40" s="213"/>
      <c r="AD40" s="213"/>
      <c r="AE40" s="213"/>
      <c r="AF40" s="213"/>
      <c r="AG40" s="213" t="s">
        <v>148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47" t="str">
        <f>C40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40" s="213"/>
      <c r="BC40" s="213"/>
      <c r="BD40" s="213"/>
      <c r="BE40" s="213"/>
      <c r="BF40" s="213"/>
      <c r="BG40" s="213"/>
      <c r="BH40" s="213"/>
    </row>
    <row r="41" spans="1:60" x14ac:dyDescent="0.2">
      <c r="A41" s="226" t="s">
        <v>137</v>
      </c>
      <c r="B41" s="227" t="s">
        <v>89</v>
      </c>
      <c r="C41" s="250" t="s">
        <v>90</v>
      </c>
      <c r="D41" s="228"/>
      <c r="E41" s="229"/>
      <c r="F41" s="230"/>
      <c r="G41" s="230">
        <f>SUMIF(AG42:AG49,"&lt;&gt;NOR",G42:G49)</f>
        <v>0</v>
      </c>
      <c r="H41" s="230"/>
      <c r="I41" s="230">
        <f>SUM(I42:I49)</f>
        <v>0</v>
      </c>
      <c r="J41" s="230"/>
      <c r="K41" s="230">
        <f>SUM(K42:K49)</f>
        <v>0</v>
      </c>
      <c r="L41" s="230"/>
      <c r="M41" s="230">
        <f>SUM(M42:M49)</f>
        <v>0</v>
      </c>
      <c r="N41" s="230"/>
      <c r="O41" s="230">
        <f>SUM(O42:O49)</f>
        <v>35.129999999999995</v>
      </c>
      <c r="P41" s="230"/>
      <c r="Q41" s="230">
        <f>SUM(Q42:Q49)</f>
        <v>0</v>
      </c>
      <c r="R41" s="230"/>
      <c r="S41" s="230"/>
      <c r="T41" s="231"/>
      <c r="U41" s="225"/>
      <c r="V41" s="225">
        <f>SUM(V42:V49)</f>
        <v>39.199999999999996</v>
      </c>
      <c r="W41" s="225"/>
      <c r="X41" s="225"/>
      <c r="AG41" t="s">
        <v>138</v>
      </c>
    </row>
    <row r="42" spans="1:60" ht="45" outlineLevel="1" x14ac:dyDescent="0.2">
      <c r="A42" s="232">
        <v>16</v>
      </c>
      <c r="B42" s="233" t="s">
        <v>196</v>
      </c>
      <c r="C42" s="251" t="s">
        <v>197</v>
      </c>
      <c r="D42" s="234" t="s">
        <v>156</v>
      </c>
      <c r="E42" s="235">
        <v>130</v>
      </c>
      <c r="F42" s="236"/>
      <c r="G42" s="237">
        <f>ROUND(E42*F42,2)</f>
        <v>0</v>
      </c>
      <c r="H42" s="236"/>
      <c r="I42" s="237">
        <f>ROUND(E42*H42,2)</f>
        <v>0</v>
      </c>
      <c r="J42" s="236"/>
      <c r="K42" s="237">
        <f>ROUND(E42*J42,2)</f>
        <v>0</v>
      </c>
      <c r="L42" s="237">
        <v>21</v>
      </c>
      <c r="M42" s="237">
        <f>G42*(1+L42/100)</f>
        <v>0</v>
      </c>
      <c r="N42" s="237">
        <v>0.26980999999999999</v>
      </c>
      <c r="O42" s="237">
        <f>ROUND(E42*N42,2)</f>
        <v>35.08</v>
      </c>
      <c r="P42" s="237">
        <v>0</v>
      </c>
      <c r="Q42" s="237">
        <f>ROUND(E42*P42,2)</f>
        <v>0</v>
      </c>
      <c r="R42" s="237" t="s">
        <v>142</v>
      </c>
      <c r="S42" s="237" t="s">
        <v>143</v>
      </c>
      <c r="T42" s="238" t="s">
        <v>144</v>
      </c>
      <c r="U42" s="222">
        <v>0.27200000000000002</v>
      </c>
      <c r="V42" s="222">
        <f>ROUND(E42*U42,2)</f>
        <v>35.36</v>
      </c>
      <c r="W42" s="222"/>
      <c r="X42" s="222" t="s">
        <v>145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146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52" t="s">
        <v>198</v>
      </c>
      <c r="D43" s="239"/>
      <c r="E43" s="239"/>
      <c r="F43" s="239"/>
      <c r="G43" s="239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3"/>
      <c r="Z43" s="213"/>
      <c r="AA43" s="213"/>
      <c r="AB43" s="213"/>
      <c r="AC43" s="213"/>
      <c r="AD43" s="213"/>
      <c r="AE43" s="213"/>
      <c r="AF43" s="213"/>
      <c r="AG43" s="213" t="s">
        <v>148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54" t="s">
        <v>199</v>
      </c>
      <c r="D44" s="223"/>
      <c r="E44" s="224">
        <v>130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3"/>
      <c r="Z44" s="213"/>
      <c r="AA44" s="213"/>
      <c r="AB44" s="213"/>
      <c r="AC44" s="213"/>
      <c r="AD44" s="213"/>
      <c r="AE44" s="213"/>
      <c r="AF44" s="213"/>
      <c r="AG44" s="213" t="s">
        <v>164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32">
        <v>17</v>
      </c>
      <c r="B45" s="233" t="s">
        <v>200</v>
      </c>
      <c r="C45" s="251" t="s">
        <v>201</v>
      </c>
      <c r="D45" s="234" t="s">
        <v>156</v>
      </c>
      <c r="E45" s="235">
        <v>28</v>
      </c>
      <c r="F45" s="236"/>
      <c r="G45" s="237">
        <f>ROUND(E45*F45,2)</f>
        <v>0</v>
      </c>
      <c r="H45" s="236"/>
      <c r="I45" s="237">
        <f>ROUND(E45*H45,2)</f>
        <v>0</v>
      </c>
      <c r="J45" s="236"/>
      <c r="K45" s="237">
        <f>ROUND(E45*J45,2)</f>
        <v>0</v>
      </c>
      <c r="L45" s="237">
        <v>21</v>
      </c>
      <c r="M45" s="237">
        <f>G45*(1+L45/100)</f>
        <v>0</v>
      </c>
      <c r="N45" s="237">
        <v>0</v>
      </c>
      <c r="O45" s="237">
        <f>ROUND(E45*N45,2)</f>
        <v>0</v>
      </c>
      <c r="P45" s="237">
        <v>0</v>
      </c>
      <c r="Q45" s="237">
        <f>ROUND(E45*P45,2)</f>
        <v>0</v>
      </c>
      <c r="R45" s="237" t="s">
        <v>142</v>
      </c>
      <c r="S45" s="237" t="s">
        <v>143</v>
      </c>
      <c r="T45" s="238" t="s">
        <v>144</v>
      </c>
      <c r="U45" s="222">
        <v>3.6999999999999998E-2</v>
      </c>
      <c r="V45" s="222">
        <f>ROUND(E45*U45,2)</f>
        <v>1.04</v>
      </c>
      <c r="W45" s="222"/>
      <c r="X45" s="222" t="s">
        <v>145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146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52" t="s">
        <v>202</v>
      </c>
      <c r="D46" s="239"/>
      <c r="E46" s="239"/>
      <c r="F46" s="239"/>
      <c r="G46" s="239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148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32">
        <v>18</v>
      </c>
      <c r="B47" s="233" t="s">
        <v>203</v>
      </c>
      <c r="C47" s="251" t="s">
        <v>204</v>
      </c>
      <c r="D47" s="234" t="s">
        <v>156</v>
      </c>
      <c r="E47" s="235">
        <v>28</v>
      </c>
      <c r="F47" s="236"/>
      <c r="G47" s="237">
        <f>ROUND(E47*F47,2)</f>
        <v>0</v>
      </c>
      <c r="H47" s="236"/>
      <c r="I47" s="237">
        <f>ROUND(E47*H47,2)</f>
        <v>0</v>
      </c>
      <c r="J47" s="236"/>
      <c r="K47" s="237">
        <f>ROUND(E47*J47,2)</f>
        <v>0</v>
      </c>
      <c r="L47" s="237">
        <v>21</v>
      </c>
      <c r="M47" s="237">
        <f>G47*(1+L47/100)</f>
        <v>0</v>
      </c>
      <c r="N47" s="237">
        <v>1.83E-3</v>
      </c>
      <c r="O47" s="237">
        <f>ROUND(E47*N47,2)</f>
        <v>0.05</v>
      </c>
      <c r="P47" s="237">
        <v>0</v>
      </c>
      <c r="Q47" s="237">
        <f>ROUND(E47*P47,2)</f>
        <v>0</v>
      </c>
      <c r="R47" s="237"/>
      <c r="S47" s="237" t="s">
        <v>143</v>
      </c>
      <c r="T47" s="238" t="s">
        <v>144</v>
      </c>
      <c r="U47" s="222">
        <v>0.1</v>
      </c>
      <c r="V47" s="222">
        <f>ROUND(E47*U47,2)</f>
        <v>2.8</v>
      </c>
      <c r="W47" s="222"/>
      <c r="X47" s="222" t="s">
        <v>145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146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20"/>
      <c r="B48" s="221"/>
      <c r="C48" s="255" t="s">
        <v>205</v>
      </c>
      <c r="D48" s="248"/>
      <c r="E48" s="248"/>
      <c r="F48" s="248"/>
      <c r="G48" s="248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3"/>
      <c r="Z48" s="213"/>
      <c r="AA48" s="213"/>
      <c r="AB48" s="213"/>
      <c r="AC48" s="213"/>
      <c r="AD48" s="213"/>
      <c r="AE48" s="213"/>
      <c r="AF48" s="213"/>
      <c r="AG48" s="213" t="s">
        <v>206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54" t="s">
        <v>207</v>
      </c>
      <c r="D49" s="223"/>
      <c r="E49" s="224">
        <v>28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164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x14ac:dyDescent="0.2">
      <c r="A50" s="226" t="s">
        <v>137</v>
      </c>
      <c r="B50" s="227" t="s">
        <v>97</v>
      </c>
      <c r="C50" s="250" t="s">
        <v>98</v>
      </c>
      <c r="D50" s="228"/>
      <c r="E50" s="229"/>
      <c r="F50" s="230"/>
      <c r="G50" s="230">
        <f>SUMIF(AG51:AG52,"&lt;&gt;NOR",G51:G52)</f>
        <v>0</v>
      </c>
      <c r="H50" s="230"/>
      <c r="I50" s="230">
        <f>SUM(I51:I52)</f>
        <v>0</v>
      </c>
      <c r="J50" s="230"/>
      <c r="K50" s="230">
        <f>SUM(K51:K52)</f>
        <v>0</v>
      </c>
      <c r="L50" s="230"/>
      <c r="M50" s="230">
        <f>SUM(M51:M52)</f>
        <v>0</v>
      </c>
      <c r="N50" s="230"/>
      <c r="O50" s="230">
        <f>SUM(O51:O52)</f>
        <v>0</v>
      </c>
      <c r="P50" s="230"/>
      <c r="Q50" s="230">
        <f>SUM(Q51:Q52)</f>
        <v>0</v>
      </c>
      <c r="R50" s="230"/>
      <c r="S50" s="230"/>
      <c r="T50" s="231"/>
      <c r="U50" s="225"/>
      <c r="V50" s="225">
        <f>SUM(V51:V52)</f>
        <v>12.67</v>
      </c>
      <c r="W50" s="225"/>
      <c r="X50" s="225"/>
      <c r="AG50" t="s">
        <v>138</v>
      </c>
    </row>
    <row r="51" spans="1:60" outlineLevel="1" x14ac:dyDescent="0.2">
      <c r="A51" s="232">
        <v>19</v>
      </c>
      <c r="B51" s="233" t="s">
        <v>208</v>
      </c>
      <c r="C51" s="251" t="s">
        <v>209</v>
      </c>
      <c r="D51" s="234" t="s">
        <v>178</v>
      </c>
      <c r="E51" s="235">
        <v>791.95996000000002</v>
      </c>
      <c r="F51" s="236"/>
      <c r="G51" s="237">
        <f>ROUND(E51*F51,2)</f>
        <v>0</v>
      </c>
      <c r="H51" s="236"/>
      <c r="I51" s="237">
        <f>ROUND(E51*H51,2)</f>
        <v>0</v>
      </c>
      <c r="J51" s="236"/>
      <c r="K51" s="237">
        <f>ROUND(E51*J51,2)</f>
        <v>0</v>
      </c>
      <c r="L51" s="237">
        <v>21</v>
      </c>
      <c r="M51" s="237">
        <f>G51*(1+L51/100)</f>
        <v>0</v>
      </c>
      <c r="N51" s="237">
        <v>0</v>
      </c>
      <c r="O51" s="237">
        <f>ROUND(E51*N51,2)</f>
        <v>0</v>
      </c>
      <c r="P51" s="237">
        <v>0</v>
      </c>
      <c r="Q51" s="237">
        <f>ROUND(E51*P51,2)</f>
        <v>0</v>
      </c>
      <c r="R51" s="237" t="s">
        <v>142</v>
      </c>
      <c r="S51" s="237" t="s">
        <v>143</v>
      </c>
      <c r="T51" s="238" t="s">
        <v>144</v>
      </c>
      <c r="U51" s="222">
        <v>1.6E-2</v>
      </c>
      <c r="V51" s="222">
        <f>ROUND(E51*U51,2)</f>
        <v>12.67</v>
      </c>
      <c r="W51" s="222"/>
      <c r="X51" s="222" t="s">
        <v>145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210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52" t="s">
        <v>211</v>
      </c>
      <c r="D52" s="239"/>
      <c r="E52" s="239"/>
      <c r="F52" s="239"/>
      <c r="G52" s="239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148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x14ac:dyDescent="0.2">
      <c r="A53" s="226" t="s">
        <v>137</v>
      </c>
      <c r="B53" s="227" t="s">
        <v>106</v>
      </c>
      <c r="C53" s="250" t="s">
        <v>107</v>
      </c>
      <c r="D53" s="228"/>
      <c r="E53" s="229"/>
      <c r="F53" s="230"/>
      <c r="G53" s="230">
        <f>SUMIF(AG54:AG63,"&lt;&gt;NOR",G54:G63)</f>
        <v>0</v>
      </c>
      <c r="H53" s="230"/>
      <c r="I53" s="230">
        <f>SUM(I54:I63)</f>
        <v>0</v>
      </c>
      <c r="J53" s="230"/>
      <c r="K53" s="230">
        <f>SUM(K54:K63)</f>
        <v>0</v>
      </c>
      <c r="L53" s="230"/>
      <c r="M53" s="230">
        <f>SUM(M54:M63)</f>
        <v>0</v>
      </c>
      <c r="N53" s="230"/>
      <c r="O53" s="230">
        <f>SUM(O54:O63)</f>
        <v>0</v>
      </c>
      <c r="P53" s="230"/>
      <c r="Q53" s="230">
        <f>SUM(Q54:Q63)</f>
        <v>0</v>
      </c>
      <c r="R53" s="230"/>
      <c r="S53" s="230"/>
      <c r="T53" s="231"/>
      <c r="U53" s="225"/>
      <c r="V53" s="225">
        <f>SUM(V54:V63)</f>
        <v>7.32</v>
      </c>
      <c r="W53" s="225"/>
      <c r="X53" s="225"/>
      <c r="AG53" t="s">
        <v>138</v>
      </c>
    </row>
    <row r="54" spans="1:60" ht="33.75" outlineLevel="1" x14ac:dyDescent="0.2">
      <c r="A54" s="232">
        <v>20</v>
      </c>
      <c r="B54" s="233" t="s">
        <v>212</v>
      </c>
      <c r="C54" s="251" t="s">
        <v>213</v>
      </c>
      <c r="D54" s="234" t="s">
        <v>178</v>
      </c>
      <c r="E54" s="235">
        <v>604.79999999999995</v>
      </c>
      <c r="F54" s="236"/>
      <c r="G54" s="237">
        <f>ROUND(E54*F54,2)</f>
        <v>0</v>
      </c>
      <c r="H54" s="236"/>
      <c r="I54" s="237">
        <f>ROUND(E54*H54,2)</f>
        <v>0</v>
      </c>
      <c r="J54" s="236"/>
      <c r="K54" s="237">
        <f>ROUND(E54*J54,2)</f>
        <v>0</v>
      </c>
      <c r="L54" s="237">
        <v>21</v>
      </c>
      <c r="M54" s="237">
        <f>G54*(1+L54/100)</f>
        <v>0</v>
      </c>
      <c r="N54" s="237">
        <v>0</v>
      </c>
      <c r="O54" s="237">
        <f>ROUND(E54*N54,2)</f>
        <v>0</v>
      </c>
      <c r="P54" s="237">
        <v>0</v>
      </c>
      <c r="Q54" s="237">
        <f>ROUND(E54*P54,2)</f>
        <v>0</v>
      </c>
      <c r="R54" s="237" t="s">
        <v>214</v>
      </c>
      <c r="S54" s="237" t="s">
        <v>143</v>
      </c>
      <c r="T54" s="238" t="s">
        <v>144</v>
      </c>
      <c r="U54" s="222">
        <v>0</v>
      </c>
      <c r="V54" s="222">
        <f>ROUND(E54*U54,2)</f>
        <v>0</v>
      </c>
      <c r="W54" s="222"/>
      <c r="X54" s="222" t="s">
        <v>145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146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20"/>
      <c r="B55" s="221"/>
      <c r="C55" s="252" t="s">
        <v>215</v>
      </c>
      <c r="D55" s="239"/>
      <c r="E55" s="239"/>
      <c r="F55" s="239"/>
      <c r="G55" s="239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148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54" t="s">
        <v>216</v>
      </c>
      <c r="D56" s="223"/>
      <c r="E56" s="224">
        <v>604.79999999999995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3"/>
      <c r="Z56" s="213"/>
      <c r="AA56" s="213"/>
      <c r="AB56" s="213"/>
      <c r="AC56" s="213"/>
      <c r="AD56" s="213"/>
      <c r="AE56" s="213"/>
      <c r="AF56" s="213"/>
      <c r="AG56" s="213" t="s">
        <v>164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ht="22.5" outlineLevel="1" x14ac:dyDescent="0.2">
      <c r="A57" s="232">
        <v>21</v>
      </c>
      <c r="B57" s="233" t="s">
        <v>217</v>
      </c>
      <c r="C57" s="251" t="s">
        <v>218</v>
      </c>
      <c r="D57" s="234" t="s">
        <v>178</v>
      </c>
      <c r="E57" s="235">
        <v>67.2</v>
      </c>
      <c r="F57" s="236"/>
      <c r="G57" s="237">
        <f>ROUND(E57*F57,2)</f>
        <v>0</v>
      </c>
      <c r="H57" s="236"/>
      <c r="I57" s="237">
        <f>ROUND(E57*H57,2)</f>
        <v>0</v>
      </c>
      <c r="J57" s="236"/>
      <c r="K57" s="237">
        <f>ROUND(E57*J57,2)</f>
        <v>0</v>
      </c>
      <c r="L57" s="237">
        <v>21</v>
      </c>
      <c r="M57" s="237">
        <f>G57*(1+L57/100)</f>
        <v>0</v>
      </c>
      <c r="N57" s="237">
        <v>0</v>
      </c>
      <c r="O57" s="237">
        <f>ROUND(E57*N57,2)</f>
        <v>0</v>
      </c>
      <c r="P57" s="237">
        <v>0</v>
      </c>
      <c r="Q57" s="237">
        <f>ROUND(E57*P57,2)</f>
        <v>0</v>
      </c>
      <c r="R57" s="237" t="s">
        <v>142</v>
      </c>
      <c r="S57" s="237" t="s">
        <v>143</v>
      </c>
      <c r="T57" s="238" t="s">
        <v>144</v>
      </c>
      <c r="U57" s="222">
        <v>0.01</v>
      </c>
      <c r="V57" s="222">
        <f>ROUND(E57*U57,2)</f>
        <v>0.67</v>
      </c>
      <c r="W57" s="222"/>
      <c r="X57" s="222" t="s">
        <v>145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146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54" t="s">
        <v>219</v>
      </c>
      <c r="D58" s="223"/>
      <c r="E58" s="224">
        <v>67.2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3"/>
      <c r="Z58" s="213"/>
      <c r="AA58" s="213"/>
      <c r="AB58" s="213"/>
      <c r="AC58" s="213"/>
      <c r="AD58" s="213"/>
      <c r="AE58" s="213"/>
      <c r="AF58" s="213"/>
      <c r="AG58" s="213" t="s">
        <v>164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32">
        <v>22</v>
      </c>
      <c r="B59" s="233" t="s">
        <v>220</v>
      </c>
      <c r="C59" s="251" t="s">
        <v>221</v>
      </c>
      <c r="D59" s="234" t="s">
        <v>178</v>
      </c>
      <c r="E59" s="235">
        <v>67.2</v>
      </c>
      <c r="F59" s="236"/>
      <c r="G59" s="237">
        <f>ROUND(E59*F59,2)</f>
        <v>0</v>
      </c>
      <c r="H59" s="236"/>
      <c r="I59" s="237">
        <f>ROUND(E59*H59,2)</f>
        <v>0</v>
      </c>
      <c r="J59" s="236"/>
      <c r="K59" s="237">
        <f>ROUND(E59*J59,2)</f>
        <v>0</v>
      </c>
      <c r="L59" s="237">
        <v>21</v>
      </c>
      <c r="M59" s="237">
        <f>G59*(1+L59/100)</f>
        <v>0</v>
      </c>
      <c r="N59" s="237">
        <v>0</v>
      </c>
      <c r="O59" s="237">
        <f>ROUND(E59*N59,2)</f>
        <v>0</v>
      </c>
      <c r="P59" s="237">
        <v>0</v>
      </c>
      <c r="Q59" s="237">
        <f>ROUND(E59*P59,2)</f>
        <v>0</v>
      </c>
      <c r="R59" s="237" t="s">
        <v>142</v>
      </c>
      <c r="S59" s="237" t="s">
        <v>143</v>
      </c>
      <c r="T59" s="238" t="s">
        <v>144</v>
      </c>
      <c r="U59" s="222">
        <v>9.9000000000000005E-2</v>
      </c>
      <c r="V59" s="222">
        <f>ROUND(E59*U59,2)</f>
        <v>6.65</v>
      </c>
      <c r="W59" s="222"/>
      <c r="X59" s="222" t="s">
        <v>145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146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20"/>
      <c r="B60" s="221"/>
      <c r="C60" s="252" t="s">
        <v>222</v>
      </c>
      <c r="D60" s="239"/>
      <c r="E60" s="239"/>
      <c r="F60" s="239"/>
      <c r="G60" s="239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3"/>
      <c r="Z60" s="213"/>
      <c r="AA60" s="213"/>
      <c r="AB60" s="213"/>
      <c r="AC60" s="213"/>
      <c r="AD60" s="213"/>
      <c r="AE60" s="213"/>
      <c r="AF60" s="213"/>
      <c r="AG60" s="213" t="s">
        <v>148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20"/>
      <c r="B61" s="221"/>
      <c r="C61" s="254" t="s">
        <v>223</v>
      </c>
      <c r="D61" s="223"/>
      <c r="E61" s="224">
        <v>67.2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164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22.5" outlineLevel="1" x14ac:dyDescent="0.2">
      <c r="A62" s="232">
        <v>23</v>
      </c>
      <c r="B62" s="233" t="s">
        <v>224</v>
      </c>
      <c r="C62" s="251" t="s">
        <v>225</v>
      </c>
      <c r="D62" s="234" t="s">
        <v>178</v>
      </c>
      <c r="E62" s="235">
        <v>67.2</v>
      </c>
      <c r="F62" s="236"/>
      <c r="G62" s="237">
        <f>ROUND(E62*F62,2)</f>
        <v>0</v>
      </c>
      <c r="H62" s="236"/>
      <c r="I62" s="237">
        <f>ROUND(E62*H62,2)</f>
        <v>0</v>
      </c>
      <c r="J62" s="236"/>
      <c r="K62" s="237">
        <f>ROUND(E62*J62,2)</f>
        <v>0</v>
      </c>
      <c r="L62" s="237">
        <v>21</v>
      </c>
      <c r="M62" s="237">
        <f>G62*(1+L62/100)</f>
        <v>0</v>
      </c>
      <c r="N62" s="237">
        <v>0</v>
      </c>
      <c r="O62" s="237">
        <f>ROUND(E62*N62,2)</f>
        <v>0</v>
      </c>
      <c r="P62" s="237">
        <v>0</v>
      </c>
      <c r="Q62" s="237">
        <f>ROUND(E62*P62,2)</f>
        <v>0</v>
      </c>
      <c r="R62" s="237" t="s">
        <v>226</v>
      </c>
      <c r="S62" s="237" t="s">
        <v>143</v>
      </c>
      <c r="T62" s="238" t="s">
        <v>144</v>
      </c>
      <c r="U62" s="222">
        <v>0</v>
      </c>
      <c r="V62" s="222">
        <f>ROUND(E62*U62,2)</f>
        <v>0</v>
      </c>
      <c r="W62" s="222"/>
      <c r="X62" s="222" t="s">
        <v>145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146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20"/>
      <c r="B63" s="221"/>
      <c r="C63" s="254" t="s">
        <v>219</v>
      </c>
      <c r="D63" s="223"/>
      <c r="E63" s="224">
        <v>67.2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3"/>
      <c r="Z63" s="213"/>
      <c r="AA63" s="213"/>
      <c r="AB63" s="213"/>
      <c r="AC63" s="213"/>
      <c r="AD63" s="213"/>
      <c r="AE63" s="213"/>
      <c r="AF63" s="213"/>
      <c r="AG63" s="213" t="s">
        <v>164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x14ac:dyDescent="0.2">
      <c r="A64" s="3"/>
      <c r="B64" s="4"/>
      <c r="C64" s="256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v>15</v>
      </c>
      <c r="AF64">
        <v>21</v>
      </c>
      <c r="AG64" t="s">
        <v>124</v>
      </c>
    </row>
    <row r="65" spans="1:33" x14ac:dyDescent="0.2">
      <c r="A65" s="216"/>
      <c r="B65" s="217" t="s">
        <v>29</v>
      </c>
      <c r="C65" s="257"/>
      <c r="D65" s="218"/>
      <c r="E65" s="219"/>
      <c r="F65" s="219"/>
      <c r="G65" s="249">
        <f>G8+G30+G38+G41+G50+G53</f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E65">
        <f>SUMIF(L7:L63,AE64,G7:G63)</f>
        <v>0</v>
      </c>
      <c r="AF65">
        <f>SUMIF(L7:L63,AF64,G7:G63)</f>
        <v>0</v>
      </c>
      <c r="AG65" t="s">
        <v>227</v>
      </c>
    </row>
    <row r="66" spans="1:33" x14ac:dyDescent="0.2">
      <c r="C66" s="258"/>
      <c r="D66" s="10"/>
      <c r="AG66" t="s">
        <v>228</v>
      </c>
    </row>
    <row r="67" spans="1:33" x14ac:dyDescent="0.2">
      <c r="D67" s="10"/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CHUGd7uXct0gkOFL37p8xoV5vdSVvSPtAsDxaVTafDN1zzCaEHgVf0vt6ctSM6ger3aLYCcPrUD19c1gFakfw==" saltValue="9nVQQyyNaFy4lRncGniQng==" spinCount="100000" sheet="1"/>
  <mergeCells count="20">
    <mergeCell ref="C55:G55"/>
    <mergeCell ref="C60:G60"/>
    <mergeCell ref="C37:G37"/>
    <mergeCell ref="C40:G40"/>
    <mergeCell ref="C43:G43"/>
    <mergeCell ref="C46:G46"/>
    <mergeCell ref="C48:G48"/>
    <mergeCell ref="C52:G52"/>
    <mergeCell ref="C15:G15"/>
    <mergeCell ref="C17:G17"/>
    <mergeCell ref="C20:G20"/>
    <mergeCell ref="C23:G23"/>
    <mergeCell ref="C26:G26"/>
    <mergeCell ref="C34:G34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0A82-BBDA-49E1-A2DD-7ECF53B3787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SUMIF(AG9:AG35,"&lt;&gt;NOR",G9:G35)</f>
        <v>0</v>
      </c>
      <c r="H8" s="230"/>
      <c r="I8" s="230">
        <f>SUM(I9:I35)</f>
        <v>0</v>
      </c>
      <c r="J8" s="230"/>
      <c r="K8" s="230">
        <f>SUM(K9:K35)</f>
        <v>0</v>
      </c>
      <c r="L8" s="230"/>
      <c r="M8" s="230">
        <f>SUM(M9:M35)</f>
        <v>0</v>
      </c>
      <c r="N8" s="230"/>
      <c r="O8" s="230">
        <f>SUM(O9:O35)</f>
        <v>0</v>
      </c>
      <c r="P8" s="230"/>
      <c r="Q8" s="230">
        <f>SUM(Q9:Q35)</f>
        <v>150.92999999999998</v>
      </c>
      <c r="R8" s="230"/>
      <c r="S8" s="230"/>
      <c r="T8" s="231"/>
      <c r="U8" s="225"/>
      <c r="V8" s="225">
        <f>SUM(V9:V35)</f>
        <v>58.81</v>
      </c>
      <c r="W8" s="225"/>
      <c r="X8" s="225"/>
      <c r="AG8" t="s">
        <v>138</v>
      </c>
    </row>
    <row r="9" spans="1:60" ht="33.75" outlineLevel="1" x14ac:dyDescent="0.2">
      <c r="A9" s="232">
        <v>1</v>
      </c>
      <c r="B9" s="233" t="s">
        <v>229</v>
      </c>
      <c r="C9" s="251" t="s">
        <v>230</v>
      </c>
      <c r="D9" s="234" t="s">
        <v>141</v>
      </c>
      <c r="E9" s="235">
        <v>31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0.2</v>
      </c>
      <c r="Q9" s="237">
        <f>ROUND(E9*P9,2)</f>
        <v>6.2</v>
      </c>
      <c r="R9" s="237" t="s">
        <v>142</v>
      </c>
      <c r="S9" s="237" t="s">
        <v>143</v>
      </c>
      <c r="T9" s="238" t="s">
        <v>144</v>
      </c>
      <c r="U9" s="222">
        <v>0.1</v>
      </c>
      <c r="V9" s="222">
        <f>ROUND(E9*U9,2)</f>
        <v>3.1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147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2.5" outlineLevel="1" x14ac:dyDescent="0.2">
      <c r="A11" s="232">
        <v>2</v>
      </c>
      <c r="B11" s="233" t="s">
        <v>149</v>
      </c>
      <c r="C11" s="251" t="s">
        <v>150</v>
      </c>
      <c r="D11" s="234" t="s">
        <v>141</v>
      </c>
      <c r="E11" s="235">
        <v>151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21</v>
      </c>
      <c r="M11" s="237">
        <f>G11*(1+L11/100)</f>
        <v>0</v>
      </c>
      <c r="N11" s="237">
        <v>0</v>
      </c>
      <c r="O11" s="237">
        <f>ROUND(E11*N11,2)</f>
        <v>0</v>
      </c>
      <c r="P11" s="237">
        <v>0.77</v>
      </c>
      <c r="Q11" s="237">
        <f>ROUND(E11*P11,2)</f>
        <v>116.27</v>
      </c>
      <c r="R11" s="237" t="s">
        <v>142</v>
      </c>
      <c r="S11" s="237" t="s">
        <v>143</v>
      </c>
      <c r="T11" s="238" t="s">
        <v>144</v>
      </c>
      <c r="U11" s="222">
        <v>0.13100000000000001</v>
      </c>
      <c r="V11" s="222">
        <f>ROUND(E11*U11,2)</f>
        <v>19.78</v>
      </c>
      <c r="W11" s="222"/>
      <c r="X11" s="222" t="s">
        <v>145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146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4" t="s">
        <v>231</v>
      </c>
      <c r="D12" s="223"/>
      <c r="E12" s="224">
        <v>151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164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33.75" outlineLevel="1" x14ac:dyDescent="0.2">
      <c r="A13" s="232">
        <v>3</v>
      </c>
      <c r="B13" s="233" t="s">
        <v>151</v>
      </c>
      <c r="C13" s="251" t="s">
        <v>152</v>
      </c>
      <c r="D13" s="234" t="s">
        <v>141</v>
      </c>
      <c r="E13" s="235">
        <v>151</v>
      </c>
      <c r="F13" s="236"/>
      <c r="G13" s="237">
        <f>ROUND(E13*F13,2)</f>
        <v>0</v>
      </c>
      <c r="H13" s="236"/>
      <c r="I13" s="237">
        <f>ROUND(E13*H13,2)</f>
        <v>0</v>
      </c>
      <c r="J13" s="236"/>
      <c r="K13" s="237">
        <f>ROUND(E13*J13,2)</f>
        <v>0</v>
      </c>
      <c r="L13" s="237">
        <v>21</v>
      </c>
      <c r="M13" s="237">
        <f>G13*(1+L13/100)</f>
        <v>0</v>
      </c>
      <c r="N13" s="237">
        <v>0</v>
      </c>
      <c r="O13" s="237">
        <f>ROUND(E13*N13,2)</f>
        <v>0</v>
      </c>
      <c r="P13" s="237">
        <v>0.11</v>
      </c>
      <c r="Q13" s="237">
        <f>ROUND(E13*P13,2)</f>
        <v>16.61</v>
      </c>
      <c r="R13" s="237" t="s">
        <v>142</v>
      </c>
      <c r="S13" s="237" t="s">
        <v>143</v>
      </c>
      <c r="T13" s="238" t="s">
        <v>144</v>
      </c>
      <c r="U13" s="222">
        <v>3.1099999999999999E-2</v>
      </c>
      <c r="V13" s="222">
        <f>ROUND(E13*U13,2)</f>
        <v>4.7</v>
      </c>
      <c r="W13" s="222"/>
      <c r="X13" s="222" t="s">
        <v>145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146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2.5" outlineLevel="1" x14ac:dyDescent="0.2">
      <c r="A14" s="220"/>
      <c r="B14" s="221"/>
      <c r="C14" s="252" t="s">
        <v>153</v>
      </c>
      <c r="D14" s="239"/>
      <c r="E14" s="239"/>
      <c r="F14" s="239"/>
      <c r="G14" s="239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148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47" t="str">
        <f>C14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4" t="s">
        <v>232</v>
      </c>
      <c r="D15" s="223"/>
      <c r="E15" s="224">
        <v>151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164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2">
        <v>4</v>
      </c>
      <c r="B16" s="233" t="s">
        <v>233</v>
      </c>
      <c r="C16" s="251" t="s">
        <v>234</v>
      </c>
      <c r="D16" s="234" t="s">
        <v>156</v>
      </c>
      <c r="E16" s="235">
        <v>103</v>
      </c>
      <c r="F16" s="236"/>
      <c r="G16" s="237">
        <f>ROUND(E16*F16,2)</f>
        <v>0</v>
      </c>
      <c r="H16" s="236"/>
      <c r="I16" s="237">
        <f>ROUND(E16*H16,2)</f>
        <v>0</v>
      </c>
      <c r="J16" s="236"/>
      <c r="K16" s="237">
        <f>ROUND(E16*J16,2)</f>
        <v>0</v>
      </c>
      <c r="L16" s="237">
        <v>21</v>
      </c>
      <c r="M16" s="237">
        <f>G16*(1+L16/100)</f>
        <v>0</v>
      </c>
      <c r="N16" s="237">
        <v>0</v>
      </c>
      <c r="O16" s="237">
        <f>ROUND(E16*N16,2)</f>
        <v>0</v>
      </c>
      <c r="P16" s="237">
        <v>0.115</v>
      </c>
      <c r="Q16" s="237">
        <f>ROUND(E16*P16,2)</f>
        <v>11.85</v>
      </c>
      <c r="R16" s="237" t="s">
        <v>142</v>
      </c>
      <c r="S16" s="237" t="s">
        <v>143</v>
      </c>
      <c r="T16" s="238" t="s">
        <v>144</v>
      </c>
      <c r="U16" s="222">
        <v>0.13700000000000001</v>
      </c>
      <c r="V16" s="222">
        <f>ROUND(E16*U16,2)</f>
        <v>14.11</v>
      </c>
      <c r="W16" s="222"/>
      <c r="X16" s="222" t="s">
        <v>145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146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2" t="s">
        <v>157</v>
      </c>
      <c r="D17" s="239"/>
      <c r="E17" s="239"/>
      <c r="F17" s="239"/>
      <c r="G17" s="239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148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47" t="str">
        <f>C17</f>
        <v>s vybouráním lože, s přemístěním hmot na skládku na vzdálenost do 3 m nebo naložením na dopravní prostředek</v>
      </c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32">
        <v>5</v>
      </c>
      <c r="B18" s="233" t="s">
        <v>165</v>
      </c>
      <c r="C18" s="251" t="s">
        <v>166</v>
      </c>
      <c r="D18" s="234" t="s">
        <v>160</v>
      </c>
      <c r="E18" s="235">
        <v>22.65</v>
      </c>
      <c r="F18" s="236"/>
      <c r="G18" s="237">
        <f>ROUND(E18*F18,2)</f>
        <v>0</v>
      </c>
      <c r="H18" s="236"/>
      <c r="I18" s="237">
        <f>ROUND(E18*H18,2)</f>
        <v>0</v>
      </c>
      <c r="J18" s="236"/>
      <c r="K18" s="237">
        <f>ROUND(E18*J18,2)</f>
        <v>0</v>
      </c>
      <c r="L18" s="237">
        <v>21</v>
      </c>
      <c r="M18" s="237">
        <f>G18*(1+L18/100)</f>
        <v>0</v>
      </c>
      <c r="N18" s="237">
        <v>0</v>
      </c>
      <c r="O18" s="237">
        <f>ROUND(E18*N18,2)</f>
        <v>0</v>
      </c>
      <c r="P18" s="237">
        <v>0</v>
      </c>
      <c r="Q18" s="237">
        <f>ROUND(E18*P18,2)</f>
        <v>0</v>
      </c>
      <c r="R18" s="237" t="s">
        <v>161</v>
      </c>
      <c r="S18" s="237" t="s">
        <v>143</v>
      </c>
      <c r="T18" s="238" t="s">
        <v>144</v>
      </c>
      <c r="U18" s="222">
        <v>0.42199999999999999</v>
      </c>
      <c r="V18" s="222">
        <f>ROUND(E18*U18,2)</f>
        <v>9.56</v>
      </c>
      <c r="W18" s="222"/>
      <c r="X18" s="222" t="s">
        <v>145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146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52" t="s">
        <v>167</v>
      </c>
      <c r="D19" s="239"/>
      <c r="E19" s="239"/>
      <c r="F19" s="239"/>
      <c r="G19" s="239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148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47" t="str">
        <f>C19</f>
        <v>s přemístěním výkopku v příčných profilech na vzdálenost do 15 m nebo s naložením na dopravní prostředek.</v>
      </c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4" t="s">
        <v>235</v>
      </c>
      <c r="D20" s="223"/>
      <c r="E20" s="224">
        <v>22.65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164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32">
        <v>6</v>
      </c>
      <c r="B21" s="233" t="s">
        <v>169</v>
      </c>
      <c r="C21" s="251" t="s">
        <v>170</v>
      </c>
      <c r="D21" s="234" t="s">
        <v>160</v>
      </c>
      <c r="E21" s="235">
        <v>22.65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21</v>
      </c>
      <c r="M21" s="237">
        <f>G21*(1+L21/100)</f>
        <v>0</v>
      </c>
      <c r="N21" s="237">
        <v>0</v>
      </c>
      <c r="O21" s="237">
        <f>ROUND(E21*N21,2)</f>
        <v>0</v>
      </c>
      <c r="P21" s="237">
        <v>0</v>
      </c>
      <c r="Q21" s="237">
        <f>ROUND(E21*P21,2)</f>
        <v>0</v>
      </c>
      <c r="R21" s="237" t="s">
        <v>161</v>
      </c>
      <c r="S21" s="237" t="s">
        <v>143</v>
      </c>
      <c r="T21" s="238" t="s">
        <v>144</v>
      </c>
      <c r="U21" s="222">
        <v>8.7999999999999995E-2</v>
      </c>
      <c r="V21" s="222">
        <f>ROUND(E21*U21,2)</f>
        <v>1.99</v>
      </c>
      <c r="W21" s="222"/>
      <c r="X21" s="222" t="s">
        <v>145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146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2" t="s">
        <v>167</v>
      </c>
      <c r="D22" s="239"/>
      <c r="E22" s="239"/>
      <c r="F22" s="239"/>
      <c r="G22" s="239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148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47" t="str">
        <f>C22</f>
        <v>s přemístěním výkopku v příčných profilech na vzdálenost do 15 m nebo s naložením na dopravní prostředek.</v>
      </c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4" t="s">
        <v>236</v>
      </c>
      <c r="D23" s="223"/>
      <c r="E23" s="224">
        <v>22.65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164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2">
        <v>7</v>
      </c>
      <c r="B24" s="233" t="s">
        <v>237</v>
      </c>
      <c r="C24" s="251" t="s">
        <v>238</v>
      </c>
      <c r="D24" s="234" t="s">
        <v>160</v>
      </c>
      <c r="E24" s="235">
        <v>19.670000000000002</v>
      </c>
      <c r="F24" s="236"/>
      <c r="G24" s="237">
        <f>ROUND(E24*F24,2)</f>
        <v>0</v>
      </c>
      <c r="H24" s="236"/>
      <c r="I24" s="237">
        <f>ROUND(E24*H24,2)</f>
        <v>0</v>
      </c>
      <c r="J24" s="236"/>
      <c r="K24" s="237">
        <f>ROUND(E24*J24,2)</f>
        <v>0</v>
      </c>
      <c r="L24" s="237">
        <v>21</v>
      </c>
      <c r="M24" s="237">
        <f>G24*(1+L24/100)</f>
        <v>0</v>
      </c>
      <c r="N24" s="237">
        <v>0</v>
      </c>
      <c r="O24" s="237">
        <f>ROUND(E24*N24,2)</f>
        <v>0</v>
      </c>
      <c r="P24" s="237">
        <v>0</v>
      </c>
      <c r="Q24" s="237">
        <f>ROUND(E24*P24,2)</f>
        <v>0</v>
      </c>
      <c r="R24" s="237" t="s">
        <v>161</v>
      </c>
      <c r="S24" s="237" t="s">
        <v>143</v>
      </c>
      <c r="T24" s="238" t="s">
        <v>144</v>
      </c>
      <c r="U24" s="222">
        <v>0.23</v>
      </c>
      <c r="V24" s="222">
        <f>ROUND(E24*U24,2)</f>
        <v>4.5199999999999996</v>
      </c>
      <c r="W24" s="222"/>
      <c r="X24" s="222" t="s">
        <v>145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146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20"/>
      <c r="B25" s="221"/>
      <c r="C25" s="252" t="s">
        <v>239</v>
      </c>
      <c r="D25" s="239"/>
      <c r="E25" s="239"/>
      <c r="F25" s="239"/>
      <c r="G25" s="239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148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47" t="str">
        <f>C25</f>
        <v>zapažených i nezapažených s urovnáním dna do předepsaného profilu a spádu, s přehozením výkopku na přilehlém terénu na vzdálenost do 3 m od podélné osy rýhy nebo s naložením výkopku na dopravní prostředek.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4" t="s">
        <v>240</v>
      </c>
      <c r="D26" s="223"/>
      <c r="E26" s="224">
        <v>10.4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164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4" t="s">
        <v>241</v>
      </c>
      <c r="D27" s="223"/>
      <c r="E27" s="224">
        <v>9.27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164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2">
        <v>8</v>
      </c>
      <c r="B28" s="233" t="s">
        <v>172</v>
      </c>
      <c r="C28" s="251" t="s">
        <v>173</v>
      </c>
      <c r="D28" s="234" t="s">
        <v>160</v>
      </c>
      <c r="E28" s="235">
        <v>95.17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0</v>
      </c>
      <c r="O28" s="237">
        <f>ROUND(E28*N28,2)</f>
        <v>0</v>
      </c>
      <c r="P28" s="237">
        <v>0</v>
      </c>
      <c r="Q28" s="237">
        <f>ROUND(E28*P28,2)</f>
        <v>0</v>
      </c>
      <c r="R28" s="237" t="s">
        <v>161</v>
      </c>
      <c r="S28" s="237" t="s">
        <v>143</v>
      </c>
      <c r="T28" s="238" t="s">
        <v>144</v>
      </c>
      <c r="U28" s="222">
        <v>1.0999999999999999E-2</v>
      </c>
      <c r="V28" s="222">
        <f>ROUND(E28*U28,2)</f>
        <v>1.05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2" t="s">
        <v>174</v>
      </c>
      <c r="D29" s="239"/>
      <c r="E29" s="239"/>
      <c r="F29" s="239"/>
      <c r="G29" s="23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148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54" t="s">
        <v>242</v>
      </c>
      <c r="D30" s="223"/>
      <c r="E30" s="224">
        <v>19.670000000000002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164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54" t="s">
        <v>243</v>
      </c>
      <c r="D31" s="223"/>
      <c r="E31" s="224">
        <v>52.85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164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4" t="s">
        <v>236</v>
      </c>
      <c r="D32" s="223"/>
      <c r="E32" s="224">
        <v>22.65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164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32">
        <v>9</v>
      </c>
      <c r="B33" s="233" t="s">
        <v>176</v>
      </c>
      <c r="C33" s="251" t="s">
        <v>177</v>
      </c>
      <c r="D33" s="234" t="s">
        <v>178</v>
      </c>
      <c r="E33" s="235">
        <v>218.196</v>
      </c>
      <c r="F33" s="236"/>
      <c r="G33" s="237">
        <f>ROUND(E33*F33,2)</f>
        <v>0</v>
      </c>
      <c r="H33" s="236"/>
      <c r="I33" s="237">
        <f>ROUND(E33*H33,2)</f>
        <v>0</v>
      </c>
      <c r="J33" s="236"/>
      <c r="K33" s="237">
        <f>ROUND(E33*J33,2)</f>
        <v>0</v>
      </c>
      <c r="L33" s="237">
        <v>21</v>
      </c>
      <c r="M33" s="237">
        <f>G33*(1+L33/100)</f>
        <v>0</v>
      </c>
      <c r="N33" s="237">
        <v>0</v>
      </c>
      <c r="O33" s="237">
        <f>ROUND(E33*N33,2)</f>
        <v>0</v>
      </c>
      <c r="P33" s="237">
        <v>0</v>
      </c>
      <c r="Q33" s="237">
        <f>ROUND(E33*P33,2)</f>
        <v>0</v>
      </c>
      <c r="R33" s="237" t="s">
        <v>161</v>
      </c>
      <c r="S33" s="237" t="s">
        <v>143</v>
      </c>
      <c r="T33" s="238" t="s">
        <v>144</v>
      </c>
      <c r="U33" s="222">
        <v>0</v>
      </c>
      <c r="V33" s="222">
        <f>ROUND(E33*U33,2)</f>
        <v>0</v>
      </c>
      <c r="W33" s="222"/>
      <c r="X33" s="222" t="s">
        <v>145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146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54" t="s">
        <v>244</v>
      </c>
      <c r="D34" s="223"/>
      <c r="E34" s="224">
        <v>37.369999999999997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164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54" t="s">
        <v>245</v>
      </c>
      <c r="D35" s="223"/>
      <c r="E35" s="224">
        <v>180.82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3"/>
      <c r="Z35" s="213"/>
      <c r="AA35" s="213"/>
      <c r="AB35" s="213"/>
      <c r="AC35" s="213"/>
      <c r="AD35" s="213"/>
      <c r="AE35" s="213"/>
      <c r="AF35" s="213"/>
      <c r="AG35" s="213" t="s">
        <v>164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x14ac:dyDescent="0.2">
      <c r="A36" s="226" t="s">
        <v>137</v>
      </c>
      <c r="B36" s="227" t="s">
        <v>73</v>
      </c>
      <c r="C36" s="250" t="s">
        <v>74</v>
      </c>
      <c r="D36" s="228"/>
      <c r="E36" s="229"/>
      <c r="F36" s="230"/>
      <c r="G36" s="230">
        <f>SUMIF(AG37:AG39,"&lt;&gt;NOR",G37:G39)</f>
        <v>0</v>
      </c>
      <c r="H36" s="230"/>
      <c r="I36" s="230">
        <f>SUM(I37:I39)</f>
        <v>0</v>
      </c>
      <c r="J36" s="230"/>
      <c r="K36" s="230">
        <f>SUM(K37:K39)</f>
        <v>0</v>
      </c>
      <c r="L36" s="230"/>
      <c r="M36" s="230">
        <f>SUM(M37:M39)</f>
        <v>0</v>
      </c>
      <c r="N36" s="230"/>
      <c r="O36" s="230">
        <f>SUM(O37:O39)</f>
        <v>23.22</v>
      </c>
      <c r="P36" s="230"/>
      <c r="Q36" s="230">
        <f>SUM(Q37:Q39)</f>
        <v>0</v>
      </c>
      <c r="R36" s="230"/>
      <c r="S36" s="230"/>
      <c r="T36" s="231"/>
      <c r="U36" s="225"/>
      <c r="V36" s="225">
        <f>SUM(V37:V39)</f>
        <v>80.33</v>
      </c>
      <c r="W36" s="225"/>
      <c r="X36" s="225"/>
      <c r="AG36" t="s">
        <v>138</v>
      </c>
    </row>
    <row r="37" spans="1:60" outlineLevel="1" x14ac:dyDescent="0.2">
      <c r="A37" s="240">
        <v>10</v>
      </c>
      <c r="B37" s="241" t="s">
        <v>246</v>
      </c>
      <c r="C37" s="253" t="s">
        <v>247</v>
      </c>
      <c r="D37" s="242" t="s">
        <v>156</v>
      </c>
      <c r="E37" s="243">
        <v>26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21</v>
      </c>
      <c r="M37" s="245">
        <f>G37*(1+L37/100)</f>
        <v>0</v>
      </c>
      <c r="N37" s="245">
        <v>0.36749999999999999</v>
      </c>
      <c r="O37" s="245">
        <f>ROUND(E37*N37,2)</f>
        <v>9.56</v>
      </c>
      <c r="P37" s="245">
        <v>0</v>
      </c>
      <c r="Q37" s="245">
        <f>ROUND(E37*P37,2)</f>
        <v>0</v>
      </c>
      <c r="R37" s="245" t="s">
        <v>248</v>
      </c>
      <c r="S37" s="245" t="s">
        <v>143</v>
      </c>
      <c r="T37" s="246" t="s">
        <v>144</v>
      </c>
      <c r="U37" s="222">
        <v>3.0895999999999999</v>
      </c>
      <c r="V37" s="222">
        <f>ROUND(E37*U37,2)</f>
        <v>80.33</v>
      </c>
      <c r="W37" s="222"/>
      <c r="X37" s="222" t="s">
        <v>145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146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2.5" outlineLevel="1" x14ac:dyDescent="0.2">
      <c r="A38" s="232">
        <v>11</v>
      </c>
      <c r="B38" s="233" t="s">
        <v>249</v>
      </c>
      <c r="C38" s="251" t="s">
        <v>250</v>
      </c>
      <c r="D38" s="234" t="s">
        <v>194</v>
      </c>
      <c r="E38" s="235">
        <v>135.19999999999999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0.10100000000000001</v>
      </c>
      <c r="O38" s="237">
        <f>ROUND(E38*N38,2)</f>
        <v>13.66</v>
      </c>
      <c r="P38" s="237">
        <v>0</v>
      </c>
      <c r="Q38" s="237">
        <f>ROUND(E38*P38,2)</f>
        <v>0</v>
      </c>
      <c r="R38" s="237" t="s">
        <v>251</v>
      </c>
      <c r="S38" s="237" t="s">
        <v>143</v>
      </c>
      <c r="T38" s="238" t="s">
        <v>144</v>
      </c>
      <c r="U38" s="222">
        <v>0</v>
      </c>
      <c r="V38" s="222">
        <f>ROUND(E38*U38,2)</f>
        <v>0</v>
      </c>
      <c r="W38" s="222"/>
      <c r="X38" s="222" t="s">
        <v>252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253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4" t="s">
        <v>254</v>
      </c>
      <c r="D39" s="223"/>
      <c r="E39" s="224">
        <v>135.19999999999999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164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26" t="s">
        <v>137</v>
      </c>
      <c r="B40" s="227" t="s">
        <v>77</v>
      </c>
      <c r="C40" s="250" t="s">
        <v>78</v>
      </c>
      <c r="D40" s="228"/>
      <c r="E40" s="229"/>
      <c r="F40" s="230"/>
      <c r="G40" s="230">
        <f>SUMIF(AG41:AG58,"&lt;&gt;NOR",G41:G58)</f>
        <v>0</v>
      </c>
      <c r="H40" s="230"/>
      <c r="I40" s="230">
        <f>SUM(I41:I58)</f>
        <v>0</v>
      </c>
      <c r="J40" s="230"/>
      <c r="K40" s="230">
        <f>SUM(K41:K58)</f>
        <v>0</v>
      </c>
      <c r="L40" s="230"/>
      <c r="M40" s="230">
        <f>SUM(M41:M58)</f>
        <v>0</v>
      </c>
      <c r="N40" s="230"/>
      <c r="O40" s="230">
        <f>SUM(O41:O58)</f>
        <v>323.59000000000003</v>
      </c>
      <c r="P40" s="230"/>
      <c r="Q40" s="230">
        <f>SUM(Q41:Q58)</f>
        <v>0</v>
      </c>
      <c r="R40" s="230"/>
      <c r="S40" s="230"/>
      <c r="T40" s="231"/>
      <c r="U40" s="225"/>
      <c r="V40" s="225">
        <f>SUM(V41:V58)</f>
        <v>92.75</v>
      </c>
      <c r="W40" s="225"/>
      <c r="X40" s="225"/>
      <c r="AG40" t="s">
        <v>138</v>
      </c>
    </row>
    <row r="41" spans="1:60" ht="22.5" outlineLevel="1" x14ac:dyDescent="0.2">
      <c r="A41" s="232">
        <v>12</v>
      </c>
      <c r="B41" s="233" t="s">
        <v>180</v>
      </c>
      <c r="C41" s="251" t="s">
        <v>181</v>
      </c>
      <c r="D41" s="234" t="s">
        <v>141</v>
      </c>
      <c r="E41" s="235">
        <v>276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21</v>
      </c>
      <c r="M41" s="237">
        <f>G41*(1+L41/100)</f>
        <v>0</v>
      </c>
      <c r="N41" s="237">
        <v>0.378</v>
      </c>
      <c r="O41" s="237">
        <f>ROUND(E41*N41,2)</f>
        <v>104.33</v>
      </c>
      <c r="P41" s="237">
        <v>0</v>
      </c>
      <c r="Q41" s="237">
        <f>ROUND(E41*P41,2)</f>
        <v>0</v>
      </c>
      <c r="R41" s="237" t="s">
        <v>142</v>
      </c>
      <c r="S41" s="237" t="s">
        <v>143</v>
      </c>
      <c r="T41" s="238" t="s">
        <v>144</v>
      </c>
      <c r="U41" s="222">
        <v>2.5999999999999999E-2</v>
      </c>
      <c r="V41" s="222">
        <f>ROUND(E41*U41,2)</f>
        <v>7.18</v>
      </c>
      <c r="W41" s="222"/>
      <c r="X41" s="222" t="s">
        <v>145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146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4" t="s">
        <v>232</v>
      </c>
      <c r="D42" s="223"/>
      <c r="E42" s="224">
        <v>151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164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54" t="s">
        <v>255</v>
      </c>
      <c r="D43" s="223"/>
      <c r="E43" s="224">
        <v>31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3"/>
      <c r="Z43" s="213"/>
      <c r="AA43" s="213"/>
      <c r="AB43" s="213"/>
      <c r="AC43" s="213"/>
      <c r="AD43" s="213"/>
      <c r="AE43" s="213"/>
      <c r="AF43" s="213"/>
      <c r="AG43" s="213" t="s">
        <v>164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54" t="s">
        <v>256</v>
      </c>
      <c r="D44" s="223"/>
      <c r="E44" s="224">
        <v>94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3"/>
      <c r="Z44" s="213"/>
      <c r="AA44" s="213"/>
      <c r="AB44" s="213"/>
      <c r="AC44" s="213"/>
      <c r="AD44" s="213"/>
      <c r="AE44" s="213"/>
      <c r="AF44" s="213"/>
      <c r="AG44" s="213" t="s">
        <v>164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22.5" outlineLevel="1" x14ac:dyDescent="0.2">
      <c r="A45" s="232">
        <v>13</v>
      </c>
      <c r="B45" s="233" t="s">
        <v>182</v>
      </c>
      <c r="C45" s="251" t="s">
        <v>183</v>
      </c>
      <c r="D45" s="234" t="s">
        <v>141</v>
      </c>
      <c r="E45" s="235">
        <v>276</v>
      </c>
      <c r="F45" s="236"/>
      <c r="G45" s="237">
        <f>ROUND(E45*F45,2)</f>
        <v>0</v>
      </c>
      <c r="H45" s="236"/>
      <c r="I45" s="237">
        <f>ROUND(E45*H45,2)</f>
        <v>0</v>
      </c>
      <c r="J45" s="236"/>
      <c r="K45" s="237">
        <f>ROUND(E45*J45,2)</f>
        <v>0</v>
      </c>
      <c r="L45" s="237">
        <v>21</v>
      </c>
      <c r="M45" s="237">
        <f>G45*(1+L45/100)</f>
        <v>0</v>
      </c>
      <c r="N45" s="237">
        <v>0.55125000000000002</v>
      </c>
      <c r="O45" s="237">
        <f>ROUND(E45*N45,2)</f>
        <v>152.15</v>
      </c>
      <c r="P45" s="237">
        <v>0</v>
      </c>
      <c r="Q45" s="237">
        <f>ROUND(E45*P45,2)</f>
        <v>0</v>
      </c>
      <c r="R45" s="237" t="s">
        <v>142</v>
      </c>
      <c r="S45" s="237" t="s">
        <v>143</v>
      </c>
      <c r="T45" s="238" t="s">
        <v>144</v>
      </c>
      <c r="U45" s="222">
        <v>2.7E-2</v>
      </c>
      <c r="V45" s="222">
        <f>ROUND(E45*U45,2)</f>
        <v>7.45</v>
      </c>
      <c r="W45" s="222"/>
      <c r="X45" s="222" t="s">
        <v>145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146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54" t="s">
        <v>257</v>
      </c>
      <c r="D46" s="223"/>
      <c r="E46" s="224">
        <v>276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164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22.5" outlineLevel="1" x14ac:dyDescent="0.2">
      <c r="A47" s="232">
        <v>14</v>
      </c>
      <c r="B47" s="233" t="s">
        <v>184</v>
      </c>
      <c r="C47" s="251" t="s">
        <v>185</v>
      </c>
      <c r="D47" s="234" t="s">
        <v>141</v>
      </c>
      <c r="E47" s="235">
        <v>151</v>
      </c>
      <c r="F47" s="236"/>
      <c r="G47" s="237">
        <f>ROUND(E47*F47,2)</f>
        <v>0</v>
      </c>
      <c r="H47" s="236"/>
      <c r="I47" s="237">
        <f>ROUND(E47*H47,2)</f>
        <v>0</v>
      </c>
      <c r="J47" s="236"/>
      <c r="K47" s="237">
        <f>ROUND(E47*J47,2)</f>
        <v>0</v>
      </c>
      <c r="L47" s="237">
        <v>21</v>
      </c>
      <c r="M47" s="237">
        <f>G47*(1+L47/100)</f>
        <v>0</v>
      </c>
      <c r="N47" s="237">
        <v>0.15826000000000001</v>
      </c>
      <c r="O47" s="237">
        <f>ROUND(E47*N47,2)</f>
        <v>23.9</v>
      </c>
      <c r="P47" s="237">
        <v>0</v>
      </c>
      <c r="Q47" s="237">
        <f>ROUND(E47*P47,2)</f>
        <v>0</v>
      </c>
      <c r="R47" s="237" t="s">
        <v>142</v>
      </c>
      <c r="S47" s="237" t="s">
        <v>143</v>
      </c>
      <c r="T47" s="238" t="s">
        <v>144</v>
      </c>
      <c r="U47" s="222">
        <v>2.4E-2</v>
      </c>
      <c r="V47" s="222">
        <f>ROUND(E47*U47,2)</f>
        <v>3.62</v>
      </c>
      <c r="W47" s="222"/>
      <c r="X47" s="222" t="s">
        <v>145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146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20"/>
      <c r="B48" s="221"/>
      <c r="C48" s="252" t="s">
        <v>186</v>
      </c>
      <c r="D48" s="239"/>
      <c r="E48" s="239"/>
      <c r="F48" s="239"/>
      <c r="G48" s="239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3"/>
      <c r="Z48" s="213"/>
      <c r="AA48" s="213"/>
      <c r="AB48" s="213"/>
      <c r="AC48" s="213"/>
      <c r="AD48" s="213"/>
      <c r="AE48" s="213"/>
      <c r="AF48" s="213"/>
      <c r="AG48" s="213" t="s">
        <v>148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54" t="s">
        <v>232</v>
      </c>
      <c r="D49" s="223"/>
      <c r="E49" s="224">
        <v>151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164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22.5" outlineLevel="1" x14ac:dyDescent="0.2">
      <c r="A50" s="232">
        <v>15</v>
      </c>
      <c r="B50" s="233" t="s">
        <v>187</v>
      </c>
      <c r="C50" s="251" t="s">
        <v>188</v>
      </c>
      <c r="D50" s="234" t="s">
        <v>141</v>
      </c>
      <c r="E50" s="235">
        <v>151</v>
      </c>
      <c r="F50" s="236"/>
      <c r="G50" s="237">
        <f>ROUND(E50*F50,2)</f>
        <v>0</v>
      </c>
      <c r="H50" s="236"/>
      <c r="I50" s="237">
        <f>ROUND(E50*H50,2)</f>
        <v>0</v>
      </c>
      <c r="J50" s="236"/>
      <c r="K50" s="237">
        <f>ROUND(E50*J50,2)</f>
        <v>0</v>
      </c>
      <c r="L50" s="237">
        <v>21</v>
      </c>
      <c r="M50" s="237">
        <f>G50*(1+L50/100)</f>
        <v>0</v>
      </c>
      <c r="N50" s="237">
        <v>0.10373</v>
      </c>
      <c r="O50" s="237">
        <f>ROUND(E50*N50,2)</f>
        <v>15.66</v>
      </c>
      <c r="P50" s="237">
        <v>0</v>
      </c>
      <c r="Q50" s="237">
        <f>ROUND(E50*P50,2)</f>
        <v>0</v>
      </c>
      <c r="R50" s="237" t="s">
        <v>142</v>
      </c>
      <c r="S50" s="237" t="s">
        <v>143</v>
      </c>
      <c r="T50" s="238" t="s">
        <v>144</v>
      </c>
      <c r="U50" s="222">
        <v>1.4999999999999999E-2</v>
      </c>
      <c r="V50" s="222">
        <f>ROUND(E50*U50,2)</f>
        <v>2.27</v>
      </c>
      <c r="W50" s="222"/>
      <c r="X50" s="222" t="s">
        <v>145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146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20"/>
      <c r="B51" s="221"/>
      <c r="C51" s="254" t="s">
        <v>258</v>
      </c>
      <c r="D51" s="223"/>
      <c r="E51" s="224">
        <v>151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3"/>
      <c r="Z51" s="213"/>
      <c r="AA51" s="213"/>
      <c r="AB51" s="213"/>
      <c r="AC51" s="213"/>
      <c r="AD51" s="213"/>
      <c r="AE51" s="213"/>
      <c r="AF51" s="213"/>
      <c r="AG51" s="213" t="s">
        <v>164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22.5" outlineLevel="1" x14ac:dyDescent="0.2">
      <c r="A52" s="232">
        <v>16</v>
      </c>
      <c r="B52" s="233" t="s">
        <v>259</v>
      </c>
      <c r="C52" s="251" t="s">
        <v>260</v>
      </c>
      <c r="D52" s="234" t="s">
        <v>141</v>
      </c>
      <c r="E52" s="235">
        <v>31</v>
      </c>
      <c r="F52" s="236"/>
      <c r="G52" s="237">
        <f>ROUND(E52*F52,2)</f>
        <v>0</v>
      </c>
      <c r="H52" s="236"/>
      <c r="I52" s="237">
        <f>ROUND(E52*H52,2)</f>
        <v>0</v>
      </c>
      <c r="J52" s="236"/>
      <c r="K52" s="237">
        <f>ROUND(E52*J52,2)</f>
        <v>0</v>
      </c>
      <c r="L52" s="237">
        <v>21</v>
      </c>
      <c r="M52" s="237">
        <f>G52*(1+L52/100)</f>
        <v>0</v>
      </c>
      <c r="N52" s="237">
        <v>0.11</v>
      </c>
      <c r="O52" s="237">
        <f>ROUND(E52*N52,2)</f>
        <v>3.41</v>
      </c>
      <c r="P52" s="237">
        <v>0</v>
      </c>
      <c r="Q52" s="237">
        <f>ROUND(E52*P52,2)</f>
        <v>0</v>
      </c>
      <c r="R52" s="237" t="s">
        <v>142</v>
      </c>
      <c r="S52" s="237" t="s">
        <v>143</v>
      </c>
      <c r="T52" s="238" t="s">
        <v>144</v>
      </c>
      <c r="U52" s="222">
        <v>1.1930000000000001</v>
      </c>
      <c r="V52" s="222">
        <f>ROUND(E52*U52,2)</f>
        <v>36.979999999999997</v>
      </c>
      <c r="W52" s="222"/>
      <c r="X52" s="222" t="s">
        <v>145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146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20"/>
      <c r="B53" s="221"/>
      <c r="C53" s="252" t="s">
        <v>261</v>
      </c>
      <c r="D53" s="239"/>
      <c r="E53" s="239"/>
      <c r="F53" s="239"/>
      <c r="G53" s="239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3"/>
      <c r="Z53" s="213"/>
      <c r="AA53" s="213"/>
      <c r="AB53" s="213"/>
      <c r="AC53" s="213"/>
      <c r="AD53" s="213"/>
      <c r="AE53" s="213"/>
      <c r="AF53" s="213"/>
      <c r="AG53" s="213" t="s">
        <v>148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47" t="str">
        <f>C53</f>
        <v>s provedením lože do 50 mm, s vyplněním spár, s dvojím beraněním a se smetením přebytečného materiálu na krajnici</v>
      </c>
      <c r="BB53" s="213"/>
      <c r="BC53" s="213"/>
      <c r="BD53" s="213"/>
      <c r="BE53" s="213"/>
      <c r="BF53" s="213"/>
      <c r="BG53" s="213"/>
      <c r="BH53" s="213"/>
    </row>
    <row r="54" spans="1:60" ht="22.5" outlineLevel="1" x14ac:dyDescent="0.2">
      <c r="A54" s="232">
        <v>17</v>
      </c>
      <c r="B54" s="233" t="s">
        <v>189</v>
      </c>
      <c r="C54" s="251" t="s">
        <v>190</v>
      </c>
      <c r="D54" s="234" t="s">
        <v>141</v>
      </c>
      <c r="E54" s="235">
        <v>94</v>
      </c>
      <c r="F54" s="236"/>
      <c r="G54" s="237">
        <f>ROUND(E54*F54,2)</f>
        <v>0</v>
      </c>
      <c r="H54" s="236"/>
      <c r="I54" s="237">
        <f>ROUND(E54*H54,2)</f>
        <v>0</v>
      </c>
      <c r="J54" s="236"/>
      <c r="K54" s="237">
        <f>ROUND(E54*J54,2)</f>
        <v>0</v>
      </c>
      <c r="L54" s="237">
        <v>21</v>
      </c>
      <c r="M54" s="237">
        <f>G54*(1+L54/100)</f>
        <v>0</v>
      </c>
      <c r="N54" s="237">
        <v>7.1999999999999995E-2</v>
      </c>
      <c r="O54" s="237">
        <f>ROUND(E54*N54,2)</f>
        <v>6.77</v>
      </c>
      <c r="P54" s="237">
        <v>0</v>
      </c>
      <c r="Q54" s="237">
        <f>ROUND(E54*P54,2)</f>
        <v>0</v>
      </c>
      <c r="R54" s="237" t="s">
        <v>142</v>
      </c>
      <c r="S54" s="237" t="s">
        <v>143</v>
      </c>
      <c r="T54" s="238" t="s">
        <v>144</v>
      </c>
      <c r="U54" s="222">
        <v>0.375</v>
      </c>
      <c r="V54" s="222">
        <f>ROUND(E54*U54,2)</f>
        <v>35.25</v>
      </c>
      <c r="W54" s="222"/>
      <c r="X54" s="222" t="s">
        <v>145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146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2.5" outlineLevel="1" x14ac:dyDescent="0.2">
      <c r="A55" s="220"/>
      <c r="B55" s="221"/>
      <c r="C55" s="252" t="s">
        <v>191</v>
      </c>
      <c r="D55" s="239"/>
      <c r="E55" s="239"/>
      <c r="F55" s="239"/>
      <c r="G55" s="239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148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47" t="str">
        <f>C55</f>
        <v>komunikací pro pěší do velikosti dlaždic 0,25 m2 s provedením lože do tl. 30 mm, s vyplněním spár a se smetením přebytečného materiálu na vzdálenost do 3 m</v>
      </c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54" t="s">
        <v>256</v>
      </c>
      <c r="D56" s="223"/>
      <c r="E56" s="224">
        <v>94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3"/>
      <c r="Z56" s="213"/>
      <c r="AA56" s="213"/>
      <c r="AB56" s="213"/>
      <c r="AC56" s="213"/>
      <c r="AD56" s="213"/>
      <c r="AE56" s="213"/>
      <c r="AF56" s="213"/>
      <c r="AG56" s="213" t="s">
        <v>164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2">
        <v>18</v>
      </c>
      <c r="B57" s="233" t="s">
        <v>262</v>
      </c>
      <c r="C57" s="251" t="s">
        <v>263</v>
      </c>
      <c r="D57" s="234" t="s">
        <v>141</v>
      </c>
      <c r="E57" s="235">
        <v>98.7</v>
      </c>
      <c r="F57" s="236"/>
      <c r="G57" s="237">
        <f>ROUND(E57*F57,2)</f>
        <v>0</v>
      </c>
      <c r="H57" s="236"/>
      <c r="I57" s="237">
        <f>ROUND(E57*H57,2)</f>
        <v>0</v>
      </c>
      <c r="J57" s="236"/>
      <c r="K57" s="237">
        <f>ROUND(E57*J57,2)</f>
        <v>0</v>
      </c>
      <c r="L57" s="237">
        <v>21</v>
      </c>
      <c r="M57" s="237">
        <f>G57*(1+L57/100)</f>
        <v>0</v>
      </c>
      <c r="N57" s="237">
        <v>0.17599999999999999</v>
      </c>
      <c r="O57" s="237">
        <f>ROUND(E57*N57,2)</f>
        <v>17.37</v>
      </c>
      <c r="P57" s="237">
        <v>0</v>
      </c>
      <c r="Q57" s="237">
        <f>ROUND(E57*P57,2)</f>
        <v>0</v>
      </c>
      <c r="R57" s="237" t="s">
        <v>251</v>
      </c>
      <c r="S57" s="237" t="s">
        <v>143</v>
      </c>
      <c r="T57" s="238" t="s">
        <v>144</v>
      </c>
      <c r="U57" s="222">
        <v>0</v>
      </c>
      <c r="V57" s="222">
        <f>ROUND(E57*U57,2)</f>
        <v>0</v>
      </c>
      <c r="W57" s="222"/>
      <c r="X57" s="222" t="s">
        <v>252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253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54" t="s">
        <v>264</v>
      </c>
      <c r="D58" s="223"/>
      <c r="E58" s="224">
        <v>98.7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3"/>
      <c r="Z58" s="213"/>
      <c r="AA58" s="213"/>
      <c r="AB58" s="213"/>
      <c r="AC58" s="213"/>
      <c r="AD58" s="213"/>
      <c r="AE58" s="213"/>
      <c r="AF58" s="213"/>
      <c r="AG58" s="213" t="s">
        <v>164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x14ac:dyDescent="0.2">
      <c r="A59" s="226" t="s">
        <v>137</v>
      </c>
      <c r="B59" s="227" t="s">
        <v>85</v>
      </c>
      <c r="C59" s="250" t="s">
        <v>86</v>
      </c>
      <c r="D59" s="228"/>
      <c r="E59" s="229"/>
      <c r="F59" s="230"/>
      <c r="G59" s="230">
        <f>SUMIF(AG60:AG61,"&lt;&gt;NOR",G60:G61)</f>
        <v>0</v>
      </c>
      <c r="H59" s="230"/>
      <c r="I59" s="230">
        <f>SUM(I60:I61)</f>
        <v>0</v>
      </c>
      <c r="J59" s="230"/>
      <c r="K59" s="230">
        <f>SUM(K60:K61)</f>
        <v>0</v>
      </c>
      <c r="L59" s="230"/>
      <c r="M59" s="230">
        <f>SUM(M60:M61)</f>
        <v>0</v>
      </c>
      <c r="N59" s="230"/>
      <c r="O59" s="230">
        <f>SUM(O60:O61)</f>
        <v>0</v>
      </c>
      <c r="P59" s="230"/>
      <c r="Q59" s="230">
        <f>SUM(Q60:Q61)</f>
        <v>0</v>
      </c>
      <c r="R59" s="230"/>
      <c r="S59" s="230"/>
      <c r="T59" s="231"/>
      <c r="U59" s="225"/>
      <c r="V59" s="225">
        <f>SUM(V60:V61)</f>
        <v>0</v>
      </c>
      <c r="W59" s="225"/>
      <c r="X59" s="225"/>
      <c r="AG59" t="s">
        <v>138</v>
      </c>
    </row>
    <row r="60" spans="1:60" outlineLevel="1" x14ac:dyDescent="0.2">
      <c r="A60" s="232">
        <v>19</v>
      </c>
      <c r="B60" s="233" t="s">
        <v>192</v>
      </c>
      <c r="C60" s="251" t="s">
        <v>193</v>
      </c>
      <c r="D60" s="234" t="s">
        <v>194</v>
      </c>
      <c r="E60" s="235">
        <v>0</v>
      </c>
      <c r="F60" s="236"/>
      <c r="G60" s="237">
        <f>ROUND(E60*F60,2)</f>
        <v>0</v>
      </c>
      <c r="H60" s="236"/>
      <c r="I60" s="237">
        <f>ROUND(E60*H60,2)</f>
        <v>0</v>
      </c>
      <c r="J60" s="236"/>
      <c r="K60" s="237">
        <f>ROUND(E60*J60,2)</f>
        <v>0</v>
      </c>
      <c r="L60" s="237">
        <v>21</v>
      </c>
      <c r="M60" s="237">
        <f>G60*(1+L60/100)</f>
        <v>0</v>
      </c>
      <c r="N60" s="237">
        <v>0.43381999999999998</v>
      </c>
      <c r="O60" s="237">
        <f>ROUND(E60*N60,2)</f>
        <v>0</v>
      </c>
      <c r="P60" s="237">
        <v>0</v>
      </c>
      <c r="Q60" s="237">
        <f>ROUND(E60*P60,2)</f>
        <v>0</v>
      </c>
      <c r="R60" s="237" t="s">
        <v>142</v>
      </c>
      <c r="S60" s="237" t="s">
        <v>143</v>
      </c>
      <c r="T60" s="238" t="s">
        <v>144</v>
      </c>
      <c r="U60" s="222">
        <v>3.839</v>
      </c>
      <c r="V60" s="222">
        <f>ROUND(E60*U60,2)</f>
        <v>0</v>
      </c>
      <c r="W60" s="222"/>
      <c r="X60" s="222" t="s">
        <v>145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146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33.75" outlineLevel="1" x14ac:dyDescent="0.2">
      <c r="A61" s="220"/>
      <c r="B61" s="221"/>
      <c r="C61" s="252" t="s">
        <v>195</v>
      </c>
      <c r="D61" s="239"/>
      <c r="E61" s="239"/>
      <c r="F61" s="239"/>
      <c r="G61" s="239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148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47" t="str">
        <f>C61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61" s="213"/>
      <c r="BC61" s="213"/>
      <c r="BD61" s="213"/>
      <c r="BE61" s="213"/>
      <c r="BF61" s="213"/>
      <c r="BG61" s="213"/>
      <c r="BH61" s="213"/>
    </row>
    <row r="62" spans="1:60" x14ac:dyDescent="0.2">
      <c r="A62" s="226" t="s">
        <v>137</v>
      </c>
      <c r="B62" s="227" t="s">
        <v>89</v>
      </c>
      <c r="C62" s="250" t="s">
        <v>90</v>
      </c>
      <c r="D62" s="228"/>
      <c r="E62" s="229"/>
      <c r="F62" s="230"/>
      <c r="G62" s="230">
        <f>SUMIF(AG63:AG72,"&lt;&gt;NOR",G63:G72)</f>
        <v>0</v>
      </c>
      <c r="H62" s="230"/>
      <c r="I62" s="230">
        <f>SUM(I63:I72)</f>
        <v>0</v>
      </c>
      <c r="J62" s="230"/>
      <c r="K62" s="230">
        <f>SUM(K63:K72)</f>
        <v>0</v>
      </c>
      <c r="L62" s="230"/>
      <c r="M62" s="230">
        <f>SUM(M63:M72)</f>
        <v>0</v>
      </c>
      <c r="N62" s="230"/>
      <c r="O62" s="230">
        <f>SUM(O63:O72)</f>
        <v>22.36</v>
      </c>
      <c r="P62" s="230"/>
      <c r="Q62" s="230">
        <f>SUM(Q63:Q72)</f>
        <v>0</v>
      </c>
      <c r="R62" s="230"/>
      <c r="S62" s="230"/>
      <c r="T62" s="231"/>
      <c r="U62" s="225"/>
      <c r="V62" s="225">
        <f>SUM(V63:V72)</f>
        <v>28.31</v>
      </c>
      <c r="W62" s="225"/>
      <c r="X62" s="225"/>
      <c r="AG62" t="s">
        <v>138</v>
      </c>
    </row>
    <row r="63" spans="1:60" ht="33.75" outlineLevel="1" x14ac:dyDescent="0.2">
      <c r="A63" s="232">
        <v>20</v>
      </c>
      <c r="B63" s="233" t="s">
        <v>265</v>
      </c>
      <c r="C63" s="251" t="s">
        <v>266</v>
      </c>
      <c r="D63" s="234" t="s">
        <v>156</v>
      </c>
      <c r="E63" s="235">
        <v>38</v>
      </c>
      <c r="F63" s="236"/>
      <c r="G63" s="237">
        <f>ROUND(E63*F63,2)</f>
        <v>0</v>
      </c>
      <c r="H63" s="236"/>
      <c r="I63" s="237">
        <f>ROUND(E63*H63,2)</f>
        <v>0</v>
      </c>
      <c r="J63" s="236"/>
      <c r="K63" s="237">
        <f>ROUND(E63*J63,2)</f>
        <v>0</v>
      </c>
      <c r="L63" s="237">
        <v>21</v>
      </c>
      <c r="M63" s="237">
        <f>G63*(1+L63/100)</f>
        <v>0</v>
      </c>
      <c r="N63" s="237">
        <v>0.12471</v>
      </c>
      <c r="O63" s="237">
        <f>ROUND(E63*N63,2)</f>
        <v>4.74</v>
      </c>
      <c r="P63" s="237">
        <v>0</v>
      </c>
      <c r="Q63" s="237">
        <f>ROUND(E63*P63,2)</f>
        <v>0</v>
      </c>
      <c r="R63" s="237" t="s">
        <v>142</v>
      </c>
      <c r="S63" s="237" t="s">
        <v>143</v>
      </c>
      <c r="T63" s="238" t="s">
        <v>144</v>
      </c>
      <c r="U63" s="222">
        <v>0.11899999999999999</v>
      </c>
      <c r="V63" s="222">
        <f>ROUND(E63*U63,2)</f>
        <v>4.5199999999999996</v>
      </c>
      <c r="W63" s="222"/>
      <c r="X63" s="222" t="s">
        <v>145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146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52" t="s">
        <v>267</v>
      </c>
      <c r="D64" s="239"/>
      <c r="E64" s="239"/>
      <c r="F64" s="239"/>
      <c r="G64" s="239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3"/>
      <c r="Z64" s="213"/>
      <c r="AA64" s="213"/>
      <c r="AB64" s="213"/>
      <c r="AC64" s="213"/>
      <c r="AD64" s="213"/>
      <c r="AE64" s="213"/>
      <c r="AF64" s="213"/>
      <c r="AG64" s="213" t="s">
        <v>148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20"/>
      <c r="B65" s="221"/>
      <c r="C65" s="254" t="s">
        <v>268</v>
      </c>
      <c r="D65" s="223"/>
      <c r="E65" s="224">
        <v>38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3"/>
      <c r="Z65" s="213"/>
      <c r="AA65" s="213"/>
      <c r="AB65" s="213"/>
      <c r="AC65" s="213"/>
      <c r="AD65" s="213"/>
      <c r="AE65" s="213"/>
      <c r="AF65" s="213"/>
      <c r="AG65" s="213" t="s">
        <v>164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45" outlineLevel="1" x14ac:dyDescent="0.2">
      <c r="A66" s="232">
        <v>21</v>
      </c>
      <c r="B66" s="233" t="s">
        <v>196</v>
      </c>
      <c r="C66" s="251" t="s">
        <v>197</v>
      </c>
      <c r="D66" s="234" t="s">
        <v>156</v>
      </c>
      <c r="E66" s="235">
        <v>65</v>
      </c>
      <c r="F66" s="236"/>
      <c r="G66" s="237">
        <f>ROUND(E66*F66,2)</f>
        <v>0</v>
      </c>
      <c r="H66" s="236"/>
      <c r="I66" s="237">
        <f>ROUND(E66*H66,2)</f>
        <v>0</v>
      </c>
      <c r="J66" s="236"/>
      <c r="K66" s="237">
        <f>ROUND(E66*J66,2)</f>
        <v>0</v>
      </c>
      <c r="L66" s="237">
        <v>21</v>
      </c>
      <c r="M66" s="237">
        <f>G66*(1+L66/100)</f>
        <v>0</v>
      </c>
      <c r="N66" s="237">
        <v>0.26980999999999999</v>
      </c>
      <c r="O66" s="237">
        <f>ROUND(E66*N66,2)</f>
        <v>17.54</v>
      </c>
      <c r="P66" s="237">
        <v>0</v>
      </c>
      <c r="Q66" s="237">
        <f>ROUND(E66*P66,2)</f>
        <v>0</v>
      </c>
      <c r="R66" s="237" t="s">
        <v>142</v>
      </c>
      <c r="S66" s="237" t="s">
        <v>143</v>
      </c>
      <c r="T66" s="238" t="s">
        <v>144</v>
      </c>
      <c r="U66" s="222">
        <v>0.27200000000000002</v>
      </c>
      <c r="V66" s="222">
        <f>ROUND(E66*U66,2)</f>
        <v>17.68</v>
      </c>
      <c r="W66" s="222"/>
      <c r="X66" s="222" t="s">
        <v>145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146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20"/>
      <c r="B67" s="221"/>
      <c r="C67" s="252" t="s">
        <v>198</v>
      </c>
      <c r="D67" s="239"/>
      <c r="E67" s="239"/>
      <c r="F67" s="239"/>
      <c r="G67" s="239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3"/>
      <c r="Z67" s="213"/>
      <c r="AA67" s="213"/>
      <c r="AB67" s="213"/>
      <c r="AC67" s="213"/>
      <c r="AD67" s="213"/>
      <c r="AE67" s="213"/>
      <c r="AF67" s="213"/>
      <c r="AG67" s="213" t="s">
        <v>148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32">
        <v>22</v>
      </c>
      <c r="B68" s="233" t="s">
        <v>200</v>
      </c>
      <c r="C68" s="251" t="s">
        <v>201</v>
      </c>
      <c r="D68" s="234" t="s">
        <v>156</v>
      </c>
      <c r="E68" s="235">
        <v>44.56</v>
      </c>
      <c r="F68" s="236"/>
      <c r="G68" s="237">
        <f>ROUND(E68*F68,2)</f>
        <v>0</v>
      </c>
      <c r="H68" s="236"/>
      <c r="I68" s="237">
        <f>ROUND(E68*H68,2)</f>
        <v>0</v>
      </c>
      <c r="J68" s="236"/>
      <c r="K68" s="237">
        <f>ROUND(E68*J68,2)</f>
        <v>0</v>
      </c>
      <c r="L68" s="237">
        <v>21</v>
      </c>
      <c r="M68" s="237">
        <f>G68*(1+L68/100)</f>
        <v>0</v>
      </c>
      <c r="N68" s="237">
        <v>0</v>
      </c>
      <c r="O68" s="237">
        <f>ROUND(E68*N68,2)</f>
        <v>0</v>
      </c>
      <c r="P68" s="237">
        <v>0</v>
      </c>
      <c r="Q68" s="237">
        <f>ROUND(E68*P68,2)</f>
        <v>0</v>
      </c>
      <c r="R68" s="237" t="s">
        <v>142</v>
      </c>
      <c r="S68" s="237" t="s">
        <v>143</v>
      </c>
      <c r="T68" s="238" t="s">
        <v>144</v>
      </c>
      <c r="U68" s="222">
        <v>3.6999999999999998E-2</v>
      </c>
      <c r="V68" s="222">
        <f>ROUND(E68*U68,2)</f>
        <v>1.65</v>
      </c>
      <c r="W68" s="222"/>
      <c r="X68" s="222" t="s">
        <v>145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146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52" t="s">
        <v>202</v>
      </c>
      <c r="D69" s="239"/>
      <c r="E69" s="239"/>
      <c r="F69" s="239"/>
      <c r="G69" s="239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3"/>
      <c r="Z69" s="213"/>
      <c r="AA69" s="213"/>
      <c r="AB69" s="213"/>
      <c r="AC69" s="213"/>
      <c r="AD69" s="213"/>
      <c r="AE69" s="213"/>
      <c r="AF69" s="213"/>
      <c r="AG69" s="213" t="s">
        <v>148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32">
        <v>23</v>
      </c>
      <c r="B70" s="233" t="s">
        <v>203</v>
      </c>
      <c r="C70" s="251" t="s">
        <v>204</v>
      </c>
      <c r="D70" s="234" t="s">
        <v>156</v>
      </c>
      <c r="E70" s="235">
        <v>44.56</v>
      </c>
      <c r="F70" s="236"/>
      <c r="G70" s="237">
        <f>ROUND(E70*F70,2)</f>
        <v>0</v>
      </c>
      <c r="H70" s="236"/>
      <c r="I70" s="237">
        <f>ROUND(E70*H70,2)</f>
        <v>0</v>
      </c>
      <c r="J70" s="236"/>
      <c r="K70" s="237">
        <f>ROUND(E70*J70,2)</f>
        <v>0</v>
      </c>
      <c r="L70" s="237">
        <v>21</v>
      </c>
      <c r="M70" s="237">
        <f>G70*(1+L70/100)</f>
        <v>0</v>
      </c>
      <c r="N70" s="237">
        <v>1.83E-3</v>
      </c>
      <c r="O70" s="237">
        <f>ROUND(E70*N70,2)</f>
        <v>0.08</v>
      </c>
      <c r="P70" s="237">
        <v>0</v>
      </c>
      <c r="Q70" s="237">
        <f>ROUND(E70*P70,2)</f>
        <v>0</v>
      </c>
      <c r="R70" s="237"/>
      <c r="S70" s="237" t="s">
        <v>143</v>
      </c>
      <c r="T70" s="238" t="s">
        <v>144</v>
      </c>
      <c r="U70" s="222">
        <v>0.1</v>
      </c>
      <c r="V70" s="222">
        <f>ROUND(E70*U70,2)</f>
        <v>4.46</v>
      </c>
      <c r="W70" s="222"/>
      <c r="X70" s="222" t="s">
        <v>145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146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55" t="s">
        <v>205</v>
      </c>
      <c r="D71" s="248"/>
      <c r="E71" s="248"/>
      <c r="F71" s="248"/>
      <c r="G71" s="248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3"/>
      <c r="Z71" s="213"/>
      <c r="AA71" s="213"/>
      <c r="AB71" s="213"/>
      <c r="AC71" s="213"/>
      <c r="AD71" s="213"/>
      <c r="AE71" s="213"/>
      <c r="AF71" s="213"/>
      <c r="AG71" s="213" t="s">
        <v>206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54" t="s">
        <v>269</v>
      </c>
      <c r="D72" s="223"/>
      <c r="E72" s="224">
        <v>44.56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3"/>
      <c r="Z72" s="213"/>
      <c r="AA72" s="213"/>
      <c r="AB72" s="213"/>
      <c r="AC72" s="213"/>
      <c r="AD72" s="213"/>
      <c r="AE72" s="213"/>
      <c r="AF72" s="213"/>
      <c r="AG72" s="213" t="s">
        <v>164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x14ac:dyDescent="0.2">
      <c r="A73" s="226" t="s">
        <v>137</v>
      </c>
      <c r="B73" s="227" t="s">
        <v>97</v>
      </c>
      <c r="C73" s="250" t="s">
        <v>98</v>
      </c>
      <c r="D73" s="228"/>
      <c r="E73" s="229"/>
      <c r="F73" s="230"/>
      <c r="G73" s="230">
        <f>SUMIF(AG74:AG75,"&lt;&gt;NOR",G74:G75)</f>
        <v>0</v>
      </c>
      <c r="H73" s="230"/>
      <c r="I73" s="230">
        <f>SUM(I74:I75)</f>
        <v>0</v>
      </c>
      <c r="J73" s="230"/>
      <c r="K73" s="230">
        <f>SUM(K74:K75)</f>
        <v>0</v>
      </c>
      <c r="L73" s="230"/>
      <c r="M73" s="230">
        <f>SUM(M74:M75)</f>
        <v>0</v>
      </c>
      <c r="N73" s="230"/>
      <c r="O73" s="230">
        <f>SUM(O74:O75)</f>
        <v>0</v>
      </c>
      <c r="P73" s="230"/>
      <c r="Q73" s="230">
        <f>SUM(Q74:Q75)</f>
        <v>0</v>
      </c>
      <c r="R73" s="230"/>
      <c r="S73" s="230"/>
      <c r="T73" s="231"/>
      <c r="U73" s="225"/>
      <c r="V73" s="225">
        <f>SUM(V74:V75)</f>
        <v>5.91</v>
      </c>
      <c r="W73" s="225"/>
      <c r="X73" s="225"/>
      <c r="AG73" t="s">
        <v>138</v>
      </c>
    </row>
    <row r="74" spans="1:60" outlineLevel="1" x14ac:dyDescent="0.2">
      <c r="A74" s="232">
        <v>24</v>
      </c>
      <c r="B74" s="233" t="s">
        <v>208</v>
      </c>
      <c r="C74" s="251" t="s">
        <v>209</v>
      </c>
      <c r="D74" s="234" t="s">
        <v>178</v>
      </c>
      <c r="E74" s="235">
        <v>369.15105999999997</v>
      </c>
      <c r="F74" s="236"/>
      <c r="G74" s="237">
        <f>ROUND(E74*F74,2)</f>
        <v>0</v>
      </c>
      <c r="H74" s="236"/>
      <c r="I74" s="237">
        <f>ROUND(E74*H74,2)</f>
        <v>0</v>
      </c>
      <c r="J74" s="236"/>
      <c r="K74" s="237">
        <f>ROUND(E74*J74,2)</f>
        <v>0</v>
      </c>
      <c r="L74" s="237">
        <v>21</v>
      </c>
      <c r="M74" s="237">
        <f>G74*(1+L74/100)</f>
        <v>0</v>
      </c>
      <c r="N74" s="237">
        <v>0</v>
      </c>
      <c r="O74" s="237">
        <f>ROUND(E74*N74,2)</f>
        <v>0</v>
      </c>
      <c r="P74" s="237">
        <v>0</v>
      </c>
      <c r="Q74" s="237">
        <f>ROUND(E74*P74,2)</f>
        <v>0</v>
      </c>
      <c r="R74" s="237" t="s">
        <v>142</v>
      </c>
      <c r="S74" s="237" t="s">
        <v>143</v>
      </c>
      <c r="T74" s="238" t="s">
        <v>144</v>
      </c>
      <c r="U74" s="222">
        <v>1.6E-2</v>
      </c>
      <c r="V74" s="222">
        <f>ROUND(E74*U74,2)</f>
        <v>5.91</v>
      </c>
      <c r="W74" s="222"/>
      <c r="X74" s="222" t="s">
        <v>145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210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52" t="s">
        <v>211</v>
      </c>
      <c r="D75" s="239"/>
      <c r="E75" s="239"/>
      <c r="F75" s="239"/>
      <c r="G75" s="239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148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x14ac:dyDescent="0.2">
      <c r="A76" s="226" t="s">
        <v>137</v>
      </c>
      <c r="B76" s="227" t="s">
        <v>106</v>
      </c>
      <c r="C76" s="250" t="s">
        <v>107</v>
      </c>
      <c r="D76" s="228"/>
      <c r="E76" s="229"/>
      <c r="F76" s="230"/>
      <c r="G76" s="230">
        <f>SUMIF(AG77:AG86,"&lt;&gt;NOR",G77:G86)</f>
        <v>0</v>
      </c>
      <c r="H76" s="230"/>
      <c r="I76" s="230">
        <f>SUM(I77:I86)</f>
        <v>0</v>
      </c>
      <c r="J76" s="230"/>
      <c r="K76" s="230">
        <f>SUM(K77:K86)</f>
        <v>0</v>
      </c>
      <c r="L76" s="230"/>
      <c r="M76" s="230">
        <f>SUM(M77:M86)</f>
        <v>0</v>
      </c>
      <c r="N76" s="230"/>
      <c r="O76" s="230">
        <f>SUM(O77:O86)</f>
        <v>0</v>
      </c>
      <c r="P76" s="230"/>
      <c r="Q76" s="230">
        <f>SUM(Q77:Q86)</f>
        <v>0</v>
      </c>
      <c r="R76" s="230"/>
      <c r="S76" s="230"/>
      <c r="T76" s="231"/>
      <c r="U76" s="225"/>
      <c r="V76" s="225">
        <f>SUM(V77:V86)</f>
        <v>3.9499999999999997</v>
      </c>
      <c r="W76" s="225"/>
      <c r="X76" s="225"/>
      <c r="AG76" t="s">
        <v>138</v>
      </c>
    </row>
    <row r="77" spans="1:60" ht="33.75" outlineLevel="1" x14ac:dyDescent="0.2">
      <c r="A77" s="232">
        <v>25</v>
      </c>
      <c r="B77" s="233" t="s">
        <v>212</v>
      </c>
      <c r="C77" s="251" t="s">
        <v>213</v>
      </c>
      <c r="D77" s="234" t="s">
        <v>178</v>
      </c>
      <c r="E77" s="235">
        <v>326.16000000000003</v>
      </c>
      <c r="F77" s="236"/>
      <c r="G77" s="237">
        <f>ROUND(E77*F77,2)</f>
        <v>0</v>
      </c>
      <c r="H77" s="236"/>
      <c r="I77" s="237">
        <f>ROUND(E77*H77,2)</f>
        <v>0</v>
      </c>
      <c r="J77" s="236"/>
      <c r="K77" s="237">
        <f>ROUND(E77*J77,2)</f>
        <v>0</v>
      </c>
      <c r="L77" s="237">
        <v>21</v>
      </c>
      <c r="M77" s="237">
        <f>G77*(1+L77/100)</f>
        <v>0</v>
      </c>
      <c r="N77" s="237">
        <v>0</v>
      </c>
      <c r="O77" s="237">
        <f>ROUND(E77*N77,2)</f>
        <v>0</v>
      </c>
      <c r="P77" s="237">
        <v>0</v>
      </c>
      <c r="Q77" s="237">
        <f>ROUND(E77*P77,2)</f>
        <v>0</v>
      </c>
      <c r="R77" s="237" t="s">
        <v>214</v>
      </c>
      <c r="S77" s="237" t="s">
        <v>143</v>
      </c>
      <c r="T77" s="238" t="s">
        <v>144</v>
      </c>
      <c r="U77" s="222">
        <v>0</v>
      </c>
      <c r="V77" s="222">
        <f>ROUND(E77*U77,2)</f>
        <v>0</v>
      </c>
      <c r="W77" s="222"/>
      <c r="X77" s="222" t="s">
        <v>145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146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52" t="s">
        <v>215</v>
      </c>
      <c r="D78" s="239"/>
      <c r="E78" s="239"/>
      <c r="F78" s="239"/>
      <c r="G78" s="239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3"/>
      <c r="Z78" s="213"/>
      <c r="AA78" s="213"/>
      <c r="AB78" s="213"/>
      <c r="AC78" s="213"/>
      <c r="AD78" s="213"/>
      <c r="AE78" s="213"/>
      <c r="AF78" s="213"/>
      <c r="AG78" s="213" t="s">
        <v>148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20"/>
      <c r="B79" s="221"/>
      <c r="C79" s="254" t="s">
        <v>270</v>
      </c>
      <c r="D79" s="223"/>
      <c r="E79" s="224">
        <v>326.16000000000003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3"/>
      <c r="Z79" s="213"/>
      <c r="AA79" s="213"/>
      <c r="AB79" s="213"/>
      <c r="AC79" s="213"/>
      <c r="AD79" s="213"/>
      <c r="AE79" s="213"/>
      <c r="AF79" s="213"/>
      <c r="AG79" s="213" t="s">
        <v>164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ht="22.5" outlineLevel="1" x14ac:dyDescent="0.2">
      <c r="A80" s="232">
        <v>26</v>
      </c>
      <c r="B80" s="233" t="s">
        <v>217</v>
      </c>
      <c r="C80" s="251" t="s">
        <v>218</v>
      </c>
      <c r="D80" s="234" t="s">
        <v>178</v>
      </c>
      <c r="E80" s="235">
        <v>36.24</v>
      </c>
      <c r="F80" s="236"/>
      <c r="G80" s="237">
        <f>ROUND(E80*F80,2)</f>
        <v>0</v>
      </c>
      <c r="H80" s="236"/>
      <c r="I80" s="237">
        <f>ROUND(E80*H80,2)</f>
        <v>0</v>
      </c>
      <c r="J80" s="236"/>
      <c r="K80" s="237">
        <f>ROUND(E80*J80,2)</f>
        <v>0</v>
      </c>
      <c r="L80" s="237">
        <v>21</v>
      </c>
      <c r="M80" s="237">
        <f>G80*(1+L80/100)</f>
        <v>0</v>
      </c>
      <c r="N80" s="237">
        <v>0</v>
      </c>
      <c r="O80" s="237">
        <f>ROUND(E80*N80,2)</f>
        <v>0</v>
      </c>
      <c r="P80" s="237">
        <v>0</v>
      </c>
      <c r="Q80" s="237">
        <f>ROUND(E80*P80,2)</f>
        <v>0</v>
      </c>
      <c r="R80" s="237" t="s">
        <v>142</v>
      </c>
      <c r="S80" s="237" t="s">
        <v>143</v>
      </c>
      <c r="T80" s="238" t="s">
        <v>144</v>
      </c>
      <c r="U80" s="222">
        <v>0.01</v>
      </c>
      <c r="V80" s="222">
        <f>ROUND(E80*U80,2)</f>
        <v>0.36</v>
      </c>
      <c r="W80" s="222"/>
      <c r="X80" s="222" t="s">
        <v>145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146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20"/>
      <c r="B81" s="221"/>
      <c r="C81" s="254" t="s">
        <v>271</v>
      </c>
      <c r="D81" s="223"/>
      <c r="E81" s="224">
        <v>36.24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3"/>
      <c r="Z81" s="213"/>
      <c r="AA81" s="213"/>
      <c r="AB81" s="213"/>
      <c r="AC81" s="213"/>
      <c r="AD81" s="213"/>
      <c r="AE81" s="213"/>
      <c r="AF81" s="213"/>
      <c r="AG81" s="213" t="s">
        <v>164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32">
        <v>27</v>
      </c>
      <c r="B82" s="233" t="s">
        <v>220</v>
      </c>
      <c r="C82" s="251" t="s">
        <v>221</v>
      </c>
      <c r="D82" s="234" t="s">
        <v>178</v>
      </c>
      <c r="E82" s="235">
        <v>36.24</v>
      </c>
      <c r="F82" s="236"/>
      <c r="G82" s="237">
        <f>ROUND(E82*F82,2)</f>
        <v>0</v>
      </c>
      <c r="H82" s="236"/>
      <c r="I82" s="237">
        <f>ROUND(E82*H82,2)</f>
        <v>0</v>
      </c>
      <c r="J82" s="236"/>
      <c r="K82" s="237">
        <f>ROUND(E82*J82,2)</f>
        <v>0</v>
      </c>
      <c r="L82" s="237">
        <v>21</v>
      </c>
      <c r="M82" s="237">
        <f>G82*(1+L82/100)</f>
        <v>0</v>
      </c>
      <c r="N82" s="237">
        <v>0</v>
      </c>
      <c r="O82" s="237">
        <f>ROUND(E82*N82,2)</f>
        <v>0</v>
      </c>
      <c r="P82" s="237">
        <v>0</v>
      </c>
      <c r="Q82" s="237">
        <f>ROUND(E82*P82,2)</f>
        <v>0</v>
      </c>
      <c r="R82" s="237" t="s">
        <v>142</v>
      </c>
      <c r="S82" s="237" t="s">
        <v>143</v>
      </c>
      <c r="T82" s="238" t="s">
        <v>144</v>
      </c>
      <c r="U82" s="222">
        <v>9.9000000000000005E-2</v>
      </c>
      <c r="V82" s="222">
        <f>ROUND(E82*U82,2)</f>
        <v>3.59</v>
      </c>
      <c r="W82" s="222"/>
      <c r="X82" s="222" t="s">
        <v>145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146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20"/>
      <c r="B83" s="221"/>
      <c r="C83" s="252" t="s">
        <v>222</v>
      </c>
      <c r="D83" s="239"/>
      <c r="E83" s="239"/>
      <c r="F83" s="239"/>
      <c r="G83" s="239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3"/>
      <c r="Z83" s="213"/>
      <c r="AA83" s="213"/>
      <c r="AB83" s="213"/>
      <c r="AC83" s="213"/>
      <c r="AD83" s="213"/>
      <c r="AE83" s="213"/>
      <c r="AF83" s="213"/>
      <c r="AG83" s="213" t="s">
        <v>148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20"/>
      <c r="B84" s="221"/>
      <c r="C84" s="254" t="s">
        <v>272</v>
      </c>
      <c r="D84" s="223"/>
      <c r="E84" s="224">
        <v>36.24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3"/>
      <c r="Z84" s="213"/>
      <c r="AA84" s="213"/>
      <c r="AB84" s="213"/>
      <c r="AC84" s="213"/>
      <c r="AD84" s="213"/>
      <c r="AE84" s="213"/>
      <c r="AF84" s="213"/>
      <c r="AG84" s="213" t="s">
        <v>164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ht="22.5" outlineLevel="1" x14ac:dyDescent="0.2">
      <c r="A85" s="232">
        <v>28</v>
      </c>
      <c r="B85" s="233" t="s">
        <v>224</v>
      </c>
      <c r="C85" s="251" t="s">
        <v>225</v>
      </c>
      <c r="D85" s="234" t="s">
        <v>178</v>
      </c>
      <c r="E85" s="235">
        <v>36.24</v>
      </c>
      <c r="F85" s="236"/>
      <c r="G85" s="237">
        <f>ROUND(E85*F85,2)</f>
        <v>0</v>
      </c>
      <c r="H85" s="236"/>
      <c r="I85" s="237">
        <f>ROUND(E85*H85,2)</f>
        <v>0</v>
      </c>
      <c r="J85" s="236"/>
      <c r="K85" s="237">
        <f>ROUND(E85*J85,2)</f>
        <v>0</v>
      </c>
      <c r="L85" s="237">
        <v>21</v>
      </c>
      <c r="M85" s="237">
        <f>G85*(1+L85/100)</f>
        <v>0</v>
      </c>
      <c r="N85" s="237">
        <v>0</v>
      </c>
      <c r="O85" s="237">
        <f>ROUND(E85*N85,2)</f>
        <v>0</v>
      </c>
      <c r="P85" s="237">
        <v>0</v>
      </c>
      <c r="Q85" s="237">
        <f>ROUND(E85*P85,2)</f>
        <v>0</v>
      </c>
      <c r="R85" s="237" t="s">
        <v>226</v>
      </c>
      <c r="S85" s="237" t="s">
        <v>143</v>
      </c>
      <c r="T85" s="238" t="s">
        <v>144</v>
      </c>
      <c r="U85" s="222">
        <v>0</v>
      </c>
      <c r="V85" s="222">
        <f>ROUND(E85*U85,2)</f>
        <v>0</v>
      </c>
      <c r="W85" s="222"/>
      <c r="X85" s="222" t="s">
        <v>145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146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20"/>
      <c r="B86" s="221"/>
      <c r="C86" s="254" t="s">
        <v>271</v>
      </c>
      <c r="D86" s="223"/>
      <c r="E86" s="224">
        <v>36.24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3"/>
      <c r="Z86" s="213"/>
      <c r="AA86" s="213"/>
      <c r="AB86" s="213"/>
      <c r="AC86" s="213"/>
      <c r="AD86" s="213"/>
      <c r="AE86" s="213"/>
      <c r="AF86" s="213"/>
      <c r="AG86" s="213" t="s">
        <v>164</v>
      </c>
      <c r="AH86" s="213"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x14ac:dyDescent="0.2">
      <c r="A87" s="3"/>
      <c r="B87" s="4"/>
      <c r="C87" s="256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v>15</v>
      </c>
      <c r="AF87">
        <v>21</v>
      </c>
      <c r="AG87" t="s">
        <v>124</v>
      </c>
    </row>
    <row r="88" spans="1:60" x14ac:dyDescent="0.2">
      <c r="A88" s="216"/>
      <c r="B88" s="217" t="s">
        <v>29</v>
      </c>
      <c r="C88" s="257"/>
      <c r="D88" s="218"/>
      <c r="E88" s="219"/>
      <c r="F88" s="219"/>
      <c r="G88" s="249">
        <f>G8+G36+G40+G59+G62+G73+G76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AE88">
        <f>SUMIF(L7:L86,AE87,G7:G86)</f>
        <v>0</v>
      </c>
      <c r="AF88">
        <f>SUMIF(L7:L86,AF87,G7:G86)</f>
        <v>0</v>
      </c>
      <c r="AG88" t="s">
        <v>227</v>
      </c>
    </row>
    <row r="89" spans="1:60" x14ac:dyDescent="0.2">
      <c r="C89" s="258"/>
      <c r="D89" s="10"/>
      <c r="AG89" t="s">
        <v>228</v>
      </c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N1RTCTOEYBHpbn5CqSJE56kyWCYGVhOU1IoR0s7hycFpjWpWcXWvZtBAoN9GEF+0gjUpgM1/jlstHE97o+AKA==" saltValue="ZRa7YBPyfOkODCLtaHdaRQ==" spinCount="100000" sheet="1"/>
  <mergeCells count="22">
    <mergeCell ref="C71:G71"/>
    <mergeCell ref="C75:G75"/>
    <mergeCell ref="C78:G78"/>
    <mergeCell ref="C83:G83"/>
    <mergeCell ref="C53:G53"/>
    <mergeCell ref="C55:G55"/>
    <mergeCell ref="C61:G61"/>
    <mergeCell ref="C64:G64"/>
    <mergeCell ref="C67:G67"/>
    <mergeCell ref="C69:G69"/>
    <mergeCell ref="C17:G17"/>
    <mergeCell ref="C19:G19"/>
    <mergeCell ref="C22:G22"/>
    <mergeCell ref="C25:G25"/>
    <mergeCell ref="C29:G29"/>
    <mergeCell ref="C48:G48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71CC6-A9FB-4235-9BE7-56A08DBBBFA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51</v>
      </c>
      <c r="C4" s="205" t="s">
        <v>52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SUMIF(AG9:AG13,"&lt;&gt;NOR",G9:G13)</f>
        <v>0</v>
      </c>
      <c r="H8" s="230"/>
      <c r="I8" s="230">
        <f>SUM(I9:I13)</f>
        <v>0</v>
      </c>
      <c r="J8" s="230"/>
      <c r="K8" s="230">
        <f>SUM(K9:K13)</f>
        <v>0</v>
      </c>
      <c r="L8" s="230"/>
      <c r="M8" s="230">
        <f>SUM(M9:M13)</f>
        <v>0</v>
      </c>
      <c r="N8" s="230"/>
      <c r="O8" s="230">
        <f>SUM(O9:O13)</f>
        <v>0</v>
      </c>
      <c r="P8" s="230"/>
      <c r="Q8" s="230">
        <f>SUM(Q9:Q13)</f>
        <v>0</v>
      </c>
      <c r="R8" s="230"/>
      <c r="S8" s="230"/>
      <c r="T8" s="231"/>
      <c r="U8" s="225"/>
      <c r="V8" s="225">
        <f>SUM(V9:V13)</f>
        <v>193.54999999999998</v>
      </c>
      <c r="W8" s="225"/>
      <c r="X8" s="225"/>
      <c r="AG8" t="s">
        <v>138</v>
      </c>
    </row>
    <row r="9" spans="1:60" outlineLevel="1" x14ac:dyDescent="0.2">
      <c r="A9" s="232">
        <v>1</v>
      </c>
      <c r="B9" s="233" t="s">
        <v>273</v>
      </c>
      <c r="C9" s="251" t="s">
        <v>274</v>
      </c>
      <c r="D9" s="234" t="s">
        <v>160</v>
      </c>
      <c r="E9" s="235">
        <v>82.5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161</v>
      </c>
      <c r="S9" s="237" t="s">
        <v>143</v>
      </c>
      <c r="T9" s="238" t="s">
        <v>144</v>
      </c>
      <c r="U9" s="222">
        <v>2.335</v>
      </c>
      <c r="V9" s="222">
        <f>ROUND(E9*U9,2)</f>
        <v>192.64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275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32">
        <v>2</v>
      </c>
      <c r="B11" s="233" t="s">
        <v>276</v>
      </c>
      <c r="C11" s="251" t="s">
        <v>277</v>
      </c>
      <c r="D11" s="234" t="s">
        <v>160</v>
      </c>
      <c r="E11" s="235">
        <v>82.5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21</v>
      </c>
      <c r="M11" s="237">
        <f>G11*(1+L11/100)</f>
        <v>0</v>
      </c>
      <c r="N11" s="237">
        <v>0</v>
      </c>
      <c r="O11" s="237">
        <f>ROUND(E11*N11,2)</f>
        <v>0</v>
      </c>
      <c r="P11" s="237">
        <v>0</v>
      </c>
      <c r="Q11" s="237">
        <f>ROUND(E11*P11,2)</f>
        <v>0</v>
      </c>
      <c r="R11" s="237" t="s">
        <v>161</v>
      </c>
      <c r="S11" s="237" t="s">
        <v>143</v>
      </c>
      <c r="T11" s="238" t="s">
        <v>144</v>
      </c>
      <c r="U11" s="222">
        <v>1.0999999999999999E-2</v>
      </c>
      <c r="V11" s="222">
        <f>ROUND(E11*U11,2)</f>
        <v>0.91</v>
      </c>
      <c r="W11" s="222"/>
      <c r="X11" s="222" t="s">
        <v>145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146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2" t="s">
        <v>174</v>
      </c>
      <c r="D12" s="239"/>
      <c r="E12" s="239"/>
      <c r="F12" s="239"/>
      <c r="G12" s="239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148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40">
        <v>3</v>
      </c>
      <c r="B13" s="241" t="s">
        <v>176</v>
      </c>
      <c r="C13" s="253" t="s">
        <v>177</v>
      </c>
      <c r="D13" s="242" t="s">
        <v>178</v>
      </c>
      <c r="E13" s="243">
        <v>165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21</v>
      </c>
      <c r="M13" s="245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5" t="s">
        <v>161</v>
      </c>
      <c r="S13" s="245" t="s">
        <v>143</v>
      </c>
      <c r="T13" s="246" t="s">
        <v>144</v>
      </c>
      <c r="U13" s="222">
        <v>0</v>
      </c>
      <c r="V13" s="222">
        <f>ROUND(E13*U13,2)</f>
        <v>0</v>
      </c>
      <c r="W13" s="222"/>
      <c r="X13" s="222" t="s">
        <v>145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146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x14ac:dyDescent="0.2">
      <c r="A14" s="226" t="s">
        <v>137</v>
      </c>
      <c r="B14" s="227" t="s">
        <v>75</v>
      </c>
      <c r="C14" s="250" t="s">
        <v>76</v>
      </c>
      <c r="D14" s="228"/>
      <c r="E14" s="229"/>
      <c r="F14" s="230"/>
      <c r="G14" s="230">
        <f>SUMIF(AG15:AG17,"&lt;&gt;NOR",G15:G17)</f>
        <v>0</v>
      </c>
      <c r="H14" s="230"/>
      <c r="I14" s="230">
        <f>SUM(I15:I17)</f>
        <v>0</v>
      </c>
      <c r="J14" s="230"/>
      <c r="K14" s="230">
        <f>SUM(K15:K17)</f>
        <v>0</v>
      </c>
      <c r="L14" s="230"/>
      <c r="M14" s="230">
        <f>SUM(M15:M17)</f>
        <v>0</v>
      </c>
      <c r="N14" s="230"/>
      <c r="O14" s="230">
        <f>SUM(O15:O17)</f>
        <v>54.69</v>
      </c>
      <c r="P14" s="230"/>
      <c r="Q14" s="230">
        <f>SUM(Q15:Q17)</f>
        <v>0</v>
      </c>
      <c r="R14" s="230"/>
      <c r="S14" s="230"/>
      <c r="T14" s="231"/>
      <c r="U14" s="225"/>
      <c r="V14" s="225">
        <f>SUM(V15:V17)</f>
        <v>72.33</v>
      </c>
      <c r="W14" s="225"/>
      <c r="X14" s="225"/>
      <c r="AG14" t="s">
        <v>138</v>
      </c>
    </row>
    <row r="15" spans="1:60" outlineLevel="1" x14ac:dyDescent="0.2">
      <c r="A15" s="232">
        <v>4</v>
      </c>
      <c r="B15" s="233" t="s">
        <v>278</v>
      </c>
      <c r="C15" s="251" t="s">
        <v>279</v>
      </c>
      <c r="D15" s="234" t="s">
        <v>160</v>
      </c>
      <c r="E15" s="235">
        <v>21.2</v>
      </c>
      <c r="F15" s="236"/>
      <c r="G15" s="237">
        <f>ROUND(E15*F15,2)</f>
        <v>0</v>
      </c>
      <c r="H15" s="236"/>
      <c r="I15" s="237">
        <f>ROUND(E15*H15,2)</f>
        <v>0</v>
      </c>
      <c r="J15" s="236"/>
      <c r="K15" s="237">
        <f>ROUND(E15*J15,2)</f>
        <v>0</v>
      </c>
      <c r="L15" s="237">
        <v>21</v>
      </c>
      <c r="M15" s="237">
        <f>G15*(1+L15/100)</f>
        <v>0</v>
      </c>
      <c r="N15" s="237">
        <v>2.5799500000000002</v>
      </c>
      <c r="O15" s="237">
        <f>ROUND(E15*N15,2)</f>
        <v>54.69</v>
      </c>
      <c r="P15" s="237">
        <v>0</v>
      </c>
      <c r="Q15" s="237">
        <f>ROUND(E15*P15,2)</f>
        <v>0</v>
      </c>
      <c r="R15" s="237" t="s">
        <v>280</v>
      </c>
      <c r="S15" s="237" t="s">
        <v>143</v>
      </c>
      <c r="T15" s="238" t="s">
        <v>144</v>
      </c>
      <c r="U15" s="222">
        <v>3.4119999999999999</v>
      </c>
      <c r="V15" s="222">
        <f>ROUND(E15*U15,2)</f>
        <v>72.33</v>
      </c>
      <c r="W15" s="222"/>
      <c r="X15" s="222" t="s">
        <v>145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146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20"/>
      <c r="B16" s="221"/>
      <c r="C16" s="252" t="s">
        <v>281</v>
      </c>
      <c r="D16" s="239"/>
      <c r="E16" s="239"/>
      <c r="F16" s="239"/>
      <c r="G16" s="239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148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47" t="str">
        <f>C16</f>
        <v>s provedením dilatačních spár v osové vzdálenosti 2 m a jejich zalitím živičnou zálivkou, do rýhy nebo do bednění,</v>
      </c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60" t="s">
        <v>282</v>
      </c>
      <c r="D17" s="259"/>
      <c r="E17" s="259"/>
      <c r="F17" s="259"/>
      <c r="G17" s="259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206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x14ac:dyDescent="0.2">
      <c r="A18" s="226" t="s">
        <v>137</v>
      </c>
      <c r="B18" s="227" t="s">
        <v>93</v>
      </c>
      <c r="C18" s="250" t="s">
        <v>94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30"/>
      <c r="O18" s="230">
        <f>SUM(O19:O20)</f>
        <v>6.98</v>
      </c>
      <c r="P18" s="230"/>
      <c r="Q18" s="230">
        <f>SUM(Q19:Q20)</f>
        <v>0</v>
      </c>
      <c r="R18" s="230"/>
      <c r="S18" s="230"/>
      <c r="T18" s="231"/>
      <c r="U18" s="225"/>
      <c r="V18" s="225">
        <f>SUM(V19:V20)</f>
        <v>457.24</v>
      </c>
      <c r="W18" s="225"/>
      <c r="X18" s="225"/>
      <c r="AG18" t="s">
        <v>138</v>
      </c>
    </row>
    <row r="19" spans="1:60" ht="22.5" outlineLevel="1" x14ac:dyDescent="0.2">
      <c r="A19" s="232">
        <v>5</v>
      </c>
      <c r="B19" s="233" t="s">
        <v>283</v>
      </c>
      <c r="C19" s="251" t="s">
        <v>284</v>
      </c>
      <c r="D19" s="234" t="s">
        <v>156</v>
      </c>
      <c r="E19" s="235">
        <v>497</v>
      </c>
      <c r="F19" s="236"/>
      <c r="G19" s="237">
        <f>ROUND(E19*F19,2)</f>
        <v>0</v>
      </c>
      <c r="H19" s="236"/>
      <c r="I19" s="237">
        <f>ROUND(E19*H19,2)</f>
        <v>0</v>
      </c>
      <c r="J19" s="236"/>
      <c r="K19" s="237">
        <f>ROUND(E19*J19,2)</f>
        <v>0</v>
      </c>
      <c r="L19" s="237">
        <v>21</v>
      </c>
      <c r="M19" s="237">
        <f>G19*(1+L19/100)</f>
        <v>0</v>
      </c>
      <c r="N19" s="237">
        <v>1.404E-2</v>
      </c>
      <c r="O19" s="237">
        <f>ROUND(E19*N19,2)</f>
        <v>6.98</v>
      </c>
      <c r="P19" s="237">
        <v>0</v>
      </c>
      <c r="Q19" s="237">
        <f>ROUND(E19*P19,2)</f>
        <v>0</v>
      </c>
      <c r="R19" s="237" t="s">
        <v>285</v>
      </c>
      <c r="S19" s="237" t="s">
        <v>143</v>
      </c>
      <c r="T19" s="238" t="s">
        <v>144</v>
      </c>
      <c r="U19" s="222">
        <v>0.92</v>
      </c>
      <c r="V19" s="222">
        <f>ROUND(E19*U19,2)</f>
        <v>457.24</v>
      </c>
      <c r="W19" s="222"/>
      <c r="X19" s="222" t="s">
        <v>145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146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2" t="s">
        <v>286</v>
      </c>
      <c r="D20" s="239"/>
      <c r="E20" s="239"/>
      <c r="F20" s="239"/>
      <c r="G20" s="239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148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47" t="str">
        <f>C20</f>
        <v>bez jejich dodání, ale s vysekáním kapes pro upevňovací prvky a s jejich zazděním, zabetonováním nebo zalitím,</v>
      </c>
      <c r="BB20" s="213"/>
      <c r="BC20" s="213"/>
      <c r="BD20" s="213"/>
      <c r="BE20" s="213"/>
      <c r="BF20" s="213"/>
      <c r="BG20" s="213"/>
      <c r="BH20" s="213"/>
    </row>
    <row r="21" spans="1:60" x14ac:dyDescent="0.2">
      <c r="A21" s="226" t="s">
        <v>137</v>
      </c>
      <c r="B21" s="227" t="s">
        <v>95</v>
      </c>
      <c r="C21" s="250" t="s">
        <v>96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30"/>
      <c r="O21" s="230">
        <f>SUM(O22:O25)</f>
        <v>0.04</v>
      </c>
      <c r="P21" s="230"/>
      <c r="Q21" s="230">
        <f>SUM(Q22:Q25)</f>
        <v>51.349999999999994</v>
      </c>
      <c r="R21" s="230"/>
      <c r="S21" s="230"/>
      <c r="T21" s="231"/>
      <c r="U21" s="225"/>
      <c r="V21" s="225">
        <f>SUM(V22:V25)</f>
        <v>521.12</v>
      </c>
      <c r="W21" s="225"/>
      <c r="X21" s="225"/>
      <c r="AG21" t="s">
        <v>138</v>
      </c>
    </row>
    <row r="22" spans="1:60" outlineLevel="1" x14ac:dyDescent="0.2">
      <c r="A22" s="232">
        <v>6</v>
      </c>
      <c r="B22" s="233" t="s">
        <v>287</v>
      </c>
      <c r="C22" s="251" t="s">
        <v>288</v>
      </c>
      <c r="D22" s="234" t="s">
        <v>160</v>
      </c>
      <c r="E22" s="235">
        <v>21.2</v>
      </c>
      <c r="F22" s="236"/>
      <c r="G22" s="237">
        <f>ROUND(E22*F22,2)</f>
        <v>0</v>
      </c>
      <c r="H22" s="236"/>
      <c r="I22" s="237">
        <f>ROUND(E22*H22,2)</f>
        <v>0</v>
      </c>
      <c r="J22" s="236"/>
      <c r="K22" s="237">
        <f>ROUND(E22*J22,2)</f>
        <v>0</v>
      </c>
      <c r="L22" s="237">
        <v>21</v>
      </c>
      <c r="M22" s="237">
        <f>G22*(1+L22/100)</f>
        <v>0</v>
      </c>
      <c r="N22" s="237">
        <v>0</v>
      </c>
      <c r="O22" s="237">
        <f>ROUND(E22*N22,2)</f>
        <v>0</v>
      </c>
      <c r="P22" s="237">
        <v>2</v>
      </c>
      <c r="Q22" s="237">
        <f>ROUND(E22*P22,2)</f>
        <v>42.4</v>
      </c>
      <c r="R22" s="237" t="s">
        <v>226</v>
      </c>
      <c r="S22" s="237" t="s">
        <v>143</v>
      </c>
      <c r="T22" s="238" t="s">
        <v>144</v>
      </c>
      <c r="U22" s="222">
        <v>6.4359999999999999</v>
      </c>
      <c r="V22" s="222">
        <f>ROUND(E22*U22,2)</f>
        <v>136.44</v>
      </c>
      <c r="W22" s="222"/>
      <c r="X22" s="222" t="s">
        <v>145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146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2" t="s">
        <v>289</v>
      </c>
      <c r="D23" s="239"/>
      <c r="E23" s="239"/>
      <c r="F23" s="239"/>
      <c r="G23" s="239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148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2">
        <v>7</v>
      </c>
      <c r="B24" s="233" t="s">
        <v>290</v>
      </c>
      <c r="C24" s="251" t="s">
        <v>291</v>
      </c>
      <c r="D24" s="234" t="s">
        <v>156</v>
      </c>
      <c r="E24" s="235">
        <v>497</v>
      </c>
      <c r="F24" s="236"/>
      <c r="G24" s="237">
        <f>ROUND(E24*F24,2)</f>
        <v>0</v>
      </c>
      <c r="H24" s="236"/>
      <c r="I24" s="237">
        <f>ROUND(E24*H24,2)</f>
        <v>0</v>
      </c>
      <c r="J24" s="236"/>
      <c r="K24" s="237">
        <f>ROUND(E24*J24,2)</f>
        <v>0</v>
      </c>
      <c r="L24" s="237">
        <v>21</v>
      </c>
      <c r="M24" s="237">
        <f>G24*(1+L24/100)</f>
        <v>0</v>
      </c>
      <c r="N24" s="237">
        <v>8.0000000000000007E-5</v>
      </c>
      <c r="O24" s="237">
        <f>ROUND(E24*N24,2)</f>
        <v>0.04</v>
      </c>
      <c r="P24" s="237">
        <v>1.7999999999999999E-2</v>
      </c>
      <c r="Q24" s="237">
        <f>ROUND(E24*P24,2)</f>
        <v>8.9499999999999993</v>
      </c>
      <c r="R24" s="237" t="s">
        <v>292</v>
      </c>
      <c r="S24" s="237" t="s">
        <v>143</v>
      </c>
      <c r="T24" s="238" t="s">
        <v>144</v>
      </c>
      <c r="U24" s="222">
        <v>0.77400000000000002</v>
      </c>
      <c r="V24" s="222">
        <f>ROUND(E24*U24,2)</f>
        <v>384.68</v>
      </c>
      <c r="W24" s="222"/>
      <c r="X24" s="222" t="s">
        <v>145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146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20"/>
      <c r="B25" s="221"/>
      <c r="C25" s="252" t="s">
        <v>293</v>
      </c>
      <c r="D25" s="239"/>
      <c r="E25" s="239"/>
      <c r="F25" s="239"/>
      <c r="G25" s="239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148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x14ac:dyDescent="0.2">
      <c r="A26" s="226" t="s">
        <v>137</v>
      </c>
      <c r="B26" s="227" t="s">
        <v>99</v>
      </c>
      <c r="C26" s="250" t="s">
        <v>100</v>
      </c>
      <c r="D26" s="228"/>
      <c r="E26" s="229"/>
      <c r="F26" s="230"/>
      <c r="G26" s="230">
        <f>SUMIF(AG27:AG28,"&lt;&gt;NOR",G27:G28)</f>
        <v>0</v>
      </c>
      <c r="H26" s="230"/>
      <c r="I26" s="230">
        <f>SUM(I27:I28)</f>
        <v>0</v>
      </c>
      <c r="J26" s="230"/>
      <c r="K26" s="230">
        <f>SUM(K27:K28)</f>
        <v>0</v>
      </c>
      <c r="L26" s="230"/>
      <c r="M26" s="230">
        <f>SUM(M27:M28)</f>
        <v>0</v>
      </c>
      <c r="N26" s="230"/>
      <c r="O26" s="230">
        <f>SUM(O27:O28)</f>
        <v>0</v>
      </c>
      <c r="P26" s="230"/>
      <c r="Q26" s="230">
        <f>SUM(Q27:Q28)</f>
        <v>0</v>
      </c>
      <c r="R26" s="230"/>
      <c r="S26" s="230"/>
      <c r="T26" s="231"/>
      <c r="U26" s="225"/>
      <c r="V26" s="225">
        <f>SUM(V27:V28)</f>
        <v>76.89</v>
      </c>
      <c r="W26" s="225"/>
      <c r="X26" s="225"/>
      <c r="AG26" t="s">
        <v>138</v>
      </c>
    </row>
    <row r="27" spans="1:60" outlineLevel="1" x14ac:dyDescent="0.2">
      <c r="A27" s="232">
        <v>8</v>
      </c>
      <c r="B27" s="233" t="s">
        <v>294</v>
      </c>
      <c r="C27" s="251" t="s">
        <v>295</v>
      </c>
      <c r="D27" s="234" t="s">
        <v>178</v>
      </c>
      <c r="E27" s="235">
        <v>23.11</v>
      </c>
      <c r="F27" s="236"/>
      <c r="G27" s="237">
        <f>ROUND(E27*F27,2)</f>
        <v>0</v>
      </c>
      <c r="H27" s="236"/>
      <c r="I27" s="237">
        <f>ROUND(E27*H27,2)</f>
        <v>0</v>
      </c>
      <c r="J27" s="236"/>
      <c r="K27" s="237">
        <f>ROUND(E27*J27,2)</f>
        <v>0</v>
      </c>
      <c r="L27" s="237">
        <v>21</v>
      </c>
      <c r="M27" s="237">
        <f>G27*(1+L27/100)</f>
        <v>0</v>
      </c>
      <c r="N27" s="237">
        <v>0</v>
      </c>
      <c r="O27" s="237">
        <f>ROUND(E27*N27,2)</f>
        <v>0</v>
      </c>
      <c r="P27" s="237">
        <v>0</v>
      </c>
      <c r="Q27" s="237">
        <f>ROUND(E27*P27,2)</f>
        <v>0</v>
      </c>
      <c r="R27" s="237" t="s">
        <v>296</v>
      </c>
      <c r="S27" s="237" t="s">
        <v>143</v>
      </c>
      <c r="T27" s="238" t="s">
        <v>144</v>
      </c>
      <c r="U27" s="222">
        <v>3.327</v>
      </c>
      <c r="V27" s="222">
        <f>ROUND(E27*U27,2)</f>
        <v>76.89</v>
      </c>
      <c r="W27" s="222"/>
      <c r="X27" s="222" t="s">
        <v>145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146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20"/>
      <c r="B28" s="221"/>
      <c r="C28" s="252" t="s">
        <v>297</v>
      </c>
      <c r="D28" s="239"/>
      <c r="E28" s="239"/>
      <c r="F28" s="239"/>
      <c r="G28" s="239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3"/>
      <c r="Z28" s="213"/>
      <c r="AA28" s="213"/>
      <c r="AB28" s="213"/>
      <c r="AC28" s="213"/>
      <c r="AD28" s="213"/>
      <c r="AE28" s="213"/>
      <c r="AF28" s="213"/>
      <c r="AG28" s="213" t="s">
        <v>148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x14ac:dyDescent="0.2">
      <c r="A29" s="226" t="s">
        <v>137</v>
      </c>
      <c r="B29" s="227" t="s">
        <v>101</v>
      </c>
      <c r="C29" s="250" t="s">
        <v>100</v>
      </c>
      <c r="D29" s="228"/>
      <c r="E29" s="229"/>
      <c r="F29" s="230"/>
      <c r="G29" s="230">
        <f>SUMIF(AG30:AG30,"&lt;&gt;NOR",G30:G30)</f>
        <v>0</v>
      </c>
      <c r="H29" s="230"/>
      <c r="I29" s="230">
        <f>SUM(I30:I30)</f>
        <v>0</v>
      </c>
      <c r="J29" s="230"/>
      <c r="K29" s="230">
        <f>SUM(K30:K30)</f>
        <v>0</v>
      </c>
      <c r="L29" s="230"/>
      <c r="M29" s="230">
        <f>SUM(M30:M30)</f>
        <v>0</v>
      </c>
      <c r="N29" s="230"/>
      <c r="O29" s="230">
        <f>SUM(O30:O30)</f>
        <v>0</v>
      </c>
      <c r="P29" s="230"/>
      <c r="Q29" s="230">
        <f>SUM(Q30:Q30)</f>
        <v>0</v>
      </c>
      <c r="R29" s="230"/>
      <c r="S29" s="230"/>
      <c r="T29" s="231"/>
      <c r="U29" s="225"/>
      <c r="V29" s="225">
        <f>SUM(V30:V30)</f>
        <v>0</v>
      </c>
      <c r="W29" s="225"/>
      <c r="X29" s="225"/>
      <c r="AG29" t="s">
        <v>138</v>
      </c>
    </row>
    <row r="30" spans="1:60" outlineLevel="1" x14ac:dyDescent="0.2">
      <c r="A30" s="240">
        <v>9</v>
      </c>
      <c r="B30" s="241" t="s">
        <v>298</v>
      </c>
      <c r="C30" s="253" t="s">
        <v>299</v>
      </c>
      <c r="D30" s="242" t="s">
        <v>300</v>
      </c>
      <c r="E30" s="243">
        <v>497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21</v>
      </c>
      <c r="M30" s="245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5"/>
      <c r="S30" s="245" t="s">
        <v>301</v>
      </c>
      <c r="T30" s="246" t="s">
        <v>144</v>
      </c>
      <c r="U30" s="222">
        <v>0</v>
      </c>
      <c r="V30" s="222">
        <f>ROUND(E30*U30,2)</f>
        <v>0</v>
      </c>
      <c r="W30" s="222"/>
      <c r="X30" s="222" t="s">
        <v>145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146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x14ac:dyDescent="0.2">
      <c r="A31" s="226" t="s">
        <v>137</v>
      </c>
      <c r="B31" s="227" t="s">
        <v>102</v>
      </c>
      <c r="C31" s="250" t="s">
        <v>103</v>
      </c>
      <c r="D31" s="228"/>
      <c r="E31" s="229"/>
      <c r="F31" s="230"/>
      <c r="G31" s="230">
        <f>SUMIF(AG32:AG33,"&lt;&gt;NOR",G32:G33)</f>
        <v>0</v>
      </c>
      <c r="H31" s="230"/>
      <c r="I31" s="230">
        <f>SUM(I32:I33)</f>
        <v>0</v>
      </c>
      <c r="J31" s="230"/>
      <c r="K31" s="230">
        <f>SUM(K32:K33)</f>
        <v>0</v>
      </c>
      <c r="L31" s="230"/>
      <c r="M31" s="230">
        <f>SUM(M32:M33)</f>
        <v>0</v>
      </c>
      <c r="N31" s="230"/>
      <c r="O31" s="230">
        <f>SUM(O32:O33)</f>
        <v>0.48</v>
      </c>
      <c r="P31" s="230"/>
      <c r="Q31" s="230">
        <f>SUM(Q32:Q33)</f>
        <v>0</v>
      </c>
      <c r="R31" s="230"/>
      <c r="S31" s="230"/>
      <c r="T31" s="231"/>
      <c r="U31" s="225"/>
      <c r="V31" s="225">
        <f>SUM(V32:V33)</f>
        <v>426.88</v>
      </c>
      <c r="W31" s="225"/>
      <c r="X31" s="225"/>
      <c r="AG31" t="s">
        <v>138</v>
      </c>
    </row>
    <row r="32" spans="1:60" outlineLevel="1" x14ac:dyDescent="0.2">
      <c r="A32" s="240">
        <v>10</v>
      </c>
      <c r="B32" s="241" t="s">
        <v>302</v>
      </c>
      <c r="C32" s="253" t="s">
        <v>303</v>
      </c>
      <c r="D32" s="242" t="s">
        <v>141</v>
      </c>
      <c r="E32" s="243">
        <v>1590.4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21</v>
      </c>
      <c r="M32" s="245">
        <f>G32*(1+L32/100)</f>
        <v>0</v>
      </c>
      <c r="N32" s="245">
        <v>2.2000000000000001E-4</v>
      </c>
      <c r="O32" s="245">
        <f>ROUND(E32*N32,2)</f>
        <v>0.35</v>
      </c>
      <c r="P32" s="245">
        <v>0</v>
      </c>
      <c r="Q32" s="245">
        <f>ROUND(E32*P32,2)</f>
        <v>0</v>
      </c>
      <c r="R32" s="245" t="s">
        <v>304</v>
      </c>
      <c r="S32" s="245" t="s">
        <v>143</v>
      </c>
      <c r="T32" s="246" t="s">
        <v>144</v>
      </c>
      <c r="U32" s="222">
        <v>0.17499999999999999</v>
      </c>
      <c r="V32" s="222">
        <f>ROUND(E32*U32,2)</f>
        <v>278.32</v>
      </c>
      <c r="W32" s="222"/>
      <c r="X32" s="222" t="s">
        <v>145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146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40">
        <v>11</v>
      </c>
      <c r="B33" s="241" t="s">
        <v>305</v>
      </c>
      <c r="C33" s="253" t="s">
        <v>306</v>
      </c>
      <c r="D33" s="242" t="s">
        <v>141</v>
      </c>
      <c r="E33" s="243">
        <v>790.2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21</v>
      </c>
      <c r="M33" s="245">
        <f>G33*(1+L33/100)</f>
        <v>0</v>
      </c>
      <c r="N33" s="245">
        <v>1.7000000000000001E-4</v>
      </c>
      <c r="O33" s="245">
        <f>ROUND(E33*N33,2)</f>
        <v>0.13</v>
      </c>
      <c r="P33" s="245">
        <v>0</v>
      </c>
      <c r="Q33" s="245">
        <f>ROUND(E33*P33,2)</f>
        <v>0</v>
      </c>
      <c r="R33" s="245" t="s">
        <v>304</v>
      </c>
      <c r="S33" s="245" t="s">
        <v>143</v>
      </c>
      <c r="T33" s="246" t="s">
        <v>144</v>
      </c>
      <c r="U33" s="222">
        <v>0.188</v>
      </c>
      <c r="V33" s="222">
        <f>ROUND(E33*U33,2)</f>
        <v>148.56</v>
      </c>
      <c r="W33" s="222"/>
      <c r="X33" s="222" t="s">
        <v>145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146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x14ac:dyDescent="0.2">
      <c r="A34" s="226" t="s">
        <v>137</v>
      </c>
      <c r="B34" s="227" t="s">
        <v>106</v>
      </c>
      <c r="C34" s="250" t="s">
        <v>107</v>
      </c>
      <c r="D34" s="228"/>
      <c r="E34" s="229"/>
      <c r="F34" s="230"/>
      <c r="G34" s="230">
        <f>SUMIF(AG35:AG38,"&lt;&gt;NOR",G35:G38)</f>
        <v>0</v>
      </c>
      <c r="H34" s="230"/>
      <c r="I34" s="230">
        <f>SUM(I35:I38)</f>
        <v>0</v>
      </c>
      <c r="J34" s="230"/>
      <c r="K34" s="230">
        <f>SUM(K35:K38)</f>
        <v>0</v>
      </c>
      <c r="L34" s="230"/>
      <c r="M34" s="230">
        <f>SUM(M35:M38)</f>
        <v>0</v>
      </c>
      <c r="N34" s="230"/>
      <c r="O34" s="230">
        <f>SUM(O35:O38)</f>
        <v>0</v>
      </c>
      <c r="P34" s="230"/>
      <c r="Q34" s="230">
        <f>SUM(Q35:Q38)</f>
        <v>0</v>
      </c>
      <c r="R34" s="230"/>
      <c r="S34" s="230"/>
      <c r="T34" s="231"/>
      <c r="U34" s="225"/>
      <c r="V34" s="225">
        <f>SUM(V35:V38)</f>
        <v>11.77</v>
      </c>
      <c r="W34" s="225"/>
      <c r="X34" s="225"/>
      <c r="AG34" t="s">
        <v>138</v>
      </c>
    </row>
    <row r="35" spans="1:60" ht="22.5" outlineLevel="1" x14ac:dyDescent="0.2">
      <c r="A35" s="240">
        <v>12</v>
      </c>
      <c r="B35" s="241" t="s">
        <v>307</v>
      </c>
      <c r="C35" s="253" t="s">
        <v>308</v>
      </c>
      <c r="D35" s="242" t="s">
        <v>178</v>
      </c>
      <c r="E35" s="243">
        <v>3613.65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21</v>
      </c>
      <c r="M35" s="245">
        <f>G35*(1+L35/100)</f>
        <v>0</v>
      </c>
      <c r="N35" s="245">
        <v>0</v>
      </c>
      <c r="O35" s="245">
        <f>ROUND(E35*N35,2)</f>
        <v>0</v>
      </c>
      <c r="P35" s="245">
        <v>0</v>
      </c>
      <c r="Q35" s="245">
        <f>ROUND(E35*P35,2)</f>
        <v>0</v>
      </c>
      <c r="R35" s="245" t="s">
        <v>142</v>
      </c>
      <c r="S35" s="245" t="s">
        <v>143</v>
      </c>
      <c r="T35" s="246" t="s">
        <v>144</v>
      </c>
      <c r="U35" s="222">
        <v>0</v>
      </c>
      <c r="V35" s="222">
        <f>ROUND(E35*U35,2)</f>
        <v>0</v>
      </c>
      <c r="W35" s="222"/>
      <c r="X35" s="222" t="s">
        <v>145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146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22.5" outlineLevel="1" x14ac:dyDescent="0.2">
      <c r="A36" s="232">
        <v>13</v>
      </c>
      <c r="B36" s="233" t="s">
        <v>309</v>
      </c>
      <c r="C36" s="251" t="s">
        <v>310</v>
      </c>
      <c r="D36" s="234" t="s">
        <v>178</v>
      </c>
      <c r="E36" s="235">
        <v>75.91</v>
      </c>
      <c r="F36" s="236"/>
      <c r="G36" s="237">
        <f>ROUND(E36*F36,2)</f>
        <v>0</v>
      </c>
      <c r="H36" s="236"/>
      <c r="I36" s="237">
        <f>ROUND(E36*H36,2)</f>
        <v>0</v>
      </c>
      <c r="J36" s="236"/>
      <c r="K36" s="237">
        <f>ROUND(E36*J36,2)</f>
        <v>0</v>
      </c>
      <c r="L36" s="237">
        <v>21</v>
      </c>
      <c r="M36" s="237">
        <f>G36*(1+L36/100)</f>
        <v>0</v>
      </c>
      <c r="N36" s="237">
        <v>0</v>
      </c>
      <c r="O36" s="237">
        <f>ROUND(E36*N36,2)</f>
        <v>0</v>
      </c>
      <c r="P36" s="237">
        <v>0</v>
      </c>
      <c r="Q36" s="237">
        <f>ROUND(E36*P36,2)</f>
        <v>0</v>
      </c>
      <c r="R36" s="237" t="s">
        <v>280</v>
      </c>
      <c r="S36" s="237" t="s">
        <v>143</v>
      </c>
      <c r="T36" s="238" t="s">
        <v>144</v>
      </c>
      <c r="U36" s="222">
        <v>0.155</v>
      </c>
      <c r="V36" s="222">
        <f>ROUND(E36*U36,2)</f>
        <v>11.77</v>
      </c>
      <c r="W36" s="222"/>
      <c r="X36" s="222" t="s">
        <v>145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146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22.5" outlineLevel="1" x14ac:dyDescent="0.2">
      <c r="A37" s="220"/>
      <c r="B37" s="221"/>
      <c r="C37" s="252" t="s">
        <v>311</v>
      </c>
      <c r="D37" s="239"/>
      <c r="E37" s="239"/>
      <c r="F37" s="239"/>
      <c r="G37" s="239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148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47" t="str">
        <f>C37</f>
        <v>vybouraných hmot se složením a hrubým urovnáním nebo přeložením na jiný dopravní prostředek, nebo nakládání na dopravní prostředek pro vodorovnou dopravu,</v>
      </c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2">
        <v>14</v>
      </c>
      <c r="B38" s="233" t="s">
        <v>312</v>
      </c>
      <c r="C38" s="251" t="s">
        <v>313</v>
      </c>
      <c r="D38" s="234" t="s">
        <v>178</v>
      </c>
      <c r="E38" s="235">
        <v>52.8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0</v>
      </c>
      <c r="O38" s="237">
        <f>ROUND(E38*N38,2)</f>
        <v>0</v>
      </c>
      <c r="P38" s="237">
        <v>0</v>
      </c>
      <c r="Q38" s="237">
        <f>ROUND(E38*P38,2)</f>
        <v>0</v>
      </c>
      <c r="R38" s="237" t="s">
        <v>226</v>
      </c>
      <c r="S38" s="237" t="s">
        <v>143</v>
      </c>
      <c r="T38" s="238" t="s">
        <v>144</v>
      </c>
      <c r="U38" s="222">
        <v>0</v>
      </c>
      <c r="V38" s="222">
        <f>ROUND(E38*U38,2)</f>
        <v>0</v>
      </c>
      <c r="W38" s="222"/>
      <c r="X38" s="222" t="s">
        <v>145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146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x14ac:dyDescent="0.2">
      <c r="A39" s="3"/>
      <c r="B39" s="4"/>
      <c r="C39" s="256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v>15</v>
      </c>
      <c r="AF39">
        <v>21</v>
      </c>
      <c r="AG39" t="s">
        <v>124</v>
      </c>
    </row>
    <row r="40" spans="1:60" x14ac:dyDescent="0.2">
      <c r="A40" s="216"/>
      <c r="B40" s="217" t="s">
        <v>29</v>
      </c>
      <c r="C40" s="257"/>
      <c r="D40" s="218"/>
      <c r="E40" s="219"/>
      <c r="F40" s="219"/>
      <c r="G40" s="249">
        <f>G8+G14+G18+G21+G26+G29+G31+G34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AE40">
        <f>SUMIF(L7:L38,AE39,G7:G38)</f>
        <v>0</v>
      </c>
      <c r="AF40">
        <f>SUMIF(L7:L38,AF39,G7:G38)</f>
        <v>0</v>
      </c>
      <c r="AG40" t="s">
        <v>227</v>
      </c>
    </row>
    <row r="41" spans="1:60" x14ac:dyDescent="0.2">
      <c r="C41" s="258"/>
      <c r="D41" s="10"/>
      <c r="AG41" t="s">
        <v>228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PJtg6O/ioTe+qCePRpIXYO5FgjCR1TkWM9jrP+GQNbYRzoXNdfr6KPTXfQ8siIzFKMEtjiFsRlq5Jhj4pJ678A==" saltValue="jNRkJHv50rEgJBdVwgbrHw==" spinCount="100000" sheet="1"/>
  <mergeCells count="13">
    <mergeCell ref="C37:G37"/>
    <mergeCell ref="C16:G16"/>
    <mergeCell ref="C17:G17"/>
    <mergeCell ref="C20:G20"/>
    <mergeCell ref="C23:G23"/>
    <mergeCell ref="C25:G25"/>
    <mergeCell ref="C28:G28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83F8-909B-4030-9B9A-125D0907175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53</v>
      </c>
      <c r="C4" s="205" t="s">
        <v>54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SUMIF(AG9:AG15,"&lt;&gt;NOR",G9:G15)</f>
        <v>0</v>
      </c>
      <c r="H8" s="230"/>
      <c r="I8" s="230">
        <f>SUM(I9:I15)</f>
        <v>0</v>
      </c>
      <c r="J8" s="230"/>
      <c r="K8" s="230">
        <f>SUM(K9:K15)</f>
        <v>0</v>
      </c>
      <c r="L8" s="230"/>
      <c r="M8" s="230">
        <f>SUM(M9:M15)</f>
        <v>0</v>
      </c>
      <c r="N8" s="230"/>
      <c r="O8" s="230">
        <f>SUM(O9:O15)</f>
        <v>0</v>
      </c>
      <c r="P8" s="230"/>
      <c r="Q8" s="230">
        <f>SUM(Q9:Q15)</f>
        <v>0</v>
      </c>
      <c r="R8" s="230"/>
      <c r="S8" s="230"/>
      <c r="T8" s="231"/>
      <c r="U8" s="225"/>
      <c r="V8" s="225">
        <f>SUM(V9:V15)</f>
        <v>43.44</v>
      </c>
      <c r="W8" s="225"/>
      <c r="X8" s="225"/>
      <c r="AG8" t="s">
        <v>138</v>
      </c>
    </row>
    <row r="9" spans="1:60" ht="22.5" outlineLevel="1" x14ac:dyDescent="0.2">
      <c r="A9" s="232">
        <v>1</v>
      </c>
      <c r="B9" s="233" t="s">
        <v>314</v>
      </c>
      <c r="C9" s="251" t="s">
        <v>315</v>
      </c>
      <c r="D9" s="234" t="s">
        <v>160</v>
      </c>
      <c r="E9" s="235">
        <v>99.4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161</v>
      </c>
      <c r="S9" s="237" t="s">
        <v>143</v>
      </c>
      <c r="T9" s="238" t="s">
        <v>144</v>
      </c>
      <c r="U9" s="222">
        <v>0.36799999999999999</v>
      </c>
      <c r="V9" s="222">
        <f>ROUND(E9*U9,2)</f>
        <v>36.58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316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2.5" outlineLevel="1" x14ac:dyDescent="0.2">
      <c r="A11" s="232">
        <v>2</v>
      </c>
      <c r="B11" s="233" t="s">
        <v>317</v>
      </c>
      <c r="C11" s="251" t="s">
        <v>318</v>
      </c>
      <c r="D11" s="234" t="s">
        <v>160</v>
      </c>
      <c r="E11" s="235">
        <v>99.4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21</v>
      </c>
      <c r="M11" s="237">
        <f>G11*(1+L11/100)</f>
        <v>0</v>
      </c>
      <c r="N11" s="237">
        <v>0</v>
      </c>
      <c r="O11" s="237">
        <f>ROUND(E11*N11,2)</f>
        <v>0</v>
      </c>
      <c r="P11" s="237">
        <v>0</v>
      </c>
      <c r="Q11" s="237">
        <f>ROUND(E11*P11,2)</f>
        <v>0</v>
      </c>
      <c r="R11" s="237" t="s">
        <v>161</v>
      </c>
      <c r="S11" s="237" t="s">
        <v>143</v>
      </c>
      <c r="T11" s="238" t="s">
        <v>144</v>
      </c>
      <c r="U11" s="222">
        <v>5.8000000000000003E-2</v>
      </c>
      <c r="V11" s="222">
        <f>ROUND(E11*U11,2)</f>
        <v>5.77</v>
      </c>
      <c r="W11" s="222"/>
      <c r="X11" s="222" t="s">
        <v>145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146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2" t="s">
        <v>316</v>
      </c>
      <c r="D12" s="239"/>
      <c r="E12" s="239"/>
      <c r="F12" s="239"/>
      <c r="G12" s="239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148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32">
        <v>3</v>
      </c>
      <c r="B13" s="233" t="s">
        <v>319</v>
      </c>
      <c r="C13" s="251" t="s">
        <v>320</v>
      </c>
      <c r="D13" s="234" t="s">
        <v>160</v>
      </c>
      <c r="E13" s="235">
        <v>99.4</v>
      </c>
      <c r="F13" s="236"/>
      <c r="G13" s="237">
        <f>ROUND(E13*F13,2)</f>
        <v>0</v>
      </c>
      <c r="H13" s="236"/>
      <c r="I13" s="237">
        <f>ROUND(E13*H13,2)</f>
        <v>0</v>
      </c>
      <c r="J13" s="236"/>
      <c r="K13" s="237">
        <f>ROUND(E13*J13,2)</f>
        <v>0</v>
      </c>
      <c r="L13" s="237">
        <v>21</v>
      </c>
      <c r="M13" s="237">
        <f>G13*(1+L13/100)</f>
        <v>0</v>
      </c>
      <c r="N13" s="237">
        <v>0</v>
      </c>
      <c r="O13" s="237">
        <f>ROUND(E13*N13,2)</f>
        <v>0</v>
      </c>
      <c r="P13" s="237">
        <v>0</v>
      </c>
      <c r="Q13" s="237">
        <f>ROUND(E13*P13,2)</f>
        <v>0</v>
      </c>
      <c r="R13" s="237" t="s">
        <v>161</v>
      </c>
      <c r="S13" s="237" t="s">
        <v>143</v>
      </c>
      <c r="T13" s="238" t="s">
        <v>144</v>
      </c>
      <c r="U13" s="222">
        <v>1.0999999999999999E-2</v>
      </c>
      <c r="V13" s="222">
        <f>ROUND(E13*U13,2)</f>
        <v>1.0900000000000001</v>
      </c>
      <c r="W13" s="222"/>
      <c r="X13" s="222" t="s">
        <v>145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146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2" t="s">
        <v>174</v>
      </c>
      <c r="D14" s="239"/>
      <c r="E14" s="239"/>
      <c r="F14" s="239"/>
      <c r="G14" s="239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148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40">
        <v>4</v>
      </c>
      <c r="B15" s="241" t="s">
        <v>176</v>
      </c>
      <c r="C15" s="253" t="s">
        <v>177</v>
      </c>
      <c r="D15" s="242" t="s">
        <v>178</v>
      </c>
      <c r="E15" s="243">
        <v>198.8</v>
      </c>
      <c r="F15" s="244"/>
      <c r="G15" s="245">
        <f>ROUND(E15*F15,2)</f>
        <v>0</v>
      </c>
      <c r="H15" s="244"/>
      <c r="I15" s="245">
        <f>ROUND(E15*H15,2)</f>
        <v>0</v>
      </c>
      <c r="J15" s="244"/>
      <c r="K15" s="245">
        <f>ROUND(E15*J15,2)</f>
        <v>0</v>
      </c>
      <c r="L15" s="245">
        <v>21</v>
      </c>
      <c r="M15" s="245">
        <f>G15*(1+L15/100)</f>
        <v>0</v>
      </c>
      <c r="N15" s="245">
        <v>0</v>
      </c>
      <c r="O15" s="245">
        <f>ROUND(E15*N15,2)</f>
        <v>0</v>
      </c>
      <c r="P15" s="245">
        <v>0</v>
      </c>
      <c r="Q15" s="245">
        <f>ROUND(E15*P15,2)</f>
        <v>0</v>
      </c>
      <c r="R15" s="245" t="s">
        <v>161</v>
      </c>
      <c r="S15" s="245" t="s">
        <v>143</v>
      </c>
      <c r="T15" s="246" t="s">
        <v>144</v>
      </c>
      <c r="U15" s="222">
        <v>0</v>
      </c>
      <c r="V15" s="222">
        <f>ROUND(E15*U15,2)</f>
        <v>0</v>
      </c>
      <c r="W15" s="222"/>
      <c r="X15" s="222" t="s">
        <v>145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146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x14ac:dyDescent="0.2">
      <c r="A16" s="226" t="s">
        <v>137</v>
      </c>
      <c r="B16" s="227" t="s">
        <v>77</v>
      </c>
      <c r="C16" s="250" t="s">
        <v>78</v>
      </c>
      <c r="D16" s="228"/>
      <c r="E16" s="229"/>
      <c r="F16" s="230"/>
      <c r="G16" s="230">
        <f>SUMIF(AG17:AG18,"&lt;&gt;NOR",G17:G18)</f>
        <v>0</v>
      </c>
      <c r="H16" s="230"/>
      <c r="I16" s="230">
        <f>SUM(I17:I18)</f>
        <v>0</v>
      </c>
      <c r="J16" s="230"/>
      <c r="K16" s="230">
        <f>SUM(K17:K18)</f>
        <v>0</v>
      </c>
      <c r="L16" s="230"/>
      <c r="M16" s="230">
        <f>SUM(M17:M18)</f>
        <v>0</v>
      </c>
      <c r="N16" s="230"/>
      <c r="O16" s="230">
        <f>SUM(O17:O18)</f>
        <v>55.35</v>
      </c>
      <c r="P16" s="230"/>
      <c r="Q16" s="230">
        <f>SUM(Q17:Q18)</f>
        <v>0</v>
      </c>
      <c r="R16" s="230"/>
      <c r="S16" s="230"/>
      <c r="T16" s="231"/>
      <c r="U16" s="225"/>
      <c r="V16" s="225">
        <f>SUM(V17:V18)</f>
        <v>285.08</v>
      </c>
      <c r="W16" s="225"/>
      <c r="X16" s="225"/>
      <c r="AG16" t="s">
        <v>138</v>
      </c>
    </row>
    <row r="17" spans="1:60" outlineLevel="1" x14ac:dyDescent="0.2">
      <c r="A17" s="232">
        <v>5</v>
      </c>
      <c r="B17" s="233" t="s">
        <v>321</v>
      </c>
      <c r="C17" s="251" t="s">
        <v>322</v>
      </c>
      <c r="D17" s="234" t="s">
        <v>141</v>
      </c>
      <c r="E17" s="235">
        <v>596.4</v>
      </c>
      <c r="F17" s="236"/>
      <c r="G17" s="237">
        <f>ROUND(E17*F17,2)</f>
        <v>0</v>
      </c>
      <c r="H17" s="236"/>
      <c r="I17" s="237">
        <f>ROUND(E17*H17,2)</f>
        <v>0</v>
      </c>
      <c r="J17" s="236"/>
      <c r="K17" s="237">
        <f>ROUND(E17*J17,2)</f>
        <v>0</v>
      </c>
      <c r="L17" s="237">
        <v>21</v>
      </c>
      <c r="M17" s="237">
        <f>G17*(1+L17/100)</f>
        <v>0</v>
      </c>
      <c r="N17" s="237">
        <v>9.2799999999999994E-2</v>
      </c>
      <c r="O17" s="237">
        <f>ROUND(E17*N17,2)</f>
        <v>55.35</v>
      </c>
      <c r="P17" s="237">
        <v>0</v>
      </c>
      <c r="Q17" s="237">
        <f>ROUND(E17*P17,2)</f>
        <v>0</v>
      </c>
      <c r="R17" s="237" t="s">
        <v>142</v>
      </c>
      <c r="S17" s="237" t="s">
        <v>143</v>
      </c>
      <c r="T17" s="238" t="s">
        <v>144</v>
      </c>
      <c r="U17" s="222">
        <v>0.47799999999999998</v>
      </c>
      <c r="V17" s="222">
        <f>ROUND(E17*U17,2)</f>
        <v>285.08</v>
      </c>
      <c r="W17" s="222"/>
      <c r="X17" s="222" t="s">
        <v>145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146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2.5" outlineLevel="1" x14ac:dyDescent="0.2">
      <c r="A18" s="220"/>
      <c r="B18" s="221"/>
      <c r="C18" s="252" t="s">
        <v>323</v>
      </c>
      <c r="D18" s="239"/>
      <c r="E18" s="239"/>
      <c r="F18" s="239"/>
      <c r="G18" s="239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148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47" t="str">
        <f>C18</f>
        <v>s provedením lože z kameniva drceného, s vyplněním spár, s dvojitým hutněním a se smetením přebytečného materiálu na krajnici. S dodáním hmot pro lože a výplň spár.</v>
      </c>
      <c r="BB18" s="213"/>
      <c r="BC18" s="213"/>
      <c r="BD18" s="213"/>
      <c r="BE18" s="213"/>
      <c r="BF18" s="213"/>
      <c r="BG18" s="213"/>
      <c r="BH18" s="213"/>
    </row>
    <row r="19" spans="1:60" x14ac:dyDescent="0.2">
      <c r="A19" s="226" t="s">
        <v>137</v>
      </c>
      <c r="B19" s="227" t="s">
        <v>99</v>
      </c>
      <c r="C19" s="250" t="s">
        <v>78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30"/>
      <c r="O19" s="230">
        <f>SUM(O20:O21)</f>
        <v>0</v>
      </c>
      <c r="P19" s="230"/>
      <c r="Q19" s="230">
        <f>SUM(Q20:Q21)</f>
        <v>0</v>
      </c>
      <c r="R19" s="230"/>
      <c r="S19" s="230"/>
      <c r="T19" s="231"/>
      <c r="U19" s="225"/>
      <c r="V19" s="225">
        <f>SUM(V20:V21)</f>
        <v>43.81</v>
      </c>
      <c r="W19" s="225"/>
      <c r="X19" s="225"/>
      <c r="AG19" t="s">
        <v>138</v>
      </c>
    </row>
    <row r="20" spans="1:60" outlineLevel="1" x14ac:dyDescent="0.2">
      <c r="A20" s="232">
        <v>6</v>
      </c>
      <c r="B20" s="233" t="s">
        <v>324</v>
      </c>
      <c r="C20" s="251" t="s">
        <v>325</v>
      </c>
      <c r="D20" s="234" t="s">
        <v>178</v>
      </c>
      <c r="E20" s="235">
        <v>112.322</v>
      </c>
      <c r="F20" s="236"/>
      <c r="G20" s="237">
        <f>ROUND(E20*F20,2)</f>
        <v>0</v>
      </c>
      <c r="H20" s="236"/>
      <c r="I20" s="237">
        <f>ROUND(E20*H20,2)</f>
        <v>0</v>
      </c>
      <c r="J20" s="236"/>
      <c r="K20" s="237">
        <f>ROUND(E20*J20,2)</f>
        <v>0</v>
      </c>
      <c r="L20" s="237">
        <v>21</v>
      </c>
      <c r="M20" s="237">
        <f>G20*(1+L20/100)</f>
        <v>0</v>
      </c>
      <c r="N20" s="237">
        <v>0</v>
      </c>
      <c r="O20" s="237">
        <f>ROUND(E20*N20,2)</f>
        <v>0</v>
      </c>
      <c r="P20" s="237">
        <v>0</v>
      </c>
      <c r="Q20" s="237">
        <f>ROUND(E20*P20,2)</f>
        <v>0</v>
      </c>
      <c r="R20" s="237" t="s">
        <v>142</v>
      </c>
      <c r="S20" s="237" t="s">
        <v>143</v>
      </c>
      <c r="T20" s="238" t="s">
        <v>144</v>
      </c>
      <c r="U20" s="222">
        <v>0.39</v>
      </c>
      <c r="V20" s="222">
        <f>ROUND(E20*U20,2)</f>
        <v>43.81</v>
      </c>
      <c r="W20" s="222"/>
      <c r="X20" s="222" t="s">
        <v>145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146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2" t="s">
        <v>211</v>
      </c>
      <c r="D21" s="239"/>
      <c r="E21" s="239"/>
      <c r="F21" s="239"/>
      <c r="G21" s="239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148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x14ac:dyDescent="0.2">
      <c r="A22" s="226" t="s">
        <v>137</v>
      </c>
      <c r="B22" s="227" t="s">
        <v>77</v>
      </c>
      <c r="C22" s="250" t="s">
        <v>78</v>
      </c>
      <c r="D22" s="228"/>
      <c r="E22" s="229"/>
      <c r="F22" s="230"/>
      <c r="G22" s="230">
        <f>SUMIF(AG23:AG23,"&lt;&gt;NOR",G23:G23)</f>
        <v>0</v>
      </c>
      <c r="H22" s="230"/>
      <c r="I22" s="230">
        <f>SUM(I23:I23)</f>
        <v>0</v>
      </c>
      <c r="J22" s="230"/>
      <c r="K22" s="230">
        <f>SUM(K23:K23)</f>
        <v>0</v>
      </c>
      <c r="L22" s="230"/>
      <c r="M22" s="230">
        <f>SUM(M23:M23)</f>
        <v>0</v>
      </c>
      <c r="N22" s="230"/>
      <c r="O22" s="230">
        <f>SUM(O23:O23)</f>
        <v>102.85</v>
      </c>
      <c r="P22" s="230"/>
      <c r="Q22" s="230">
        <f>SUM(Q23:Q23)</f>
        <v>0</v>
      </c>
      <c r="R22" s="230"/>
      <c r="S22" s="230"/>
      <c r="T22" s="231"/>
      <c r="U22" s="225"/>
      <c r="V22" s="225">
        <f>SUM(V23:V23)</f>
        <v>0</v>
      </c>
      <c r="W22" s="225"/>
      <c r="X22" s="225"/>
      <c r="AG22" t="s">
        <v>138</v>
      </c>
    </row>
    <row r="23" spans="1:60" outlineLevel="1" x14ac:dyDescent="0.2">
      <c r="A23" s="240">
        <v>7</v>
      </c>
      <c r="B23" s="241" t="s">
        <v>326</v>
      </c>
      <c r="C23" s="253" t="s">
        <v>327</v>
      </c>
      <c r="D23" s="242" t="s">
        <v>141</v>
      </c>
      <c r="E23" s="243">
        <v>596.4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21</v>
      </c>
      <c r="M23" s="245">
        <f>G23*(1+L23/100)</f>
        <v>0</v>
      </c>
      <c r="N23" s="245">
        <v>0.17244999999999999</v>
      </c>
      <c r="O23" s="245">
        <f>ROUND(E23*N23,2)</f>
        <v>102.85</v>
      </c>
      <c r="P23" s="245">
        <v>0</v>
      </c>
      <c r="Q23" s="245">
        <f>ROUND(E23*P23,2)</f>
        <v>0</v>
      </c>
      <c r="R23" s="245" t="s">
        <v>251</v>
      </c>
      <c r="S23" s="245" t="s">
        <v>143</v>
      </c>
      <c r="T23" s="246" t="s">
        <v>144</v>
      </c>
      <c r="U23" s="222">
        <v>0</v>
      </c>
      <c r="V23" s="222">
        <f>ROUND(E23*U23,2)</f>
        <v>0</v>
      </c>
      <c r="W23" s="222"/>
      <c r="X23" s="222" t="s">
        <v>252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253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x14ac:dyDescent="0.2">
      <c r="A24" s="226" t="s">
        <v>137</v>
      </c>
      <c r="B24" s="227" t="s">
        <v>83</v>
      </c>
      <c r="C24" s="250" t="s">
        <v>84</v>
      </c>
      <c r="D24" s="228"/>
      <c r="E24" s="229"/>
      <c r="F24" s="230"/>
      <c r="G24" s="230">
        <f>SUMIF(AG25:AG26,"&lt;&gt;NOR",G25:G26)</f>
        <v>0</v>
      </c>
      <c r="H24" s="230"/>
      <c r="I24" s="230">
        <f>SUM(I25:I26)</f>
        <v>0</v>
      </c>
      <c r="J24" s="230"/>
      <c r="K24" s="230">
        <f>SUM(K25:K26)</f>
        <v>0</v>
      </c>
      <c r="L24" s="230"/>
      <c r="M24" s="230">
        <f>SUM(M25:M26)</f>
        <v>0</v>
      </c>
      <c r="N24" s="230"/>
      <c r="O24" s="230">
        <f>SUM(O25:O26)</f>
        <v>57.57</v>
      </c>
      <c r="P24" s="230"/>
      <c r="Q24" s="230">
        <f>SUM(Q25:Q26)</f>
        <v>0</v>
      </c>
      <c r="R24" s="230"/>
      <c r="S24" s="230"/>
      <c r="T24" s="231"/>
      <c r="U24" s="225"/>
      <c r="V24" s="225">
        <f>SUM(V25:V26)</f>
        <v>69.58</v>
      </c>
      <c r="W24" s="225"/>
      <c r="X24" s="225"/>
      <c r="AG24" t="s">
        <v>138</v>
      </c>
    </row>
    <row r="25" spans="1:60" outlineLevel="1" x14ac:dyDescent="0.2">
      <c r="A25" s="232">
        <v>8</v>
      </c>
      <c r="B25" s="233" t="s">
        <v>328</v>
      </c>
      <c r="C25" s="251" t="s">
        <v>329</v>
      </c>
      <c r="D25" s="234" t="s">
        <v>156</v>
      </c>
      <c r="E25" s="235">
        <v>497</v>
      </c>
      <c r="F25" s="236"/>
      <c r="G25" s="237">
        <f>ROUND(E25*F25,2)</f>
        <v>0</v>
      </c>
      <c r="H25" s="236"/>
      <c r="I25" s="237">
        <f>ROUND(E25*H25,2)</f>
        <v>0</v>
      </c>
      <c r="J25" s="236"/>
      <c r="K25" s="237">
        <f>ROUND(E25*J25,2)</f>
        <v>0</v>
      </c>
      <c r="L25" s="237">
        <v>21</v>
      </c>
      <c r="M25" s="237">
        <f>G25*(1+L25/100)</f>
        <v>0</v>
      </c>
      <c r="N25" s="237">
        <v>0.11583</v>
      </c>
      <c r="O25" s="237">
        <f>ROUND(E25*N25,2)</f>
        <v>57.57</v>
      </c>
      <c r="P25" s="237">
        <v>0</v>
      </c>
      <c r="Q25" s="237">
        <f>ROUND(E25*P25,2)</f>
        <v>0</v>
      </c>
      <c r="R25" s="237" t="s">
        <v>330</v>
      </c>
      <c r="S25" s="237" t="s">
        <v>143</v>
      </c>
      <c r="T25" s="238" t="s">
        <v>144</v>
      </c>
      <c r="U25" s="222">
        <v>0.14000000000000001</v>
      </c>
      <c r="V25" s="222">
        <f>ROUND(E25*U25,2)</f>
        <v>69.58</v>
      </c>
      <c r="W25" s="222"/>
      <c r="X25" s="222" t="s">
        <v>145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146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2" t="s">
        <v>331</v>
      </c>
      <c r="D26" s="239"/>
      <c r="E26" s="239"/>
      <c r="F26" s="239"/>
      <c r="G26" s="239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148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x14ac:dyDescent="0.2">
      <c r="A27" s="226" t="s">
        <v>137</v>
      </c>
      <c r="B27" s="227" t="s">
        <v>89</v>
      </c>
      <c r="C27" s="250" t="s">
        <v>90</v>
      </c>
      <c r="D27" s="228"/>
      <c r="E27" s="229"/>
      <c r="F27" s="230"/>
      <c r="G27" s="230">
        <f>SUMIF(AG28:AG29,"&lt;&gt;NOR",G28:G29)</f>
        <v>0</v>
      </c>
      <c r="H27" s="230"/>
      <c r="I27" s="230">
        <f>SUM(I28:I29)</f>
        <v>0</v>
      </c>
      <c r="J27" s="230"/>
      <c r="K27" s="230">
        <f>SUM(K28:K29)</f>
        <v>0</v>
      </c>
      <c r="L27" s="230"/>
      <c r="M27" s="230">
        <f>SUM(M28:M29)</f>
        <v>0</v>
      </c>
      <c r="N27" s="230"/>
      <c r="O27" s="230">
        <f>SUM(O28:O29)</f>
        <v>93.44</v>
      </c>
      <c r="P27" s="230"/>
      <c r="Q27" s="230">
        <f>SUM(Q28:Q29)</f>
        <v>0</v>
      </c>
      <c r="R27" s="230"/>
      <c r="S27" s="230"/>
      <c r="T27" s="231"/>
      <c r="U27" s="225"/>
      <c r="V27" s="225">
        <f>SUM(V28:V29)</f>
        <v>135.18</v>
      </c>
      <c r="W27" s="225"/>
      <c r="X27" s="225"/>
      <c r="AG27" t="s">
        <v>138</v>
      </c>
    </row>
    <row r="28" spans="1:60" ht="22.5" outlineLevel="1" x14ac:dyDescent="0.2">
      <c r="A28" s="232">
        <v>9</v>
      </c>
      <c r="B28" s="233" t="s">
        <v>332</v>
      </c>
      <c r="C28" s="251" t="s">
        <v>333</v>
      </c>
      <c r="D28" s="234" t="s">
        <v>156</v>
      </c>
      <c r="E28" s="235">
        <v>497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0.188</v>
      </c>
      <c r="O28" s="237">
        <f>ROUND(E28*N28,2)</f>
        <v>93.44</v>
      </c>
      <c r="P28" s="237">
        <v>0</v>
      </c>
      <c r="Q28" s="237">
        <f>ROUND(E28*P28,2)</f>
        <v>0</v>
      </c>
      <c r="R28" s="237" t="s">
        <v>142</v>
      </c>
      <c r="S28" s="237" t="s">
        <v>143</v>
      </c>
      <c r="T28" s="238" t="s">
        <v>144</v>
      </c>
      <c r="U28" s="222">
        <v>0.27200000000000002</v>
      </c>
      <c r="V28" s="222">
        <f>ROUND(E28*U28,2)</f>
        <v>135.18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2" t="s">
        <v>198</v>
      </c>
      <c r="D29" s="239"/>
      <c r="E29" s="239"/>
      <c r="F29" s="239"/>
      <c r="G29" s="23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148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x14ac:dyDescent="0.2">
      <c r="A30" s="226" t="s">
        <v>137</v>
      </c>
      <c r="B30" s="227" t="s">
        <v>95</v>
      </c>
      <c r="C30" s="250" t="s">
        <v>96</v>
      </c>
      <c r="D30" s="228"/>
      <c r="E30" s="229"/>
      <c r="F30" s="230"/>
      <c r="G30" s="230">
        <f>SUMIF(AG31:AG32,"&lt;&gt;NOR",G31:G32)</f>
        <v>0</v>
      </c>
      <c r="H30" s="230"/>
      <c r="I30" s="230">
        <f>SUM(I31:I32)</f>
        <v>0</v>
      </c>
      <c r="J30" s="230"/>
      <c r="K30" s="230">
        <f>SUM(K31:K32)</f>
        <v>0</v>
      </c>
      <c r="L30" s="230"/>
      <c r="M30" s="230">
        <f>SUM(M31:M32)</f>
        <v>0</v>
      </c>
      <c r="N30" s="230"/>
      <c r="O30" s="230">
        <f>SUM(O31:O32)</f>
        <v>0</v>
      </c>
      <c r="P30" s="230"/>
      <c r="Q30" s="230">
        <f>SUM(Q31:Q32)</f>
        <v>134.63999999999999</v>
      </c>
      <c r="R30" s="230"/>
      <c r="S30" s="230"/>
      <c r="T30" s="231"/>
      <c r="U30" s="225"/>
      <c r="V30" s="225">
        <f>SUM(V31:V32)</f>
        <v>746.19</v>
      </c>
      <c r="W30" s="225"/>
      <c r="X30" s="225"/>
      <c r="AG30" t="s">
        <v>138</v>
      </c>
    </row>
    <row r="31" spans="1:60" outlineLevel="1" x14ac:dyDescent="0.2">
      <c r="A31" s="232">
        <v>10</v>
      </c>
      <c r="B31" s="233" t="s">
        <v>334</v>
      </c>
      <c r="C31" s="251" t="s">
        <v>335</v>
      </c>
      <c r="D31" s="234" t="s">
        <v>160</v>
      </c>
      <c r="E31" s="235">
        <v>56.1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21</v>
      </c>
      <c r="M31" s="237">
        <f>G31*(1+L31/100)</f>
        <v>0</v>
      </c>
      <c r="N31" s="237">
        <v>0</v>
      </c>
      <c r="O31" s="237">
        <f>ROUND(E31*N31,2)</f>
        <v>0</v>
      </c>
      <c r="P31" s="237">
        <v>2.4</v>
      </c>
      <c r="Q31" s="237">
        <f>ROUND(E31*P31,2)</f>
        <v>134.63999999999999</v>
      </c>
      <c r="R31" s="237" t="s">
        <v>226</v>
      </c>
      <c r="S31" s="237" t="s">
        <v>143</v>
      </c>
      <c r="T31" s="238" t="s">
        <v>144</v>
      </c>
      <c r="U31" s="222">
        <v>13.301</v>
      </c>
      <c r="V31" s="222">
        <f>ROUND(E31*U31,2)</f>
        <v>746.19</v>
      </c>
      <c r="W31" s="222"/>
      <c r="X31" s="222" t="s">
        <v>145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146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2" t="s">
        <v>336</v>
      </c>
      <c r="D32" s="239"/>
      <c r="E32" s="239"/>
      <c r="F32" s="239"/>
      <c r="G32" s="239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148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x14ac:dyDescent="0.2">
      <c r="A33" s="226" t="s">
        <v>137</v>
      </c>
      <c r="B33" s="227" t="s">
        <v>106</v>
      </c>
      <c r="C33" s="250" t="s">
        <v>107</v>
      </c>
      <c r="D33" s="228"/>
      <c r="E33" s="229"/>
      <c r="F33" s="230"/>
      <c r="G33" s="230">
        <f>SUMIF(AG34:AG39,"&lt;&gt;NOR",G34:G39)</f>
        <v>0</v>
      </c>
      <c r="H33" s="230"/>
      <c r="I33" s="230">
        <f>SUM(I34:I39)</f>
        <v>0</v>
      </c>
      <c r="J33" s="230"/>
      <c r="K33" s="230">
        <f>SUM(K34:K39)</f>
        <v>0</v>
      </c>
      <c r="L33" s="230"/>
      <c r="M33" s="230">
        <f>SUM(M34:M39)</f>
        <v>0</v>
      </c>
      <c r="N33" s="230"/>
      <c r="O33" s="230">
        <f>SUM(O34:O39)</f>
        <v>0</v>
      </c>
      <c r="P33" s="230"/>
      <c r="Q33" s="230">
        <f>SUM(Q34:Q39)</f>
        <v>0</v>
      </c>
      <c r="R33" s="230"/>
      <c r="S33" s="230"/>
      <c r="T33" s="231"/>
      <c r="U33" s="225"/>
      <c r="V33" s="225">
        <f>SUM(V34:V39)</f>
        <v>66.429999999999993</v>
      </c>
      <c r="W33" s="225"/>
      <c r="X33" s="225"/>
      <c r="AG33" t="s">
        <v>138</v>
      </c>
    </row>
    <row r="34" spans="1:60" ht="22.5" outlineLevel="1" x14ac:dyDescent="0.2">
      <c r="A34" s="240">
        <v>11</v>
      </c>
      <c r="B34" s="241" t="s">
        <v>307</v>
      </c>
      <c r="C34" s="253" t="s">
        <v>308</v>
      </c>
      <c r="D34" s="242" t="s">
        <v>178</v>
      </c>
      <c r="E34" s="243">
        <v>5085.75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21</v>
      </c>
      <c r="M34" s="245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5" t="s">
        <v>142</v>
      </c>
      <c r="S34" s="245" t="s">
        <v>143</v>
      </c>
      <c r="T34" s="246" t="s">
        <v>144</v>
      </c>
      <c r="U34" s="222">
        <v>0</v>
      </c>
      <c r="V34" s="222">
        <f>ROUND(E34*U34,2)</f>
        <v>0</v>
      </c>
      <c r="W34" s="222"/>
      <c r="X34" s="222" t="s">
        <v>145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146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32">
        <v>12</v>
      </c>
      <c r="B35" s="233" t="s">
        <v>220</v>
      </c>
      <c r="C35" s="251" t="s">
        <v>221</v>
      </c>
      <c r="D35" s="234" t="s">
        <v>178</v>
      </c>
      <c r="E35" s="235">
        <v>140.25</v>
      </c>
      <c r="F35" s="236"/>
      <c r="G35" s="237">
        <f>ROUND(E35*F35,2)</f>
        <v>0</v>
      </c>
      <c r="H35" s="236"/>
      <c r="I35" s="237">
        <f>ROUND(E35*H35,2)</f>
        <v>0</v>
      </c>
      <c r="J35" s="236"/>
      <c r="K35" s="237">
        <f>ROUND(E35*J35,2)</f>
        <v>0</v>
      </c>
      <c r="L35" s="237">
        <v>21</v>
      </c>
      <c r="M35" s="237">
        <f>G35*(1+L35/100)</f>
        <v>0</v>
      </c>
      <c r="N35" s="237">
        <v>0</v>
      </c>
      <c r="O35" s="237">
        <f>ROUND(E35*N35,2)</f>
        <v>0</v>
      </c>
      <c r="P35" s="237">
        <v>0</v>
      </c>
      <c r="Q35" s="237">
        <f>ROUND(E35*P35,2)</f>
        <v>0</v>
      </c>
      <c r="R35" s="237" t="s">
        <v>142</v>
      </c>
      <c r="S35" s="237" t="s">
        <v>143</v>
      </c>
      <c r="T35" s="238" t="s">
        <v>144</v>
      </c>
      <c r="U35" s="222">
        <v>9.9000000000000005E-2</v>
      </c>
      <c r="V35" s="222">
        <f>ROUND(E35*U35,2)</f>
        <v>13.88</v>
      </c>
      <c r="W35" s="222"/>
      <c r="X35" s="222" t="s">
        <v>145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146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52" t="s">
        <v>222</v>
      </c>
      <c r="D36" s="239"/>
      <c r="E36" s="239"/>
      <c r="F36" s="239"/>
      <c r="G36" s="239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148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22.5" outlineLevel="1" x14ac:dyDescent="0.2">
      <c r="A37" s="232">
        <v>13</v>
      </c>
      <c r="B37" s="233" t="s">
        <v>309</v>
      </c>
      <c r="C37" s="251" t="s">
        <v>310</v>
      </c>
      <c r="D37" s="234" t="s">
        <v>178</v>
      </c>
      <c r="E37" s="235">
        <v>339.05</v>
      </c>
      <c r="F37" s="236"/>
      <c r="G37" s="237">
        <f>ROUND(E37*F37,2)</f>
        <v>0</v>
      </c>
      <c r="H37" s="236"/>
      <c r="I37" s="237">
        <f>ROUND(E37*H37,2)</f>
        <v>0</v>
      </c>
      <c r="J37" s="236"/>
      <c r="K37" s="237">
        <f>ROUND(E37*J37,2)</f>
        <v>0</v>
      </c>
      <c r="L37" s="237">
        <v>21</v>
      </c>
      <c r="M37" s="237">
        <f>G37*(1+L37/100)</f>
        <v>0</v>
      </c>
      <c r="N37" s="237">
        <v>0</v>
      </c>
      <c r="O37" s="237">
        <f>ROUND(E37*N37,2)</f>
        <v>0</v>
      </c>
      <c r="P37" s="237">
        <v>0</v>
      </c>
      <c r="Q37" s="237">
        <f>ROUND(E37*P37,2)</f>
        <v>0</v>
      </c>
      <c r="R37" s="237" t="s">
        <v>280</v>
      </c>
      <c r="S37" s="237" t="s">
        <v>143</v>
      </c>
      <c r="T37" s="238" t="s">
        <v>144</v>
      </c>
      <c r="U37" s="222">
        <v>0.155</v>
      </c>
      <c r="V37" s="222">
        <f>ROUND(E37*U37,2)</f>
        <v>52.55</v>
      </c>
      <c r="W37" s="222"/>
      <c r="X37" s="222" t="s">
        <v>145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146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2.5" outlineLevel="1" x14ac:dyDescent="0.2">
      <c r="A38" s="220"/>
      <c r="B38" s="221"/>
      <c r="C38" s="252" t="s">
        <v>311</v>
      </c>
      <c r="D38" s="239"/>
      <c r="E38" s="239"/>
      <c r="F38" s="239"/>
      <c r="G38" s="239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3"/>
      <c r="Z38" s="213"/>
      <c r="AA38" s="213"/>
      <c r="AB38" s="213"/>
      <c r="AC38" s="213"/>
      <c r="AD38" s="213"/>
      <c r="AE38" s="213"/>
      <c r="AF38" s="213"/>
      <c r="AG38" s="213" t="s">
        <v>148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47" t="str">
        <f>C38</f>
        <v>vybouraných hmot se složením a hrubým urovnáním nebo přeložením na jiný dopravní prostředek, nebo nakládání na dopravní prostředek pro vodorovnou dopravu,</v>
      </c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32">
        <v>14</v>
      </c>
      <c r="B39" s="233" t="s">
        <v>312</v>
      </c>
      <c r="C39" s="251" t="s">
        <v>313</v>
      </c>
      <c r="D39" s="234" t="s">
        <v>178</v>
      </c>
      <c r="E39" s="235">
        <v>140.25</v>
      </c>
      <c r="F39" s="236"/>
      <c r="G39" s="237">
        <f>ROUND(E39*F39,2)</f>
        <v>0</v>
      </c>
      <c r="H39" s="236"/>
      <c r="I39" s="237">
        <f>ROUND(E39*H39,2)</f>
        <v>0</v>
      </c>
      <c r="J39" s="236"/>
      <c r="K39" s="237">
        <f>ROUND(E39*J39,2)</f>
        <v>0</v>
      </c>
      <c r="L39" s="237">
        <v>21</v>
      </c>
      <c r="M39" s="237">
        <f>G39*(1+L39/100)</f>
        <v>0</v>
      </c>
      <c r="N39" s="237">
        <v>0</v>
      </c>
      <c r="O39" s="237">
        <f>ROUND(E39*N39,2)</f>
        <v>0</v>
      </c>
      <c r="P39" s="237">
        <v>0</v>
      </c>
      <c r="Q39" s="237">
        <f>ROUND(E39*P39,2)</f>
        <v>0</v>
      </c>
      <c r="R39" s="237" t="s">
        <v>226</v>
      </c>
      <c r="S39" s="237" t="s">
        <v>143</v>
      </c>
      <c r="T39" s="238" t="s">
        <v>144</v>
      </c>
      <c r="U39" s="222">
        <v>0</v>
      </c>
      <c r="V39" s="222">
        <f>ROUND(E39*U39,2)</f>
        <v>0</v>
      </c>
      <c r="W39" s="222"/>
      <c r="X39" s="222" t="s">
        <v>145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146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3"/>
      <c r="B40" s="4"/>
      <c r="C40" s="256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AE40">
        <v>15</v>
      </c>
      <c r="AF40">
        <v>21</v>
      </c>
      <c r="AG40" t="s">
        <v>124</v>
      </c>
    </row>
    <row r="41" spans="1:60" x14ac:dyDescent="0.2">
      <c r="A41" s="216"/>
      <c r="B41" s="217" t="s">
        <v>29</v>
      </c>
      <c r="C41" s="257"/>
      <c r="D41" s="218"/>
      <c r="E41" s="219"/>
      <c r="F41" s="219"/>
      <c r="G41" s="249">
        <f>G8+G16+G19+G22+G24+G27+G30+G33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AE41">
        <f>SUMIF(L7:L39,AE40,G7:G39)</f>
        <v>0</v>
      </c>
      <c r="AF41">
        <f>SUMIF(L7:L39,AF40,G7:G39)</f>
        <v>0</v>
      </c>
      <c r="AG41" t="s">
        <v>227</v>
      </c>
    </row>
    <row r="42" spans="1:60" x14ac:dyDescent="0.2">
      <c r="C42" s="258"/>
      <c r="D42" s="10"/>
      <c r="AG42" t="s">
        <v>228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ZMNnKNwxiIAnSTkAV1B2eaJ7KnGzJ/HNpkacMat73FdylWmMk5zxl2JltC0a7hztvOA7hawba2J5cQ0Fqk2Xg==" saltValue="DSSI2sewo0Vqx63WGeRV5g==" spinCount="100000" sheet="1"/>
  <mergeCells count="14">
    <mergeCell ref="C36:G36"/>
    <mergeCell ref="C38:G38"/>
    <mergeCell ref="C14:G14"/>
    <mergeCell ref="C18:G18"/>
    <mergeCell ref="C21:G21"/>
    <mergeCell ref="C26:G26"/>
    <mergeCell ref="C29:G29"/>
    <mergeCell ref="C32:G32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5900-FCE6-426C-81E2-350D0354330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55</v>
      </c>
      <c r="C4" s="205" t="s">
        <v>56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71</v>
      </c>
      <c r="C8" s="250" t="s">
        <v>72</v>
      </c>
      <c r="D8" s="228"/>
      <c r="E8" s="229"/>
      <c r="F8" s="230"/>
      <c r="G8" s="230">
        <f>SUMIF(AG9:AG14,"&lt;&gt;NOR",G9:G14)</f>
        <v>0</v>
      </c>
      <c r="H8" s="230"/>
      <c r="I8" s="230">
        <f>SUM(I9:I14)</f>
        <v>0</v>
      </c>
      <c r="J8" s="230"/>
      <c r="K8" s="230">
        <f>SUM(K9:K14)</f>
        <v>0</v>
      </c>
      <c r="L8" s="230"/>
      <c r="M8" s="230">
        <f>SUM(M9:M14)</f>
        <v>0</v>
      </c>
      <c r="N8" s="230"/>
      <c r="O8" s="230">
        <f>SUM(O9:O14)</f>
        <v>35.78</v>
      </c>
      <c r="P8" s="230"/>
      <c r="Q8" s="230">
        <f>SUM(Q9:Q14)</f>
        <v>0</v>
      </c>
      <c r="R8" s="230"/>
      <c r="S8" s="230"/>
      <c r="T8" s="231"/>
      <c r="U8" s="225"/>
      <c r="V8" s="225">
        <f>SUM(V9:V14)</f>
        <v>64.91</v>
      </c>
      <c r="W8" s="225"/>
      <c r="X8" s="225"/>
      <c r="AG8" t="s">
        <v>138</v>
      </c>
    </row>
    <row r="9" spans="1:60" outlineLevel="1" x14ac:dyDescent="0.2">
      <c r="A9" s="232">
        <v>1</v>
      </c>
      <c r="B9" s="233" t="s">
        <v>337</v>
      </c>
      <c r="C9" s="251" t="s">
        <v>338</v>
      </c>
      <c r="D9" s="234" t="s">
        <v>160</v>
      </c>
      <c r="E9" s="235">
        <v>13.46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2.5249999999999999</v>
      </c>
      <c r="O9" s="237">
        <f>ROUND(E9*N9,2)</f>
        <v>33.99</v>
      </c>
      <c r="P9" s="237">
        <v>0</v>
      </c>
      <c r="Q9" s="237">
        <f>ROUND(E9*P9,2)</f>
        <v>0</v>
      </c>
      <c r="R9" s="237" t="s">
        <v>330</v>
      </c>
      <c r="S9" s="237" t="s">
        <v>143</v>
      </c>
      <c r="T9" s="238" t="s">
        <v>144</v>
      </c>
      <c r="U9" s="222">
        <v>0.48</v>
      </c>
      <c r="V9" s="222">
        <f>ROUND(E9*U9,2)</f>
        <v>6.46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339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40">
        <v>2</v>
      </c>
      <c r="B11" s="241" t="s">
        <v>340</v>
      </c>
      <c r="C11" s="253" t="s">
        <v>341</v>
      </c>
      <c r="D11" s="242" t="s">
        <v>141</v>
      </c>
      <c r="E11" s="243">
        <v>22.44</v>
      </c>
      <c r="F11" s="244"/>
      <c r="G11" s="245">
        <f>ROUND(E11*F11,2)</f>
        <v>0</v>
      </c>
      <c r="H11" s="244"/>
      <c r="I11" s="245">
        <f>ROUND(E11*H11,2)</f>
        <v>0</v>
      </c>
      <c r="J11" s="244"/>
      <c r="K11" s="245">
        <f>ROUND(E11*J11,2)</f>
        <v>0</v>
      </c>
      <c r="L11" s="245">
        <v>21</v>
      </c>
      <c r="M11" s="245">
        <f>G11*(1+L11/100)</f>
        <v>0</v>
      </c>
      <c r="N11" s="245">
        <v>2.0000000000000001E-4</v>
      </c>
      <c r="O11" s="245">
        <f>ROUND(E11*N11,2)</f>
        <v>0</v>
      </c>
      <c r="P11" s="245">
        <v>0</v>
      </c>
      <c r="Q11" s="245">
        <f>ROUND(E11*P11,2)</f>
        <v>0</v>
      </c>
      <c r="R11" s="245" t="s">
        <v>292</v>
      </c>
      <c r="S11" s="245" t="s">
        <v>143</v>
      </c>
      <c r="T11" s="246" t="s">
        <v>144</v>
      </c>
      <c r="U11" s="222">
        <v>0.45</v>
      </c>
      <c r="V11" s="222">
        <f>ROUND(E11*U11,2)</f>
        <v>10.1</v>
      </c>
      <c r="W11" s="222"/>
      <c r="X11" s="222" t="s">
        <v>145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146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40">
        <v>3</v>
      </c>
      <c r="B12" s="241" t="s">
        <v>342</v>
      </c>
      <c r="C12" s="253" t="s">
        <v>343</v>
      </c>
      <c r="D12" s="242" t="s">
        <v>141</v>
      </c>
      <c r="E12" s="243">
        <v>22.44</v>
      </c>
      <c r="F12" s="244"/>
      <c r="G12" s="245">
        <f>ROUND(E12*F12,2)</f>
        <v>0</v>
      </c>
      <c r="H12" s="244"/>
      <c r="I12" s="245">
        <f>ROUND(E12*H12,2)</f>
        <v>0</v>
      </c>
      <c r="J12" s="244"/>
      <c r="K12" s="245">
        <f>ROUND(E12*J12,2)</f>
        <v>0</v>
      </c>
      <c r="L12" s="245">
        <v>21</v>
      </c>
      <c r="M12" s="245">
        <f>G12*(1+L12/100)</f>
        <v>0</v>
      </c>
      <c r="N12" s="245">
        <v>0</v>
      </c>
      <c r="O12" s="245">
        <f>ROUND(E12*N12,2)</f>
        <v>0</v>
      </c>
      <c r="P12" s="245">
        <v>0</v>
      </c>
      <c r="Q12" s="245">
        <f>ROUND(E12*P12,2)</f>
        <v>0</v>
      </c>
      <c r="R12" s="245" t="s">
        <v>292</v>
      </c>
      <c r="S12" s="245" t="s">
        <v>143</v>
      </c>
      <c r="T12" s="246" t="s">
        <v>144</v>
      </c>
      <c r="U12" s="222">
        <v>0.32</v>
      </c>
      <c r="V12" s="222">
        <f>ROUND(E12*U12,2)</f>
        <v>7.18</v>
      </c>
      <c r="W12" s="222"/>
      <c r="X12" s="222" t="s">
        <v>145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146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32">
        <v>4</v>
      </c>
      <c r="B13" s="233" t="s">
        <v>344</v>
      </c>
      <c r="C13" s="251" t="s">
        <v>345</v>
      </c>
      <c r="D13" s="234" t="s">
        <v>178</v>
      </c>
      <c r="E13" s="235">
        <v>1.7498</v>
      </c>
      <c r="F13" s="236"/>
      <c r="G13" s="237">
        <f>ROUND(E13*F13,2)</f>
        <v>0</v>
      </c>
      <c r="H13" s="236"/>
      <c r="I13" s="237">
        <f>ROUND(E13*H13,2)</f>
        <v>0</v>
      </c>
      <c r="J13" s="236"/>
      <c r="K13" s="237">
        <f>ROUND(E13*J13,2)</f>
        <v>0</v>
      </c>
      <c r="L13" s="237">
        <v>21</v>
      </c>
      <c r="M13" s="237">
        <f>G13*(1+L13/100)</f>
        <v>0</v>
      </c>
      <c r="N13" s="237">
        <v>1.0211600000000001</v>
      </c>
      <c r="O13" s="237">
        <f>ROUND(E13*N13,2)</f>
        <v>1.79</v>
      </c>
      <c r="P13" s="237">
        <v>0</v>
      </c>
      <c r="Q13" s="237">
        <f>ROUND(E13*P13,2)</f>
        <v>0</v>
      </c>
      <c r="R13" s="237" t="s">
        <v>330</v>
      </c>
      <c r="S13" s="237" t="s">
        <v>143</v>
      </c>
      <c r="T13" s="238" t="s">
        <v>144</v>
      </c>
      <c r="U13" s="222">
        <v>23.530999999999999</v>
      </c>
      <c r="V13" s="222">
        <f>ROUND(E13*U13,2)</f>
        <v>41.17</v>
      </c>
      <c r="W13" s="222"/>
      <c r="X13" s="222" t="s">
        <v>145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146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2" t="s">
        <v>346</v>
      </c>
      <c r="D14" s="239"/>
      <c r="E14" s="239"/>
      <c r="F14" s="239"/>
      <c r="G14" s="239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148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x14ac:dyDescent="0.2">
      <c r="A15" s="226" t="s">
        <v>137</v>
      </c>
      <c r="B15" s="227" t="s">
        <v>79</v>
      </c>
      <c r="C15" s="250" t="s">
        <v>80</v>
      </c>
      <c r="D15" s="228"/>
      <c r="E15" s="229"/>
      <c r="F15" s="230"/>
      <c r="G15" s="230">
        <f>SUMIF(AG16:AG16,"&lt;&gt;NOR",G16:G16)</f>
        <v>0</v>
      </c>
      <c r="H15" s="230"/>
      <c r="I15" s="230">
        <f>SUM(I16:I16)</f>
        <v>0</v>
      </c>
      <c r="J15" s="230"/>
      <c r="K15" s="230">
        <f>SUM(K16:K16)</f>
        <v>0</v>
      </c>
      <c r="L15" s="230"/>
      <c r="M15" s="230">
        <f>SUM(M16:M16)</f>
        <v>0</v>
      </c>
      <c r="N15" s="230"/>
      <c r="O15" s="230">
        <f>SUM(O16:O16)</f>
        <v>3.81</v>
      </c>
      <c r="P15" s="230"/>
      <c r="Q15" s="230">
        <f>SUM(Q16:Q16)</f>
        <v>0</v>
      </c>
      <c r="R15" s="230"/>
      <c r="S15" s="230"/>
      <c r="T15" s="231"/>
      <c r="U15" s="225"/>
      <c r="V15" s="225">
        <f>SUM(V16:V16)</f>
        <v>119.21</v>
      </c>
      <c r="W15" s="225"/>
      <c r="X15" s="225"/>
      <c r="AG15" t="s">
        <v>138</v>
      </c>
    </row>
    <row r="16" spans="1:60" ht="22.5" outlineLevel="1" x14ac:dyDescent="0.2">
      <c r="A16" s="240">
        <v>5</v>
      </c>
      <c r="B16" s="241" t="s">
        <v>347</v>
      </c>
      <c r="C16" s="253" t="s">
        <v>348</v>
      </c>
      <c r="D16" s="242" t="s">
        <v>141</v>
      </c>
      <c r="E16" s="243">
        <v>2384.25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21</v>
      </c>
      <c r="M16" s="245">
        <f>G16*(1+L16/100)</f>
        <v>0</v>
      </c>
      <c r="N16" s="245">
        <v>1.6000000000000001E-3</v>
      </c>
      <c r="O16" s="245">
        <f>ROUND(E16*N16,2)</f>
        <v>3.81</v>
      </c>
      <c r="P16" s="245">
        <v>0</v>
      </c>
      <c r="Q16" s="245">
        <f>ROUND(E16*P16,2)</f>
        <v>0</v>
      </c>
      <c r="R16" s="245" t="s">
        <v>285</v>
      </c>
      <c r="S16" s="245" t="s">
        <v>143</v>
      </c>
      <c r="T16" s="246" t="s">
        <v>144</v>
      </c>
      <c r="U16" s="222">
        <v>0.05</v>
      </c>
      <c r="V16" s="222">
        <f>ROUND(E16*U16,2)</f>
        <v>119.21</v>
      </c>
      <c r="W16" s="222"/>
      <c r="X16" s="222" t="s">
        <v>145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146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x14ac:dyDescent="0.2">
      <c r="A17" s="226" t="s">
        <v>137</v>
      </c>
      <c r="B17" s="227" t="s">
        <v>81</v>
      </c>
      <c r="C17" s="250" t="s">
        <v>82</v>
      </c>
      <c r="D17" s="228"/>
      <c r="E17" s="229"/>
      <c r="F17" s="230"/>
      <c r="G17" s="230">
        <f>SUMIF(AG18:AG21,"&lt;&gt;NOR",G18:G21)</f>
        <v>0</v>
      </c>
      <c r="H17" s="230"/>
      <c r="I17" s="230">
        <f>SUM(I18:I21)</f>
        <v>0</v>
      </c>
      <c r="J17" s="230"/>
      <c r="K17" s="230">
        <f>SUM(K18:K21)</f>
        <v>0</v>
      </c>
      <c r="L17" s="230"/>
      <c r="M17" s="230">
        <f>SUM(M18:M21)</f>
        <v>0</v>
      </c>
      <c r="N17" s="230"/>
      <c r="O17" s="230">
        <f>SUM(O18:O21)</f>
        <v>71.25</v>
      </c>
      <c r="P17" s="230"/>
      <c r="Q17" s="230">
        <f>SUM(Q18:Q21)</f>
        <v>0</v>
      </c>
      <c r="R17" s="230"/>
      <c r="S17" s="230"/>
      <c r="T17" s="231"/>
      <c r="U17" s="225"/>
      <c r="V17" s="225">
        <f>SUM(V18:V21)</f>
        <v>1164.08</v>
      </c>
      <c r="W17" s="225"/>
      <c r="X17" s="225"/>
      <c r="AG17" t="s">
        <v>138</v>
      </c>
    </row>
    <row r="18" spans="1:60" ht="22.5" outlineLevel="1" x14ac:dyDescent="0.2">
      <c r="A18" s="240">
        <v>6</v>
      </c>
      <c r="B18" s="241" t="s">
        <v>349</v>
      </c>
      <c r="C18" s="253" t="s">
        <v>350</v>
      </c>
      <c r="D18" s="242" t="s">
        <v>141</v>
      </c>
      <c r="E18" s="243">
        <v>1402.5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21</v>
      </c>
      <c r="M18" s="245">
        <f>G18*(1+L18/100)</f>
        <v>0</v>
      </c>
      <c r="N18" s="245">
        <v>2.1000000000000001E-4</v>
      </c>
      <c r="O18" s="245">
        <f>ROUND(E18*N18,2)</f>
        <v>0.28999999999999998</v>
      </c>
      <c r="P18" s="245">
        <v>0</v>
      </c>
      <c r="Q18" s="245">
        <f>ROUND(E18*P18,2)</f>
        <v>0</v>
      </c>
      <c r="R18" s="245" t="s">
        <v>330</v>
      </c>
      <c r="S18" s="245" t="s">
        <v>143</v>
      </c>
      <c r="T18" s="246" t="s">
        <v>144</v>
      </c>
      <c r="U18" s="222">
        <v>7.0000000000000007E-2</v>
      </c>
      <c r="V18" s="222">
        <f>ROUND(E18*U18,2)</f>
        <v>98.18</v>
      </c>
      <c r="W18" s="222"/>
      <c r="X18" s="222" t="s">
        <v>145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146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40">
        <v>7</v>
      </c>
      <c r="B19" s="241" t="s">
        <v>351</v>
      </c>
      <c r="C19" s="253" t="s">
        <v>352</v>
      </c>
      <c r="D19" s="242" t="s">
        <v>156</v>
      </c>
      <c r="E19" s="243">
        <v>1122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21</v>
      </c>
      <c r="M19" s="245">
        <f>G19*(1+L19/100)</f>
        <v>0</v>
      </c>
      <c r="N19" s="245">
        <v>1.1E-4</v>
      </c>
      <c r="O19" s="245">
        <f>ROUND(E19*N19,2)</f>
        <v>0.12</v>
      </c>
      <c r="P19" s="245">
        <v>0</v>
      </c>
      <c r="Q19" s="245">
        <f>ROUND(E19*P19,2)</f>
        <v>0</v>
      </c>
      <c r="R19" s="245" t="s">
        <v>330</v>
      </c>
      <c r="S19" s="245" t="s">
        <v>143</v>
      </c>
      <c r="T19" s="246" t="s">
        <v>144</v>
      </c>
      <c r="U19" s="222">
        <v>5.5E-2</v>
      </c>
      <c r="V19" s="222">
        <f>ROUND(E19*U19,2)</f>
        <v>61.71</v>
      </c>
      <c r="W19" s="222"/>
      <c r="X19" s="222" t="s">
        <v>145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146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40">
        <v>8</v>
      </c>
      <c r="B20" s="241" t="s">
        <v>353</v>
      </c>
      <c r="C20" s="253" t="s">
        <v>354</v>
      </c>
      <c r="D20" s="242" t="s">
        <v>141</v>
      </c>
      <c r="E20" s="243">
        <v>1402.5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21</v>
      </c>
      <c r="M20" s="245">
        <f>G20*(1+L20/100)</f>
        <v>0</v>
      </c>
      <c r="N20" s="245">
        <v>9.7099999999999999E-3</v>
      </c>
      <c r="O20" s="245">
        <f>ROUND(E20*N20,2)</f>
        <v>13.62</v>
      </c>
      <c r="P20" s="245">
        <v>0</v>
      </c>
      <c r="Q20" s="245">
        <f>ROUND(E20*P20,2)</f>
        <v>0</v>
      </c>
      <c r="R20" s="245" t="s">
        <v>355</v>
      </c>
      <c r="S20" s="245" t="s">
        <v>143</v>
      </c>
      <c r="T20" s="246" t="s">
        <v>144</v>
      </c>
      <c r="U20" s="222">
        <v>0.38</v>
      </c>
      <c r="V20" s="222">
        <f>ROUND(E20*U20,2)</f>
        <v>532.95000000000005</v>
      </c>
      <c r="W20" s="222"/>
      <c r="X20" s="222" t="s">
        <v>145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146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40">
        <v>9</v>
      </c>
      <c r="B21" s="241" t="s">
        <v>356</v>
      </c>
      <c r="C21" s="253" t="s">
        <v>357</v>
      </c>
      <c r="D21" s="242" t="s">
        <v>141</v>
      </c>
      <c r="E21" s="243">
        <v>981.75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21</v>
      </c>
      <c r="M21" s="245">
        <f>G21*(1+L21/100)</f>
        <v>0</v>
      </c>
      <c r="N21" s="245">
        <v>5.8279999999999998E-2</v>
      </c>
      <c r="O21" s="245">
        <f>ROUND(E21*N21,2)</f>
        <v>57.22</v>
      </c>
      <c r="P21" s="245">
        <v>0</v>
      </c>
      <c r="Q21" s="245">
        <f>ROUND(E21*P21,2)</f>
        <v>0</v>
      </c>
      <c r="R21" s="245" t="s">
        <v>355</v>
      </c>
      <c r="S21" s="245" t="s">
        <v>143</v>
      </c>
      <c r="T21" s="246" t="s">
        <v>144</v>
      </c>
      <c r="U21" s="222">
        <v>0.48</v>
      </c>
      <c r="V21" s="222">
        <f>ROUND(E21*U21,2)</f>
        <v>471.24</v>
      </c>
      <c r="W21" s="222"/>
      <c r="X21" s="222" t="s">
        <v>145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146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x14ac:dyDescent="0.2">
      <c r="A22" s="226" t="s">
        <v>137</v>
      </c>
      <c r="B22" s="227" t="s">
        <v>99</v>
      </c>
      <c r="C22" s="250" t="s">
        <v>82</v>
      </c>
      <c r="D22" s="228"/>
      <c r="E22" s="229"/>
      <c r="F22" s="230"/>
      <c r="G22" s="230">
        <f>SUMIF(AG23:AG24,"&lt;&gt;NOR",G23:G24)</f>
        <v>0</v>
      </c>
      <c r="H22" s="230"/>
      <c r="I22" s="230">
        <f>SUM(I23:I24)</f>
        <v>0</v>
      </c>
      <c r="J22" s="230"/>
      <c r="K22" s="230">
        <f>SUM(K23:K24)</f>
        <v>0</v>
      </c>
      <c r="L22" s="230"/>
      <c r="M22" s="230">
        <f>SUM(M23:M24)</f>
        <v>0</v>
      </c>
      <c r="N22" s="230"/>
      <c r="O22" s="230">
        <f>SUM(O23:O24)</f>
        <v>0</v>
      </c>
      <c r="P22" s="230"/>
      <c r="Q22" s="230">
        <f>SUM(Q23:Q24)</f>
        <v>0</v>
      </c>
      <c r="R22" s="230"/>
      <c r="S22" s="230"/>
      <c r="T22" s="231"/>
      <c r="U22" s="225"/>
      <c r="V22" s="225">
        <f>SUM(V23:V24)</f>
        <v>44.49</v>
      </c>
      <c r="W22" s="225"/>
      <c r="X22" s="225"/>
      <c r="AG22" t="s">
        <v>138</v>
      </c>
    </row>
    <row r="23" spans="1:60" ht="33.75" outlineLevel="1" x14ac:dyDescent="0.2">
      <c r="A23" s="232">
        <v>10</v>
      </c>
      <c r="B23" s="233" t="s">
        <v>358</v>
      </c>
      <c r="C23" s="251" t="s">
        <v>359</v>
      </c>
      <c r="D23" s="234" t="s">
        <v>178</v>
      </c>
      <c r="E23" s="235">
        <v>47.404000000000003</v>
      </c>
      <c r="F23" s="236"/>
      <c r="G23" s="237">
        <f>ROUND(E23*F23,2)</f>
        <v>0</v>
      </c>
      <c r="H23" s="236"/>
      <c r="I23" s="237">
        <f>ROUND(E23*H23,2)</f>
        <v>0</v>
      </c>
      <c r="J23" s="236"/>
      <c r="K23" s="237">
        <f>ROUND(E23*J23,2)</f>
        <v>0</v>
      </c>
      <c r="L23" s="237">
        <v>21</v>
      </c>
      <c r="M23" s="237">
        <f>G23*(1+L23/100)</f>
        <v>0</v>
      </c>
      <c r="N23" s="237">
        <v>0</v>
      </c>
      <c r="O23" s="237">
        <f>ROUND(E23*N23,2)</f>
        <v>0</v>
      </c>
      <c r="P23" s="237">
        <v>0</v>
      </c>
      <c r="Q23" s="237">
        <f>ROUND(E23*P23,2)</f>
        <v>0</v>
      </c>
      <c r="R23" s="237" t="s">
        <v>285</v>
      </c>
      <c r="S23" s="237" t="s">
        <v>143</v>
      </c>
      <c r="T23" s="238" t="s">
        <v>144</v>
      </c>
      <c r="U23" s="222">
        <v>0.9385</v>
      </c>
      <c r="V23" s="222">
        <f>ROUND(E23*U23,2)</f>
        <v>44.49</v>
      </c>
      <c r="W23" s="222"/>
      <c r="X23" s="222" t="s">
        <v>145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146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2" t="s">
        <v>360</v>
      </c>
      <c r="D24" s="239"/>
      <c r="E24" s="239"/>
      <c r="F24" s="239"/>
      <c r="G24" s="239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148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x14ac:dyDescent="0.2">
      <c r="A25" s="226" t="s">
        <v>137</v>
      </c>
      <c r="B25" s="227" t="s">
        <v>91</v>
      </c>
      <c r="C25" s="250" t="s">
        <v>92</v>
      </c>
      <c r="D25" s="228"/>
      <c r="E25" s="229"/>
      <c r="F25" s="230"/>
      <c r="G25" s="230">
        <f>SUMIF(AG26:AG26,"&lt;&gt;NOR",G26:G26)</f>
        <v>0</v>
      </c>
      <c r="H25" s="230"/>
      <c r="I25" s="230">
        <f>SUM(I26:I26)</f>
        <v>0</v>
      </c>
      <c r="J25" s="230"/>
      <c r="K25" s="230">
        <f>SUM(K26:K26)</f>
        <v>0</v>
      </c>
      <c r="L25" s="230"/>
      <c r="M25" s="230">
        <f>SUM(M26:M26)</f>
        <v>0</v>
      </c>
      <c r="N25" s="230"/>
      <c r="O25" s="230">
        <f>SUM(O26:O26)</f>
        <v>0</v>
      </c>
      <c r="P25" s="230"/>
      <c r="Q25" s="230">
        <f>SUM(Q26:Q26)</f>
        <v>0</v>
      </c>
      <c r="R25" s="230"/>
      <c r="S25" s="230"/>
      <c r="T25" s="231"/>
      <c r="U25" s="225"/>
      <c r="V25" s="225">
        <f>SUM(V26:V26)</f>
        <v>290.32</v>
      </c>
      <c r="W25" s="225"/>
      <c r="X25" s="225"/>
      <c r="AG25" t="s">
        <v>138</v>
      </c>
    </row>
    <row r="26" spans="1:60" outlineLevel="1" x14ac:dyDescent="0.2">
      <c r="A26" s="240">
        <v>11</v>
      </c>
      <c r="B26" s="241" t="s">
        <v>361</v>
      </c>
      <c r="C26" s="253" t="s">
        <v>362</v>
      </c>
      <c r="D26" s="242" t="s">
        <v>141</v>
      </c>
      <c r="E26" s="243">
        <v>1402.5</v>
      </c>
      <c r="F26" s="244"/>
      <c r="G26" s="245">
        <f>ROUND(E26*F26,2)</f>
        <v>0</v>
      </c>
      <c r="H26" s="244"/>
      <c r="I26" s="245">
        <f>ROUND(E26*H26,2)</f>
        <v>0</v>
      </c>
      <c r="J26" s="244"/>
      <c r="K26" s="245">
        <f>ROUND(E26*J26,2)</f>
        <v>0</v>
      </c>
      <c r="L26" s="245">
        <v>21</v>
      </c>
      <c r="M26" s="245">
        <f>G26*(1+L26/100)</f>
        <v>0</v>
      </c>
      <c r="N26" s="245">
        <v>0</v>
      </c>
      <c r="O26" s="245">
        <f>ROUND(E26*N26,2)</f>
        <v>0</v>
      </c>
      <c r="P26" s="245">
        <v>0</v>
      </c>
      <c r="Q26" s="245">
        <f>ROUND(E26*P26,2)</f>
        <v>0</v>
      </c>
      <c r="R26" s="245" t="s">
        <v>355</v>
      </c>
      <c r="S26" s="245" t="s">
        <v>143</v>
      </c>
      <c r="T26" s="246" t="s">
        <v>144</v>
      </c>
      <c r="U26" s="222">
        <v>0.20699999999999999</v>
      </c>
      <c r="V26" s="222">
        <f>ROUND(E26*U26,2)</f>
        <v>290.32</v>
      </c>
      <c r="W26" s="222"/>
      <c r="X26" s="222" t="s">
        <v>145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146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x14ac:dyDescent="0.2">
      <c r="A27" s="226" t="s">
        <v>137</v>
      </c>
      <c r="B27" s="227" t="s">
        <v>95</v>
      </c>
      <c r="C27" s="250" t="s">
        <v>96</v>
      </c>
      <c r="D27" s="228"/>
      <c r="E27" s="229"/>
      <c r="F27" s="230"/>
      <c r="G27" s="230">
        <f>SUMIF(AG28:AG29,"&lt;&gt;NOR",G28:G29)</f>
        <v>0</v>
      </c>
      <c r="H27" s="230"/>
      <c r="I27" s="230">
        <f>SUM(I28:I29)</f>
        <v>0</v>
      </c>
      <c r="J27" s="230"/>
      <c r="K27" s="230">
        <f>SUM(K28:K29)</f>
        <v>0</v>
      </c>
      <c r="L27" s="230"/>
      <c r="M27" s="230">
        <f>SUM(M28:M29)</f>
        <v>0</v>
      </c>
      <c r="N27" s="230"/>
      <c r="O27" s="230">
        <f>SUM(O28:O29)</f>
        <v>0</v>
      </c>
      <c r="P27" s="230"/>
      <c r="Q27" s="230">
        <f>SUM(Q28:Q29)</f>
        <v>26.92</v>
      </c>
      <c r="R27" s="230"/>
      <c r="S27" s="230"/>
      <c r="T27" s="231"/>
      <c r="U27" s="225"/>
      <c r="V27" s="225">
        <f>SUM(V28:V29)</f>
        <v>86.63</v>
      </c>
      <c r="W27" s="225"/>
      <c r="X27" s="225"/>
      <c r="AG27" t="s">
        <v>138</v>
      </c>
    </row>
    <row r="28" spans="1:60" outlineLevel="1" x14ac:dyDescent="0.2">
      <c r="A28" s="232">
        <v>12</v>
      </c>
      <c r="B28" s="233" t="s">
        <v>287</v>
      </c>
      <c r="C28" s="251" t="s">
        <v>288</v>
      </c>
      <c r="D28" s="234" t="s">
        <v>160</v>
      </c>
      <c r="E28" s="235">
        <v>13.46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0</v>
      </c>
      <c r="O28" s="237">
        <f>ROUND(E28*N28,2)</f>
        <v>0</v>
      </c>
      <c r="P28" s="237">
        <v>2</v>
      </c>
      <c r="Q28" s="237">
        <f>ROUND(E28*P28,2)</f>
        <v>26.92</v>
      </c>
      <c r="R28" s="237" t="s">
        <v>226</v>
      </c>
      <c r="S28" s="237" t="s">
        <v>143</v>
      </c>
      <c r="T28" s="238" t="s">
        <v>144</v>
      </c>
      <c r="U28" s="222">
        <v>6.4359999999999999</v>
      </c>
      <c r="V28" s="222">
        <f>ROUND(E28*U28,2)</f>
        <v>86.63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2" t="s">
        <v>289</v>
      </c>
      <c r="D29" s="239"/>
      <c r="E29" s="239"/>
      <c r="F29" s="239"/>
      <c r="G29" s="23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148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x14ac:dyDescent="0.2">
      <c r="A30" s="226" t="s">
        <v>137</v>
      </c>
      <c r="B30" s="227" t="s">
        <v>102</v>
      </c>
      <c r="C30" s="250" t="s">
        <v>103</v>
      </c>
      <c r="D30" s="228"/>
      <c r="E30" s="229"/>
      <c r="F30" s="230"/>
      <c r="G30" s="230">
        <f>SUMIF(AG31:AG32,"&lt;&gt;NOR",G31:G32)</f>
        <v>0</v>
      </c>
      <c r="H30" s="230"/>
      <c r="I30" s="230">
        <f>SUM(I31:I32)</f>
        <v>0</v>
      </c>
      <c r="J30" s="230"/>
      <c r="K30" s="230">
        <f>SUM(K31:K32)</f>
        <v>0</v>
      </c>
      <c r="L30" s="230"/>
      <c r="M30" s="230">
        <f>SUM(M31:M32)</f>
        <v>0</v>
      </c>
      <c r="N30" s="230"/>
      <c r="O30" s="230">
        <f>SUM(O31:O32)</f>
        <v>0.5</v>
      </c>
      <c r="P30" s="230"/>
      <c r="Q30" s="230">
        <f>SUM(Q31:Q32)</f>
        <v>0</v>
      </c>
      <c r="R30" s="230"/>
      <c r="S30" s="230"/>
      <c r="T30" s="231"/>
      <c r="U30" s="225"/>
      <c r="V30" s="225">
        <f>SUM(V31:V32)</f>
        <v>215.99</v>
      </c>
      <c r="W30" s="225"/>
      <c r="X30" s="225"/>
      <c r="AG30" t="s">
        <v>138</v>
      </c>
    </row>
    <row r="31" spans="1:60" outlineLevel="1" x14ac:dyDescent="0.2">
      <c r="A31" s="232">
        <v>13</v>
      </c>
      <c r="B31" s="233" t="s">
        <v>363</v>
      </c>
      <c r="C31" s="251" t="s">
        <v>364</v>
      </c>
      <c r="D31" s="234" t="s">
        <v>141</v>
      </c>
      <c r="E31" s="235">
        <v>1402.5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21</v>
      </c>
      <c r="M31" s="237">
        <f>G31*(1+L31/100)</f>
        <v>0</v>
      </c>
      <c r="N31" s="237">
        <v>3.6000000000000002E-4</v>
      </c>
      <c r="O31" s="237">
        <f>ROUND(E31*N31,2)</f>
        <v>0.5</v>
      </c>
      <c r="P31" s="237">
        <v>0</v>
      </c>
      <c r="Q31" s="237">
        <f>ROUND(E31*P31,2)</f>
        <v>0</v>
      </c>
      <c r="R31" s="237" t="s">
        <v>304</v>
      </c>
      <c r="S31" s="237" t="s">
        <v>143</v>
      </c>
      <c r="T31" s="238" t="s">
        <v>144</v>
      </c>
      <c r="U31" s="222">
        <v>0.154</v>
      </c>
      <c r="V31" s="222">
        <f>ROUND(E31*U31,2)</f>
        <v>215.99</v>
      </c>
      <c r="W31" s="222"/>
      <c r="X31" s="222" t="s">
        <v>145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146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5" t="s">
        <v>365</v>
      </c>
      <c r="D32" s="248"/>
      <c r="E32" s="248"/>
      <c r="F32" s="248"/>
      <c r="G32" s="248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206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x14ac:dyDescent="0.2">
      <c r="A33" s="226" t="s">
        <v>137</v>
      </c>
      <c r="B33" s="227" t="s">
        <v>106</v>
      </c>
      <c r="C33" s="250" t="s">
        <v>107</v>
      </c>
      <c r="D33" s="228"/>
      <c r="E33" s="229"/>
      <c r="F33" s="230"/>
      <c r="G33" s="230">
        <f>SUMIF(AG34:AG37,"&lt;&gt;NOR",G34:G37)</f>
        <v>0</v>
      </c>
      <c r="H33" s="230"/>
      <c r="I33" s="230">
        <f>SUM(I34:I37)</f>
        <v>0</v>
      </c>
      <c r="J33" s="230"/>
      <c r="K33" s="230">
        <f>SUM(K34:K37)</f>
        <v>0</v>
      </c>
      <c r="L33" s="230"/>
      <c r="M33" s="230">
        <f>SUM(M34:M37)</f>
        <v>0</v>
      </c>
      <c r="N33" s="230"/>
      <c r="O33" s="230">
        <f>SUM(O34:O37)</f>
        <v>0</v>
      </c>
      <c r="P33" s="230"/>
      <c r="Q33" s="230">
        <f>SUM(Q34:Q37)</f>
        <v>0</v>
      </c>
      <c r="R33" s="230"/>
      <c r="S33" s="230"/>
      <c r="T33" s="231"/>
      <c r="U33" s="225"/>
      <c r="V33" s="225">
        <f>SUM(V34:V37)</f>
        <v>5.22</v>
      </c>
      <c r="W33" s="225"/>
      <c r="X33" s="225"/>
      <c r="AG33" t="s">
        <v>138</v>
      </c>
    </row>
    <row r="34" spans="1:60" ht="22.5" outlineLevel="1" x14ac:dyDescent="0.2">
      <c r="A34" s="240">
        <v>14</v>
      </c>
      <c r="B34" s="241" t="s">
        <v>307</v>
      </c>
      <c r="C34" s="253" t="s">
        <v>308</v>
      </c>
      <c r="D34" s="242" t="s">
        <v>178</v>
      </c>
      <c r="E34" s="243">
        <v>504.75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21</v>
      </c>
      <c r="M34" s="245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5" t="s">
        <v>142</v>
      </c>
      <c r="S34" s="245" t="s">
        <v>143</v>
      </c>
      <c r="T34" s="246" t="s">
        <v>144</v>
      </c>
      <c r="U34" s="222">
        <v>0</v>
      </c>
      <c r="V34" s="222">
        <f>ROUND(E34*U34,2)</f>
        <v>0</v>
      </c>
      <c r="W34" s="222"/>
      <c r="X34" s="222" t="s">
        <v>145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146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22.5" outlineLevel="1" x14ac:dyDescent="0.2">
      <c r="A35" s="232">
        <v>15</v>
      </c>
      <c r="B35" s="233" t="s">
        <v>309</v>
      </c>
      <c r="C35" s="251" t="s">
        <v>310</v>
      </c>
      <c r="D35" s="234" t="s">
        <v>178</v>
      </c>
      <c r="E35" s="235">
        <v>33.65</v>
      </c>
      <c r="F35" s="236"/>
      <c r="G35" s="237">
        <f>ROUND(E35*F35,2)</f>
        <v>0</v>
      </c>
      <c r="H35" s="236"/>
      <c r="I35" s="237">
        <f>ROUND(E35*H35,2)</f>
        <v>0</v>
      </c>
      <c r="J35" s="236"/>
      <c r="K35" s="237">
        <f>ROUND(E35*J35,2)</f>
        <v>0</v>
      </c>
      <c r="L35" s="237">
        <v>21</v>
      </c>
      <c r="M35" s="237">
        <f>G35*(1+L35/100)</f>
        <v>0</v>
      </c>
      <c r="N35" s="237">
        <v>0</v>
      </c>
      <c r="O35" s="237">
        <f>ROUND(E35*N35,2)</f>
        <v>0</v>
      </c>
      <c r="P35" s="237">
        <v>0</v>
      </c>
      <c r="Q35" s="237">
        <f>ROUND(E35*P35,2)</f>
        <v>0</v>
      </c>
      <c r="R35" s="237" t="s">
        <v>280</v>
      </c>
      <c r="S35" s="237" t="s">
        <v>143</v>
      </c>
      <c r="T35" s="238" t="s">
        <v>144</v>
      </c>
      <c r="U35" s="222">
        <v>0.155</v>
      </c>
      <c r="V35" s="222">
        <f>ROUND(E35*U35,2)</f>
        <v>5.22</v>
      </c>
      <c r="W35" s="222"/>
      <c r="X35" s="222" t="s">
        <v>145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146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22.5" outlineLevel="1" x14ac:dyDescent="0.2">
      <c r="A36" s="220"/>
      <c r="B36" s="221"/>
      <c r="C36" s="252" t="s">
        <v>311</v>
      </c>
      <c r="D36" s="239"/>
      <c r="E36" s="239"/>
      <c r="F36" s="239"/>
      <c r="G36" s="239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148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47" t="str">
        <f>C36</f>
        <v>vybouraných hmot se složením a hrubým urovnáním nebo přeložením na jiný dopravní prostředek, nebo nakládání na dopravní prostředek pro vodorovnou dopravu,</v>
      </c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32">
        <v>16</v>
      </c>
      <c r="B37" s="233" t="s">
        <v>312</v>
      </c>
      <c r="C37" s="251" t="s">
        <v>313</v>
      </c>
      <c r="D37" s="234" t="s">
        <v>178</v>
      </c>
      <c r="E37" s="235">
        <v>33.65</v>
      </c>
      <c r="F37" s="236"/>
      <c r="G37" s="237">
        <f>ROUND(E37*F37,2)</f>
        <v>0</v>
      </c>
      <c r="H37" s="236"/>
      <c r="I37" s="237">
        <f>ROUND(E37*H37,2)</f>
        <v>0</v>
      </c>
      <c r="J37" s="236"/>
      <c r="K37" s="237">
        <f>ROUND(E37*J37,2)</f>
        <v>0</v>
      </c>
      <c r="L37" s="237">
        <v>21</v>
      </c>
      <c r="M37" s="237">
        <f>G37*(1+L37/100)</f>
        <v>0</v>
      </c>
      <c r="N37" s="237">
        <v>0</v>
      </c>
      <c r="O37" s="237">
        <f>ROUND(E37*N37,2)</f>
        <v>0</v>
      </c>
      <c r="P37" s="237">
        <v>0</v>
      </c>
      <c r="Q37" s="237">
        <f>ROUND(E37*P37,2)</f>
        <v>0</v>
      </c>
      <c r="R37" s="237" t="s">
        <v>226</v>
      </c>
      <c r="S37" s="237" t="s">
        <v>143</v>
      </c>
      <c r="T37" s="238" t="s">
        <v>144</v>
      </c>
      <c r="U37" s="222">
        <v>0</v>
      </c>
      <c r="V37" s="222">
        <f>ROUND(E37*U37,2)</f>
        <v>0</v>
      </c>
      <c r="W37" s="222"/>
      <c r="X37" s="222" t="s">
        <v>145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146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x14ac:dyDescent="0.2">
      <c r="A38" s="3"/>
      <c r="B38" s="4"/>
      <c r="C38" s="256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124</v>
      </c>
    </row>
    <row r="39" spans="1:60" x14ac:dyDescent="0.2">
      <c r="A39" s="216"/>
      <c r="B39" s="217" t="s">
        <v>29</v>
      </c>
      <c r="C39" s="257"/>
      <c r="D39" s="218"/>
      <c r="E39" s="219"/>
      <c r="F39" s="219"/>
      <c r="G39" s="249">
        <f>G8+G15+G17+G22+G25+G27+G30+G33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f>SUMIF(L7:L37,AE38,G7:G37)</f>
        <v>0</v>
      </c>
      <c r="AF39">
        <f>SUMIF(L7:L37,AF38,G7:G37)</f>
        <v>0</v>
      </c>
      <c r="AG39" t="s">
        <v>227</v>
      </c>
    </row>
    <row r="40" spans="1:60" x14ac:dyDescent="0.2">
      <c r="C40" s="258"/>
      <c r="D40" s="10"/>
      <c r="AG40" t="s">
        <v>228</v>
      </c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8CGdu6rxVZmDw3zhmtjAeOJaRmz69BiVijVyIyOJxZaiYlM3AEq8osdKaK/rmzI0DrY195sUEduF3zoSLq4dw==" saltValue="1n1w93yN3Y253JFnwPbaaw==" spinCount="100000" sheet="1"/>
  <mergeCells count="10">
    <mergeCell ref="C24:G24"/>
    <mergeCell ref="C29:G29"/>
    <mergeCell ref="C32:G32"/>
    <mergeCell ref="C36:G36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6C81-EA40-4856-B343-0202892FD88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111</v>
      </c>
      <c r="B1" s="198"/>
      <c r="C1" s="198"/>
      <c r="D1" s="198"/>
      <c r="E1" s="198"/>
      <c r="F1" s="198"/>
      <c r="G1" s="198"/>
      <c r="AG1" t="s">
        <v>112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113</v>
      </c>
    </row>
    <row r="3" spans="1:60" ht="24.95" customHeight="1" x14ac:dyDescent="0.2">
      <c r="A3" s="199" t="s">
        <v>8</v>
      </c>
      <c r="B3" s="49" t="s">
        <v>47</v>
      </c>
      <c r="C3" s="202" t="s">
        <v>47</v>
      </c>
      <c r="D3" s="200"/>
      <c r="E3" s="200"/>
      <c r="F3" s="200"/>
      <c r="G3" s="201"/>
      <c r="AC3" s="178" t="s">
        <v>113</v>
      </c>
      <c r="AG3" t="s">
        <v>114</v>
      </c>
    </row>
    <row r="4" spans="1:60" ht="24.95" customHeight="1" x14ac:dyDescent="0.2">
      <c r="A4" s="203" t="s">
        <v>9</v>
      </c>
      <c r="B4" s="204" t="s">
        <v>57</v>
      </c>
      <c r="C4" s="205" t="s">
        <v>58</v>
      </c>
      <c r="D4" s="206"/>
      <c r="E4" s="206"/>
      <c r="F4" s="206"/>
      <c r="G4" s="207"/>
      <c r="AG4" t="s">
        <v>115</v>
      </c>
    </row>
    <row r="5" spans="1:60" x14ac:dyDescent="0.2">
      <c r="D5" s="10"/>
    </row>
    <row r="6" spans="1:60" ht="38.25" x14ac:dyDescent="0.2">
      <c r="A6" s="209" t="s">
        <v>116</v>
      </c>
      <c r="B6" s="211" t="s">
        <v>117</v>
      </c>
      <c r="C6" s="211" t="s">
        <v>118</v>
      </c>
      <c r="D6" s="210" t="s">
        <v>119</v>
      </c>
      <c r="E6" s="209" t="s">
        <v>120</v>
      </c>
      <c r="F6" s="208" t="s">
        <v>121</v>
      </c>
      <c r="G6" s="209" t="s">
        <v>29</v>
      </c>
      <c r="H6" s="212" t="s">
        <v>30</v>
      </c>
      <c r="I6" s="212" t="s">
        <v>122</v>
      </c>
      <c r="J6" s="212" t="s">
        <v>31</v>
      </c>
      <c r="K6" s="212" t="s">
        <v>123</v>
      </c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  <c r="Q6" s="212" t="s">
        <v>129</v>
      </c>
      <c r="R6" s="212" t="s">
        <v>130</v>
      </c>
      <c r="S6" s="212" t="s">
        <v>131</v>
      </c>
      <c r="T6" s="212" t="s">
        <v>132</v>
      </c>
      <c r="U6" s="212" t="s">
        <v>133</v>
      </c>
      <c r="V6" s="212" t="s">
        <v>134</v>
      </c>
      <c r="W6" s="212" t="s">
        <v>135</v>
      </c>
      <c r="X6" s="212" t="s">
        <v>136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137</v>
      </c>
      <c r="B8" s="227" t="s">
        <v>69</v>
      </c>
      <c r="C8" s="250" t="s">
        <v>70</v>
      </c>
      <c r="D8" s="228"/>
      <c r="E8" s="229"/>
      <c r="F8" s="230"/>
      <c r="G8" s="230">
        <f>SUMIF(AG9:AG33,"&lt;&gt;NOR",G9:G33)</f>
        <v>0</v>
      </c>
      <c r="H8" s="230"/>
      <c r="I8" s="230">
        <f>SUM(I9:I33)</f>
        <v>0</v>
      </c>
      <c r="J8" s="230"/>
      <c r="K8" s="230">
        <f>SUM(K9:K33)</f>
        <v>0</v>
      </c>
      <c r="L8" s="230"/>
      <c r="M8" s="230">
        <f>SUM(M9:M33)</f>
        <v>0</v>
      </c>
      <c r="N8" s="230"/>
      <c r="O8" s="230">
        <f>SUM(O9:O33)</f>
        <v>0</v>
      </c>
      <c r="P8" s="230"/>
      <c r="Q8" s="230">
        <f>SUM(Q9:Q33)</f>
        <v>30.13</v>
      </c>
      <c r="R8" s="230"/>
      <c r="S8" s="230"/>
      <c r="T8" s="231"/>
      <c r="U8" s="225"/>
      <c r="V8" s="225">
        <f>SUM(V9:V33)</f>
        <v>1427.95</v>
      </c>
      <c r="W8" s="225"/>
      <c r="X8" s="225"/>
      <c r="AG8" t="s">
        <v>138</v>
      </c>
    </row>
    <row r="9" spans="1:60" outlineLevel="1" x14ac:dyDescent="0.2">
      <c r="A9" s="232">
        <v>1</v>
      </c>
      <c r="B9" s="233" t="s">
        <v>154</v>
      </c>
      <c r="C9" s="251" t="s">
        <v>155</v>
      </c>
      <c r="D9" s="234" t="s">
        <v>156</v>
      </c>
      <c r="E9" s="235">
        <v>111.6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0.27</v>
      </c>
      <c r="Q9" s="237">
        <f>ROUND(E9*P9,2)</f>
        <v>30.13</v>
      </c>
      <c r="R9" s="237" t="s">
        <v>142</v>
      </c>
      <c r="S9" s="237" t="s">
        <v>143</v>
      </c>
      <c r="T9" s="238" t="s">
        <v>144</v>
      </c>
      <c r="U9" s="222">
        <v>0.123</v>
      </c>
      <c r="V9" s="222">
        <f>ROUND(E9*U9,2)</f>
        <v>13.73</v>
      </c>
      <c r="W9" s="222"/>
      <c r="X9" s="222" t="s">
        <v>145</v>
      </c>
      <c r="Y9" s="213"/>
      <c r="Z9" s="213"/>
      <c r="AA9" s="213"/>
      <c r="AB9" s="213"/>
      <c r="AC9" s="213"/>
      <c r="AD9" s="213"/>
      <c r="AE9" s="213"/>
      <c r="AF9" s="213"/>
      <c r="AG9" s="213" t="s">
        <v>146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157</v>
      </c>
      <c r="D10" s="239"/>
      <c r="E10" s="239"/>
      <c r="F10" s="239"/>
      <c r="G10" s="239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148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47" t="str">
        <f>C10</f>
        <v>s vybouráním lože, s přemístěním hmot na skládku na vzdálenost do 3 m nebo naložením na dopravní prostředek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32">
        <v>2</v>
      </c>
      <c r="B11" s="233" t="s">
        <v>366</v>
      </c>
      <c r="C11" s="251" t="s">
        <v>367</v>
      </c>
      <c r="D11" s="234" t="s">
        <v>160</v>
      </c>
      <c r="E11" s="235">
        <v>26.783999999999999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21</v>
      </c>
      <c r="M11" s="237">
        <f>G11*(1+L11/100)</f>
        <v>0</v>
      </c>
      <c r="N11" s="237">
        <v>0</v>
      </c>
      <c r="O11" s="237">
        <f>ROUND(E11*N11,2)</f>
        <v>0</v>
      </c>
      <c r="P11" s="237">
        <v>0</v>
      </c>
      <c r="Q11" s="237">
        <f>ROUND(E11*P11,2)</f>
        <v>0</v>
      </c>
      <c r="R11" s="237" t="s">
        <v>161</v>
      </c>
      <c r="S11" s="237" t="s">
        <v>143</v>
      </c>
      <c r="T11" s="238" t="s">
        <v>144</v>
      </c>
      <c r="U11" s="222">
        <v>1.548</v>
      </c>
      <c r="V11" s="222">
        <f>ROUND(E11*U11,2)</f>
        <v>41.46</v>
      </c>
      <c r="W11" s="222"/>
      <c r="X11" s="222" t="s">
        <v>145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146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2" t="s">
        <v>368</v>
      </c>
      <c r="D12" s="239"/>
      <c r="E12" s="239"/>
      <c r="F12" s="239"/>
      <c r="G12" s="239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148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47" t="str">
        <f>C12</f>
        <v>příplatek k cenám vykopávek za ztížení vykopávky v blízkosti podzemního vedení nebo výbušnin v horninách jakékoliv třídy,</v>
      </c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54" t="s">
        <v>369</v>
      </c>
      <c r="D13" s="223"/>
      <c r="E13" s="224">
        <v>26.78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164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2.5" outlineLevel="1" x14ac:dyDescent="0.2">
      <c r="A14" s="232">
        <v>3</v>
      </c>
      <c r="B14" s="233" t="s">
        <v>158</v>
      </c>
      <c r="C14" s="251" t="s">
        <v>159</v>
      </c>
      <c r="D14" s="234" t="s">
        <v>160</v>
      </c>
      <c r="E14" s="235">
        <v>78.12</v>
      </c>
      <c r="F14" s="236"/>
      <c r="G14" s="237">
        <f>ROUND(E14*F14,2)</f>
        <v>0</v>
      </c>
      <c r="H14" s="236"/>
      <c r="I14" s="237">
        <f>ROUND(E14*H14,2)</f>
        <v>0</v>
      </c>
      <c r="J14" s="236"/>
      <c r="K14" s="237">
        <f>ROUND(E14*J14,2)</f>
        <v>0</v>
      </c>
      <c r="L14" s="237">
        <v>21</v>
      </c>
      <c r="M14" s="237">
        <f>G14*(1+L14/100)</f>
        <v>0</v>
      </c>
      <c r="N14" s="237">
        <v>0</v>
      </c>
      <c r="O14" s="237">
        <f>ROUND(E14*N14,2)</f>
        <v>0</v>
      </c>
      <c r="P14" s="237">
        <v>0</v>
      </c>
      <c r="Q14" s="237">
        <f>ROUND(E14*P14,2)</f>
        <v>0</v>
      </c>
      <c r="R14" s="237" t="s">
        <v>161</v>
      </c>
      <c r="S14" s="237" t="s">
        <v>143</v>
      </c>
      <c r="T14" s="238" t="s">
        <v>144</v>
      </c>
      <c r="U14" s="222">
        <v>16.54</v>
      </c>
      <c r="V14" s="222">
        <f>ROUND(E14*U14,2)</f>
        <v>1292.0999999999999</v>
      </c>
      <c r="W14" s="222"/>
      <c r="X14" s="222" t="s">
        <v>145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146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22.5" outlineLevel="1" x14ac:dyDescent="0.2">
      <c r="A15" s="220"/>
      <c r="B15" s="221"/>
      <c r="C15" s="252" t="s">
        <v>162</v>
      </c>
      <c r="D15" s="239"/>
      <c r="E15" s="239"/>
      <c r="F15" s="239"/>
      <c r="G15" s="239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148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47" t="str">
        <f>C15</f>
        <v>korytech vodotečí, melioračních kanálech s přemístěním suti na hromady na vzdálenost do 20 m nebo s naložením na dopravní prostředek,</v>
      </c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20"/>
      <c r="B16" s="221"/>
      <c r="C16" s="254" t="s">
        <v>370</v>
      </c>
      <c r="D16" s="223"/>
      <c r="E16" s="224">
        <v>78.12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164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32">
        <v>4</v>
      </c>
      <c r="B17" s="233" t="s">
        <v>165</v>
      </c>
      <c r="C17" s="251" t="s">
        <v>166</v>
      </c>
      <c r="D17" s="234" t="s">
        <v>160</v>
      </c>
      <c r="E17" s="235">
        <v>133.91999999999999</v>
      </c>
      <c r="F17" s="236"/>
      <c r="G17" s="237">
        <f>ROUND(E17*F17,2)</f>
        <v>0</v>
      </c>
      <c r="H17" s="236"/>
      <c r="I17" s="237">
        <f>ROUND(E17*H17,2)</f>
        <v>0</v>
      </c>
      <c r="J17" s="236"/>
      <c r="K17" s="237">
        <f>ROUND(E17*J17,2)</f>
        <v>0</v>
      </c>
      <c r="L17" s="237">
        <v>21</v>
      </c>
      <c r="M17" s="237">
        <f>G17*(1+L17/100)</f>
        <v>0</v>
      </c>
      <c r="N17" s="237">
        <v>0</v>
      </c>
      <c r="O17" s="237">
        <f>ROUND(E17*N17,2)</f>
        <v>0</v>
      </c>
      <c r="P17" s="237">
        <v>0</v>
      </c>
      <c r="Q17" s="237">
        <f>ROUND(E17*P17,2)</f>
        <v>0</v>
      </c>
      <c r="R17" s="237" t="s">
        <v>161</v>
      </c>
      <c r="S17" s="237" t="s">
        <v>143</v>
      </c>
      <c r="T17" s="238" t="s">
        <v>144</v>
      </c>
      <c r="U17" s="222">
        <v>0.42199999999999999</v>
      </c>
      <c r="V17" s="222">
        <f>ROUND(E17*U17,2)</f>
        <v>56.51</v>
      </c>
      <c r="W17" s="222"/>
      <c r="X17" s="222" t="s">
        <v>145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146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2" t="s">
        <v>167</v>
      </c>
      <c r="D18" s="239"/>
      <c r="E18" s="239"/>
      <c r="F18" s="239"/>
      <c r="G18" s="239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148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47" t="str">
        <f>C18</f>
        <v>s přemístěním výkopku v příčných profilech na vzdálenost do 15 m nebo s naložením na dopravní prostředek.</v>
      </c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54" t="s">
        <v>371</v>
      </c>
      <c r="D19" s="223"/>
      <c r="E19" s="224">
        <v>66.959999999999994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164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4" t="s">
        <v>372</v>
      </c>
      <c r="D20" s="223"/>
      <c r="E20" s="224">
        <v>66.959999999999994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164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32">
        <v>5</v>
      </c>
      <c r="B21" s="233" t="s">
        <v>169</v>
      </c>
      <c r="C21" s="251" t="s">
        <v>170</v>
      </c>
      <c r="D21" s="234" t="s">
        <v>160</v>
      </c>
      <c r="E21" s="235">
        <v>133.91999999999999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21</v>
      </c>
      <c r="M21" s="237">
        <f>G21*(1+L21/100)</f>
        <v>0</v>
      </c>
      <c r="N21" s="237">
        <v>0</v>
      </c>
      <c r="O21" s="237">
        <f>ROUND(E21*N21,2)</f>
        <v>0</v>
      </c>
      <c r="P21" s="237">
        <v>0</v>
      </c>
      <c r="Q21" s="237">
        <f>ROUND(E21*P21,2)</f>
        <v>0</v>
      </c>
      <c r="R21" s="237" t="s">
        <v>161</v>
      </c>
      <c r="S21" s="237" t="s">
        <v>143</v>
      </c>
      <c r="T21" s="238" t="s">
        <v>144</v>
      </c>
      <c r="U21" s="222">
        <v>8.7999999999999995E-2</v>
      </c>
      <c r="V21" s="222">
        <f>ROUND(E21*U21,2)</f>
        <v>11.78</v>
      </c>
      <c r="W21" s="222"/>
      <c r="X21" s="222" t="s">
        <v>145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146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2" t="s">
        <v>167</v>
      </c>
      <c r="D22" s="239"/>
      <c r="E22" s="239"/>
      <c r="F22" s="239"/>
      <c r="G22" s="239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148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47" t="str">
        <f>C22</f>
        <v>s přemístěním výkopku v příčných profilech na vzdálenost do 15 m nebo s naložením na dopravní prostředek.</v>
      </c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4" t="s">
        <v>373</v>
      </c>
      <c r="D23" s="223"/>
      <c r="E23" s="224">
        <v>133.91999999999999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164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2">
        <v>6</v>
      </c>
      <c r="B24" s="233" t="s">
        <v>237</v>
      </c>
      <c r="C24" s="251" t="s">
        <v>238</v>
      </c>
      <c r="D24" s="234" t="s">
        <v>160</v>
      </c>
      <c r="E24" s="235">
        <v>45.198</v>
      </c>
      <c r="F24" s="236"/>
      <c r="G24" s="237">
        <f>ROUND(E24*F24,2)</f>
        <v>0</v>
      </c>
      <c r="H24" s="236"/>
      <c r="I24" s="237">
        <f>ROUND(E24*H24,2)</f>
        <v>0</v>
      </c>
      <c r="J24" s="236"/>
      <c r="K24" s="237">
        <f>ROUND(E24*J24,2)</f>
        <v>0</v>
      </c>
      <c r="L24" s="237">
        <v>21</v>
      </c>
      <c r="M24" s="237">
        <f>G24*(1+L24/100)</f>
        <v>0</v>
      </c>
      <c r="N24" s="237">
        <v>0</v>
      </c>
      <c r="O24" s="237">
        <f>ROUND(E24*N24,2)</f>
        <v>0</v>
      </c>
      <c r="P24" s="237">
        <v>0</v>
      </c>
      <c r="Q24" s="237">
        <f>ROUND(E24*P24,2)</f>
        <v>0</v>
      </c>
      <c r="R24" s="237" t="s">
        <v>161</v>
      </c>
      <c r="S24" s="237" t="s">
        <v>143</v>
      </c>
      <c r="T24" s="238" t="s">
        <v>144</v>
      </c>
      <c r="U24" s="222">
        <v>0.23</v>
      </c>
      <c r="V24" s="222">
        <f>ROUND(E24*U24,2)</f>
        <v>10.4</v>
      </c>
      <c r="W24" s="222"/>
      <c r="X24" s="222" t="s">
        <v>145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146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20"/>
      <c r="B25" s="221"/>
      <c r="C25" s="252" t="s">
        <v>239</v>
      </c>
      <c r="D25" s="239"/>
      <c r="E25" s="239"/>
      <c r="F25" s="239"/>
      <c r="G25" s="239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148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47" t="str">
        <f>C25</f>
        <v>zapažených i nezapažených s urovnáním dna do předepsaného profilu a spádu, s přehozením výkopku na přilehlém terénu na vzdálenost do 3 m od podélné osy rýhy nebo s naložením výkopku na dopravní prostředek.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4" t="s">
        <v>374</v>
      </c>
      <c r="D26" s="223"/>
      <c r="E26" s="224">
        <v>33.479999999999997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164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4" t="s">
        <v>375</v>
      </c>
      <c r="D27" s="223"/>
      <c r="E27" s="224">
        <v>11.72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164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2">
        <v>7</v>
      </c>
      <c r="B28" s="233" t="s">
        <v>172</v>
      </c>
      <c r="C28" s="251" t="s">
        <v>173</v>
      </c>
      <c r="D28" s="234" t="s">
        <v>160</v>
      </c>
      <c r="E28" s="235">
        <v>179.11799999999999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21</v>
      </c>
      <c r="M28" s="237">
        <f>G28*(1+L28/100)</f>
        <v>0</v>
      </c>
      <c r="N28" s="237">
        <v>0</v>
      </c>
      <c r="O28" s="237">
        <f>ROUND(E28*N28,2)</f>
        <v>0</v>
      </c>
      <c r="P28" s="237">
        <v>0</v>
      </c>
      <c r="Q28" s="237">
        <f>ROUND(E28*P28,2)</f>
        <v>0</v>
      </c>
      <c r="R28" s="237" t="s">
        <v>161</v>
      </c>
      <c r="S28" s="237" t="s">
        <v>143</v>
      </c>
      <c r="T28" s="238" t="s">
        <v>144</v>
      </c>
      <c r="U28" s="222">
        <v>1.0999999999999999E-2</v>
      </c>
      <c r="V28" s="222">
        <f>ROUND(E28*U28,2)</f>
        <v>1.97</v>
      </c>
      <c r="W28" s="222"/>
      <c r="X28" s="222" t="s">
        <v>145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146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2" t="s">
        <v>174</v>
      </c>
      <c r="D29" s="239"/>
      <c r="E29" s="239"/>
      <c r="F29" s="239"/>
      <c r="G29" s="23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148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54" t="s">
        <v>376</v>
      </c>
      <c r="D30" s="223"/>
      <c r="E30" s="224">
        <v>45.2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164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54" t="s">
        <v>373</v>
      </c>
      <c r="D31" s="223"/>
      <c r="E31" s="224">
        <v>133.91999999999999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164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32">
        <v>8</v>
      </c>
      <c r="B32" s="233" t="s">
        <v>176</v>
      </c>
      <c r="C32" s="251" t="s">
        <v>177</v>
      </c>
      <c r="D32" s="234" t="s">
        <v>178</v>
      </c>
      <c r="E32" s="235">
        <v>340.32420000000002</v>
      </c>
      <c r="F32" s="236"/>
      <c r="G32" s="237">
        <f>ROUND(E32*F32,2)</f>
        <v>0</v>
      </c>
      <c r="H32" s="236"/>
      <c r="I32" s="237">
        <f>ROUND(E32*H32,2)</f>
        <v>0</v>
      </c>
      <c r="J32" s="236"/>
      <c r="K32" s="237">
        <f>ROUND(E32*J32,2)</f>
        <v>0</v>
      </c>
      <c r="L32" s="237">
        <v>21</v>
      </c>
      <c r="M32" s="237">
        <f>G32*(1+L32/100)</f>
        <v>0</v>
      </c>
      <c r="N32" s="237">
        <v>0</v>
      </c>
      <c r="O32" s="237">
        <f>ROUND(E32*N32,2)</f>
        <v>0</v>
      </c>
      <c r="P32" s="237">
        <v>0</v>
      </c>
      <c r="Q32" s="237">
        <f>ROUND(E32*P32,2)</f>
        <v>0</v>
      </c>
      <c r="R32" s="237" t="s">
        <v>161</v>
      </c>
      <c r="S32" s="237" t="s">
        <v>143</v>
      </c>
      <c r="T32" s="238" t="s">
        <v>144</v>
      </c>
      <c r="U32" s="222">
        <v>0</v>
      </c>
      <c r="V32" s="222">
        <f>ROUND(E32*U32,2)</f>
        <v>0</v>
      </c>
      <c r="W32" s="222"/>
      <c r="X32" s="222" t="s">
        <v>145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146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20"/>
      <c r="B33" s="221"/>
      <c r="C33" s="254" t="s">
        <v>377</v>
      </c>
      <c r="D33" s="223"/>
      <c r="E33" s="224">
        <v>340.32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164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x14ac:dyDescent="0.2">
      <c r="A34" s="226" t="s">
        <v>137</v>
      </c>
      <c r="B34" s="227" t="s">
        <v>73</v>
      </c>
      <c r="C34" s="250" t="s">
        <v>74</v>
      </c>
      <c r="D34" s="228"/>
      <c r="E34" s="229"/>
      <c r="F34" s="230"/>
      <c r="G34" s="230">
        <f>SUMIF(AG35:AG39,"&lt;&gt;NOR",G35:G39)</f>
        <v>0</v>
      </c>
      <c r="H34" s="230"/>
      <c r="I34" s="230">
        <f>SUM(I35:I39)</f>
        <v>0</v>
      </c>
      <c r="J34" s="230"/>
      <c r="K34" s="230">
        <f>SUM(K35:K39)</f>
        <v>0</v>
      </c>
      <c r="L34" s="230"/>
      <c r="M34" s="230">
        <f>SUM(M35:M39)</f>
        <v>0</v>
      </c>
      <c r="N34" s="230"/>
      <c r="O34" s="230">
        <f>SUM(O35:O39)</f>
        <v>60.84</v>
      </c>
      <c r="P34" s="230"/>
      <c r="Q34" s="230">
        <f>SUM(Q35:Q39)</f>
        <v>0</v>
      </c>
      <c r="R34" s="230"/>
      <c r="S34" s="230"/>
      <c r="T34" s="231"/>
      <c r="U34" s="225"/>
      <c r="V34" s="225">
        <f>SUM(V35:V39)</f>
        <v>551.41999999999996</v>
      </c>
      <c r="W34" s="225"/>
      <c r="X34" s="225"/>
      <c r="AG34" t="s">
        <v>138</v>
      </c>
    </row>
    <row r="35" spans="1:60" outlineLevel="1" x14ac:dyDescent="0.2">
      <c r="A35" s="240">
        <v>9</v>
      </c>
      <c r="B35" s="241" t="s">
        <v>378</v>
      </c>
      <c r="C35" s="253" t="s">
        <v>379</v>
      </c>
      <c r="D35" s="242" t="s">
        <v>156</v>
      </c>
      <c r="E35" s="243">
        <v>111.6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21</v>
      </c>
      <c r="M35" s="245">
        <f>G35*(1+L35/100)</f>
        <v>0</v>
      </c>
      <c r="N35" s="245">
        <v>0.22</v>
      </c>
      <c r="O35" s="245">
        <f>ROUND(E35*N35,2)</f>
        <v>24.55</v>
      </c>
      <c r="P35" s="245">
        <v>0</v>
      </c>
      <c r="Q35" s="245">
        <f>ROUND(E35*P35,2)</f>
        <v>0</v>
      </c>
      <c r="R35" s="245" t="s">
        <v>248</v>
      </c>
      <c r="S35" s="245" t="s">
        <v>143</v>
      </c>
      <c r="T35" s="246" t="s">
        <v>144</v>
      </c>
      <c r="U35" s="222">
        <v>3.0640999999999998</v>
      </c>
      <c r="V35" s="222">
        <f>ROUND(E35*U35,2)</f>
        <v>341.95</v>
      </c>
      <c r="W35" s="222"/>
      <c r="X35" s="222" t="s">
        <v>145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146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32">
        <v>10</v>
      </c>
      <c r="B36" s="233" t="s">
        <v>380</v>
      </c>
      <c r="C36" s="251" t="s">
        <v>381</v>
      </c>
      <c r="D36" s="234" t="s">
        <v>156</v>
      </c>
      <c r="E36" s="235">
        <v>111.6</v>
      </c>
      <c r="F36" s="236"/>
      <c r="G36" s="237">
        <f>ROUND(E36*F36,2)</f>
        <v>0</v>
      </c>
      <c r="H36" s="236"/>
      <c r="I36" s="237">
        <f>ROUND(E36*H36,2)</f>
        <v>0</v>
      </c>
      <c r="J36" s="236"/>
      <c r="K36" s="237">
        <f>ROUND(E36*J36,2)</f>
        <v>0</v>
      </c>
      <c r="L36" s="237">
        <v>21</v>
      </c>
      <c r="M36" s="237">
        <f>G36*(1+L36/100)</f>
        <v>0</v>
      </c>
      <c r="N36" s="237">
        <v>3.29E-3</v>
      </c>
      <c r="O36" s="237">
        <f>ROUND(E36*N36,2)</f>
        <v>0.37</v>
      </c>
      <c r="P36" s="237">
        <v>0</v>
      </c>
      <c r="Q36" s="237">
        <f>ROUND(E36*P36,2)</f>
        <v>0</v>
      </c>
      <c r="R36" s="237" t="s">
        <v>355</v>
      </c>
      <c r="S36" s="237" t="s">
        <v>143</v>
      </c>
      <c r="T36" s="238" t="s">
        <v>144</v>
      </c>
      <c r="U36" s="222">
        <v>1.877</v>
      </c>
      <c r="V36" s="222">
        <f>ROUND(E36*U36,2)</f>
        <v>209.47</v>
      </c>
      <c r="W36" s="222"/>
      <c r="X36" s="222" t="s">
        <v>145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146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20"/>
      <c r="B37" s="221"/>
      <c r="C37" s="252" t="s">
        <v>382</v>
      </c>
      <c r="D37" s="239"/>
      <c r="E37" s="239"/>
      <c r="F37" s="239"/>
      <c r="G37" s="239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148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2.5" outlineLevel="1" x14ac:dyDescent="0.2">
      <c r="A38" s="232">
        <v>11</v>
      </c>
      <c r="B38" s="233" t="s">
        <v>383</v>
      </c>
      <c r="C38" s="251" t="s">
        <v>384</v>
      </c>
      <c r="D38" s="234" t="s">
        <v>194</v>
      </c>
      <c r="E38" s="235">
        <v>718.42499999999995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0.05</v>
      </c>
      <c r="O38" s="237">
        <f>ROUND(E38*N38,2)</f>
        <v>35.92</v>
      </c>
      <c r="P38" s="237">
        <v>0</v>
      </c>
      <c r="Q38" s="237">
        <f>ROUND(E38*P38,2)</f>
        <v>0</v>
      </c>
      <c r="R38" s="237" t="s">
        <v>251</v>
      </c>
      <c r="S38" s="237" t="s">
        <v>143</v>
      </c>
      <c r="T38" s="238" t="s">
        <v>144</v>
      </c>
      <c r="U38" s="222">
        <v>0</v>
      </c>
      <c r="V38" s="222">
        <f>ROUND(E38*U38,2)</f>
        <v>0</v>
      </c>
      <c r="W38" s="222"/>
      <c r="X38" s="222" t="s">
        <v>252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253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4" t="s">
        <v>385</v>
      </c>
      <c r="D39" s="223"/>
      <c r="E39" s="224">
        <v>718.42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164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26" t="s">
        <v>137</v>
      </c>
      <c r="B40" s="227" t="s">
        <v>77</v>
      </c>
      <c r="C40" s="250" t="s">
        <v>78</v>
      </c>
      <c r="D40" s="228"/>
      <c r="E40" s="229"/>
      <c r="F40" s="230"/>
      <c r="G40" s="230">
        <f>SUMIF(AG41:AG49,"&lt;&gt;NOR",G41:G49)</f>
        <v>0</v>
      </c>
      <c r="H40" s="230"/>
      <c r="I40" s="230">
        <f>SUM(I41:I49)</f>
        <v>0</v>
      </c>
      <c r="J40" s="230"/>
      <c r="K40" s="230">
        <f>SUM(K41:K49)</f>
        <v>0</v>
      </c>
      <c r="L40" s="230"/>
      <c r="M40" s="230">
        <f>SUM(M41:M49)</f>
        <v>0</v>
      </c>
      <c r="N40" s="230"/>
      <c r="O40" s="230">
        <f>SUM(O41:O49)</f>
        <v>517.16000000000008</v>
      </c>
      <c r="P40" s="230"/>
      <c r="Q40" s="230">
        <f>SUM(Q41:Q49)</f>
        <v>0</v>
      </c>
      <c r="R40" s="230"/>
      <c r="S40" s="230"/>
      <c r="T40" s="231"/>
      <c r="U40" s="225"/>
      <c r="V40" s="225">
        <f>SUM(V41:V49)</f>
        <v>38.89</v>
      </c>
      <c r="W40" s="225"/>
      <c r="X40" s="225"/>
      <c r="AG40" t="s">
        <v>138</v>
      </c>
    </row>
    <row r="41" spans="1:60" ht="22.5" outlineLevel="1" x14ac:dyDescent="0.2">
      <c r="A41" s="232">
        <v>12</v>
      </c>
      <c r="B41" s="233" t="s">
        <v>180</v>
      </c>
      <c r="C41" s="251" t="s">
        <v>181</v>
      </c>
      <c r="D41" s="234" t="s">
        <v>141</v>
      </c>
      <c r="E41" s="235">
        <v>446.4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21</v>
      </c>
      <c r="M41" s="237">
        <f>G41*(1+L41/100)</f>
        <v>0</v>
      </c>
      <c r="N41" s="237">
        <v>0.378</v>
      </c>
      <c r="O41" s="237">
        <f>ROUND(E41*N41,2)</f>
        <v>168.74</v>
      </c>
      <c r="P41" s="237">
        <v>0</v>
      </c>
      <c r="Q41" s="237">
        <f>ROUND(E41*P41,2)</f>
        <v>0</v>
      </c>
      <c r="R41" s="237" t="s">
        <v>142</v>
      </c>
      <c r="S41" s="237" t="s">
        <v>143</v>
      </c>
      <c r="T41" s="238" t="s">
        <v>144</v>
      </c>
      <c r="U41" s="222">
        <v>2.5999999999999999E-2</v>
      </c>
      <c r="V41" s="222">
        <f>ROUND(E41*U41,2)</f>
        <v>11.61</v>
      </c>
      <c r="W41" s="222"/>
      <c r="X41" s="222" t="s">
        <v>145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146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4" t="s">
        <v>386</v>
      </c>
      <c r="D42" s="223"/>
      <c r="E42" s="224">
        <v>446.4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164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22.5" outlineLevel="1" x14ac:dyDescent="0.2">
      <c r="A43" s="232">
        <v>13</v>
      </c>
      <c r="B43" s="233" t="s">
        <v>182</v>
      </c>
      <c r="C43" s="251" t="s">
        <v>183</v>
      </c>
      <c r="D43" s="234" t="s">
        <v>141</v>
      </c>
      <c r="E43" s="235">
        <v>446.4</v>
      </c>
      <c r="F43" s="236"/>
      <c r="G43" s="237">
        <f>ROUND(E43*F43,2)</f>
        <v>0</v>
      </c>
      <c r="H43" s="236"/>
      <c r="I43" s="237">
        <f>ROUND(E43*H43,2)</f>
        <v>0</v>
      </c>
      <c r="J43" s="236"/>
      <c r="K43" s="237">
        <f>ROUND(E43*J43,2)</f>
        <v>0</v>
      </c>
      <c r="L43" s="237">
        <v>21</v>
      </c>
      <c r="M43" s="237">
        <f>G43*(1+L43/100)</f>
        <v>0</v>
      </c>
      <c r="N43" s="237">
        <v>0.55125000000000002</v>
      </c>
      <c r="O43" s="237">
        <f>ROUND(E43*N43,2)</f>
        <v>246.08</v>
      </c>
      <c r="P43" s="237">
        <v>0</v>
      </c>
      <c r="Q43" s="237">
        <f>ROUND(E43*P43,2)</f>
        <v>0</v>
      </c>
      <c r="R43" s="237" t="s">
        <v>142</v>
      </c>
      <c r="S43" s="237" t="s">
        <v>143</v>
      </c>
      <c r="T43" s="238" t="s">
        <v>144</v>
      </c>
      <c r="U43" s="222">
        <v>2.7E-2</v>
      </c>
      <c r="V43" s="222">
        <f>ROUND(E43*U43,2)</f>
        <v>12.05</v>
      </c>
      <c r="W43" s="222"/>
      <c r="X43" s="222" t="s">
        <v>145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146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54" t="s">
        <v>387</v>
      </c>
      <c r="D44" s="223"/>
      <c r="E44" s="224">
        <v>446.4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3"/>
      <c r="Z44" s="213"/>
      <c r="AA44" s="213"/>
      <c r="AB44" s="213"/>
      <c r="AC44" s="213"/>
      <c r="AD44" s="213"/>
      <c r="AE44" s="213"/>
      <c r="AF44" s="213"/>
      <c r="AG44" s="213" t="s">
        <v>164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22.5" outlineLevel="1" x14ac:dyDescent="0.2">
      <c r="A45" s="232">
        <v>14</v>
      </c>
      <c r="B45" s="233" t="s">
        <v>184</v>
      </c>
      <c r="C45" s="251" t="s">
        <v>185</v>
      </c>
      <c r="D45" s="234" t="s">
        <v>141</v>
      </c>
      <c r="E45" s="235">
        <v>390.6</v>
      </c>
      <c r="F45" s="236"/>
      <c r="G45" s="237">
        <f>ROUND(E45*F45,2)</f>
        <v>0</v>
      </c>
      <c r="H45" s="236"/>
      <c r="I45" s="237">
        <f>ROUND(E45*H45,2)</f>
        <v>0</v>
      </c>
      <c r="J45" s="236"/>
      <c r="K45" s="237">
        <f>ROUND(E45*J45,2)</f>
        <v>0</v>
      </c>
      <c r="L45" s="237">
        <v>21</v>
      </c>
      <c r="M45" s="237">
        <f>G45*(1+L45/100)</f>
        <v>0</v>
      </c>
      <c r="N45" s="237">
        <v>0.15826000000000001</v>
      </c>
      <c r="O45" s="237">
        <f>ROUND(E45*N45,2)</f>
        <v>61.82</v>
      </c>
      <c r="P45" s="237">
        <v>0</v>
      </c>
      <c r="Q45" s="237">
        <f>ROUND(E45*P45,2)</f>
        <v>0</v>
      </c>
      <c r="R45" s="237" t="s">
        <v>142</v>
      </c>
      <c r="S45" s="237" t="s">
        <v>143</v>
      </c>
      <c r="T45" s="238" t="s">
        <v>144</v>
      </c>
      <c r="U45" s="222">
        <v>2.4E-2</v>
      </c>
      <c r="V45" s="222">
        <f>ROUND(E45*U45,2)</f>
        <v>9.3699999999999992</v>
      </c>
      <c r="W45" s="222"/>
      <c r="X45" s="222" t="s">
        <v>145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146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52" t="s">
        <v>186</v>
      </c>
      <c r="D46" s="239"/>
      <c r="E46" s="239"/>
      <c r="F46" s="239"/>
      <c r="G46" s="239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148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54" t="s">
        <v>388</v>
      </c>
      <c r="D47" s="223"/>
      <c r="E47" s="224">
        <v>390.6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164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2.5" outlineLevel="1" x14ac:dyDescent="0.2">
      <c r="A48" s="232">
        <v>15</v>
      </c>
      <c r="B48" s="233" t="s">
        <v>187</v>
      </c>
      <c r="C48" s="251" t="s">
        <v>188</v>
      </c>
      <c r="D48" s="234" t="s">
        <v>141</v>
      </c>
      <c r="E48" s="235">
        <v>390.6</v>
      </c>
      <c r="F48" s="236"/>
      <c r="G48" s="237">
        <f>ROUND(E48*F48,2)</f>
        <v>0</v>
      </c>
      <c r="H48" s="236"/>
      <c r="I48" s="237">
        <f>ROUND(E48*H48,2)</f>
        <v>0</v>
      </c>
      <c r="J48" s="236"/>
      <c r="K48" s="237">
        <f>ROUND(E48*J48,2)</f>
        <v>0</v>
      </c>
      <c r="L48" s="237">
        <v>21</v>
      </c>
      <c r="M48" s="237">
        <f>G48*(1+L48/100)</f>
        <v>0</v>
      </c>
      <c r="N48" s="237">
        <v>0.10373</v>
      </c>
      <c r="O48" s="237">
        <f>ROUND(E48*N48,2)</f>
        <v>40.520000000000003</v>
      </c>
      <c r="P48" s="237">
        <v>0</v>
      </c>
      <c r="Q48" s="237">
        <f>ROUND(E48*P48,2)</f>
        <v>0</v>
      </c>
      <c r="R48" s="237" t="s">
        <v>142</v>
      </c>
      <c r="S48" s="237" t="s">
        <v>143</v>
      </c>
      <c r="T48" s="238" t="s">
        <v>144</v>
      </c>
      <c r="U48" s="222">
        <v>1.4999999999999999E-2</v>
      </c>
      <c r="V48" s="222">
        <f>ROUND(E48*U48,2)</f>
        <v>5.86</v>
      </c>
      <c r="W48" s="222"/>
      <c r="X48" s="222" t="s">
        <v>145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146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54" t="s">
        <v>389</v>
      </c>
      <c r="D49" s="223"/>
      <c r="E49" s="224">
        <v>390.6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164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x14ac:dyDescent="0.2">
      <c r="A50" s="226" t="s">
        <v>137</v>
      </c>
      <c r="B50" s="227" t="s">
        <v>89</v>
      </c>
      <c r="C50" s="250" t="s">
        <v>90</v>
      </c>
      <c r="D50" s="228"/>
      <c r="E50" s="229"/>
      <c r="F50" s="230"/>
      <c r="G50" s="230">
        <f>SUMIF(AG51:AG54,"&lt;&gt;NOR",G51:G54)</f>
        <v>0</v>
      </c>
      <c r="H50" s="230"/>
      <c r="I50" s="230">
        <f>SUM(I51:I54)</f>
        <v>0</v>
      </c>
      <c r="J50" s="230"/>
      <c r="K50" s="230">
        <f>SUM(K51:K54)</f>
        <v>0</v>
      </c>
      <c r="L50" s="230"/>
      <c r="M50" s="230">
        <f>SUM(M51:M54)</f>
        <v>0</v>
      </c>
      <c r="N50" s="230"/>
      <c r="O50" s="230">
        <f>SUM(O51:O54)</f>
        <v>17.98</v>
      </c>
      <c r="P50" s="230"/>
      <c r="Q50" s="230">
        <f>SUM(Q51:Q54)</f>
        <v>0</v>
      </c>
      <c r="R50" s="230"/>
      <c r="S50" s="230"/>
      <c r="T50" s="231"/>
      <c r="U50" s="225"/>
      <c r="V50" s="225">
        <f>SUM(V51:V54)</f>
        <v>37.39</v>
      </c>
      <c r="W50" s="225"/>
      <c r="X50" s="225"/>
      <c r="AG50" t="s">
        <v>138</v>
      </c>
    </row>
    <row r="51" spans="1:60" ht="45" outlineLevel="1" x14ac:dyDescent="0.2">
      <c r="A51" s="232">
        <v>16</v>
      </c>
      <c r="B51" s="233" t="s">
        <v>390</v>
      </c>
      <c r="C51" s="251" t="s">
        <v>391</v>
      </c>
      <c r="D51" s="234" t="s">
        <v>156</v>
      </c>
      <c r="E51" s="235">
        <v>111.6</v>
      </c>
      <c r="F51" s="236"/>
      <c r="G51" s="237">
        <f>ROUND(E51*F51,2)</f>
        <v>0</v>
      </c>
      <c r="H51" s="236"/>
      <c r="I51" s="237">
        <f>ROUND(E51*H51,2)</f>
        <v>0</v>
      </c>
      <c r="J51" s="236"/>
      <c r="K51" s="237">
        <f>ROUND(E51*J51,2)</f>
        <v>0</v>
      </c>
      <c r="L51" s="237">
        <v>21</v>
      </c>
      <c r="M51" s="237">
        <f>G51*(1+L51/100)</f>
        <v>0</v>
      </c>
      <c r="N51" s="237">
        <v>0.16108</v>
      </c>
      <c r="O51" s="237">
        <f>ROUND(E51*N51,2)</f>
        <v>17.98</v>
      </c>
      <c r="P51" s="237">
        <v>0</v>
      </c>
      <c r="Q51" s="237">
        <f>ROUND(E51*P51,2)</f>
        <v>0</v>
      </c>
      <c r="R51" s="237" t="s">
        <v>142</v>
      </c>
      <c r="S51" s="237" t="s">
        <v>143</v>
      </c>
      <c r="T51" s="238" t="s">
        <v>144</v>
      </c>
      <c r="U51" s="222">
        <v>0.22503999999999999</v>
      </c>
      <c r="V51" s="222">
        <f>ROUND(E51*U51,2)</f>
        <v>25.11</v>
      </c>
      <c r="W51" s="222"/>
      <c r="X51" s="222" t="s">
        <v>145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146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52" t="s">
        <v>198</v>
      </c>
      <c r="D52" s="239"/>
      <c r="E52" s="239"/>
      <c r="F52" s="239"/>
      <c r="G52" s="239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148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32">
        <v>17</v>
      </c>
      <c r="B53" s="233" t="s">
        <v>392</v>
      </c>
      <c r="C53" s="251" t="s">
        <v>393</v>
      </c>
      <c r="D53" s="234" t="s">
        <v>156</v>
      </c>
      <c r="E53" s="235">
        <v>111.6</v>
      </c>
      <c r="F53" s="236"/>
      <c r="G53" s="237">
        <f>ROUND(E53*F53,2)</f>
        <v>0</v>
      </c>
      <c r="H53" s="236"/>
      <c r="I53" s="237">
        <f>ROUND(E53*H53,2)</f>
        <v>0</v>
      </c>
      <c r="J53" s="236"/>
      <c r="K53" s="237">
        <f>ROUND(E53*J53,2)</f>
        <v>0</v>
      </c>
      <c r="L53" s="237">
        <v>21</v>
      </c>
      <c r="M53" s="237">
        <f>G53*(1+L53/100)</f>
        <v>0</v>
      </c>
      <c r="N53" s="237">
        <v>0</v>
      </c>
      <c r="O53" s="237">
        <f>ROUND(E53*N53,2)</f>
        <v>0</v>
      </c>
      <c r="P53" s="237">
        <v>0</v>
      </c>
      <c r="Q53" s="237">
        <f>ROUND(E53*P53,2)</f>
        <v>0</v>
      </c>
      <c r="R53" s="237" t="s">
        <v>142</v>
      </c>
      <c r="S53" s="237" t="s">
        <v>143</v>
      </c>
      <c r="T53" s="238" t="s">
        <v>144</v>
      </c>
      <c r="U53" s="222">
        <v>0.11</v>
      </c>
      <c r="V53" s="222">
        <f>ROUND(E53*U53,2)</f>
        <v>12.28</v>
      </c>
      <c r="W53" s="222"/>
      <c r="X53" s="222" t="s">
        <v>145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146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20"/>
      <c r="B54" s="221"/>
      <c r="C54" s="252" t="s">
        <v>202</v>
      </c>
      <c r="D54" s="239"/>
      <c r="E54" s="239"/>
      <c r="F54" s="239"/>
      <c r="G54" s="239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3"/>
      <c r="Z54" s="213"/>
      <c r="AA54" s="213"/>
      <c r="AB54" s="213"/>
      <c r="AC54" s="213"/>
      <c r="AD54" s="213"/>
      <c r="AE54" s="213"/>
      <c r="AF54" s="213"/>
      <c r="AG54" s="213" t="s">
        <v>148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x14ac:dyDescent="0.2">
      <c r="A55" s="226" t="s">
        <v>137</v>
      </c>
      <c r="B55" s="227" t="s">
        <v>93</v>
      </c>
      <c r="C55" s="250" t="s">
        <v>94</v>
      </c>
      <c r="D55" s="228"/>
      <c r="E55" s="229"/>
      <c r="F55" s="230"/>
      <c r="G55" s="230">
        <f>SUMIF(AG56:AG57,"&lt;&gt;NOR",G56:G57)</f>
        <v>0</v>
      </c>
      <c r="H55" s="230"/>
      <c r="I55" s="230">
        <f>SUM(I56:I57)</f>
        <v>0</v>
      </c>
      <c r="J55" s="230"/>
      <c r="K55" s="230">
        <f>SUM(K56:K57)</f>
        <v>0</v>
      </c>
      <c r="L55" s="230"/>
      <c r="M55" s="230">
        <f>SUM(M56:M57)</f>
        <v>0</v>
      </c>
      <c r="N55" s="230"/>
      <c r="O55" s="230">
        <f>SUM(O56:O57)</f>
        <v>0</v>
      </c>
      <c r="P55" s="230"/>
      <c r="Q55" s="230">
        <f>SUM(Q56:Q57)</f>
        <v>0</v>
      </c>
      <c r="R55" s="230"/>
      <c r="S55" s="230"/>
      <c r="T55" s="231"/>
      <c r="U55" s="225"/>
      <c r="V55" s="225">
        <f>SUM(V56:V57)</f>
        <v>19.329999999999998</v>
      </c>
      <c r="W55" s="225"/>
      <c r="X55" s="225"/>
      <c r="AG55" t="s">
        <v>138</v>
      </c>
    </row>
    <row r="56" spans="1:60" ht="22.5" outlineLevel="1" x14ac:dyDescent="0.2">
      <c r="A56" s="232">
        <v>18</v>
      </c>
      <c r="B56" s="233" t="s">
        <v>394</v>
      </c>
      <c r="C56" s="251" t="s">
        <v>395</v>
      </c>
      <c r="D56" s="234" t="s">
        <v>194</v>
      </c>
      <c r="E56" s="235">
        <v>154.66667000000001</v>
      </c>
      <c r="F56" s="236"/>
      <c r="G56" s="237">
        <f>ROUND(E56*F56,2)</f>
        <v>0</v>
      </c>
      <c r="H56" s="236"/>
      <c r="I56" s="237">
        <f>ROUND(E56*H56,2)</f>
        <v>0</v>
      </c>
      <c r="J56" s="236"/>
      <c r="K56" s="237">
        <f>ROUND(E56*J56,2)</f>
        <v>0</v>
      </c>
      <c r="L56" s="237">
        <v>21</v>
      </c>
      <c r="M56" s="237">
        <f>G56*(1+L56/100)</f>
        <v>0</v>
      </c>
      <c r="N56" s="237">
        <v>0</v>
      </c>
      <c r="O56" s="237">
        <f>ROUND(E56*N56,2)</f>
        <v>0</v>
      </c>
      <c r="P56" s="237">
        <v>0</v>
      </c>
      <c r="Q56" s="237">
        <f>ROUND(E56*P56,2)</f>
        <v>0</v>
      </c>
      <c r="R56" s="237" t="s">
        <v>285</v>
      </c>
      <c r="S56" s="237" t="s">
        <v>143</v>
      </c>
      <c r="T56" s="238" t="s">
        <v>144</v>
      </c>
      <c r="U56" s="222">
        <v>0.125</v>
      </c>
      <c r="V56" s="222">
        <f>ROUND(E56*U56,2)</f>
        <v>19.329999999999998</v>
      </c>
      <c r="W56" s="222"/>
      <c r="X56" s="222" t="s">
        <v>145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210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20"/>
      <c r="B57" s="221"/>
      <c r="C57" s="254" t="s">
        <v>396</v>
      </c>
      <c r="D57" s="223"/>
      <c r="E57" s="224">
        <v>154.66999999999999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3"/>
      <c r="Z57" s="213"/>
      <c r="AA57" s="213"/>
      <c r="AB57" s="213"/>
      <c r="AC57" s="213"/>
      <c r="AD57" s="213"/>
      <c r="AE57" s="213"/>
      <c r="AF57" s="213"/>
      <c r="AG57" s="213" t="s">
        <v>164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x14ac:dyDescent="0.2">
      <c r="A58" s="226" t="s">
        <v>137</v>
      </c>
      <c r="B58" s="227" t="s">
        <v>95</v>
      </c>
      <c r="C58" s="250" t="s">
        <v>96</v>
      </c>
      <c r="D58" s="228"/>
      <c r="E58" s="229"/>
      <c r="F58" s="230"/>
      <c r="G58" s="230">
        <f>SUMIF(AG59:AG62,"&lt;&gt;NOR",G59:G62)</f>
        <v>0</v>
      </c>
      <c r="H58" s="230"/>
      <c r="I58" s="230">
        <f>SUM(I59:I62)</f>
        <v>0</v>
      </c>
      <c r="J58" s="230"/>
      <c r="K58" s="230">
        <f>SUM(K59:K62)</f>
        <v>0</v>
      </c>
      <c r="L58" s="230"/>
      <c r="M58" s="230">
        <f>SUM(M59:M62)</f>
        <v>0</v>
      </c>
      <c r="N58" s="230"/>
      <c r="O58" s="230">
        <f>SUM(O59:O62)</f>
        <v>0</v>
      </c>
      <c r="P58" s="230"/>
      <c r="Q58" s="230">
        <f>SUM(Q59:Q62)</f>
        <v>0.02</v>
      </c>
      <c r="R58" s="230"/>
      <c r="S58" s="230"/>
      <c r="T58" s="231"/>
      <c r="U58" s="225"/>
      <c r="V58" s="225">
        <f>SUM(V59:V62)</f>
        <v>89.399999999999991</v>
      </c>
      <c r="W58" s="225"/>
      <c r="X58" s="225"/>
      <c r="AG58" t="s">
        <v>138</v>
      </c>
    </row>
    <row r="59" spans="1:60" outlineLevel="1" x14ac:dyDescent="0.2">
      <c r="A59" s="232">
        <v>19</v>
      </c>
      <c r="B59" s="233" t="s">
        <v>397</v>
      </c>
      <c r="C59" s="251" t="s">
        <v>398</v>
      </c>
      <c r="D59" s="234" t="s">
        <v>156</v>
      </c>
      <c r="E59" s="235">
        <v>30.933330000000002</v>
      </c>
      <c r="F59" s="236"/>
      <c r="G59" s="237">
        <f>ROUND(E59*F59,2)</f>
        <v>0</v>
      </c>
      <c r="H59" s="236"/>
      <c r="I59" s="237">
        <f>ROUND(E59*H59,2)</f>
        <v>0</v>
      </c>
      <c r="J59" s="236"/>
      <c r="K59" s="237">
        <f>ROUND(E59*J59,2)</f>
        <v>0</v>
      </c>
      <c r="L59" s="237">
        <v>21</v>
      </c>
      <c r="M59" s="237">
        <f>G59*(1+L59/100)</f>
        <v>0</v>
      </c>
      <c r="N59" s="237">
        <v>0</v>
      </c>
      <c r="O59" s="237">
        <f>ROUND(E59*N59,2)</f>
        <v>0</v>
      </c>
      <c r="P59" s="237">
        <v>6.4000000000000005E-4</v>
      </c>
      <c r="Q59" s="237">
        <f>ROUND(E59*P59,2)</f>
        <v>0.02</v>
      </c>
      <c r="R59" s="237" t="s">
        <v>226</v>
      </c>
      <c r="S59" s="237" t="s">
        <v>143</v>
      </c>
      <c r="T59" s="238" t="s">
        <v>144</v>
      </c>
      <c r="U59" s="222">
        <v>2.4</v>
      </c>
      <c r="V59" s="222">
        <f>ROUND(E59*U59,2)</f>
        <v>74.239999999999995</v>
      </c>
      <c r="W59" s="222"/>
      <c r="X59" s="222" t="s">
        <v>145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210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20"/>
      <c r="B60" s="221"/>
      <c r="C60" s="254" t="s">
        <v>399</v>
      </c>
      <c r="D60" s="223"/>
      <c r="E60" s="224">
        <v>30.93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3"/>
      <c r="Z60" s="213"/>
      <c r="AA60" s="213"/>
      <c r="AB60" s="213"/>
      <c r="AC60" s="213"/>
      <c r="AD60" s="213"/>
      <c r="AE60" s="213"/>
      <c r="AF60" s="213"/>
      <c r="AG60" s="213" t="s">
        <v>164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22.5" outlineLevel="1" x14ac:dyDescent="0.2">
      <c r="A61" s="232">
        <v>20</v>
      </c>
      <c r="B61" s="233" t="s">
        <v>400</v>
      </c>
      <c r="C61" s="251" t="s">
        <v>401</v>
      </c>
      <c r="D61" s="234" t="s">
        <v>156</v>
      </c>
      <c r="E61" s="235">
        <v>30.933330000000002</v>
      </c>
      <c r="F61" s="236"/>
      <c r="G61" s="237">
        <f>ROUND(E61*F61,2)</f>
        <v>0</v>
      </c>
      <c r="H61" s="236"/>
      <c r="I61" s="237">
        <f>ROUND(E61*H61,2)</f>
        <v>0</v>
      </c>
      <c r="J61" s="236"/>
      <c r="K61" s="237">
        <f>ROUND(E61*J61,2)</f>
        <v>0</v>
      </c>
      <c r="L61" s="237">
        <v>21</v>
      </c>
      <c r="M61" s="237">
        <f>G61*(1+L61/100)</f>
        <v>0</v>
      </c>
      <c r="N61" s="237">
        <v>0</v>
      </c>
      <c r="O61" s="237">
        <f>ROUND(E61*N61,2)</f>
        <v>0</v>
      </c>
      <c r="P61" s="237">
        <v>0</v>
      </c>
      <c r="Q61" s="237">
        <f>ROUND(E61*P61,2)</f>
        <v>0</v>
      </c>
      <c r="R61" s="237" t="s">
        <v>226</v>
      </c>
      <c r="S61" s="237" t="s">
        <v>143</v>
      </c>
      <c r="T61" s="238" t="s">
        <v>144</v>
      </c>
      <c r="U61" s="222">
        <v>0.49</v>
      </c>
      <c r="V61" s="222">
        <f>ROUND(E61*U61,2)</f>
        <v>15.16</v>
      </c>
      <c r="W61" s="222"/>
      <c r="X61" s="222" t="s">
        <v>145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146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54" t="s">
        <v>402</v>
      </c>
      <c r="D62" s="223"/>
      <c r="E62" s="224">
        <v>30.93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3"/>
      <c r="Z62" s="213"/>
      <c r="AA62" s="213"/>
      <c r="AB62" s="213"/>
      <c r="AC62" s="213"/>
      <c r="AD62" s="213"/>
      <c r="AE62" s="213"/>
      <c r="AF62" s="213"/>
      <c r="AG62" s="213" t="s">
        <v>164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x14ac:dyDescent="0.2">
      <c r="A63" s="226" t="s">
        <v>137</v>
      </c>
      <c r="B63" s="227" t="s">
        <v>97</v>
      </c>
      <c r="C63" s="250" t="s">
        <v>98</v>
      </c>
      <c r="D63" s="228"/>
      <c r="E63" s="229"/>
      <c r="F63" s="230"/>
      <c r="G63" s="230">
        <f>SUMIF(AG64:AG65,"&lt;&gt;NOR",G64:G65)</f>
        <v>0</v>
      </c>
      <c r="H63" s="230"/>
      <c r="I63" s="230">
        <f>SUM(I64:I65)</f>
        <v>0</v>
      </c>
      <c r="J63" s="230"/>
      <c r="K63" s="230">
        <f>SUM(K64:K65)</f>
        <v>0</v>
      </c>
      <c r="L63" s="230"/>
      <c r="M63" s="230">
        <f>SUM(M64:M65)</f>
        <v>0</v>
      </c>
      <c r="N63" s="230"/>
      <c r="O63" s="230">
        <f>SUM(O64:O65)</f>
        <v>0</v>
      </c>
      <c r="P63" s="230"/>
      <c r="Q63" s="230">
        <f>SUM(Q64:Q65)</f>
        <v>0</v>
      </c>
      <c r="R63" s="230"/>
      <c r="S63" s="230"/>
      <c r="T63" s="231"/>
      <c r="U63" s="225"/>
      <c r="V63" s="225">
        <f>SUM(V64:V65)</f>
        <v>9.5399999999999991</v>
      </c>
      <c r="W63" s="225"/>
      <c r="X63" s="225"/>
      <c r="AG63" t="s">
        <v>138</v>
      </c>
    </row>
    <row r="64" spans="1:60" outlineLevel="1" x14ac:dyDescent="0.2">
      <c r="A64" s="232">
        <v>21</v>
      </c>
      <c r="B64" s="233" t="s">
        <v>208</v>
      </c>
      <c r="C64" s="251" t="s">
        <v>209</v>
      </c>
      <c r="D64" s="234" t="s">
        <v>178</v>
      </c>
      <c r="E64" s="235">
        <v>595.96744000000001</v>
      </c>
      <c r="F64" s="236"/>
      <c r="G64" s="237">
        <f>ROUND(E64*F64,2)</f>
        <v>0</v>
      </c>
      <c r="H64" s="236"/>
      <c r="I64" s="237">
        <f>ROUND(E64*H64,2)</f>
        <v>0</v>
      </c>
      <c r="J64" s="236"/>
      <c r="K64" s="237">
        <f>ROUND(E64*J64,2)</f>
        <v>0</v>
      </c>
      <c r="L64" s="237">
        <v>21</v>
      </c>
      <c r="M64" s="237">
        <f>G64*(1+L64/100)</f>
        <v>0</v>
      </c>
      <c r="N64" s="237">
        <v>0</v>
      </c>
      <c r="O64" s="237">
        <f>ROUND(E64*N64,2)</f>
        <v>0</v>
      </c>
      <c r="P64" s="237">
        <v>0</v>
      </c>
      <c r="Q64" s="237">
        <f>ROUND(E64*P64,2)</f>
        <v>0</v>
      </c>
      <c r="R64" s="237" t="s">
        <v>142</v>
      </c>
      <c r="S64" s="237" t="s">
        <v>143</v>
      </c>
      <c r="T64" s="238" t="s">
        <v>144</v>
      </c>
      <c r="U64" s="222">
        <v>1.6E-2</v>
      </c>
      <c r="V64" s="222">
        <f>ROUND(E64*U64,2)</f>
        <v>9.5399999999999991</v>
      </c>
      <c r="W64" s="222"/>
      <c r="X64" s="222" t="s">
        <v>145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210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20"/>
      <c r="B65" s="221"/>
      <c r="C65" s="252" t="s">
        <v>211</v>
      </c>
      <c r="D65" s="239"/>
      <c r="E65" s="239"/>
      <c r="F65" s="239"/>
      <c r="G65" s="239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3"/>
      <c r="Z65" s="213"/>
      <c r="AA65" s="213"/>
      <c r="AB65" s="213"/>
      <c r="AC65" s="213"/>
      <c r="AD65" s="213"/>
      <c r="AE65" s="213"/>
      <c r="AF65" s="213"/>
      <c r="AG65" s="213" t="s">
        <v>148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x14ac:dyDescent="0.2">
      <c r="A66" s="226" t="s">
        <v>137</v>
      </c>
      <c r="B66" s="227" t="s">
        <v>104</v>
      </c>
      <c r="C66" s="250" t="s">
        <v>105</v>
      </c>
      <c r="D66" s="228"/>
      <c r="E66" s="229"/>
      <c r="F66" s="230"/>
      <c r="G66" s="230">
        <f>SUMIF(AG67:AG68,"&lt;&gt;NOR",G67:G68)</f>
        <v>0</v>
      </c>
      <c r="H66" s="230"/>
      <c r="I66" s="230">
        <f>SUM(I67:I68)</f>
        <v>0</v>
      </c>
      <c r="J66" s="230"/>
      <c r="K66" s="230">
        <f>SUM(K67:K68)</f>
        <v>0</v>
      </c>
      <c r="L66" s="230"/>
      <c r="M66" s="230">
        <f>SUM(M67:M68)</f>
        <v>0</v>
      </c>
      <c r="N66" s="230"/>
      <c r="O66" s="230">
        <f>SUM(O67:O68)</f>
        <v>0</v>
      </c>
      <c r="P66" s="230"/>
      <c r="Q66" s="230">
        <f>SUM(Q67:Q68)</f>
        <v>0</v>
      </c>
      <c r="R66" s="230"/>
      <c r="S66" s="230"/>
      <c r="T66" s="231"/>
      <c r="U66" s="225"/>
      <c r="V66" s="225">
        <f>SUM(V67:V68)</f>
        <v>75</v>
      </c>
      <c r="W66" s="225"/>
      <c r="X66" s="225"/>
      <c r="AG66" t="s">
        <v>138</v>
      </c>
    </row>
    <row r="67" spans="1:60" outlineLevel="1" x14ac:dyDescent="0.2">
      <c r="A67" s="232">
        <v>22</v>
      </c>
      <c r="B67" s="233" t="s">
        <v>403</v>
      </c>
      <c r="C67" s="251" t="s">
        <v>404</v>
      </c>
      <c r="D67" s="234" t="s">
        <v>160</v>
      </c>
      <c r="E67" s="235">
        <v>7.8120000000000003</v>
      </c>
      <c r="F67" s="236"/>
      <c r="G67" s="237">
        <f>ROUND(E67*F67,2)</f>
        <v>0</v>
      </c>
      <c r="H67" s="236"/>
      <c r="I67" s="237">
        <f>ROUND(E67*H67,2)</f>
        <v>0</v>
      </c>
      <c r="J67" s="236"/>
      <c r="K67" s="237">
        <f>ROUND(E67*J67,2)</f>
        <v>0</v>
      </c>
      <c r="L67" s="237">
        <v>21</v>
      </c>
      <c r="M67" s="237">
        <f>G67*(1+L67/100)</f>
        <v>0</v>
      </c>
      <c r="N67" s="237">
        <v>0</v>
      </c>
      <c r="O67" s="237">
        <f>ROUND(E67*N67,2)</f>
        <v>0</v>
      </c>
      <c r="P67" s="237">
        <v>0</v>
      </c>
      <c r="Q67" s="237">
        <f>ROUND(E67*P67,2)</f>
        <v>0</v>
      </c>
      <c r="R67" s="237"/>
      <c r="S67" s="237" t="s">
        <v>143</v>
      </c>
      <c r="T67" s="238" t="s">
        <v>144</v>
      </c>
      <c r="U67" s="222">
        <v>9.6</v>
      </c>
      <c r="V67" s="222">
        <f>ROUND(E67*U67,2)</f>
        <v>75</v>
      </c>
      <c r="W67" s="222"/>
      <c r="X67" s="222" t="s">
        <v>145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146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54" t="s">
        <v>405</v>
      </c>
      <c r="D68" s="223"/>
      <c r="E68" s="224">
        <v>7.81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3"/>
      <c r="Z68" s="213"/>
      <c r="AA68" s="213"/>
      <c r="AB68" s="213"/>
      <c r="AC68" s="213"/>
      <c r="AD68" s="213"/>
      <c r="AE68" s="213"/>
      <c r="AF68" s="213"/>
      <c r="AG68" s="213" t="s">
        <v>164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x14ac:dyDescent="0.2">
      <c r="A69" s="226" t="s">
        <v>137</v>
      </c>
      <c r="B69" s="227" t="s">
        <v>106</v>
      </c>
      <c r="C69" s="250" t="s">
        <v>107</v>
      </c>
      <c r="D69" s="228"/>
      <c r="E69" s="229"/>
      <c r="F69" s="230"/>
      <c r="G69" s="230">
        <f>SUMIF(AG70:AG80,"&lt;&gt;NOR",G70:G80)</f>
        <v>0</v>
      </c>
      <c r="H69" s="230"/>
      <c r="I69" s="230">
        <f>SUM(I70:I80)</f>
        <v>0</v>
      </c>
      <c r="J69" s="230"/>
      <c r="K69" s="230">
        <f>SUM(K70:K80)</f>
        <v>0</v>
      </c>
      <c r="L69" s="230"/>
      <c r="M69" s="230">
        <f>SUM(M70:M80)</f>
        <v>0</v>
      </c>
      <c r="N69" s="230"/>
      <c r="O69" s="230">
        <f>SUM(O70:O80)</f>
        <v>0</v>
      </c>
      <c r="P69" s="230"/>
      <c r="Q69" s="230">
        <f>SUM(Q70:Q80)</f>
        <v>0</v>
      </c>
      <c r="R69" s="230"/>
      <c r="S69" s="230"/>
      <c r="T69" s="231"/>
      <c r="U69" s="225"/>
      <c r="V69" s="225">
        <f>SUM(V70:V80)</f>
        <v>20.61</v>
      </c>
      <c r="W69" s="225"/>
      <c r="X69" s="225"/>
      <c r="AG69" t="s">
        <v>138</v>
      </c>
    </row>
    <row r="70" spans="1:60" ht="33.75" outlineLevel="1" x14ac:dyDescent="0.2">
      <c r="A70" s="232">
        <v>23</v>
      </c>
      <c r="B70" s="233" t="s">
        <v>212</v>
      </c>
      <c r="C70" s="251" t="s">
        <v>213</v>
      </c>
      <c r="D70" s="234" t="s">
        <v>178</v>
      </c>
      <c r="E70" s="235">
        <v>1701.4536000000001</v>
      </c>
      <c r="F70" s="236"/>
      <c r="G70" s="237">
        <f>ROUND(E70*F70,2)</f>
        <v>0</v>
      </c>
      <c r="H70" s="236"/>
      <c r="I70" s="237">
        <f>ROUND(E70*H70,2)</f>
        <v>0</v>
      </c>
      <c r="J70" s="236"/>
      <c r="K70" s="237">
        <f>ROUND(E70*J70,2)</f>
        <v>0</v>
      </c>
      <c r="L70" s="237">
        <v>21</v>
      </c>
      <c r="M70" s="237">
        <f>G70*(1+L70/100)</f>
        <v>0</v>
      </c>
      <c r="N70" s="237">
        <v>0</v>
      </c>
      <c r="O70" s="237">
        <f>ROUND(E70*N70,2)</f>
        <v>0</v>
      </c>
      <c r="P70" s="237">
        <v>0</v>
      </c>
      <c r="Q70" s="237">
        <f>ROUND(E70*P70,2)</f>
        <v>0</v>
      </c>
      <c r="R70" s="237" t="s">
        <v>214</v>
      </c>
      <c r="S70" s="237" t="s">
        <v>143</v>
      </c>
      <c r="T70" s="238" t="s">
        <v>144</v>
      </c>
      <c r="U70" s="222">
        <v>0</v>
      </c>
      <c r="V70" s="222">
        <f>ROUND(E70*U70,2)</f>
        <v>0</v>
      </c>
      <c r="W70" s="222"/>
      <c r="X70" s="222" t="s">
        <v>145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146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52" t="s">
        <v>215</v>
      </c>
      <c r="D71" s="239"/>
      <c r="E71" s="239"/>
      <c r="F71" s="239"/>
      <c r="G71" s="239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3"/>
      <c r="Z71" s="213"/>
      <c r="AA71" s="213"/>
      <c r="AB71" s="213"/>
      <c r="AC71" s="213"/>
      <c r="AD71" s="213"/>
      <c r="AE71" s="213"/>
      <c r="AF71" s="213"/>
      <c r="AG71" s="213" t="s">
        <v>148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54" t="s">
        <v>406</v>
      </c>
      <c r="D72" s="223"/>
      <c r="E72" s="224">
        <v>1701.45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3"/>
      <c r="Z72" s="213"/>
      <c r="AA72" s="213"/>
      <c r="AB72" s="213"/>
      <c r="AC72" s="213"/>
      <c r="AD72" s="213"/>
      <c r="AE72" s="213"/>
      <c r="AF72" s="213"/>
      <c r="AG72" s="213" t="s">
        <v>164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ht="22.5" outlineLevel="1" x14ac:dyDescent="0.2">
      <c r="A73" s="232">
        <v>24</v>
      </c>
      <c r="B73" s="233" t="s">
        <v>217</v>
      </c>
      <c r="C73" s="251" t="s">
        <v>218</v>
      </c>
      <c r="D73" s="234" t="s">
        <v>178</v>
      </c>
      <c r="E73" s="235">
        <v>189.0504</v>
      </c>
      <c r="F73" s="236"/>
      <c r="G73" s="237">
        <f>ROUND(E73*F73,2)</f>
        <v>0</v>
      </c>
      <c r="H73" s="236"/>
      <c r="I73" s="237">
        <f>ROUND(E73*H73,2)</f>
        <v>0</v>
      </c>
      <c r="J73" s="236"/>
      <c r="K73" s="237">
        <f>ROUND(E73*J73,2)</f>
        <v>0</v>
      </c>
      <c r="L73" s="237">
        <v>21</v>
      </c>
      <c r="M73" s="237">
        <f>G73*(1+L73/100)</f>
        <v>0</v>
      </c>
      <c r="N73" s="237">
        <v>0</v>
      </c>
      <c r="O73" s="237">
        <f>ROUND(E73*N73,2)</f>
        <v>0</v>
      </c>
      <c r="P73" s="237">
        <v>0</v>
      </c>
      <c r="Q73" s="237">
        <f>ROUND(E73*P73,2)</f>
        <v>0</v>
      </c>
      <c r="R73" s="237" t="s">
        <v>142</v>
      </c>
      <c r="S73" s="237" t="s">
        <v>143</v>
      </c>
      <c r="T73" s="238" t="s">
        <v>144</v>
      </c>
      <c r="U73" s="222">
        <v>0.01</v>
      </c>
      <c r="V73" s="222">
        <f>ROUND(E73*U73,2)</f>
        <v>1.89</v>
      </c>
      <c r="W73" s="222"/>
      <c r="X73" s="222" t="s">
        <v>145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146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20"/>
      <c r="B74" s="221"/>
      <c r="C74" s="254" t="s">
        <v>407</v>
      </c>
      <c r="D74" s="223"/>
      <c r="E74" s="224">
        <v>17.190000000000001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3"/>
      <c r="Z74" s="213"/>
      <c r="AA74" s="213"/>
      <c r="AB74" s="213"/>
      <c r="AC74" s="213"/>
      <c r="AD74" s="213"/>
      <c r="AE74" s="213"/>
      <c r="AF74" s="213"/>
      <c r="AG74" s="213" t="s">
        <v>164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54" t="s">
        <v>408</v>
      </c>
      <c r="D75" s="223"/>
      <c r="E75" s="224">
        <v>171.86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164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32">
        <v>25</v>
      </c>
      <c r="B76" s="233" t="s">
        <v>220</v>
      </c>
      <c r="C76" s="251" t="s">
        <v>221</v>
      </c>
      <c r="D76" s="234" t="s">
        <v>178</v>
      </c>
      <c r="E76" s="235">
        <v>189.0504</v>
      </c>
      <c r="F76" s="236"/>
      <c r="G76" s="237">
        <f>ROUND(E76*F76,2)</f>
        <v>0</v>
      </c>
      <c r="H76" s="236"/>
      <c r="I76" s="237">
        <f>ROUND(E76*H76,2)</f>
        <v>0</v>
      </c>
      <c r="J76" s="236"/>
      <c r="K76" s="237">
        <f>ROUND(E76*J76,2)</f>
        <v>0</v>
      </c>
      <c r="L76" s="237">
        <v>21</v>
      </c>
      <c r="M76" s="237">
        <f>G76*(1+L76/100)</f>
        <v>0</v>
      </c>
      <c r="N76" s="237">
        <v>0</v>
      </c>
      <c r="O76" s="237">
        <f>ROUND(E76*N76,2)</f>
        <v>0</v>
      </c>
      <c r="P76" s="237">
        <v>0</v>
      </c>
      <c r="Q76" s="237">
        <f>ROUND(E76*P76,2)</f>
        <v>0</v>
      </c>
      <c r="R76" s="237" t="s">
        <v>142</v>
      </c>
      <c r="S76" s="237" t="s">
        <v>143</v>
      </c>
      <c r="T76" s="238" t="s">
        <v>144</v>
      </c>
      <c r="U76" s="222">
        <v>9.9000000000000005E-2</v>
      </c>
      <c r="V76" s="222">
        <f>ROUND(E76*U76,2)</f>
        <v>18.72</v>
      </c>
      <c r="W76" s="222"/>
      <c r="X76" s="222" t="s">
        <v>145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146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20"/>
      <c r="B77" s="221"/>
      <c r="C77" s="252" t="s">
        <v>222</v>
      </c>
      <c r="D77" s="239"/>
      <c r="E77" s="239"/>
      <c r="F77" s="239"/>
      <c r="G77" s="239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148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54" t="s">
        <v>409</v>
      </c>
      <c r="D78" s="223"/>
      <c r="E78" s="224">
        <v>189.05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3"/>
      <c r="Z78" s="213"/>
      <c r="AA78" s="213"/>
      <c r="AB78" s="213"/>
      <c r="AC78" s="213"/>
      <c r="AD78" s="213"/>
      <c r="AE78" s="213"/>
      <c r="AF78" s="213"/>
      <c r="AG78" s="213" t="s">
        <v>164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ht="22.5" outlineLevel="1" x14ac:dyDescent="0.2">
      <c r="A79" s="232">
        <v>26</v>
      </c>
      <c r="B79" s="233" t="s">
        <v>224</v>
      </c>
      <c r="C79" s="251" t="s">
        <v>225</v>
      </c>
      <c r="D79" s="234" t="s">
        <v>178</v>
      </c>
      <c r="E79" s="235">
        <v>189.0504</v>
      </c>
      <c r="F79" s="236"/>
      <c r="G79" s="237">
        <f>ROUND(E79*F79,2)</f>
        <v>0</v>
      </c>
      <c r="H79" s="236"/>
      <c r="I79" s="237">
        <f>ROUND(E79*H79,2)</f>
        <v>0</v>
      </c>
      <c r="J79" s="236"/>
      <c r="K79" s="237">
        <f>ROUND(E79*J79,2)</f>
        <v>0</v>
      </c>
      <c r="L79" s="237">
        <v>21</v>
      </c>
      <c r="M79" s="237">
        <f>G79*(1+L79/100)</f>
        <v>0</v>
      </c>
      <c r="N79" s="237">
        <v>0</v>
      </c>
      <c r="O79" s="237">
        <f>ROUND(E79*N79,2)</f>
        <v>0</v>
      </c>
      <c r="P79" s="237">
        <v>0</v>
      </c>
      <c r="Q79" s="237">
        <f>ROUND(E79*P79,2)</f>
        <v>0</v>
      </c>
      <c r="R79" s="237" t="s">
        <v>226</v>
      </c>
      <c r="S79" s="237" t="s">
        <v>143</v>
      </c>
      <c r="T79" s="238" t="s">
        <v>144</v>
      </c>
      <c r="U79" s="222">
        <v>0</v>
      </c>
      <c r="V79" s="222">
        <f>ROUND(E79*U79,2)</f>
        <v>0</v>
      </c>
      <c r="W79" s="222"/>
      <c r="X79" s="222" t="s">
        <v>145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146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20"/>
      <c r="B80" s="221"/>
      <c r="C80" s="254" t="s">
        <v>410</v>
      </c>
      <c r="D80" s="223"/>
      <c r="E80" s="224">
        <v>189.05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3"/>
      <c r="Z80" s="213"/>
      <c r="AA80" s="213"/>
      <c r="AB80" s="213"/>
      <c r="AC80" s="213"/>
      <c r="AD80" s="213"/>
      <c r="AE80" s="213"/>
      <c r="AF80" s="213"/>
      <c r="AG80" s="213" t="s">
        <v>164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33" x14ac:dyDescent="0.2">
      <c r="A81" s="3"/>
      <c r="B81" s="4"/>
      <c r="C81" s="256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E81">
        <v>15</v>
      </c>
      <c r="AF81">
        <v>21</v>
      </c>
      <c r="AG81" t="s">
        <v>124</v>
      </c>
    </row>
    <row r="82" spans="1:33" x14ac:dyDescent="0.2">
      <c r="A82" s="216"/>
      <c r="B82" s="217" t="s">
        <v>29</v>
      </c>
      <c r="C82" s="257"/>
      <c r="D82" s="218"/>
      <c r="E82" s="219"/>
      <c r="F82" s="219"/>
      <c r="G82" s="249">
        <f>G8+G34+G40+G50+G55+G58+G63+G66+G69</f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f>SUMIF(L7:L80,AE81,G7:G80)</f>
        <v>0</v>
      </c>
      <c r="AF82">
        <f>SUMIF(L7:L80,AF81,G7:G80)</f>
        <v>0</v>
      </c>
      <c r="AG82" t="s">
        <v>227</v>
      </c>
    </row>
    <row r="83" spans="1:33" x14ac:dyDescent="0.2">
      <c r="C83" s="258"/>
      <c r="D83" s="10"/>
      <c r="AG83" t="s">
        <v>228</v>
      </c>
    </row>
    <row r="84" spans="1:33" x14ac:dyDescent="0.2">
      <c r="D84" s="10"/>
    </row>
    <row r="85" spans="1:33" x14ac:dyDescent="0.2">
      <c r="D85" s="10"/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TZh8OQ7v9DYCEv1Lmp7dXRwDUXi7tUBB96wJ1CFOVMlFQrtnd11IPe3airFO5bHGnNIs/nxo8QDsr1Kv1LGAA==" saltValue="F2bp6cH1JCTu9TXKpNadqg==" spinCount="100000" sheet="1"/>
  <mergeCells count="18">
    <mergeCell ref="C46:G46"/>
    <mergeCell ref="C52:G52"/>
    <mergeCell ref="C54:G54"/>
    <mergeCell ref="C65:G65"/>
    <mergeCell ref="C71:G71"/>
    <mergeCell ref="C77:G77"/>
    <mergeCell ref="C15:G15"/>
    <mergeCell ref="C18:G18"/>
    <mergeCell ref="C22:G22"/>
    <mergeCell ref="C25:G25"/>
    <mergeCell ref="C29:G29"/>
    <mergeCell ref="C37:G3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1200" verticalDpi="12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64</vt:i4>
      </vt:variant>
    </vt:vector>
  </HeadingPairs>
  <TitlesOfParts>
    <vt:vector size="76" baseType="lpstr">
      <vt:lpstr>Pokyny pro vyplnění</vt:lpstr>
      <vt:lpstr>Stavba</vt:lpstr>
      <vt:lpstr>VzorPolozky</vt:lpstr>
      <vt:lpstr>01 01 Pol</vt:lpstr>
      <vt:lpstr>01 02 Pol</vt:lpstr>
      <vt:lpstr>01 03 Pol</vt:lpstr>
      <vt:lpstr>01 04 Pol</vt:lpstr>
      <vt:lpstr>01 05 Pol</vt:lpstr>
      <vt:lpstr>01 06 Pol</vt:lpstr>
      <vt:lpstr>01 07 Pol</vt:lpstr>
      <vt:lpstr>01 08 Pol</vt:lpstr>
      <vt:lpstr>01 09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'01 03 Pol'!Názvy_tisku</vt:lpstr>
      <vt:lpstr>'01 04 Pol'!Názvy_tisku</vt:lpstr>
      <vt:lpstr>'01 05 Pol'!Názvy_tisku</vt:lpstr>
      <vt:lpstr>'01 06 Pol'!Názvy_tisku</vt:lpstr>
      <vt:lpstr>'01 07 Pol'!Názvy_tisku</vt:lpstr>
      <vt:lpstr>'01 08 Pol'!Názvy_tisku</vt:lpstr>
      <vt:lpstr>'01 09 Pol'!Názvy_tisku</vt:lpstr>
      <vt:lpstr>oadresa</vt:lpstr>
      <vt:lpstr>Stavba!Objednatel</vt:lpstr>
      <vt:lpstr>Stavba!Objekt</vt:lpstr>
      <vt:lpstr>'01 01 Pol'!Oblast_tisku</vt:lpstr>
      <vt:lpstr>'01 02 Pol'!Oblast_tisku</vt:lpstr>
      <vt:lpstr>'01 03 Pol'!Oblast_tisku</vt:lpstr>
      <vt:lpstr>'01 04 Pol'!Oblast_tisku</vt:lpstr>
      <vt:lpstr>'01 05 Pol'!Oblast_tisku</vt:lpstr>
      <vt:lpstr>'01 06 Pol'!Oblast_tisku</vt:lpstr>
      <vt:lpstr>'01 07 Pol'!Oblast_tisku</vt:lpstr>
      <vt:lpstr>'01 08 Pol'!Oblast_tisku</vt:lpstr>
      <vt:lpstr>'01 09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cp:lastPrinted>2019-03-19T12:27:02Z</cp:lastPrinted>
  <dcterms:created xsi:type="dcterms:W3CDTF">2009-04-08T07:15:50Z</dcterms:created>
  <dcterms:modified xsi:type="dcterms:W3CDTF">2022-05-19T09:30:52Z</dcterms:modified>
</cp:coreProperties>
</file>